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ERVERF\Souteze\VS\5268d - SK NMNM-technická infrastruktura\VÝZVA,ZD\"/>
    </mc:Choice>
  </mc:AlternateContent>
  <bookViews>
    <workbookView xWindow="0" yWindow="0" windowWidth="23145" windowHeight="10710" tabRatio="892" activeTab="1"/>
  </bookViews>
  <sheets>
    <sheet name="Pokyny pro vyplnění" sheetId="11" r:id="rId1"/>
    <sheet name="Stavba" sheetId="1" r:id="rId2"/>
    <sheet name="VzorPolozky" sheetId="10" state="hidden" r:id="rId3"/>
    <sheet name="00 000 Naklady" sheetId="12" r:id="rId4"/>
    <sheet name="SO 101 SO 101 Pol" sheetId="13" r:id="rId5"/>
    <sheet name="SO 102 SO 102 Pol" sheetId="14" r:id="rId6"/>
    <sheet name="SO 103 SO 103 Pol" sheetId="15" r:id="rId7"/>
    <sheet name="SO 104 SO 104.1 Pol" sheetId="16" r:id="rId8"/>
    <sheet name="SO 104 SO 104.2 Pol" sheetId="17" r:id="rId9"/>
    <sheet name="SO 105 SO 105.1 Pol" sheetId="18" r:id="rId10"/>
    <sheet name="SO 106 SO 106 Pol" sheetId="19" r:id="rId11"/>
    <sheet name="SO 107 SO 107 Pol" sheetId="20" r:id="rId12"/>
    <sheet name="SO 108 SO 108 Pol" sheetId="21" r:id="rId13"/>
    <sheet name="SO 109 SO 109 Pol" sheetId="22" r:id="rId14"/>
    <sheet name="SO 110 SO 110 Pol" sheetId="23" r:id="rId15"/>
    <sheet name="SO 111 SO 111 Pol" sheetId="24" r:id="rId16"/>
    <sheet name="SO 112 SO 112 Pol" sheetId="25" r:id="rId17"/>
    <sheet name="SO 113 SO 113.1 Pol" sheetId="26" r:id="rId18"/>
    <sheet name="SO 113 SO 113.2 Pol" sheetId="27" r:id="rId19"/>
    <sheet name="SO 113 SO 113.3 Pol" sheetId="28" r:id="rId20"/>
    <sheet name="SO 113 SO 113.4 Pol" sheetId="29" r:id="rId21"/>
    <sheet name="SO 114 SO 114 Pol" sheetId="30" r:id="rId22"/>
  </sheets>
  <externalReferences>
    <externalReference r:id="rId23"/>
  </externalReferences>
  <definedNames>
    <definedName name="CelkemDPHVypocet" localSheetId="1">Stavba!$H$74</definedName>
    <definedName name="CenaCelkem">Stavba!$G$29</definedName>
    <definedName name="CenaCelkemBezDPH">Stavba!$G$28</definedName>
    <definedName name="CenaCelkemVypocet" localSheetId="1">Stavba!$I$74</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Stavba!$D$13:$G$13</definedName>
    <definedName name="DPHSni">Stavba!$G$24</definedName>
    <definedName name="DPHZakl">Stavba!$G$26</definedName>
    <definedName name="dpsc" localSheetId="1">Stavba!$C$13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'00 000 Naklady'!$1:$7</definedName>
    <definedName name="_xlnm.Print_Titles" localSheetId="4">'SO 101 SO 101 Pol'!$1:$7</definedName>
    <definedName name="_xlnm.Print_Titles" localSheetId="5">'SO 102 SO 102 Pol'!$1:$7</definedName>
    <definedName name="_xlnm.Print_Titles" localSheetId="6">'SO 103 SO 103 Pol'!$1:$7</definedName>
    <definedName name="_xlnm.Print_Titles" localSheetId="7">'SO 104 SO 104.1 Pol'!$1:$7</definedName>
    <definedName name="_xlnm.Print_Titles" localSheetId="8">'SO 104 SO 104.2 Pol'!$1:$7</definedName>
    <definedName name="_xlnm.Print_Titles" localSheetId="9">'SO 105 SO 105.1 Pol'!$1:$7</definedName>
    <definedName name="_xlnm.Print_Titles" localSheetId="10">'SO 106 SO 106 Pol'!$1:$7</definedName>
    <definedName name="_xlnm.Print_Titles" localSheetId="11">'SO 107 SO 107 Pol'!$1:$7</definedName>
    <definedName name="_xlnm.Print_Titles" localSheetId="12">'SO 108 SO 108 Pol'!$1:$7</definedName>
    <definedName name="_xlnm.Print_Titles" localSheetId="13">'SO 109 SO 109 Pol'!$1:$7</definedName>
    <definedName name="_xlnm.Print_Titles" localSheetId="14">'SO 110 SO 110 Pol'!$1:$7</definedName>
    <definedName name="_xlnm.Print_Titles" localSheetId="15">'SO 111 SO 111 Pol'!$1:$7</definedName>
    <definedName name="_xlnm.Print_Titles" localSheetId="16">'SO 112 SO 112 Pol'!$1:$7</definedName>
    <definedName name="_xlnm.Print_Titles" localSheetId="17">'SO 113 SO 113.1 Pol'!$1:$7</definedName>
    <definedName name="_xlnm.Print_Titles" localSheetId="18">'SO 113 SO 113.2 Pol'!$1:$7</definedName>
    <definedName name="_xlnm.Print_Titles" localSheetId="19">'SO 113 SO 113.3 Pol'!$1:$7</definedName>
    <definedName name="_xlnm.Print_Titles" localSheetId="20">'SO 113 SO 113.4 Pol'!$1:$7</definedName>
    <definedName name="_xlnm.Print_Titles" localSheetId="21">'SO 114 SO 114 Pol'!$1:$7</definedName>
    <definedName name="oadresa">Stavba!$D$6</definedName>
    <definedName name="Objednatel" localSheetId="1">Stavba!$D$5</definedName>
    <definedName name="Objekt" localSheetId="1">Stavba!$B$38</definedName>
    <definedName name="_xlnm.Print_Area" localSheetId="3">'00 000 Naklady'!$A$1:$W$28</definedName>
    <definedName name="_xlnm.Print_Area" localSheetId="4">'SO 101 SO 101 Pol'!$A$1:$W$121</definedName>
    <definedName name="_xlnm.Print_Area" localSheetId="5">'SO 102 SO 102 Pol'!$A$1:$W$86</definedName>
    <definedName name="_xlnm.Print_Area" localSheetId="6">'SO 103 SO 103 Pol'!$A$1:$W$123</definedName>
    <definedName name="_xlnm.Print_Area" localSheetId="7">'SO 104 SO 104.1 Pol'!$A$1:$W$164</definedName>
    <definedName name="_xlnm.Print_Area" localSheetId="8">'SO 104 SO 104.2 Pol'!$A$1:$W$492</definedName>
    <definedName name="_xlnm.Print_Area" localSheetId="9">'SO 105 SO 105.1 Pol'!$A$1:$W$94</definedName>
    <definedName name="_xlnm.Print_Area" localSheetId="10">'SO 106 SO 106 Pol'!$A$1:$W$77</definedName>
    <definedName name="_xlnm.Print_Area" localSheetId="11">'SO 107 SO 107 Pol'!$A$1:$W$74</definedName>
    <definedName name="_xlnm.Print_Area" localSheetId="12">'SO 108 SO 108 Pol'!$A$1:$W$176</definedName>
    <definedName name="_xlnm.Print_Area" localSheetId="13">'SO 109 SO 109 Pol'!$A$1:$W$153</definedName>
    <definedName name="_xlnm.Print_Area" localSheetId="14">'SO 110 SO 110 Pol'!$A$1:$W$152</definedName>
    <definedName name="_xlnm.Print_Area" localSheetId="15">'SO 111 SO 111 Pol'!$A$1:$W$74</definedName>
    <definedName name="_xlnm.Print_Area" localSheetId="16">'SO 112 SO 112 Pol'!$A$1:$W$136</definedName>
    <definedName name="_xlnm.Print_Area" localSheetId="17">'SO 113 SO 113.1 Pol'!$A$1:$W$143</definedName>
    <definedName name="_xlnm.Print_Area" localSheetId="18">'SO 113 SO 113.2 Pol'!$A$1:$W$323</definedName>
    <definedName name="_xlnm.Print_Area" localSheetId="19">'SO 113 SO 113.3 Pol'!$A$1:$W$94</definedName>
    <definedName name="_xlnm.Print_Area" localSheetId="20">'SO 113 SO 113.4 Pol'!$A$1:$W$22</definedName>
    <definedName name="_xlnm.Print_Area" localSheetId="21">'SO 114 SO 114 Pol'!$A$1:$W$69</definedName>
    <definedName name="_xlnm.Print_Area" localSheetId="1">Stavba!$A$1:$J$191</definedName>
    <definedName name="odic" localSheetId="1">Stavba!$I$6</definedName>
    <definedName name="oico" localSheetId="1">Stavba!$I$5</definedName>
    <definedName name="omisto" localSheetId="1">Stavba!$D$7</definedName>
    <definedName name="onazev" localSheetId="1">Stavba!$D$6</definedName>
    <definedName name="opsc" localSheetId="1">Stavba!$C$7</definedName>
    <definedName name="padresa">Stavba!$D$9</definedName>
    <definedName name="pdic">Stavba!$I$9</definedName>
    <definedName name="pico">Stavba!$I$8</definedName>
    <definedName name="pmisto">Stavba!$D$10</definedName>
    <definedName name="PocetMJ">#REF!</definedName>
    <definedName name="PoptavkaID">Stavba!$A$1</definedName>
    <definedName name="pPSC">Stavba!$C$10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Stavba!$F$74</definedName>
    <definedName name="ZakladDPHZakl">Stavba!$G$25</definedName>
    <definedName name="ZakladDPHZaklVypocet" localSheetId="1">Stavba!$G$74</definedName>
    <definedName name="Zaokrouhleni">Stavba!$G$27</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90" i="1" l="1"/>
  <c r="I189" i="1"/>
  <c r="I188" i="1"/>
  <c r="I187" i="1"/>
  <c r="I186" i="1"/>
  <c r="I185" i="1"/>
  <c r="I184" i="1"/>
  <c r="I183" i="1"/>
  <c r="I18" i="1" s="1"/>
  <c r="I182" i="1"/>
  <c r="I181" i="1"/>
  <c r="I180" i="1"/>
  <c r="I179" i="1"/>
  <c r="I178" i="1"/>
  <c r="I177" i="1"/>
  <c r="I176" i="1"/>
  <c r="I175" i="1"/>
  <c r="I174" i="1"/>
  <c r="I173" i="1"/>
  <c r="I172" i="1"/>
  <c r="I171" i="1"/>
  <c r="I170" i="1"/>
  <c r="I169" i="1"/>
  <c r="I168" i="1"/>
  <c r="I167" i="1"/>
  <c r="I166" i="1"/>
  <c r="I165" i="1"/>
  <c r="I164" i="1"/>
  <c r="I163" i="1"/>
  <c r="I162" i="1"/>
  <c r="I161" i="1"/>
  <c r="I160" i="1"/>
  <c r="I16" i="1" s="1"/>
  <c r="I159" i="1"/>
  <c r="I158" i="1"/>
  <c r="I157" i="1"/>
  <c r="I156" i="1"/>
  <c r="I155" i="1"/>
  <c r="I154" i="1"/>
  <c r="I153" i="1"/>
  <c r="I152" i="1"/>
  <c r="G73" i="1"/>
  <c r="F73" i="1"/>
  <c r="G72" i="1"/>
  <c r="F72" i="1"/>
  <c r="G71" i="1"/>
  <c r="F71" i="1"/>
  <c r="G70" i="1"/>
  <c r="F70" i="1"/>
  <c r="G69" i="1"/>
  <c r="F69" i="1"/>
  <c r="G68" i="1"/>
  <c r="F68" i="1"/>
  <c r="G67" i="1"/>
  <c r="F67" i="1"/>
  <c r="G66" i="1"/>
  <c r="F66"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40" i="1"/>
  <c r="H40" i="1" s="1"/>
  <c r="I40" i="1" s="1"/>
  <c r="F40" i="1"/>
  <c r="G39" i="1"/>
  <c r="F39" i="1"/>
  <c r="G63" i="30"/>
  <c r="G9" i="30"/>
  <c r="G8" i="30" s="1"/>
  <c r="I9" i="30"/>
  <c r="I8" i="30" s="1"/>
  <c r="K9" i="30"/>
  <c r="K8" i="30" s="1"/>
  <c r="O9" i="30"/>
  <c r="O8" i="30" s="1"/>
  <c r="Q9" i="30"/>
  <c r="Q8" i="30" s="1"/>
  <c r="V9" i="30"/>
  <c r="V8" i="30" s="1"/>
  <c r="G10" i="30"/>
  <c r="I10" i="30"/>
  <c r="K10" i="30"/>
  <c r="M10" i="30"/>
  <c r="O10" i="30"/>
  <c r="Q10" i="30"/>
  <c r="V10" i="30"/>
  <c r="G11" i="30"/>
  <c r="I11" i="30"/>
  <c r="K11" i="30"/>
  <c r="M11" i="30"/>
  <c r="O11" i="30"/>
  <c r="Q11" i="30"/>
  <c r="V11" i="30"/>
  <c r="G12" i="30"/>
  <c r="I12" i="30"/>
  <c r="K12" i="30"/>
  <c r="M12" i="30"/>
  <c r="O12" i="30"/>
  <c r="Q12" i="30"/>
  <c r="V12" i="30"/>
  <c r="G13" i="30"/>
  <c r="M13" i="30" s="1"/>
  <c r="I13" i="30"/>
  <c r="K13" i="30"/>
  <c r="O13" i="30"/>
  <c r="Q13" i="30"/>
  <c r="V13" i="30"/>
  <c r="G15" i="30"/>
  <c r="I15" i="30"/>
  <c r="K15" i="30"/>
  <c r="K14" i="30" s="1"/>
  <c r="M15" i="30"/>
  <c r="O15" i="30"/>
  <c r="Q15" i="30"/>
  <c r="V15" i="30"/>
  <c r="V14" i="30" s="1"/>
  <c r="G16" i="30"/>
  <c r="G14" i="30" s="1"/>
  <c r="I16" i="30"/>
  <c r="K16" i="30"/>
  <c r="M16" i="30"/>
  <c r="O16" i="30"/>
  <c r="O14" i="30" s="1"/>
  <c r="Q16" i="30"/>
  <c r="V16" i="30"/>
  <c r="G17" i="30"/>
  <c r="M17" i="30" s="1"/>
  <c r="I17" i="30"/>
  <c r="K17" i="30"/>
  <c r="O17" i="30"/>
  <c r="Q17" i="30"/>
  <c r="V17" i="30"/>
  <c r="G18" i="30"/>
  <c r="M18" i="30" s="1"/>
  <c r="I18" i="30"/>
  <c r="I14" i="30" s="1"/>
  <c r="K18" i="30"/>
  <c r="O18" i="30"/>
  <c r="Q18" i="30"/>
  <c r="Q14" i="30" s="1"/>
  <c r="V18" i="30"/>
  <c r="G19" i="30"/>
  <c r="I19" i="30"/>
  <c r="K19" i="30"/>
  <c r="M19" i="30"/>
  <c r="O19" i="30"/>
  <c r="Q19" i="30"/>
  <c r="V19" i="30"/>
  <c r="G20" i="30"/>
  <c r="I20" i="30"/>
  <c r="K20" i="30"/>
  <c r="M20" i="30"/>
  <c r="O20" i="30"/>
  <c r="Q20" i="30"/>
  <c r="V20" i="30"/>
  <c r="G21" i="30"/>
  <c r="M21" i="30" s="1"/>
  <c r="I21" i="30"/>
  <c r="K21" i="30"/>
  <c r="O21" i="30"/>
  <c r="Q21" i="30"/>
  <c r="V21" i="30"/>
  <c r="G22" i="30"/>
  <c r="I22" i="30"/>
  <c r="O22" i="30"/>
  <c r="Q22" i="30"/>
  <c r="G23" i="30"/>
  <c r="I23" i="30"/>
  <c r="K23" i="30"/>
  <c r="K22" i="30" s="1"/>
  <c r="M23" i="30"/>
  <c r="M22" i="30" s="1"/>
  <c r="O23" i="30"/>
  <c r="Q23" i="30"/>
  <c r="V23" i="30"/>
  <c r="V22" i="30" s="1"/>
  <c r="G24" i="30"/>
  <c r="I24" i="30"/>
  <c r="K24" i="30"/>
  <c r="M24" i="30"/>
  <c r="O24" i="30"/>
  <c r="Q24" i="30"/>
  <c r="V24" i="30"/>
  <c r="G25" i="30"/>
  <c r="G26" i="30"/>
  <c r="M26" i="30" s="1"/>
  <c r="I26" i="30"/>
  <c r="I25" i="30" s="1"/>
  <c r="K26" i="30"/>
  <c r="K25" i="30" s="1"/>
  <c r="O26" i="30"/>
  <c r="Q26" i="30"/>
  <c r="Q25" i="30" s="1"/>
  <c r="V26" i="30"/>
  <c r="V25" i="30" s="1"/>
  <c r="G27" i="30"/>
  <c r="I27" i="30"/>
  <c r="K27" i="30"/>
  <c r="M27" i="30"/>
  <c r="O27" i="30"/>
  <c r="Q27" i="30"/>
  <c r="V27" i="30"/>
  <c r="G28" i="30"/>
  <c r="I28" i="30"/>
  <c r="K28" i="30"/>
  <c r="M28" i="30"/>
  <c r="O28" i="30"/>
  <c r="Q28" i="30"/>
  <c r="V28" i="30"/>
  <c r="G29" i="30"/>
  <c r="M29" i="30" s="1"/>
  <c r="I29" i="30"/>
  <c r="K29" i="30"/>
  <c r="O29" i="30"/>
  <c r="O25" i="30" s="1"/>
  <c r="Q29" i="30"/>
  <c r="V29" i="30"/>
  <c r="G30" i="30"/>
  <c r="M30" i="30" s="1"/>
  <c r="I30" i="30"/>
  <c r="K30" i="30"/>
  <c r="O30" i="30"/>
  <c r="Q30" i="30"/>
  <c r="V30" i="30"/>
  <c r="G31" i="30"/>
  <c r="I31" i="30"/>
  <c r="K31" i="30"/>
  <c r="M31" i="30"/>
  <c r="O31" i="30"/>
  <c r="Q31" i="30"/>
  <c r="V31" i="30"/>
  <c r="G32" i="30"/>
  <c r="I32" i="30"/>
  <c r="K32" i="30"/>
  <c r="M32" i="30"/>
  <c r="O32" i="30"/>
  <c r="Q32" i="30"/>
  <c r="V32" i="30"/>
  <c r="G33" i="30"/>
  <c r="M33" i="30" s="1"/>
  <c r="I33" i="30"/>
  <c r="K33" i="30"/>
  <c r="O33" i="30"/>
  <c r="Q33" i="30"/>
  <c r="V33" i="30"/>
  <c r="G34" i="30"/>
  <c r="M34" i="30" s="1"/>
  <c r="I34" i="30"/>
  <c r="K34" i="30"/>
  <c r="O34" i="30"/>
  <c r="Q34" i="30"/>
  <c r="V34" i="30"/>
  <c r="G35" i="30"/>
  <c r="I35" i="30"/>
  <c r="K35" i="30"/>
  <c r="M35" i="30"/>
  <c r="O35" i="30"/>
  <c r="Q35" i="30"/>
  <c r="V35" i="30"/>
  <c r="G37" i="30"/>
  <c r="G36" i="30" s="1"/>
  <c r="I37" i="30"/>
  <c r="I36" i="30" s="1"/>
  <c r="K37" i="30"/>
  <c r="O37" i="30"/>
  <c r="O36" i="30" s="1"/>
  <c r="Q37" i="30"/>
  <c r="Q36" i="30" s="1"/>
  <c r="V37" i="30"/>
  <c r="G38" i="30"/>
  <c r="M38" i="30" s="1"/>
  <c r="I38" i="30"/>
  <c r="K38" i="30"/>
  <c r="O38" i="30"/>
  <c r="Q38" i="30"/>
  <c r="V38" i="30"/>
  <c r="G39" i="30"/>
  <c r="I39" i="30"/>
  <c r="K39" i="30"/>
  <c r="K36" i="30" s="1"/>
  <c r="M39" i="30"/>
  <c r="O39" i="30"/>
  <c r="Q39" i="30"/>
  <c r="V39" i="30"/>
  <c r="V36" i="30" s="1"/>
  <c r="G40" i="30"/>
  <c r="I40" i="30"/>
  <c r="K40" i="30"/>
  <c r="M40" i="30"/>
  <c r="O40" i="30"/>
  <c r="Q40" i="30"/>
  <c r="V40" i="30"/>
  <c r="G41" i="30"/>
  <c r="M41" i="30" s="1"/>
  <c r="I41" i="30"/>
  <c r="K41" i="30"/>
  <c r="O41" i="30"/>
  <c r="Q41" i="30"/>
  <c r="V41" i="30"/>
  <c r="G42" i="30"/>
  <c r="M42" i="30" s="1"/>
  <c r="I42" i="30"/>
  <c r="K42" i="30"/>
  <c r="O42" i="30"/>
  <c r="Q42" i="30"/>
  <c r="V42" i="30"/>
  <c r="G43" i="30"/>
  <c r="I43" i="30"/>
  <c r="K43" i="30"/>
  <c r="M43" i="30"/>
  <c r="O43" i="30"/>
  <c r="Q43" i="30"/>
  <c r="V43" i="30"/>
  <c r="G44" i="30"/>
  <c r="I44" i="30"/>
  <c r="K44" i="30"/>
  <c r="M44" i="30"/>
  <c r="O44" i="30"/>
  <c r="Q44" i="30"/>
  <c r="V44" i="30"/>
  <c r="G45" i="30"/>
  <c r="M45" i="30" s="1"/>
  <c r="I45" i="30"/>
  <c r="K45" i="30"/>
  <c r="O45" i="30"/>
  <c r="Q45" i="30"/>
  <c r="V45" i="30"/>
  <c r="G47" i="30"/>
  <c r="M47" i="30" s="1"/>
  <c r="I47" i="30"/>
  <c r="K47" i="30"/>
  <c r="K46" i="30" s="1"/>
  <c r="O47" i="30"/>
  <c r="Q47" i="30"/>
  <c r="V47" i="30"/>
  <c r="V46" i="30" s="1"/>
  <c r="G48" i="30"/>
  <c r="I48" i="30"/>
  <c r="K48" i="30"/>
  <c r="M48" i="30"/>
  <c r="O48" i="30"/>
  <c r="Q48" i="30"/>
  <c r="V48" i="30"/>
  <c r="G49" i="30"/>
  <c r="G46" i="30" s="1"/>
  <c r="I49" i="30"/>
  <c r="K49" i="30"/>
  <c r="O49" i="30"/>
  <c r="O46" i="30" s="1"/>
  <c r="Q49" i="30"/>
  <c r="V49" i="30"/>
  <c r="G50" i="30"/>
  <c r="M50" i="30" s="1"/>
  <c r="I50" i="30"/>
  <c r="I46" i="30" s="1"/>
  <c r="K50" i="30"/>
  <c r="O50" i="30"/>
  <c r="Q50" i="30"/>
  <c r="Q46" i="30" s="1"/>
  <c r="V50" i="30"/>
  <c r="G51" i="30"/>
  <c r="M51" i="30" s="1"/>
  <c r="I51" i="30"/>
  <c r="K51" i="30"/>
  <c r="O51" i="30"/>
  <c r="Q51" i="30"/>
  <c r="V51" i="30"/>
  <c r="G52" i="30"/>
  <c r="I52" i="30"/>
  <c r="K52" i="30"/>
  <c r="M52" i="30"/>
  <c r="O52" i="30"/>
  <c r="Q52" i="30"/>
  <c r="V52" i="30"/>
  <c r="G53" i="30"/>
  <c r="M53" i="30" s="1"/>
  <c r="I53" i="30"/>
  <c r="K53" i="30"/>
  <c r="O53" i="30"/>
  <c r="Q53" i="30"/>
  <c r="V53" i="30"/>
  <c r="G54" i="30"/>
  <c r="M54" i="30" s="1"/>
  <c r="I54" i="30"/>
  <c r="K54" i="30"/>
  <c r="O54" i="30"/>
  <c r="Q54" i="30"/>
  <c r="V54" i="30"/>
  <c r="G55" i="30"/>
  <c r="M55" i="30" s="1"/>
  <c r="I55" i="30"/>
  <c r="K55" i="30"/>
  <c r="O55" i="30"/>
  <c r="Q55" i="30"/>
  <c r="V55" i="30"/>
  <c r="G57" i="30"/>
  <c r="G56" i="30" s="1"/>
  <c r="I57" i="30"/>
  <c r="I56" i="30" s="1"/>
  <c r="K57" i="30"/>
  <c r="O57" i="30"/>
  <c r="O56" i="30" s="1"/>
  <c r="Q57" i="30"/>
  <c r="Q56" i="30" s="1"/>
  <c r="V57" i="30"/>
  <c r="G58" i="30"/>
  <c r="M58" i="30" s="1"/>
  <c r="I58" i="30"/>
  <c r="K58" i="30"/>
  <c r="O58" i="30"/>
  <c r="Q58" i="30"/>
  <c r="V58" i="30"/>
  <c r="G59" i="30"/>
  <c r="M59" i="30" s="1"/>
  <c r="I59" i="30"/>
  <c r="K59" i="30"/>
  <c r="K56" i="30" s="1"/>
  <c r="O59" i="30"/>
  <c r="Q59" i="30"/>
  <c r="V59" i="30"/>
  <c r="V56" i="30" s="1"/>
  <c r="G60" i="30"/>
  <c r="I60" i="30"/>
  <c r="K60" i="30"/>
  <c r="M60" i="30"/>
  <c r="O60" i="30"/>
  <c r="Q60" i="30"/>
  <c r="V60" i="30"/>
  <c r="G61" i="30"/>
  <c r="M61" i="30" s="1"/>
  <c r="I61" i="30"/>
  <c r="K61" i="30"/>
  <c r="O61" i="30"/>
  <c r="Q61" i="30"/>
  <c r="V61" i="30"/>
  <c r="AE63" i="30"/>
  <c r="AF63" i="30"/>
  <c r="G16" i="29"/>
  <c r="G9" i="29"/>
  <c r="G8" i="29" s="1"/>
  <c r="I9" i="29"/>
  <c r="K9" i="29"/>
  <c r="K8" i="29" s="1"/>
  <c r="O9" i="29"/>
  <c r="O8" i="29" s="1"/>
  <c r="Q9" i="29"/>
  <c r="V9" i="29"/>
  <c r="V8" i="29" s="1"/>
  <c r="G10" i="29"/>
  <c r="I10" i="29"/>
  <c r="I8" i="29" s="1"/>
  <c r="K10" i="29"/>
  <c r="M10" i="29"/>
  <c r="O10" i="29"/>
  <c r="Q10" i="29"/>
  <c r="Q8" i="29" s="1"/>
  <c r="V10" i="29"/>
  <c r="G11" i="29"/>
  <c r="M11" i="29" s="1"/>
  <c r="I11" i="29"/>
  <c r="K11" i="29"/>
  <c r="O11" i="29"/>
  <c r="Q11" i="29"/>
  <c r="V11" i="29"/>
  <c r="G12" i="29"/>
  <c r="I12" i="29"/>
  <c r="K12" i="29"/>
  <c r="M12" i="29"/>
  <c r="O12" i="29"/>
  <c r="Q12" i="29"/>
  <c r="V12" i="29"/>
  <c r="G13" i="29"/>
  <c r="M13" i="29" s="1"/>
  <c r="I13" i="29"/>
  <c r="K13" i="29"/>
  <c r="O13" i="29"/>
  <c r="Q13" i="29"/>
  <c r="V13" i="29"/>
  <c r="G14" i="29"/>
  <c r="I14" i="29"/>
  <c r="K14" i="29"/>
  <c r="M14" i="29"/>
  <c r="O14" i="29"/>
  <c r="Q14" i="29"/>
  <c r="V14" i="29"/>
  <c r="AE16" i="29"/>
  <c r="G88" i="28"/>
  <c r="G9" i="28"/>
  <c r="G8" i="28" s="1"/>
  <c r="I9" i="28"/>
  <c r="K9" i="28"/>
  <c r="K8" i="28" s="1"/>
  <c r="O9" i="28"/>
  <c r="O8" i="28" s="1"/>
  <c r="Q9" i="28"/>
  <c r="V9" i="28"/>
  <c r="V8" i="28" s="1"/>
  <c r="G13" i="28"/>
  <c r="I13" i="28"/>
  <c r="I8" i="28" s="1"/>
  <c r="K13" i="28"/>
  <c r="M13" i="28"/>
  <c r="O13" i="28"/>
  <c r="Q13" i="28"/>
  <c r="Q8" i="28" s="1"/>
  <c r="V13" i="28"/>
  <c r="G17" i="28"/>
  <c r="M17" i="28" s="1"/>
  <c r="I17" i="28"/>
  <c r="K17" i="28"/>
  <c r="O17" i="28"/>
  <c r="Q17" i="28"/>
  <c r="V17" i="28"/>
  <c r="G21" i="28"/>
  <c r="I21" i="28"/>
  <c r="K21" i="28"/>
  <c r="M21" i="28"/>
  <c r="O21" i="28"/>
  <c r="Q21" i="28"/>
  <c r="V21" i="28"/>
  <c r="G24" i="28"/>
  <c r="M24" i="28" s="1"/>
  <c r="I24" i="28"/>
  <c r="K24" i="28"/>
  <c r="O24" i="28"/>
  <c r="Q24" i="28"/>
  <c r="V24" i="28"/>
  <c r="I30" i="28"/>
  <c r="Q30" i="28"/>
  <c r="G31" i="28"/>
  <c r="M31" i="28" s="1"/>
  <c r="M30" i="28" s="1"/>
  <c r="I31" i="28"/>
  <c r="K31" i="28"/>
  <c r="K30" i="28" s="1"/>
  <c r="O31" i="28"/>
  <c r="O30" i="28" s="1"/>
  <c r="Q31" i="28"/>
  <c r="V31" i="28"/>
  <c r="V30" i="28" s="1"/>
  <c r="I34" i="28"/>
  <c r="Q34" i="28"/>
  <c r="G35" i="28"/>
  <c r="G34" i="28" s="1"/>
  <c r="I35" i="28"/>
  <c r="K35" i="28"/>
  <c r="K34" i="28" s="1"/>
  <c r="O35" i="28"/>
  <c r="O34" i="28" s="1"/>
  <c r="Q35" i="28"/>
  <c r="V35" i="28"/>
  <c r="V34" i="28" s="1"/>
  <c r="G40" i="28"/>
  <c r="M40" i="28" s="1"/>
  <c r="I40" i="28"/>
  <c r="K40" i="28"/>
  <c r="K39" i="28" s="1"/>
  <c r="O40" i="28"/>
  <c r="O39" i="28" s="1"/>
  <c r="Q40" i="28"/>
  <c r="V40" i="28"/>
  <c r="V39" i="28" s="1"/>
  <c r="G41" i="28"/>
  <c r="I41" i="28"/>
  <c r="I39" i="28" s="1"/>
  <c r="K41" i="28"/>
  <c r="M41" i="28"/>
  <c r="O41" i="28"/>
  <c r="Q41" i="28"/>
  <c r="Q39" i="28" s="1"/>
  <c r="V41" i="28"/>
  <c r="G42" i="28"/>
  <c r="M42" i="28" s="1"/>
  <c r="I42" i="28"/>
  <c r="K42" i="28"/>
  <c r="O42" i="28"/>
  <c r="Q42" i="28"/>
  <c r="V42" i="28"/>
  <c r="G43" i="28"/>
  <c r="I43" i="28"/>
  <c r="K43" i="28"/>
  <c r="M43" i="28"/>
  <c r="O43" i="28"/>
  <c r="Q43" i="28"/>
  <c r="V43" i="28"/>
  <c r="G44" i="28"/>
  <c r="M44" i="28" s="1"/>
  <c r="I44" i="28"/>
  <c r="K44" i="28"/>
  <c r="O44" i="28"/>
  <c r="Q44" i="28"/>
  <c r="V44" i="28"/>
  <c r="G45" i="28"/>
  <c r="I45" i="28"/>
  <c r="K45" i="28"/>
  <c r="M45" i="28"/>
  <c r="O45" i="28"/>
  <c r="Q45" i="28"/>
  <c r="V45" i="28"/>
  <c r="G46" i="28"/>
  <c r="M46" i="28" s="1"/>
  <c r="I46" i="28"/>
  <c r="K46" i="28"/>
  <c r="O46" i="28"/>
  <c r="Q46" i="28"/>
  <c r="V46" i="28"/>
  <c r="G47" i="28"/>
  <c r="I47" i="28"/>
  <c r="K47" i="28"/>
  <c r="M47" i="28"/>
  <c r="O47" i="28"/>
  <c r="Q47" i="28"/>
  <c r="V47" i="28"/>
  <c r="G48" i="28"/>
  <c r="M48" i="28" s="1"/>
  <c r="I48" i="28"/>
  <c r="K48" i="28"/>
  <c r="O48" i="28"/>
  <c r="Q48" i="28"/>
  <c r="V48" i="28"/>
  <c r="G49" i="28"/>
  <c r="I49" i="28"/>
  <c r="K49" i="28"/>
  <c r="M49" i="28"/>
  <c r="O49" i="28"/>
  <c r="Q49" i="28"/>
  <c r="V49" i="28"/>
  <c r="G50" i="28"/>
  <c r="M50" i="28" s="1"/>
  <c r="I50" i="28"/>
  <c r="K50" i="28"/>
  <c r="O50" i="28"/>
  <c r="Q50" i="28"/>
  <c r="V50" i="28"/>
  <c r="G51" i="28"/>
  <c r="I51" i="28"/>
  <c r="K51" i="28"/>
  <c r="M51" i="28"/>
  <c r="O51" i="28"/>
  <c r="Q51" i="28"/>
  <c r="V51" i="28"/>
  <c r="G52" i="28"/>
  <c r="M52" i="28" s="1"/>
  <c r="I52" i="28"/>
  <c r="K52" i="28"/>
  <c r="O52" i="28"/>
  <c r="Q52" i="28"/>
  <c r="V52" i="28"/>
  <c r="G53" i="28"/>
  <c r="I53" i="28"/>
  <c r="K53" i="28"/>
  <c r="M53" i="28"/>
  <c r="O53" i="28"/>
  <c r="Q53" i="28"/>
  <c r="V53" i="28"/>
  <c r="G54" i="28"/>
  <c r="M54" i="28" s="1"/>
  <c r="I54" i="28"/>
  <c r="K54" i="28"/>
  <c r="O54" i="28"/>
  <c r="Q54" i="28"/>
  <c r="V54" i="28"/>
  <c r="G55" i="28"/>
  <c r="I55" i="28"/>
  <c r="K55" i="28"/>
  <c r="M55" i="28"/>
  <c r="O55" i="28"/>
  <c r="Q55" i="28"/>
  <c r="V55" i="28"/>
  <c r="G56" i="28"/>
  <c r="M56" i="28" s="1"/>
  <c r="I56" i="28"/>
  <c r="K56" i="28"/>
  <c r="O56" i="28"/>
  <c r="Q56" i="28"/>
  <c r="V56" i="28"/>
  <c r="G57" i="28"/>
  <c r="I57" i="28"/>
  <c r="K57" i="28"/>
  <c r="M57" i="28"/>
  <c r="O57" i="28"/>
  <c r="Q57" i="28"/>
  <c r="V57" i="28"/>
  <c r="G58" i="28"/>
  <c r="M58" i="28" s="1"/>
  <c r="I58" i="28"/>
  <c r="K58" i="28"/>
  <c r="O58" i="28"/>
  <c r="Q58" i="28"/>
  <c r="V58" i="28"/>
  <c r="G60" i="28"/>
  <c r="M60" i="28" s="1"/>
  <c r="I60" i="28"/>
  <c r="K60" i="28"/>
  <c r="K59" i="28" s="1"/>
  <c r="O60" i="28"/>
  <c r="O59" i="28" s="1"/>
  <c r="Q60" i="28"/>
  <c r="V60" i="28"/>
  <c r="V59" i="28" s="1"/>
  <c r="G61" i="28"/>
  <c r="I61" i="28"/>
  <c r="I59" i="28" s="1"/>
  <c r="K61" i="28"/>
  <c r="M61" i="28"/>
  <c r="O61" i="28"/>
  <c r="Q61" i="28"/>
  <c r="Q59" i="28" s="1"/>
  <c r="V61" i="28"/>
  <c r="G62" i="28"/>
  <c r="M62" i="28" s="1"/>
  <c r="I62" i="28"/>
  <c r="K62" i="28"/>
  <c r="O62" i="28"/>
  <c r="Q62" i="28"/>
  <c r="V62" i="28"/>
  <c r="G63" i="28"/>
  <c r="I63" i="28"/>
  <c r="K63" i="28"/>
  <c r="M63" i="28"/>
  <c r="O63" i="28"/>
  <c r="Q63" i="28"/>
  <c r="V63" i="28"/>
  <c r="G64" i="28"/>
  <c r="M64" i="28" s="1"/>
  <c r="I64" i="28"/>
  <c r="K64" i="28"/>
  <c r="O64" i="28"/>
  <c r="Q64" i="28"/>
  <c r="V64" i="28"/>
  <c r="G65" i="28"/>
  <c r="I65" i="28"/>
  <c r="K65" i="28"/>
  <c r="M65" i="28"/>
  <c r="O65" i="28"/>
  <c r="Q65" i="28"/>
  <c r="V65" i="28"/>
  <c r="G66" i="28"/>
  <c r="M66" i="28" s="1"/>
  <c r="I66" i="28"/>
  <c r="K66" i="28"/>
  <c r="O66" i="28"/>
  <c r="Q66" i="28"/>
  <c r="V66" i="28"/>
  <c r="G67" i="28"/>
  <c r="I67" i="28"/>
  <c r="K67" i="28"/>
  <c r="M67" i="28"/>
  <c r="O67" i="28"/>
  <c r="Q67" i="28"/>
  <c r="V67" i="28"/>
  <c r="G68" i="28"/>
  <c r="M68" i="28" s="1"/>
  <c r="I68" i="28"/>
  <c r="K68" i="28"/>
  <c r="O68" i="28"/>
  <c r="Q68" i="28"/>
  <c r="V68" i="28"/>
  <c r="G69" i="28"/>
  <c r="I69" i="28"/>
  <c r="K69" i="28"/>
  <c r="M69" i="28"/>
  <c r="O69" i="28"/>
  <c r="Q69" i="28"/>
  <c r="V69" i="28"/>
  <c r="G70" i="28"/>
  <c r="M70" i="28" s="1"/>
  <c r="I70" i="28"/>
  <c r="K70" i="28"/>
  <c r="O70" i="28"/>
  <c r="Q70" i="28"/>
  <c r="V70" i="28"/>
  <c r="G71" i="28"/>
  <c r="I71" i="28"/>
  <c r="K71" i="28"/>
  <c r="M71" i="28"/>
  <c r="O71" i="28"/>
  <c r="Q71" i="28"/>
  <c r="V71" i="28"/>
  <c r="G72" i="28"/>
  <c r="M72" i="28" s="1"/>
  <c r="I72" i="28"/>
  <c r="K72" i="28"/>
  <c r="O72" i="28"/>
  <c r="Q72" i="28"/>
  <c r="V72" i="28"/>
  <c r="G73" i="28"/>
  <c r="I73" i="28"/>
  <c r="K73" i="28"/>
  <c r="M73" i="28"/>
  <c r="O73" i="28"/>
  <c r="Q73" i="28"/>
  <c r="V73" i="28"/>
  <c r="G74" i="28"/>
  <c r="M74" i="28" s="1"/>
  <c r="I74" i="28"/>
  <c r="K74" i="28"/>
  <c r="O74" i="28"/>
  <c r="Q74" i="28"/>
  <c r="V74" i="28"/>
  <c r="G75" i="28"/>
  <c r="I75" i="28"/>
  <c r="K75" i="28"/>
  <c r="M75" i="28"/>
  <c r="O75" i="28"/>
  <c r="Q75" i="28"/>
  <c r="V75" i="28"/>
  <c r="G76" i="28"/>
  <c r="M76" i="28" s="1"/>
  <c r="I76" i="28"/>
  <c r="K76" i="28"/>
  <c r="O76" i="28"/>
  <c r="Q76" i="28"/>
  <c r="V76" i="28"/>
  <c r="G77" i="28"/>
  <c r="I77" i="28"/>
  <c r="K77" i="28"/>
  <c r="M77" i="28"/>
  <c r="O77" i="28"/>
  <c r="Q77" i="28"/>
  <c r="V77" i="28"/>
  <c r="G78" i="28"/>
  <c r="M78" i="28" s="1"/>
  <c r="I78" i="28"/>
  <c r="K78" i="28"/>
  <c r="O78" i="28"/>
  <c r="Q78" i="28"/>
  <c r="V78" i="28"/>
  <c r="G79" i="28"/>
  <c r="I79" i="28"/>
  <c r="K79" i="28"/>
  <c r="M79" i="28"/>
  <c r="O79" i="28"/>
  <c r="Q79" i="28"/>
  <c r="V79" i="28"/>
  <c r="G80" i="28"/>
  <c r="M80" i="28" s="1"/>
  <c r="I80" i="28"/>
  <c r="K80" i="28"/>
  <c r="O80" i="28"/>
  <c r="Q80" i="28"/>
  <c r="V80" i="28"/>
  <c r="G81" i="28"/>
  <c r="I81" i="28"/>
  <c r="K81" i="28"/>
  <c r="M81" i="28"/>
  <c r="O81" i="28"/>
  <c r="Q81" i="28"/>
  <c r="V81" i="28"/>
  <c r="G82" i="28"/>
  <c r="M82" i="28" s="1"/>
  <c r="I82" i="28"/>
  <c r="K82" i="28"/>
  <c r="O82" i="28"/>
  <c r="Q82" i="28"/>
  <c r="V82" i="28"/>
  <c r="I83" i="28"/>
  <c r="Q83" i="28"/>
  <c r="G84" i="28"/>
  <c r="M84" i="28" s="1"/>
  <c r="M83" i="28" s="1"/>
  <c r="I84" i="28"/>
  <c r="K84" i="28"/>
  <c r="K83" i="28" s="1"/>
  <c r="O84" i="28"/>
  <c r="O83" i="28" s="1"/>
  <c r="Q84" i="28"/>
  <c r="V84" i="28"/>
  <c r="V83" i="28" s="1"/>
  <c r="AE88" i="28"/>
  <c r="AF88" i="28"/>
  <c r="G317" i="27"/>
  <c r="BA64" i="27"/>
  <c r="BA50" i="27"/>
  <c r="BA16" i="27"/>
  <c r="G9" i="27"/>
  <c r="I9" i="27"/>
  <c r="I8" i="27" s="1"/>
  <c r="K9" i="27"/>
  <c r="M9" i="27"/>
  <c r="O9" i="27"/>
  <c r="Q9" i="27"/>
  <c r="Q8" i="27" s="1"/>
  <c r="V9" i="27"/>
  <c r="G12" i="27"/>
  <c r="M12" i="27" s="1"/>
  <c r="I12" i="27"/>
  <c r="K12" i="27"/>
  <c r="K8" i="27" s="1"/>
  <c r="O12" i="27"/>
  <c r="Q12" i="27"/>
  <c r="V12" i="27"/>
  <c r="V8" i="27" s="1"/>
  <c r="G15" i="27"/>
  <c r="I15" i="27"/>
  <c r="K15" i="27"/>
  <c r="M15" i="27"/>
  <c r="O15" i="27"/>
  <c r="Q15" i="27"/>
  <c r="V15" i="27"/>
  <c r="G19" i="27"/>
  <c r="M19" i="27" s="1"/>
  <c r="I19" i="27"/>
  <c r="K19" i="27"/>
  <c r="O19" i="27"/>
  <c r="O8" i="27" s="1"/>
  <c r="Q19" i="27"/>
  <c r="V19" i="27"/>
  <c r="G23" i="27"/>
  <c r="I23" i="27"/>
  <c r="K23" i="27"/>
  <c r="M23" i="27"/>
  <c r="O23" i="27"/>
  <c r="Q23" i="27"/>
  <c r="V23" i="27"/>
  <c r="G32" i="27"/>
  <c r="M32" i="27" s="1"/>
  <c r="I32" i="27"/>
  <c r="K32" i="27"/>
  <c r="O32" i="27"/>
  <c r="Q32" i="27"/>
  <c r="V32" i="27"/>
  <c r="G36" i="27"/>
  <c r="I36" i="27"/>
  <c r="K36" i="27"/>
  <c r="M36" i="27"/>
  <c r="O36" i="27"/>
  <c r="Q36" i="27"/>
  <c r="V36" i="27"/>
  <c r="G48" i="27"/>
  <c r="O48" i="27"/>
  <c r="G49" i="27"/>
  <c r="I49" i="27"/>
  <c r="I48" i="27" s="1"/>
  <c r="K49" i="27"/>
  <c r="M49" i="27"/>
  <c r="O49" i="27"/>
  <c r="Q49" i="27"/>
  <c r="Q48" i="27" s="1"/>
  <c r="V49" i="27"/>
  <c r="G63" i="27"/>
  <c r="M63" i="27" s="1"/>
  <c r="I63" i="27"/>
  <c r="K63" i="27"/>
  <c r="K48" i="27" s="1"/>
  <c r="O63" i="27"/>
  <c r="Q63" i="27"/>
  <c r="V63" i="27"/>
  <c r="V48" i="27" s="1"/>
  <c r="G76" i="27"/>
  <c r="G75" i="27" s="1"/>
  <c r="I76" i="27"/>
  <c r="K76" i="27"/>
  <c r="K75" i="27" s="1"/>
  <c r="O76" i="27"/>
  <c r="O75" i="27" s="1"/>
  <c r="Q76" i="27"/>
  <c r="V76" i="27"/>
  <c r="V75" i="27" s="1"/>
  <c r="G79" i="27"/>
  <c r="I79" i="27"/>
  <c r="I75" i="27" s="1"/>
  <c r="K79" i="27"/>
  <c r="M79" i="27"/>
  <c r="O79" i="27"/>
  <c r="Q79" i="27"/>
  <c r="Q75" i="27" s="1"/>
  <c r="V79" i="27"/>
  <c r="G84" i="27"/>
  <c r="M84" i="27" s="1"/>
  <c r="I84" i="27"/>
  <c r="K84" i="27"/>
  <c r="O84" i="27"/>
  <c r="Q84" i="27"/>
  <c r="V84" i="27"/>
  <c r="G87" i="27"/>
  <c r="I87" i="27"/>
  <c r="K87" i="27"/>
  <c r="M87" i="27"/>
  <c r="O87" i="27"/>
  <c r="Q87" i="27"/>
  <c r="V87" i="27"/>
  <c r="G90" i="27"/>
  <c r="K90" i="27"/>
  <c r="O90" i="27"/>
  <c r="V90" i="27"/>
  <c r="G91" i="27"/>
  <c r="I91" i="27"/>
  <c r="I90" i="27" s="1"/>
  <c r="K91" i="27"/>
  <c r="M91" i="27"/>
  <c r="M90" i="27" s="1"/>
  <c r="O91" i="27"/>
  <c r="Q91" i="27"/>
  <c r="Q90" i="27" s="1"/>
  <c r="V91" i="27"/>
  <c r="G95" i="27"/>
  <c r="K95" i="27"/>
  <c r="O95" i="27"/>
  <c r="V95" i="27"/>
  <c r="G96" i="27"/>
  <c r="I96" i="27"/>
  <c r="I95" i="27" s="1"/>
  <c r="K96" i="27"/>
  <c r="M96" i="27"/>
  <c r="M95" i="27" s="1"/>
  <c r="O96" i="27"/>
  <c r="Q96" i="27"/>
  <c r="Q95" i="27" s="1"/>
  <c r="V96" i="27"/>
  <c r="G101" i="27"/>
  <c r="I101" i="27"/>
  <c r="I100" i="27" s="1"/>
  <c r="K101" i="27"/>
  <c r="M101" i="27"/>
  <c r="O101" i="27"/>
  <c r="Q101" i="27"/>
  <c r="Q100" i="27" s="1"/>
  <c r="V101" i="27"/>
  <c r="G102" i="27"/>
  <c r="M102" i="27" s="1"/>
  <c r="I102" i="27"/>
  <c r="K102" i="27"/>
  <c r="K100" i="27" s="1"/>
  <c r="O102" i="27"/>
  <c r="Q102" i="27"/>
  <c r="V102" i="27"/>
  <c r="V100" i="27" s="1"/>
  <c r="G103" i="27"/>
  <c r="I103" i="27"/>
  <c r="K103" i="27"/>
  <c r="M103" i="27"/>
  <c r="O103" i="27"/>
  <c r="Q103" i="27"/>
  <c r="V103" i="27"/>
  <c r="G104" i="27"/>
  <c r="M104" i="27" s="1"/>
  <c r="I104" i="27"/>
  <c r="K104" i="27"/>
  <c r="O104" i="27"/>
  <c r="O100" i="27" s="1"/>
  <c r="Q104" i="27"/>
  <c r="V104" i="27"/>
  <c r="G105" i="27"/>
  <c r="I105" i="27"/>
  <c r="K105" i="27"/>
  <c r="M105" i="27"/>
  <c r="O105" i="27"/>
  <c r="Q105" i="27"/>
  <c r="V105" i="27"/>
  <c r="G106" i="27"/>
  <c r="M106" i="27" s="1"/>
  <c r="I106" i="27"/>
  <c r="K106" i="27"/>
  <c r="O106" i="27"/>
  <c r="Q106" i="27"/>
  <c r="V106" i="27"/>
  <c r="G107" i="27"/>
  <c r="I107" i="27"/>
  <c r="K107" i="27"/>
  <c r="M107" i="27"/>
  <c r="O107" i="27"/>
  <c r="Q107" i="27"/>
  <c r="V107" i="27"/>
  <c r="G108" i="27"/>
  <c r="M108" i="27" s="1"/>
  <c r="I108" i="27"/>
  <c r="K108" i="27"/>
  <c r="O108" i="27"/>
  <c r="Q108" i="27"/>
  <c r="V108" i="27"/>
  <c r="G109" i="27"/>
  <c r="I109" i="27"/>
  <c r="K109" i="27"/>
  <c r="M109" i="27"/>
  <c r="O109" i="27"/>
  <c r="Q109" i="27"/>
  <c r="V109" i="27"/>
  <c r="G111" i="27"/>
  <c r="I111" i="27"/>
  <c r="I110" i="27" s="1"/>
  <c r="K111" i="27"/>
  <c r="M111" i="27"/>
  <c r="O111" i="27"/>
  <c r="Q111" i="27"/>
  <c r="Q110" i="27" s="1"/>
  <c r="V111" i="27"/>
  <c r="G112" i="27"/>
  <c r="G110" i="27" s="1"/>
  <c r="I112" i="27"/>
  <c r="K112" i="27"/>
  <c r="O112" i="27"/>
  <c r="O110" i="27" s="1"/>
  <c r="Q112" i="27"/>
  <c r="V112" i="27"/>
  <c r="G113" i="27"/>
  <c r="I113" i="27"/>
  <c r="K113" i="27"/>
  <c r="M113" i="27"/>
  <c r="O113" i="27"/>
  <c r="Q113" i="27"/>
  <c r="V113" i="27"/>
  <c r="G114" i="27"/>
  <c r="M114" i="27" s="1"/>
  <c r="I114" i="27"/>
  <c r="K114" i="27"/>
  <c r="K110" i="27" s="1"/>
  <c r="O114" i="27"/>
  <c r="Q114" i="27"/>
  <c r="V114" i="27"/>
  <c r="V110" i="27" s="1"/>
  <c r="G115" i="27"/>
  <c r="I115" i="27"/>
  <c r="K115" i="27"/>
  <c r="M115" i="27"/>
  <c r="O115" i="27"/>
  <c r="Q115" i="27"/>
  <c r="V115" i="27"/>
  <c r="G116" i="27"/>
  <c r="M116" i="27" s="1"/>
  <c r="I116" i="27"/>
  <c r="K116" i="27"/>
  <c r="O116" i="27"/>
  <c r="Q116" i="27"/>
  <c r="V116" i="27"/>
  <c r="G117" i="27"/>
  <c r="I117" i="27"/>
  <c r="K117" i="27"/>
  <c r="M117" i="27"/>
  <c r="O117" i="27"/>
  <c r="Q117" i="27"/>
  <c r="V117" i="27"/>
  <c r="G118" i="27"/>
  <c r="M118" i="27" s="1"/>
  <c r="I118" i="27"/>
  <c r="K118" i="27"/>
  <c r="O118" i="27"/>
  <c r="Q118" i="27"/>
  <c r="V118" i="27"/>
  <c r="G119" i="27"/>
  <c r="I119" i="27"/>
  <c r="K119" i="27"/>
  <c r="M119" i="27"/>
  <c r="O119" i="27"/>
  <c r="Q119" i="27"/>
  <c r="V119" i="27"/>
  <c r="G120" i="27"/>
  <c r="M120" i="27" s="1"/>
  <c r="I120" i="27"/>
  <c r="K120" i="27"/>
  <c r="O120" i="27"/>
  <c r="Q120" i="27"/>
  <c r="V120" i="27"/>
  <c r="G121" i="27"/>
  <c r="I121" i="27"/>
  <c r="K121" i="27"/>
  <c r="M121" i="27"/>
  <c r="O121" i="27"/>
  <c r="Q121" i="27"/>
  <c r="V121" i="27"/>
  <c r="G123" i="27"/>
  <c r="I123" i="27"/>
  <c r="I122" i="27" s="1"/>
  <c r="K123" i="27"/>
  <c r="M123" i="27"/>
  <c r="O123" i="27"/>
  <c r="Q123" i="27"/>
  <c r="Q122" i="27" s="1"/>
  <c r="V123" i="27"/>
  <c r="G136" i="27"/>
  <c r="G122" i="27" s="1"/>
  <c r="I136" i="27"/>
  <c r="K136" i="27"/>
  <c r="O136" i="27"/>
  <c r="O122" i="27" s="1"/>
  <c r="Q136" i="27"/>
  <c r="V136" i="27"/>
  <c r="G147" i="27"/>
  <c r="I147" i="27"/>
  <c r="K147" i="27"/>
  <c r="M147" i="27"/>
  <c r="O147" i="27"/>
  <c r="Q147" i="27"/>
  <c r="V147" i="27"/>
  <c r="G163" i="27"/>
  <c r="M163" i="27" s="1"/>
  <c r="I163" i="27"/>
  <c r="K163" i="27"/>
  <c r="K122" i="27" s="1"/>
  <c r="O163" i="27"/>
  <c r="Q163" i="27"/>
  <c r="V163" i="27"/>
  <c r="V122" i="27" s="1"/>
  <c r="G178" i="27"/>
  <c r="G177" i="27" s="1"/>
  <c r="I178" i="27"/>
  <c r="K178" i="27"/>
  <c r="K177" i="27" s="1"/>
  <c r="O178" i="27"/>
  <c r="O177" i="27" s="1"/>
  <c r="Q178" i="27"/>
  <c r="V178" i="27"/>
  <c r="V177" i="27" s="1"/>
  <c r="G181" i="27"/>
  <c r="I181" i="27"/>
  <c r="I177" i="27" s="1"/>
  <c r="K181" i="27"/>
  <c r="M181" i="27"/>
  <c r="O181" i="27"/>
  <c r="Q181" i="27"/>
  <c r="Q177" i="27" s="1"/>
  <c r="V181" i="27"/>
  <c r="G201" i="27"/>
  <c r="M201" i="27" s="1"/>
  <c r="I201" i="27"/>
  <c r="K201" i="27"/>
  <c r="O201" i="27"/>
  <c r="Q201" i="27"/>
  <c r="V201" i="27"/>
  <c r="G207" i="27"/>
  <c r="I207" i="27"/>
  <c r="K207" i="27"/>
  <c r="M207" i="27"/>
  <c r="O207" i="27"/>
  <c r="Q207" i="27"/>
  <c r="V207" i="27"/>
  <c r="G213" i="27"/>
  <c r="M213" i="27" s="1"/>
  <c r="I213" i="27"/>
  <c r="K213" i="27"/>
  <c r="O213" i="27"/>
  <c r="Q213" i="27"/>
  <c r="V213" i="27"/>
  <c r="G217" i="27"/>
  <c r="I217" i="27"/>
  <c r="K217" i="27"/>
  <c r="M217" i="27"/>
  <c r="O217" i="27"/>
  <c r="Q217" i="27"/>
  <c r="V217" i="27"/>
  <c r="G223" i="27"/>
  <c r="M223" i="27" s="1"/>
  <c r="I223" i="27"/>
  <c r="K223" i="27"/>
  <c r="O223" i="27"/>
  <c r="Q223" i="27"/>
  <c r="V223" i="27"/>
  <c r="G229" i="27"/>
  <c r="I229" i="27"/>
  <c r="K229" i="27"/>
  <c r="M229" i="27"/>
  <c r="O229" i="27"/>
  <c r="Q229" i="27"/>
  <c r="V229" i="27"/>
  <c r="G239" i="27"/>
  <c r="M239" i="27" s="1"/>
  <c r="I239" i="27"/>
  <c r="K239" i="27"/>
  <c r="O239" i="27"/>
  <c r="Q239" i="27"/>
  <c r="V239" i="27"/>
  <c r="G259" i="27"/>
  <c r="I259" i="27"/>
  <c r="K259" i="27"/>
  <c r="M259" i="27"/>
  <c r="O259" i="27"/>
  <c r="Q259" i="27"/>
  <c r="V259" i="27"/>
  <c r="G265" i="27"/>
  <c r="M265" i="27" s="1"/>
  <c r="I265" i="27"/>
  <c r="K265" i="27"/>
  <c r="O265" i="27"/>
  <c r="Q265" i="27"/>
  <c r="V265" i="27"/>
  <c r="G271" i="27"/>
  <c r="I271" i="27"/>
  <c r="K271" i="27"/>
  <c r="M271" i="27"/>
  <c r="O271" i="27"/>
  <c r="Q271" i="27"/>
  <c r="V271" i="27"/>
  <c r="G275" i="27"/>
  <c r="M275" i="27" s="1"/>
  <c r="I275" i="27"/>
  <c r="K275" i="27"/>
  <c r="O275" i="27"/>
  <c r="Q275" i="27"/>
  <c r="V275" i="27"/>
  <c r="G285" i="27"/>
  <c r="I285" i="27"/>
  <c r="K285" i="27"/>
  <c r="M285" i="27"/>
  <c r="O285" i="27"/>
  <c r="Q285" i="27"/>
  <c r="V285" i="27"/>
  <c r="G295" i="27"/>
  <c r="I295" i="27"/>
  <c r="I294" i="27" s="1"/>
  <c r="K295" i="27"/>
  <c r="M295" i="27"/>
  <c r="O295" i="27"/>
  <c r="Q295" i="27"/>
  <c r="Q294" i="27" s="1"/>
  <c r="V295" i="27"/>
  <c r="G299" i="27"/>
  <c r="G294" i="27" s="1"/>
  <c r="I299" i="27"/>
  <c r="K299" i="27"/>
  <c r="O299" i="27"/>
  <c r="O294" i="27" s="1"/>
  <c r="Q299" i="27"/>
  <c r="V299" i="27"/>
  <c r="G303" i="27"/>
  <c r="I303" i="27"/>
  <c r="K303" i="27"/>
  <c r="M303" i="27"/>
  <c r="O303" i="27"/>
  <c r="Q303" i="27"/>
  <c r="V303" i="27"/>
  <c r="G307" i="27"/>
  <c r="M307" i="27" s="1"/>
  <c r="I307" i="27"/>
  <c r="K307" i="27"/>
  <c r="K294" i="27" s="1"/>
  <c r="O307" i="27"/>
  <c r="Q307" i="27"/>
  <c r="V307" i="27"/>
  <c r="V294" i="27" s="1"/>
  <c r="G311" i="27"/>
  <c r="I311" i="27"/>
  <c r="K311" i="27"/>
  <c r="M311" i="27"/>
  <c r="O311" i="27"/>
  <c r="Q311" i="27"/>
  <c r="V311" i="27"/>
  <c r="AE317" i="27"/>
  <c r="G137" i="26"/>
  <c r="BA10" i="26"/>
  <c r="G9" i="26"/>
  <c r="I9" i="26"/>
  <c r="K9" i="26"/>
  <c r="M9" i="26"/>
  <c r="O9" i="26"/>
  <c r="Q9" i="26"/>
  <c r="V9" i="26"/>
  <c r="G14" i="26"/>
  <c r="G8" i="26" s="1"/>
  <c r="I14" i="26"/>
  <c r="K14" i="26"/>
  <c r="O14" i="26"/>
  <c r="O8" i="26" s="1"/>
  <c r="Q14" i="26"/>
  <c r="V14" i="26"/>
  <c r="G19" i="26"/>
  <c r="M19" i="26" s="1"/>
  <c r="I19" i="26"/>
  <c r="I8" i="26" s="1"/>
  <c r="K19" i="26"/>
  <c r="O19" i="26"/>
  <c r="Q19" i="26"/>
  <c r="Q8" i="26" s="1"/>
  <c r="V19" i="26"/>
  <c r="G23" i="26"/>
  <c r="M23" i="26" s="1"/>
  <c r="I23" i="26"/>
  <c r="K23" i="26"/>
  <c r="K8" i="26" s="1"/>
  <c r="O23" i="26"/>
  <c r="Q23" i="26"/>
  <c r="V23" i="26"/>
  <c r="V8" i="26" s="1"/>
  <c r="G30" i="26"/>
  <c r="I30" i="26"/>
  <c r="K30" i="26"/>
  <c r="M30" i="26"/>
  <c r="O30" i="26"/>
  <c r="Q30" i="26"/>
  <c r="V30" i="26"/>
  <c r="G33" i="26"/>
  <c r="M33" i="26" s="1"/>
  <c r="I33" i="26"/>
  <c r="K33" i="26"/>
  <c r="O33" i="26"/>
  <c r="Q33" i="26"/>
  <c r="V33" i="26"/>
  <c r="G36" i="26"/>
  <c r="M36" i="26" s="1"/>
  <c r="I36" i="26"/>
  <c r="K36" i="26"/>
  <c r="O36" i="26"/>
  <c r="Q36" i="26"/>
  <c r="V36" i="26"/>
  <c r="G47" i="26"/>
  <c r="M47" i="26" s="1"/>
  <c r="I47" i="26"/>
  <c r="K47" i="26"/>
  <c r="O47" i="26"/>
  <c r="Q47" i="26"/>
  <c r="V47" i="26"/>
  <c r="G52" i="26"/>
  <c r="I52" i="26"/>
  <c r="K52" i="26"/>
  <c r="M52" i="26"/>
  <c r="O52" i="26"/>
  <c r="Q52" i="26"/>
  <c r="V52" i="26"/>
  <c r="G58" i="26"/>
  <c r="K58" i="26"/>
  <c r="O58" i="26"/>
  <c r="V58" i="26"/>
  <c r="G59" i="26"/>
  <c r="M59" i="26" s="1"/>
  <c r="M58" i="26" s="1"/>
  <c r="I59" i="26"/>
  <c r="I58" i="26" s="1"/>
  <c r="K59" i="26"/>
  <c r="O59" i="26"/>
  <c r="Q59" i="26"/>
  <c r="Q58" i="26" s="1"/>
  <c r="V59" i="26"/>
  <c r="K63" i="26"/>
  <c r="V63" i="26"/>
  <c r="G64" i="26"/>
  <c r="I64" i="26"/>
  <c r="K64" i="26"/>
  <c r="M64" i="26"/>
  <c r="O64" i="26"/>
  <c r="Q64" i="26"/>
  <c r="V64" i="26"/>
  <c r="G72" i="26"/>
  <c r="M72" i="26" s="1"/>
  <c r="I72" i="26"/>
  <c r="K72" i="26"/>
  <c r="O72" i="26"/>
  <c r="O63" i="26" s="1"/>
  <c r="Q72" i="26"/>
  <c r="V72" i="26"/>
  <c r="G81" i="26"/>
  <c r="M81" i="26" s="1"/>
  <c r="I81" i="26"/>
  <c r="I63" i="26" s="1"/>
  <c r="K81" i="26"/>
  <c r="O81" i="26"/>
  <c r="Q81" i="26"/>
  <c r="Q63" i="26" s="1"/>
  <c r="V81" i="26"/>
  <c r="K89" i="26"/>
  <c r="V89" i="26"/>
  <c r="G90" i="26"/>
  <c r="I90" i="26"/>
  <c r="K90" i="26"/>
  <c r="M90" i="26"/>
  <c r="O90" i="26"/>
  <c r="Q90" i="26"/>
  <c r="V90" i="26"/>
  <c r="G95" i="26"/>
  <c r="G89" i="26" s="1"/>
  <c r="I95" i="26"/>
  <c r="K95" i="26"/>
  <c r="O95" i="26"/>
  <c r="O89" i="26" s="1"/>
  <c r="Q95" i="26"/>
  <c r="V95" i="26"/>
  <c r="G102" i="26"/>
  <c r="M102" i="26" s="1"/>
  <c r="I102" i="26"/>
  <c r="I89" i="26" s="1"/>
  <c r="K102" i="26"/>
  <c r="O102" i="26"/>
  <c r="Q102" i="26"/>
  <c r="Q89" i="26" s="1"/>
  <c r="V102" i="26"/>
  <c r="G109" i="26"/>
  <c r="I109" i="26"/>
  <c r="K109" i="26"/>
  <c r="O109" i="26"/>
  <c r="Q109" i="26"/>
  <c r="V109" i="26"/>
  <c r="G110" i="26"/>
  <c r="I110" i="26"/>
  <c r="K110" i="26"/>
  <c r="M110" i="26"/>
  <c r="M109" i="26" s="1"/>
  <c r="O110" i="26"/>
  <c r="Q110" i="26"/>
  <c r="V110" i="26"/>
  <c r="G115" i="26"/>
  <c r="G116" i="26"/>
  <c r="M116" i="26" s="1"/>
  <c r="I116" i="26"/>
  <c r="I115" i="26" s="1"/>
  <c r="K116" i="26"/>
  <c r="O116" i="26"/>
  <c r="Q116" i="26"/>
  <c r="Q115" i="26" s="1"/>
  <c r="V116" i="26"/>
  <c r="G119" i="26"/>
  <c r="M119" i="26" s="1"/>
  <c r="I119" i="26"/>
  <c r="K119" i="26"/>
  <c r="K115" i="26" s="1"/>
  <c r="O119" i="26"/>
  <c r="Q119" i="26"/>
  <c r="V119" i="26"/>
  <c r="V115" i="26" s="1"/>
  <c r="G127" i="26"/>
  <c r="I127" i="26"/>
  <c r="K127" i="26"/>
  <c r="M127" i="26"/>
  <c r="O127" i="26"/>
  <c r="Q127" i="26"/>
  <c r="V127" i="26"/>
  <c r="G129" i="26"/>
  <c r="M129" i="26" s="1"/>
  <c r="I129" i="26"/>
  <c r="K129" i="26"/>
  <c r="O129" i="26"/>
  <c r="O115" i="26" s="1"/>
  <c r="Q129" i="26"/>
  <c r="V129" i="26"/>
  <c r="G131" i="26"/>
  <c r="M131" i="26" s="1"/>
  <c r="I131" i="26"/>
  <c r="K131" i="26"/>
  <c r="O131" i="26"/>
  <c r="Q131" i="26"/>
  <c r="V131" i="26"/>
  <c r="G133" i="26"/>
  <c r="M133" i="26" s="1"/>
  <c r="I133" i="26"/>
  <c r="K133" i="26"/>
  <c r="O133" i="26"/>
  <c r="Q133" i="26"/>
  <c r="V133" i="26"/>
  <c r="G134" i="26"/>
  <c r="I134" i="26"/>
  <c r="K134" i="26"/>
  <c r="M134" i="26"/>
  <c r="O134" i="26"/>
  <c r="Q134" i="26"/>
  <c r="V134" i="26"/>
  <c r="G135" i="26"/>
  <c r="M135" i="26" s="1"/>
  <c r="I135" i="26"/>
  <c r="K135" i="26"/>
  <c r="O135" i="26"/>
  <c r="Q135" i="26"/>
  <c r="V135" i="26"/>
  <c r="AE137" i="26"/>
  <c r="AF137" i="26"/>
  <c r="G130" i="25"/>
  <c r="BA99" i="25"/>
  <c r="BA60" i="25"/>
  <c r="BA56" i="25"/>
  <c r="G8" i="25"/>
  <c r="G9" i="25"/>
  <c r="AF130" i="25" s="1"/>
  <c r="I9" i="25"/>
  <c r="I8" i="25" s="1"/>
  <c r="K9" i="25"/>
  <c r="K8" i="25" s="1"/>
  <c r="O9" i="25"/>
  <c r="Q9" i="25"/>
  <c r="Q8" i="25" s="1"/>
  <c r="V9" i="25"/>
  <c r="V8" i="25" s="1"/>
  <c r="G13" i="25"/>
  <c r="I13" i="25"/>
  <c r="K13" i="25"/>
  <c r="M13" i="25"/>
  <c r="O13" i="25"/>
  <c r="Q13" i="25"/>
  <c r="V13" i="25"/>
  <c r="G17" i="25"/>
  <c r="I17" i="25"/>
  <c r="K17" i="25"/>
  <c r="M17" i="25"/>
  <c r="O17" i="25"/>
  <c r="Q17" i="25"/>
  <c r="V17" i="25"/>
  <c r="G21" i="25"/>
  <c r="M21" i="25" s="1"/>
  <c r="I21" i="25"/>
  <c r="K21" i="25"/>
  <c r="O21" i="25"/>
  <c r="O8" i="25" s="1"/>
  <c r="Q21" i="25"/>
  <c r="V21" i="25"/>
  <c r="G24" i="25"/>
  <c r="M24" i="25" s="1"/>
  <c r="I24" i="25"/>
  <c r="K24" i="25"/>
  <c r="O24" i="25"/>
  <c r="Q24" i="25"/>
  <c r="V24" i="25"/>
  <c r="G27" i="25"/>
  <c r="I27" i="25"/>
  <c r="K27" i="25"/>
  <c r="M27" i="25"/>
  <c r="O27" i="25"/>
  <c r="Q27" i="25"/>
  <c r="V27" i="25"/>
  <c r="G34" i="25"/>
  <c r="I34" i="25"/>
  <c r="K34" i="25"/>
  <c r="M34" i="25"/>
  <c r="O34" i="25"/>
  <c r="Q34" i="25"/>
  <c r="V34" i="25"/>
  <c r="G38" i="25"/>
  <c r="M38" i="25" s="1"/>
  <c r="I38" i="25"/>
  <c r="K38" i="25"/>
  <c r="O38" i="25"/>
  <c r="Q38" i="25"/>
  <c r="V38" i="25"/>
  <c r="G41" i="25"/>
  <c r="M41" i="25" s="1"/>
  <c r="I41" i="25"/>
  <c r="K41" i="25"/>
  <c r="O41" i="25"/>
  <c r="Q41" i="25"/>
  <c r="V41" i="25"/>
  <c r="G51" i="25"/>
  <c r="I51" i="25"/>
  <c r="K51" i="25"/>
  <c r="M51" i="25"/>
  <c r="O51" i="25"/>
  <c r="Q51" i="25"/>
  <c r="V51" i="25"/>
  <c r="G55" i="25"/>
  <c r="G50" i="25" s="1"/>
  <c r="I55" i="25"/>
  <c r="K55" i="25"/>
  <c r="O55" i="25"/>
  <c r="O50" i="25" s="1"/>
  <c r="Q55" i="25"/>
  <c r="V55" i="25"/>
  <c r="G59" i="25"/>
  <c r="M59" i="25" s="1"/>
  <c r="I59" i="25"/>
  <c r="I50" i="25" s="1"/>
  <c r="K59" i="25"/>
  <c r="O59" i="25"/>
  <c r="Q59" i="25"/>
  <c r="Q50" i="25" s="1"/>
  <c r="V59" i="25"/>
  <c r="G63" i="25"/>
  <c r="M63" i="25" s="1"/>
  <c r="I63" i="25"/>
  <c r="K63" i="25"/>
  <c r="K50" i="25" s="1"/>
  <c r="O63" i="25"/>
  <c r="Q63" i="25"/>
  <c r="V63" i="25"/>
  <c r="V50" i="25" s="1"/>
  <c r="G70" i="25"/>
  <c r="I70" i="25"/>
  <c r="K70" i="25"/>
  <c r="M70" i="25"/>
  <c r="O70" i="25"/>
  <c r="Q70" i="25"/>
  <c r="V70" i="25"/>
  <c r="G74" i="25"/>
  <c r="M74" i="25" s="1"/>
  <c r="I74" i="25"/>
  <c r="K74" i="25"/>
  <c r="O74" i="25"/>
  <c r="Q74" i="25"/>
  <c r="V74" i="25"/>
  <c r="G81" i="25"/>
  <c r="I81" i="25"/>
  <c r="O81" i="25"/>
  <c r="Q81" i="25"/>
  <c r="G82" i="25"/>
  <c r="M82" i="25" s="1"/>
  <c r="M81" i="25" s="1"/>
  <c r="I82" i="25"/>
  <c r="K82" i="25"/>
  <c r="K81" i="25" s="1"/>
  <c r="O82" i="25"/>
  <c r="Q82" i="25"/>
  <c r="V82" i="25"/>
  <c r="V81" i="25" s="1"/>
  <c r="K88" i="25"/>
  <c r="V88" i="25"/>
  <c r="G89" i="25"/>
  <c r="G88" i="25" s="1"/>
  <c r="I89" i="25"/>
  <c r="K89" i="25"/>
  <c r="O89" i="25"/>
  <c r="O88" i="25" s="1"/>
  <c r="Q89" i="25"/>
  <c r="V89" i="25"/>
  <c r="G93" i="25"/>
  <c r="M93" i="25" s="1"/>
  <c r="I93" i="25"/>
  <c r="I88" i="25" s="1"/>
  <c r="K93" i="25"/>
  <c r="O93" i="25"/>
  <c r="Q93" i="25"/>
  <c r="Q88" i="25" s="1"/>
  <c r="V93" i="25"/>
  <c r="G97" i="25"/>
  <c r="I97" i="25"/>
  <c r="K97" i="25"/>
  <c r="O97" i="25"/>
  <c r="Q97" i="25"/>
  <c r="V97" i="25"/>
  <c r="G98" i="25"/>
  <c r="I98" i="25"/>
  <c r="K98" i="25"/>
  <c r="M98" i="25"/>
  <c r="M97" i="25" s="1"/>
  <c r="O98" i="25"/>
  <c r="Q98" i="25"/>
  <c r="V98" i="25"/>
  <c r="G104" i="25"/>
  <c r="G105" i="25"/>
  <c r="M105" i="25" s="1"/>
  <c r="I105" i="25"/>
  <c r="I104" i="25" s="1"/>
  <c r="K105" i="25"/>
  <c r="O105" i="25"/>
  <c r="Q105" i="25"/>
  <c r="Q104" i="25" s="1"/>
  <c r="V105" i="25"/>
  <c r="G108" i="25"/>
  <c r="M108" i="25" s="1"/>
  <c r="I108" i="25"/>
  <c r="K108" i="25"/>
  <c r="K104" i="25" s="1"/>
  <c r="O108" i="25"/>
  <c r="Q108" i="25"/>
  <c r="V108" i="25"/>
  <c r="V104" i="25" s="1"/>
  <c r="G111" i="25"/>
  <c r="I111" i="25"/>
  <c r="K111" i="25"/>
  <c r="M111" i="25"/>
  <c r="O111" i="25"/>
  <c r="Q111" i="25"/>
  <c r="V111" i="25"/>
  <c r="G114" i="25"/>
  <c r="M114" i="25" s="1"/>
  <c r="I114" i="25"/>
  <c r="K114" i="25"/>
  <c r="O114" i="25"/>
  <c r="O104" i="25" s="1"/>
  <c r="Q114" i="25"/>
  <c r="V114" i="25"/>
  <c r="G117" i="25"/>
  <c r="M117" i="25" s="1"/>
  <c r="I117" i="25"/>
  <c r="K117" i="25"/>
  <c r="O117" i="25"/>
  <c r="Q117" i="25"/>
  <c r="V117" i="25"/>
  <c r="G122" i="25"/>
  <c r="I122" i="25"/>
  <c r="K122" i="25"/>
  <c r="O122" i="25"/>
  <c r="Q122" i="25"/>
  <c r="V122" i="25"/>
  <c r="G123" i="25"/>
  <c r="I123" i="25"/>
  <c r="K123" i="25"/>
  <c r="M123" i="25"/>
  <c r="M122" i="25" s="1"/>
  <c r="O123" i="25"/>
  <c r="Q123" i="25"/>
  <c r="V123" i="25"/>
  <c r="AE130" i="25"/>
  <c r="G68" i="24"/>
  <c r="G9" i="24"/>
  <c r="G8" i="24" s="1"/>
  <c r="I9" i="24"/>
  <c r="K9" i="24"/>
  <c r="K8" i="24" s="1"/>
  <c r="O9" i="24"/>
  <c r="O8" i="24" s="1"/>
  <c r="Q9" i="24"/>
  <c r="V9" i="24"/>
  <c r="V8" i="24" s="1"/>
  <c r="G12" i="24"/>
  <c r="I12" i="24"/>
  <c r="I8" i="24" s="1"/>
  <c r="K12" i="24"/>
  <c r="M12" i="24"/>
  <c r="O12" i="24"/>
  <c r="Q12" i="24"/>
  <c r="Q8" i="24" s="1"/>
  <c r="V12" i="24"/>
  <c r="G15" i="24"/>
  <c r="M15" i="24" s="1"/>
  <c r="I15" i="24"/>
  <c r="K15" i="24"/>
  <c r="O15" i="24"/>
  <c r="Q15" i="24"/>
  <c r="V15" i="24"/>
  <c r="I17" i="24"/>
  <c r="Q17" i="24"/>
  <c r="G18" i="24"/>
  <c r="G17" i="24" s="1"/>
  <c r="I18" i="24"/>
  <c r="K18" i="24"/>
  <c r="K17" i="24" s="1"/>
  <c r="O18" i="24"/>
  <c r="O17" i="24" s="1"/>
  <c r="Q18" i="24"/>
  <c r="V18" i="24"/>
  <c r="V17" i="24" s="1"/>
  <c r="I19" i="24"/>
  <c r="Q19" i="24"/>
  <c r="G20" i="24"/>
  <c r="M20" i="24" s="1"/>
  <c r="M19" i="24" s="1"/>
  <c r="I20" i="24"/>
  <c r="K20" i="24"/>
  <c r="K19" i="24" s="1"/>
  <c r="O20" i="24"/>
  <c r="O19" i="24" s="1"/>
  <c r="Q20" i="24"/>
  <c r="V20" i="24"/>
  <c r="V19" i="24" s="1"/>
  <c r="G26" i="24"/>
  <c r="G25" i="24" s="1"/>
  <c r="I26" i="24"/>
  <c r="K26" i="24"/>
  <c r="K25" i="24" s="1"/>
  <c r="O26" i="24"/>
  <c r="O25" i="24" s="1"/>
  <c r="Q26" i="24"/>
  <c r="V26" i="24"/>
  <c r="V25" i="24" s="1"/>
  <c r="G28" i="24"/>
  <c r="I28" i="24"/>
  <c r="I25" i="24" s="1"/>
  <c r="K28" i="24"/>
  <c r="M28" i="24"/>
  <c r="O28" i="24"/>
  <c r="Q28" i="24"/>
  <c r="Q25" i="24" s="1"/>
  <c r="V28" i="24"/>
  <c r="G33" i="24"/>
  <c r="O33" i="24"/>
  <c r="G34" i="24"/>
  <c r="I34" i="24"/>
  <c r="I33" i="24" s="1"/>
  <c r="K34" i="24"/>
  <c r="M34" i="24"/>
  <c r="O34" i="24"/>
  <c r="Q34" i="24"/>
  <c r="Q33" i="24" s="1"/>
  <c r="V34" i="24"/>
  <c r="G35" i="24"/>
  <c r="M35" i="24" s="1"/>
  <c r="I35" i="24"/>
  <c r="K35" i="24"/>
  <c r="K33" i="24" s="1"/>
  <c r="O35" i="24"/>
  <c r="Q35" i="24"/>
  <c r="V35" i="24"/>
  <c r="V33" i="24" s="1"/>
  <c r="G41" i="24"/>
  <c r="M41" i="24" s="1"/>
  <c r="M40" i="24" s="1"/>
  <c r="I41" i="24"/>
  <c r="K41" i="24"/>
  <c r="K40" i="24" s="1"/>
  <c r="O41" i="24"/>
  <c r="O40" i="24" s="1"/>
  <c r="Q41" i="24"/>
  <c r="V41" i="24"/>
  <c r="V40" i="24" s="1"/>
  <c r="G42" i="24"/>
  <c r="I42" i="24"/>
  <c r="I40" i="24" s="1"/>
  <c r="K42" i="24"/>
  <c r="M42" i="24"/>
  <c r="O42" i="24"/>
  <c r="Q42" i="24"/>
  <c r="Q40" i="24" s="1"/>
  <c r="V42" i="24"/>
  <c r="G44" i="24"/>
  <c r="M44" i="24" s="1"/>
  <c r="I44" i="24"/>
  <c r="K44" i="24"/>
  <c r="O44" i="24"/>
  <c r="Q44" i="24"/>
  <c r="V44" i="24"/>
  <c r="G50" i="24"/>
  <c r="M50" i="24" s="1"/>
  <c r="I50" i="24"/>
  <c r="K50" i="24"/>
  <c r="K49" i="24" s="1"/>
  <c r="O50" i="24"/>
  <c r="O49" i="24" s="1"/>
  <c r="Q50" i="24"/>
  <c r="V50" i="24"/>
  <c r="V49" i="24" s="1"/>
  <c r="G54" i="24"/>
  <c r="I54" i="24"/>
  <c r="I49" i="24" s="1"/>
  <c r="K54" i="24"/>
  <c r="M54" i="24"/>
  <c r="O54" i="24"/>
  <c r="Q54" i="24"/>
  <c r="Q49" i="24" s="1"/>
  <c r="V54" i="24"/>
  <c r="G58" i="24"/>
  <c r="M58" i="24" s="1"/>
  <c r="I58" i="24"/>
  <c r="K58" i="24"/>
  <c r="O58" i="24"/>
  <c r="Q58" i="24"/>
  <c r="V58" i="24"/>
  <c r="G62" i="24"/>
  <c r="I62" i="24"/>
  <c r="K62" i="24"/>
  <c r="M62" i="24"/>
  <c r="O62" i="24"/>
  <c r="Q62" i="24"/>
  <c r="V62" i="24"/>
  <c r="AE68" i="24"/>
  <c r="G146" i="23"/>
  <c r="BA95" i="23"/>
  <c r="G9" i="23"/>
  <c r="I9" i="23"/>
  <c r="I8" i="23" s="1"/>
  <c r="K9" i="23"/>
  <c r="M9" i="23"/>
  <c r="O9" i="23"/>
  <c r="Q9" i="23"/>
  <c r="Q8" i="23" s="1"/>
  <c r="V9" i="23"/>
  <c r="G14" i="23"/>
  <c r="G8" i="23" s="1"/>
  <c r="I14" i="23"/>
  <c r="K14" i="23"/>
  <c r="O14" i="23"/>
  <c r="O8" i="23" s="1"/>
  <c r="Q14" i="23"/>
  <c r="V14" i="23"/>
  <c r="G19" i="23"/>
  <c r="I19" i="23"/>
  <c r="K19" i="23"/>
  <c r="M19" i="23"/>
  <c r="O19" i="23"/>
  <c r="Q19" i="23"/>
  <c r="V19" i="23"/>
  <c r="G24" i="23"/>
  <c r="M24" i="23" s="1"/>
  <c r="I24" i="23"/>
  <c r="K24" i="23"/>
  <c r="K8" i="23" s="1"/>
  <c r="O24" i="23"/>
  <c r="Q24" i="23"/>
  <c r="V24" i="23"/>
  <c r="V8" i="23" s="1"/>
  <c r="G28" i="23"/>
  <c r="I28" i="23"/>
  <c r="K28" i="23"/>
  <c r="M28" i="23"/>
  <c r="O28" i="23"/>
  <c r="Q28" i="23"/>
  <c r="V28" i="23"/>
  <c r="G32" i="23"/>
  <c r="M32" i="23" s="1"/>
  <c r="I32" i="23"/>
  <c r="K32" i="23"/>
  <c r="O32" i="23"/>
  <c r="Q32" i="23"/>
  <c r="V32" i="23"/>
  <c r="I39" i="23"/>
  <c r="Q39" i="23"/>
  <c r="G40" i="23"/>
  <c r="M40" i="23" s="1"/>
  <c r="M39" i="23" s="1"/>
  <c r="I40" i="23"/>
  <c r="K40" i="23"/>
  <c r="K39" i="23" s="1"/>
  <c r="O40" i="23"/>
  <c r="O39" i="23" s="1"/>
  <c r="Q40" i="23"/>
  <c r="V40" i="23"/>
  <c r="V39" i="23" s="1"/>
  <c r="G44" i="23"/>
  <c r="I44" i="23"/>
  <c r="K44" i="23"/>
  <c r="M44" i="23"/>
  <c r="O44" i="23"/>
  <c r="Q44" i="23"/>
  <c r="V44" i="23"/>
  <c r="G48" i="23"/>
  <c r="O48" i="23"/>
  <c r="G49" i="23"/>
  <c r="I49" i="23"/>
  <c r="I48" i="23" s="1"/>
  <c r="K49" i="23"/>
  <c r="M49" i="23"/>
  <c r="O49" i="23"/>
  <c r="Q49" i="23"/>
  <c r="Q48" i="23" s="1"/>
  <c r="V49" i="23"/>
  <c r="G53" i="23"/>
  <c r="M53" i="23" s="1"/>
  <c r="I53" i="23"/>
  <c r="K53" i="23"/>
  <c r="K48" i="23" s="1"/>
  <c r="O53" i="23"/>
  <c r="Q53" i="23"/>
  <c r="V53" i="23"/>
  <c r="V48" i="23" s="1"/>
  <c r="G57" i="23"/>
  <c r="G56" i="23" s="1"/>
  <c r="I57" i="23"/>
  <c r="K57" i="23"/>
  <c r="K56" i="23" s="1"/>
  <c r="O57" i="23"/>
  <c r="O56" i="23" s="1"/>
  <c r="Q57" i="23"/>
  <c r="V57" i="23"/>
  <c r="V56" i="23" s="1"/>
  <c r="G62" i="23"/>
  <c r="I62" i="23"/>
  <c r="I56" i="23" s="1"/>
  <c r="K62" i="23"/>
  <c r="M62" i="23"/>
  <c r="O62" i="23"/>
  <c r="Q62" i="23"/>
  <c r="Q56" i="23" s="1"/>
  <c r="V62" i="23"/>
  <c r="G67" i="23"/>
  <c r="M67" i="23" s="1"/>
  <c r="I67" i="23"/>
  <c r="K67" i="23"/>
  <c r="O67" i="23"/>
  <c r="Q67" i="23"/>
  <c r="V67" i="23"/>
  <c r="G72" i="23"/>
  <c r="I72" i="23"/>
  <c r="K72" i="23"/>
  <c r="M72" i="23"/>
  <c r="O72" i="23"/>
  <c r="Q72" i="23"/>
  <c r="V72" i="23"/>
  <c r="G81" i="23"/>
  <c r="K81" i="23"/>
  <c r="O81" i="23"/>
  <c r="V81" i="23"/>
  <c r="G82" i="23"/>
  <c r="I82" i="23"/>
  <c r="I81" i="23" s="1"/>
  <c r="K82" i="23"/>
  <c r="M82" i="23"/>
  <c r="M81" i="23" s="1"/>
  <c r="O82" i="23"/>
  <c r="Q82" i="23"/>
  <c r="Q81" i="23" s="1"/>
  <c r="V82" i="23"/>
  <c r="G87" i="23"/>
  <c r="K87" i="23"/>
  <c r="O87" i="23"/>
  <c r="V87" i="23"/>
  <c r="G88" i="23"/>
  <c r="I88" i="23"/>
  <c r="I87" i="23" s="1"/>
  <c r="K88" i="23"/>
  <c r="M88" i="23"/>
  <c r="M87" i="23" s="1"/>
  <c r="O88" i="23"/>
  <c r="Q88" i="23"/>
  <c r="Q87" i="23" s="1"/>
  <c r="V88" i="23"/>
  <c r="G93" i="23"/>
  <c r="K93" i="23"/>
  <c r="O93" i="23"/>
  <c r="V93" i="23"/>
  <c r="G94" i="23"/>
  <c r="I94" i="23"/>
  <c r="I93" i="23" s="1"/>
  <c r="K94" i="23"/>
  <c r="M94" i="23"/>
  <c r="M93" i="23" s="1"/>
  <c r="O94" i="23"/>
  <c r="Q94" i="23"/>
  <c r="Q93" i="23" s="1"/>
  <c r="V94" i="23"/>
  <c r="G99" i="23"/>
  <c r="K99" i="23"/>
  <c r="O99" i="23"/>
  <c r="V99" i="23"/>
  <c r="G100" i="23"/>
  <c r="I100" i="23"/>
  <c r="I99" i="23" s="1"/>
  <c r="K100" i="23"/>
  <c r="M100" i="23"/>
  <c r="M99" i="23" s="1"/>
  <c r="O100" i="23"/>
  <c r="Q100" i="23"/>
  <c r="Q99" i="23" s="1"/>
  <c r="V100" i="23"/>
  <c r="G105" i="23"/>
  <c r="O105" i="23"/>
  <c r="G106" i="23"/>
  <c r="I106" i="23"/>
  <c r="I105" i="23" s="1"/>
  <c r="K106" i="23"/>
  <c r="M106" i="23"/>
  <c r="O106" i="23"/>
  <c r="Q106" i="23"/>
  <c r="Q105" i="23" s="1"/>
  <c r="V106" i="23"/>
  <c r="G110" i="23"/>
  <c r="M110" i="23" s="1"/>
  <c r="I110" i="23"/>
  <c r="K110" i="23"/>
  <c r="K105" i="23" s="1"/>
  <c r="O110" i="23"/>
  <c r="Q110" i="23"/>
  <c r="V110" i="23"/>
  <c r="V105" i="23" s="1"/>
  <c r="G116" i="23"/>
  <c r="G115" i="23" s="1"/>
  <c r="I116" i="23"/>
  <c r="K116" i="23"/>
  <c r="K115" i="23" s="1"/>
  <c r="O116" i="23"/>
  <c r="O115" i="23" s="1"/>
  <c r="Q116" i="23"/>
  <c r="V116" i="23"/>
  <c r="V115" i="23" s="1"/>
  <c r="G117" i="23"/>
  <c r="I117" i="23"/>
  <c r="I115" i="23" s="1"/>
  <c r="K117" i="23"/>
  <c r="M117" i="23"/>
  <c r="O117" i="23"/>
  <c r="Q117" i="23"/>
  <c r="Q115" i="23" s="1"/>
  <c r="V117" i="23"/>
  <c r="G120" i="23"/>
  <c r="M120" i="23" s="1"/>
  <c r="I120" i="23"/>
  <c r="K120" i="23"/>
  <c r="O120" i="23"/>
  <c r="Q120" i="23"/>
  <c r="V120" i="23"/>
  <c r="G122" i="23"/>
  <c r="I122" i="23"/>
  <c r="K122" i="23"/>
  <c r="M122" i="23"/>
  <c r="O122" i="23"/>
  <c r="Q122" i="23"/>
  <c r="V122" i="23"/>
  <c r="G127" i="23"/>
  <c r="G128" i="23"/>
  <c r="I128" i="23"/>
  <c r="I127" i="23" s="1"/>
  <c r="K128" i="23"/>
  <c r="M128" i="23"/>
  <c r="O128" i="23"/>
  <c r="Q128" i="23"/>
  <c r="Q127" i="23" s="1"/>
  <c r="V128" i="23"/>
  <c r="G132" i="23"/>
  <c r="M132" i="23" s="1"/>
  <c r="I132" i="23"/>
  <c r="K132" i="23"/>
  <c r="K127" i="23" s="1"/>
  <c r="O132" i="23"/>
  <c r="Q132" i="23"/>
  <c r="V132" i="23"/>
  <c r="V127" i="23" s="1"/>
  <c r="G136" i="23"/>
  <c r="I136" i="23"/>
  <c r="K136" i="23"/>
  <c r="M136" i="23"/>
  <c r="O136" i="23"/>
  <c r="Q136" i="23"/>
  <c r="V136" i="23"/>
  <c r="G140" i="23"/>
  <c r="M140" i="23" s="1"/>
  <c r="I140" i="23"/>
  <c r="K140" i="23"/>
  <c r="O140" i="23"/>
  <c r="O127" i="23" s="1"/>
  <c r="Q140" i="23"/>
  <c r="V140" i="23"/>
  <c r="AE146" i="23"/>
  <c r="AF146" i="23"/>
  <c r="G147" i="22"/>
  <c r="BA65" i="22"/>
  <c r="BA60" i="22"/>
  <c r="BA10" i="22"/>
  <c r="G8" i="22"/>
  <c r="G9" i="22"/>
  <c r="M9" i="22" s="1"/>
  <c r="I9" i="22"/>
  <c r="I8" i="22" s="1"/>
  <c r="K9" i="22"/>
  <c r="K8" i="22" s="1"/>
  <c r="O9" i="22"/>
  <c r="Q9" i="22"/>
  <c r="Q8" i="22" s="1"/>
  <c r="V9" i="22"/>
  <c r="V8" i="22" s="1"/>
  <c r="G14" i="22"/>
  <c r="I14" i="22"/>
  <c r="K14" i="22"/>
  <c r="M14" i="22"/>
  <c r="O14" i="22"/>
  <c r="Q14" i="22"/>
  <c r="V14" i="22"/>
  <c r="G19" i="22"/>
  <c r="I19" i="22"/>
  <c r="K19" i="22"/>
  <c r="M19" i="22"/>
  <c r="O19" i="22"/>
  <c r="Q19" i="22"/>
  <c r="V19" i="22"/>
  <c r="G24" i="22"/>
  <c r="M24" i="22" s="1"/>
  <c r="I24" i="22"/>
  <c r="K24" i="22"/>
  <c r="O24" i="22"/>
  <c r="O8" i="22" s="1"/>
  <c r="Q24" i="22"/>
  <c r="V24" i="22"/>
  <c r="G28" i="22"/>
  <c r="M28" i="22" s="1"/>
  <c r="I28" i="22"/>
  <c r="K28" i="22"/>
  <c r="O28" i="22"/>
  <c r="Q28" i="22"/>
  <c r="V28" i="22"/>
  <c r="G32" i="22"/>
  <c r="I32" i="22"/>
  <c r="K32" i="22"/>
  <c r="M32" i="22"/>
  <c r="O32" i="22"/>
  <c r="Q32" i="22"/>
  <c r="V32" i="22"/>
  <c r="G37" i="22"/>
  <c r="G36" i="22" s="1"/>
  <c r="I37" i="22"/>
  <c r="I36" i="22" s="1"/>
  <c r="K37" i="22"/>
  <c r="O37" i="22"/>
  <c r="O36" i="22" s="1"/>
  <c r="Q37" i="22"/>
  <c r="Q36" i="22" s="1"/>
  <c r="V37" i="22"/>
  <c r="G45" i="22"/>
  <c r="M45" i="22" s="1"/>
  <c r="I45" i="22"/>
  <c r="K45" i="22"/>
  <c r="O45" i="22"/>
  <c r="Q45" i="22"/>
  <c r="V45" i="22"/>
  <c r="G59" i="22"/>
  <c r="I59" i="22"/>
  <c r="K59" i="22"/>
  <c r="K36" i="22" s="1"/>
  <c r="M59" i="22"/>
  <c r="O59" i="22"/>
  <c r="Q59" i="22"/>
  <c r="V59" i="22"/>
  <c r="V36" i="22" s="1"/>
  <c r="G64" i="22"/>
  <c r="I64" i="22"/>
  <c r="K64" i="22"/>
  <c r="M64" i="22"/>
  <c r="O64" i="22"/>
  <c r="Q64" i="22"/>
  <c r="V64" i="22"/>
  <c r="G69" i="22"/>
  <c r="M69" i="22" s="1"/>
  <c r="I69" i="22"/>
  <c r="K69" i="22"/>
  <c r="O69" i="22"/>
  <c r="Q69" i="22"/>
  <c r="V69" i="22"/>
  <c r="G96" i="22"/>
  <c r="I96" i="22"/>
  <c r="K96" i="22"/>
  <c r="K95" i="22" s="1"/>
  <c r="M96" i="22"/>
  <c r="O96" i="22"/>
  <c r="Q96" i="22"/>
  <c r="V96" i="22"/>
  <c r="V95" i="22" s="1"/>
  <c r="G99" i="22"/>
  <c r="I99" i="22"/>
  <c r="K99" i="22"/>
  <c r="M99" i="22"/>
  <c r="O99" i="22"/>
  <c r="Q99" i="22"/>
  <c r="V99" i="22"/>
  <c r="G103" i="22"/>
  <c r="G95" i="22" s="1"/>
  <c r="I103" i="22"/>
  <c r="K103" i="22"/>
  <c r="O103" i="22"/>
  <c r="O95" i="22" s="1"/>
  <c r="Q103" i="22"/>
  <c r="V103" i="22"/>
  <c r="G110" i="22"/>
  <c r="M110" i="22" s="1"/>
  <c r="I110" i="22"/>
  <c r="I95" i="22" s="1"/>
  <c r="K110" i="22"/>
  <c r="O110" i="22"/>
  <c r="Q110" i="22"/>
  <c r="Q95" i="22" s="1"/>
  <c r="V110" i="22"/>
  <c r="I113" i="22"/>
  <c r="K113" i="22"/>
  <c r="Q113" i="22"/>
  <c r="V113" i="22"/>
  <c r="G114" i="22"/>
  <c r="G113" i="22" s="1"/>
  <c r="I114" i="22"/>
  <c r="K114" i="22"/>
  <c r="M114" i="22"/>
  <c r="M113" i="22" s="1"/>
  <c r="O114" i="22"/>
  <c r="O113" i="22" s="1"/>
  <c r="Q114" i="22"/>
  <c r="V114" i="22"/>
  <c r="G119" i="22"/>
  <c r="O119" i="22"/>
  <c r="G120" i="22"/>
  <c r="M120" i="22" s="1"/>
  <c r="M119" i="22" s="1"/>
  <c r="I120" i="22"/>
  <c r="I119" i="22" s="1"/>
  <c r="K120" i="22"/>
  <c r="K119" i="22" s="1"/>
  <c r="O120" i="22"/>
  <c r="Q120" i="22"/>
  <c r="Q119" i="22" s="1"/>
  <c r="V120" i="22"/>
  <c r="V119" i="22" s="1"/>
  <c r="G121" i="22"/>
  <c r="I121" i="22"/>
  <c r="K121" i="22"/>
  <c r="M121" i="22"/>
  <c r="O121" i="22"/>
  <c r="Q121" i="22"/>
  <c r="V121" i="22"/>
  <c r="G127" i="22"/>
  <c r="G126" i="22" s="1"/>
  <c r="I127" i="22"/>
  <c r="I126" i="22" s="1"/>
  <c r="K127" i="22"/>
  <c r="O127" i="22"/>
  <c r="O126" i="22" s="1"/>
  <c r="Q127" i="22"/>
  <c r="Q126" i="22" s="1"/>
  <c r="V127" i="22"/>
  <c r="G134" i="22"/>
  <c r="M134" i="22" s="1"/>
  <c r="I134" i="22"/>
  <c r="K134" i="22"/>
  <c r="O134" i="22"/>
  <c r="Q134" i="22"/>
  <c r="V134" i="22"/>
  <c r="G137" i="22"/>
  <c r="I137" i="22"/>
  <c r="K137" i="22"/>
  <c r="K126" i="22" s="1"/>
  <c r="M137" i="22"/>
  <c r="O137" i="22"/>
  <c r="Q137" i="22"/>
  <c r="V137" i="22"/>
  <c r="V126" i="22" s="1"/>
  <c r="G139" i="22"/>
  <c r="I139" i="22"/>
  <c r="K139" i="22"/>
  <c r="M139" i="22"/>
  <c r="O139" i="22"/>
  <c r="Q139" i="22"/>
  <c r="V139" i="22"/>
  <c r="G141" i="22"/>
  <c r="M141" i="22" s="1"/>
  <c r="I141" i="22"/>
  <c r="K141" i="22"/>
  <c r="O141" i="22"/>
  <c r="Q141" i="22"/>
  <c r="V141" i="22"/>
  <c r="AE147" i="22"/>
  <c r="AF147" i="22"/>
  <c r="G170" i="21"/>
  <c r="BA53" i="21"/>
  <c r="G9" i="21"/>
  <c r="I9" i="21"/>
  <c r="I8" i="21" s="1"/>
  <c r="K9" i="21"/>
  <c r="M9" i="21"/>
  <c r="O9" i="21"/>
  <c r="Q9" i="21"/>
  <c r="Q8" i="21" s="1"/>
  <c r="V9" i="21"/>
  <c r="G14" i="21"/>
  <c r="G8" i="21" s="1"/>
  <c r="I14" i="21"/>
  <c r="K14" i="21"/>
  <c r="O14" i="21"/>
  <c r="O8" i="21" s="1"/>
  <c r="Q14" i="21"/>
  <c r="V14" i="21"/>
  <c r="G22" i="21"/>
  <c r="I22" i="21"/>
  <c r="K22" i="21"/>
  <c r="M22" i="21"/>
  <c r="O22" i="21"/>
  <c r="Q22" i="21"/>
  <c r="V22" i="21"/>
  <c r="G30" i="21"/>
  <c r="M30" i="21" s="1"/>
  <c r="I30" i="21"/>
  <c r="K30" i="21"/>
  <c r="K8" i="21" s="1"/>
  <c r="O30" i="21"/>
  <c r="Q30" i="21"/>
  <c r="V30" i="21"/>
  <c r="V8" i="21" s="1"/>
  <c r="G38" i="21"/>
  <c r="I38" i="21"/>
  <c r="K38" i="21"/>
  <c r="M38" i="21"/>
  <c r="O38" i="21"/>
  <c r="Q38" i="21"/>
  <c r="V38" i="21"/>
  <c r="G45" i="21"/>
  <c r="M45" i="21" s="1"/>
  <c r="I45" i="21"/>
  <c r="K45" i="21"/>
  <c r="O45" i="21"/>
  <c r="Q45" i="21"/>
  <c r="V45" i="21"/>
  <c r="G52" i="21"/>
  <c r="I52" i="21"/>
  <c r="K52" i="21"/>
  <c r="M52" i="21"/>
  <c r="O52" i="21"/>
  <c r="Q52" i="21"/>
  <c r="V52" i="21"/>
  <c r="G61" i="21"/>
  <c r="M61" i="21" s="1"/>
  <c r="I61" i="21"/>
  <c r="K61" i="21"/>
  <c r="O61" i="21"/>
  <c r="Q61" i="21"/>
  <c r="V61" i="21"/>
  <c r="I71" i="21"/>
  <c r="Q71" i="21"/>
  <c r="G72" i="21"/>
  <c r="G71" i="21" s="1"/>
  <c r="I72" i="21"/>
  <c r="K72" i="21"/>
  <c r="K71" i="21" s="1"/>
  <c r="O72" i="21"/>
  <c r="O71" i="21" s="1"/>
  <c r="Q72" i="21"/>
  <c r="V72" i="21"/>
  <c r="V71" i="21" s="1"/>
  <c r="I78" i="21"/>
  <c r="Q78" i="21"/>
  <c r="G79" i="21"/>
  <c r="M79" i="21" s="1"/>
  <c r="M78" i="21" s="1"/>
  <c r="I79" i="21"/>
  <c r="K79" i="21"/>
  <c r="K78" i="21" s="1"/>
  <c r="O79" i="21"/>
  <c r="O78" i="21" s="1"/>
  <c r="Q79" i="21"/>
  <c r="V79" i="21"/>
  <c r="V78" i="21" s="1"/>
  <c r="G82" i="21"/>
  <c r="G81" i="21" s="1"/>
  <c r="I82" i="21"/>
  <c r="K82" i="21"/>
  <c r="K81" i="21" s="1"/>
  <c r="O82" i="21"/>
  <c r="O81" i="21" s="1"/>
  <c r="Q82" i="21"/>
  <c r="V82" i="21"/>
  <c r="V81" i="21" s="1"/>
  <c r="G92" i="21"/>
  <c r="I92" i="21"/>
  <c r="I81" i="21" s="1"/>
  <c r="K92" i="21"/>
  <c r="M92" i="21"/>
  <c r="O92" i="21"/>
  <c r="Q92" i="21"/>
  <c r="Q81" i="21" s="1"/>
  <c r="V92" i="21"/>
  <c r="G111" i="21"/>
  <c r="M111" i="21" s="1"/>
  <c r="I111" i="21"/>
  <c r="K111" i="21"/>
  <c r="O111" i="21"/>
  <c r="Q111" i="21"/>
  <c r="V111" i="21"/>
  <c r="G123" i="21"/>
  <c r="G122" i="21" s="1"/>
  <c r="I123" i="21"/>
  <c r="K123" i="21"/>
  <c r="K122" i="21" s="1"/>
  <c r="O123" i="21"/>
  <c r="O122" i="21" s="1"/>
  <c r="Q123" i="21"/>
  <c r="V123" i="21"/>
  <c r="V122" i="21" s="1"/>
  <c r="G129" i="21"/>
  <c r="I129" i="21"/>
  <c r="I122" i="21" s="1"/>
  <c r="K129" i="21"/>
  <c r="M129" i="21"/>
  <c r="O129" i="21"/>
  <c r="Q129" i="21"/>
  <c r="Q122" i="21" s="1"/>
  <c r="V129" i="21"/>
  <c r="K134" i="21"/>
  <c r="V134" i="21"/>
  <c r="G135" i="21"/>
  <c r="I135" i="21"/>
  <c r="I134" i="21" s="1"/>
  <c r="K135" i="21"/>
  <c r="M135" i="21"/>
  <c r="O135" i="21"/>
  <c r="Q135" i="21"/>
  <c r="Q134" i="21" s="1"/>
  <c r="V135" i="21"/>
  <c r="G136" i="21"/>
  <c r="G134" i="21" s="1"/>
  <c r="I136" i="21"/>
  <c r="K136" i="21"/>
  <c r="O136" i="21"/>
  <c r="O134" i="21" s="1"/>
  <c r="Q136" i="21"/>
  <c r="V136" i="21"/>
  <c r="G137" i="21"/>
  <c r="I137" i="21"/>
  <c r="K137" i="21"/>
  <c r="M137" i="21"/>
  <c r="O137" i="21"/>
  <c r="Q137" i="21"/>
  <c r="V137" i="21"/>
  <c r="G138" i="21"/>
  <c r="K138" i="21"/>
  <c r="O138" i="21"/>
  <c r="V138" i="21"/>
  <c r="G139" i="21"/>
  <c r="I139" i="21"/>
  <c r="I138" i="21" s="1"/>
  <c r="K139" i="21"/>
  <c r="M139" i="21"/>
  <c r="M138" i="21" s="1"/>
  <c r="O139" i="21"/>
  <c r="Q139" i="21"/>
  <c r="Q138" i="21" s="1"/>
  <c r="V139" i="21"/>
  <c r="G145" i="21"/>
  <c r="K145" i="21"/>
  <c r="O145" i="21"/>
  <c r="V145" i="21"/>
  <c r="G146" i="21"/>
  <c r="I146" i="21"/>
  <c r="I145" i="21" s="1"/>
  <c r="K146" i="21"/>
  <c r="M146" i="21"/>
  <c r="M145" i="21" s="1"/>
  <c r="O146" i="21"/>
  <c r="Q146" i="21"/>
  <c r="Q145" i="21" s="1"/>
  <c r="V146" i="21"/>
  <c r="G152" i="21"/>
  <c r="I152" i="21"/>
  <c r="I151" i="21" s="1"/>
  <c r="K152" i="21"/>
  <c r="M152" i="21"/>
  <c r="O152" i="21"/>
  <c r="Q152" i="21"/>
  <c r="Q151" i="21" s="1"/>
  <c r="V152" i="21"/>
  <c r="G156" i="21"/>
  <c r="G151" i="21" s="1"/>
  <c r="I156" i="21"/>
  <c r="K156" i="21"/>
  <c r="O156" i="21"/>
  <c r="O151" i="21" s="1"/>
  <c r="Q156" i="21"/>
  <c r="V156" i="21"/>
  <c r="G160" i="21"/>
  <c r="I160" i="21"/>
  <c r="K160" i="21"/>
  <c r="M160" i="21"/>
  <c r="O160" i="21"/>
  <c r="Q160" i="21"/>
  <c r="V160" i="21"/>
  <c r="G164" i="21"/>
  <c r="M164" i="21" s="1"/>
  <c r="I164" i="21"/>
  <c r="K164" i="21"/>
  <c r="K151" i="21" s="1"/>
  <c r="O164" i="21"/>
  <c r="Q164" i="21"/>
  <c r="V164" i="21"/>
  <c r="V151" i="21" s="1"/>
  <c r="AE170" i="21"/>
  <c r="G68" i="20"/>
  <c r="G9" i="20"/>
  <c r="G8" i="20" s="1"/>
  <c r="I9" i="20"/>
  <c r="I8" i="20" s="1"/>
  <c r="K9" i="20"/>
  <c r="O9" i="20"/>
  <c r="O8" i="20" s="1"/>
  <c r="Q9" i="20"/>
  <c r="Q8" i="20" s="1"/>
  <c r="V9" i="20"/>
  <c r="G13" i="20"/>
  <c r="M13" i="20" s="1"/>
  <c r="I13" i="20"/>
  <c r="K13" i="20"/>
  <c r="O13" i="20"/>
  <c r="Q13" i="20"/>
  <c r="V13" i="20"/>
  <c r="G17" i="20"/>
  <c r="I17" i="20"/>
  <c r="K17" i="20"/>
  <c r="K8" i="20" s="1"/>
  <c r="M17" i="20"/>
  <c r="O17" i="20"/>
  <c r="Q17" i="20"/>
  <c r="V17" i="20"/>
  <c r="V8" i="20" s="1"/>
  <c r="G21" i="20"/>
  <c r="I21" i="20"/>
  <c r="K21" i="20"/>
  <c r="M21" i="20"/>
  <c r="O21" i="20"/>
  <c r="Q21" i="20"/>
  <c r="V21" i="20"/>
  <c r="G25" i="20"/>
  <c r="M25" i="20" s="1"/>
  <c r="I25" i="20"/>
  <c r="K25" i="20"/>
  <c r="O25" i="20"/>
  <c r="Q25" i="20"/>
  <c r="V25" i="20"/>
  <c r="G28" i="20"/>
  <c r="M28" i="20" s="1"/>
  <c r="I28" i="20"/>
  <c r="K28" i="20"/>
  <c r="O28" i="20"/>
  <c r="Q28" i="20"/>
  <c r="V28" i="20"/>
  <c r="G31" i="20"/>
  <c r="I31" i="20"/>
  <c r="K31" i="20"/>
  <c r="M31" i="20"/>
  <c r="O31" i="20"/>
  <c r="Q31" i="20"/>
  <c r="V31" i="20"/>
  <c r="G35" i="20"/>
  <c r="I35" i="20"/>
  <c r="K35" i="20"/>
  <c r="M35" i="20"/>
  <c r="O35" i="20"/>
  <c r="Q35" i="20"/>
  <c r="V35" i="20"/>
  <c r="G39" i="20"/>
  <c r="M39" i="20" s="1"/>
  <c r="I39" i="20"/>
  <c r="K39" i="20"/>
  <c r="O39" i="20"/>
  <c r="Q39" i="20"/>
  <c r="V39" i="20"/>
  <c r="G43" i="20"/>
  <c r="I43" i="20"/>
  <c r="K43" i="20"/>
  <c r="K42" i="20" s="1"/>
  <c r="M43" i="20"/>
  <c r="O43" i="20"/>
  <c r="Q43" i="20"/>
  <c r="V43" i="20"/>
  <c r="V42" i="20" s="1"/>
  <c r="G47" i="20"/>
  <c r="I47" i="20"/>
  <c r="K47" i="20"/>
  <c r="M47" i="20"/>
  <c r="O47" i="20"/>
  <c r="Q47" i="20"/>
  <c r="V47" i="20"/>
  <c r="G51" i="20"/>
  <c r="M51" i="20" s="1"/>
  <c r="I51" i="20"/>
  <c r="K51" i="20"/>
  <c r="O51" i="20"/>
  <c r="O42" i="20" s="1"/>
  <c r="Q51" i="20"/>
  <c r="V51" i="20"/>
  <c r="G58" i="20"/>
  <c r="M58" i="20" s="1"/>
  <c r="I58" i="20"/>
  <c r="I42" i="20" s="1"/>
  <c r="K58" i="20"/>
  <c r="O58" i="20"/>
  <c r="Q58" i="20"/>
  <c r="Q42" i="20" s="1"/>
  <c r="V58" i="20"/>
  <c r="I61" i="20"/>
  <c r="K61" i="20"/>
  <c r="Q61" i="20"/>
  <c r="V61" i="20"/>
  <c r="G62" i="20"/>
  <c r="G61" i="20" s="1"/>
  <c r="I62" i="20"/>
  <c r="K62" i="20"/>
  <c r="M62" i="20"/>
  <c r="M61" i="20" s="1"/>
  <c r="O62" i="20"/>
  <c r="O61" i="20" s="1"/>
  <c r="Q62" i="20"/>
  <c r="V62" i="20"/>
  <c r="AE68" i="20"/>
  <c r="G71" i="19"/>
  <c r="G9" i="19"/>
  <c r="G8" i="19" s="1"/>
  <c r="I9" i="19"/>
  <c r="I8" i="19" s="1"/>
  <c r="K9" i="19"/>
  <c r="K8" i="19" s="1"/>
  <c r="O9" i="19"/>
  <c r="O8" i="19" s="1"/>
  <c r="Q9" i="19"/>
  <c r="Q8" i="19" s="1"/>
  <c r="V9" i="19"/>
  <c r="V8" i="19" s="1"/>
  <c r="G14" i="19"/>
  <c r="I14" i="19"/>
  <c r="K14" i="19"/>
  <c r="M14" i="19"/>
  <c r="O14" i="19"/>
  <c r="Q14" i="19"/>
  <c r="V14" i="19"/>
  <c r="G19" i="19"/>
  <c r="I19" i="19"/>
  <c r="K19" i="19"/>
  <c r="M19" i="19"/>
  <c r="O19" i="19"/>
  <c r="Q19" i="19"/>
  <c r="V19" i="19"/>
  <c r="G24" i="19"/>
  <c r="I24" i="19"/>
  <c r="K24" i="19"/>
  <c r="M24" i="19"/>
  <c r="O24" i="19"/>
  <c r="Q24" i="19"/>
  <c r="V24" i="19"/>
  <c r="G28" i="19"/>
  <c r="M28" i="19" s="1"/>
  <c r="I28" i="19"/>
  <c r="K28" i="19"/>
  <c r="O28" i="19"/>
  <c r="Q28" i="19"/>
  <c r="V28" i="19"/>
  <c r="G32" i="19"/>
  <c r="I32" i="19"/>
  <c r="K32" i="19"/>
  <c r="M32" i="19"/>
  <c r="O32" i="19"/>
  <c r="Q32" i="19"/>
  <c r="V32" i="19"/>
  <c r="G37" i="19"/>
  <c r="I37" i="19"/>
  <c r="K37" i="19"/>
  <c r="M37" i="19"/>
  <c r="O37" i="19"/>
  <c r="Q37" i="19"/>
  <c r="V37" i="19"/>
  <c r="G42" i="19"/>
  <c r="G41" i="19" s="1"/>
  <c r="I42" i="19"/>
  <c r="I41" i="19" s="1"/>
  <c r="K42" i="19"/>
  <c r="K41" i="19" s="1"/>
  <c r="O42" i="19"/>
  <c r="O41" i="19" s="1"/>
  <c r="Q42" i="19"/>
  <c r="Q41" i="19" s="1"/>
  <c r="V42" i="19"/>
  <c r="V41" i="19" s="1"/>
  <c r="G45" i="19"/>
  <c r="I45" i="19"/>
  <c r="K45" i="19"/>
  <c r="M45" i="19"/>
  <c r="O45" i="19"/>
  <c r="Q45" i="19"/>
  <c r="V45" i="19"/>
  <c r="G48" i="19"/>
  <c r="I48" i="19"/>
  <c r="K48" i="19"/>
  <c r="M48" i="19"/>
  <c r="O48" i="19"/>
  <c r="Q48" i="19"/>
  <c r="V48" i="19"/>
  <c r="G54" i="19"/>
  <c r="I54" i="19"/>
  <c r="K54" i="19"/>
  <c r="M54" i="19"/>
  <c r="O54" i="19"/>
  <c r="Q54" i="19"/>
  <c r="V54" i="19"/>
  <c r="G58" i="19"/>
  <c r="M58" i="19" s="1"/>
  <c r="I58" i="19"/>
  <c r="K58" i="19"/>
  <c r="O58" i="19"/>
  <c r="Q58" i="19"/>
  <c r="V58" i="19"/>
  <c r="G64" i="19"/>
  <c r="I64" i="19"/>
  <c r="O64" i="19"/>
  <c r="Q64" i="19"/>
  <c r="G65" i="19"/>
  <c r="I65" i="19"/>
  <c r="K65" i="19"/>
  <c r="K64" i="19" s="1"/>
  <c r="M65" i="19"/>
  <c r="M64" i="19" s="1"/>
  <c r="O65" i="19"/>
  <c r="Q65" i="19"/>
  <c r="V65" i="19"/>
  <c r="V64" i="19" s="1"/>
  <c r="AE71" i="19"/>
  <c r="G88" i="18"/>
  <c r="G9" i="18"/>
  <c r="G8" i="18" s="1"/>
  <c r="I9" i="18"/>
  <c r="K9" i="18"/>
  <c r="O9" i="18"/>
  <c r="O8" i="18" s="1"/>
  <c r="Q9" i="18"/>
  <c r="V9" i="18"/>
  <c r="G14" i="18"/>
  <c r="M14" i="18" s="1"/>
  <c r="I14" i="18"/>
  <c r="I8" i="18" s="1"/>
  <c r="K14" i="18"/>
  <c r="O14" i="18"/>
  <c r="Q14" i="18"/>
  <c r="Q8" i="18" s="1"/>
  <c r="V14" i="18"/>
  <c r="G18" i="18"/>
  <c r="M18" i="18" s="1"/>
  <c r="I18" i="18"/>
  <c r="K18" i="18"/>
  <c r="K8" i="18" s="1"/>
  <c r="O18" i="18"/>
  <c r="Q18" i="18"/>
  <c r="V18" i="18"/>
  <c r="V8" i="18" s="1"/>
  <c r="G24" i="18"/>
  <c r="I24" i="18"/>
  <c r="K24" i="18"/>
  <c r="M24" i="18"/>
  <c r="O24" i="18"/>
  <c r="Q24" i="18"/>
  <c r="V24" i="18"/>
  <c r="G30" i="18"/>
  <c r="M30" i="18" s="1"/>
  <c r="I30" i="18"/>
  <c r="K30" i="18"/>
  <c r="O30" i="18"/>
  <c r="Q30" i="18"/>
  <c r="V30" i="18"/>
  <c r="G35" i="18"/>
  <c r="M35" i="18" s="1"/>
  <c r="I35" i="18"/>
  <c r="K35" i="18"/>
  <c r="O35" i="18"/>
  <c r="Q35" i="18"/>
  <c r="V35" i="18"/>
  <c r="G40" i="18"/>
  <c r="M40" i="18" s="1"/>
  <c r="I40" i="18"/>
  <c r="K40" i="18"/>
  <c r="O40" i="18"/>
  <c r="Q40" i="18"/>
  <c r="V40" i="18"/>
  <c r="G44" i="18"/>
  <c r="I44" i="18"/>
  <c r="K44" i="18"/>
  <c r="M44" i="18"/>
  <c r="O44" i="18"/>
  <c r="Q44" i="18"/>
  <c r="V44" i="18"/>
  <c r="G48" i="18"/>
  <c r="M48" i="18" s="1"/>
  <c r="I48" i="18"/>
  <c r="K48" i="18"/>
  <c r="O48" i="18"/>
  <c r="Q48" i="18"/>
  <c r="V48" i="18"/>
  <c r="G54" i="18"/>
  <c r="M54" i="18" s="1"/>
  <c r="I54" i="18"/>
  <c r="K54" i="18"/>
  <c r="K53" i="18" s="1"/>
  <c r="O54" i="18"/>
  <c r="Q54" i="18"/>
  <c r="V54" i="18"/>
  <c r="V53" i="18" s="1"/>
  <c r="G58" i="18"/>
  <c r="I58" i="18"/>
  <c r="K58" i="18"/>
  <c r="M58" i="18"/>
  <c r="O58" i="18"/>
  <c r="Q58" i="18"/>
  <c r="V58" i="18"/>
  <c r="G64" i="18"/>
  <c r="G53" i="18" s="1"/>
  <c r="I64" i="18"/>
  <c r="K64" i="18"/>
  <c r="O64" i="18"/>
  <c r="O53" i="18" s="1"/>
  <c r="Q64" i="18"/>
  <c r="V64" i="18"/>
  <c r="G76" i="18"/>
  <c r="M76" i="18" s="1"/>
  <c r="I76" i="18"/>
  <c r="I53" i="18" s="1"/>
  <c r="K76" i="18"/>
  <c r="O76" i="18"/>
  <c r="Q76" i="18"/>
  <c r="Q53" i="18" s="1"/>
  <c r="V76" i="18"/>
  <c r="G81" i="18"/>
  <c r="I81" i="18"/>
  <c r="K81" i="18"/>
  <c r="O81" i="18"/>
  <c r="Q81" i="18"/>
  <c r="V81" i="18"/>
  <c r="G82" i="18"/>
  <c r="I82" i="18"/>
  <c r="K82" i="18"/>
  <c r="M82" i="18"/>
  <c r="M81" i="18" s="1"/>
  <c r="O82" i="18"/>
  <c r="Q82" i="18"/>
  <c r="V82" i="18"/>
  <c r="AE88" i="18"/>
  <c r="G486" i="17"/>
  <c r="BA405" i="17"/>
  <c r="BA396" i="17"/>
  <c r="BA391" i="17"/>
  <c r="BA200" i="17"/>
  <c r="BA36" i="17"/>
  <c r="BA24" i="17"/>
  <c r="BA20" i="17"/>
  <c r="BA15" i="17"/>
  <c r="G9" i="17"/>
  <c r="G8" i="17" s="1"/>
  <c r="I9" i="17"/>
  <c r="I8" i="17" s="1"/>
  <c r="K9" i="17"/>
  <c r="K8" i="17" s="1"/>
  <c r="O9" i="17"/>
  <c r="O8" i="17" s="1"/>
  <c r="Q9" i="17"/>
  <c r="Q8" i="17" s="1"/>
  <c r="V9" i="17"/>
  <c r="V8" i="17" s="1"/>
  <c r="G14" i="17"/>
  <c r="I14" i="17"/>
  <c r="K14" i="17"/>
  <c r="M14" i="17"/>
  <c r="O14" i="17"/>
  <c r="Q14" i="17"/>
  <c r="V14" i="17"/>
  <c r="G19" i="17"/>
  <c r="I19" i="17"/>
  <c r="K19" i="17"/>
  <c r="M19" i="17"/>
  <c r="O19" i="17"/>
  <c r="Q19" i="17"/>
  <c r="V19" i="17"/>
  <c r="G23" i="17"/>
  <c r="I23" i="17"/>
  <c r="K23" i="17"/>
  <c r="M23" i="17"/>
  <c r="O23" i="17"/>
  <c r="Q23" i="17"/>
  <c r="V23" i="17"/>
  <c r="G35" i="17"/>
  <c r="M35" i="17" s="1"/>
  <c r="I35" i="17"/>
  <c r="K35" i="17"/>
  <c r="O35" i="17"/>
  <c r="Q35" i="17"/>
  <c r="V35" i="17"/>
  <c r="G50" i="17"/>
  <c r="I50" i="17"/>
  <c r="K50" i="17"/>
  <c r="M50" i="17"/>
  <c r="O50" i="17"/>
  <c r="Q50" i="17"/>
  <c r="V50" i="17"/>
  <c r="G65" i="17"/>
  <c r="I65" i="17"/>
  <c r="K65" i="17"/>
  <c r="M65" i="17"/>
  <c r="O65" i="17"/>
  <c r="Q65" i="17"/>
  <c r="V65" i="17"/>
  <c r="G80" i="17"/>
  <c r="I80" i="17"/>
  <c r="K80" i="17"/>
  <c r="M80" i="17"/>
  <c r="O80" i="17"/>
  <c r="Q80" i="17"/>
  <c r="V80" i="17"/>
  <c r="G91" i="17"/>
  <c r="M91" i="17" s="1"/>
  <c r="I91" i="17"/>
  <c r="K91" i="17"/>
  <c r="O91" i="17"/>
  <c r="Q91" i="17"/>
  <c r="V91" i="17"/>
  <c r="G108" i="17"/>
  <c r="I108" i="17"/>
  <c r="K108" i="17"/>
  <c r="M108" i="17"/>
  <c r="O108" i="17"/>
  <c r="Q108" i="17"/>
  <c r="V108" i="17"/>
  <c r="G125" i="17"/>
  <c r="I125" i="17"/>
  <c r="K125" i="17"/>
  <c r="M125" i="17"/>
  <c r="O125" i="17"/>
  <c r="Q125" i="17"/>
  <c r="V125" i="17"/>
  <c r="G151" i="17"/>
  <c r="I151" i="17"/>
  <c r="K151" i="17"/>
  <c r="M151" i="17"/>
  <c r="O151" i="17"/>
  <c r="Q151" i="17"/>
  <c r="V151" i="17"/>
  <c r="G167" i="17"/>
  <c r="M167" i="17" s="1"/>
  <c r="I167" i="17"/>
  <c r="K167" i="17"/>
  <c r="O167" i="17"/>
  <c r="Q167" i="17"/>
  <c r="V167" i="17"/>
  <c r="G183" i="17"/>
  <c r="I183" i="17"/>
  <c r="K183" i="17"/>
  <c r="M183" i="17"/>
  <c r="O183" i="17"/>
  <c r="Q183" i="17"/>
  <c r="V183" i="17"/>
  <c r="G199" i="17"/>
  <c r="I199" i="17"/>
  <c r="K199" i="17"/>
  <c r="M199" i="17"/>
  <c r="O199" i="17"/>
  <c r="Q199" i="17"/>
  <c r="V199" i="17"/>
  <c r="G212" i="17"/>
  <c r="I212" i="17"/>
  <c r="K212" i="17"/>
  <c r="M212" i="17"/>
  <c r="O212" i="17"/>
  <c r="Q212" i="17"/>
  <c r="V212" i="17"/>
  <c r="G237" i="17"/>
  <c r="M237" i="17" s="1"/>
  <c r="I237" i="17"/>
  <c r="K237" i="17"/>
  <c r="O237" i="17"/>
  <c r="Q237" i="17"/>
  <c r="V237" i="17"/>
  <c r="G253" i="17"/>
  <c r="I253" i="17"/>
  <c r="K253" i="17"/>
  <c r="K252" i="17" s="1"/>
  <c r="M253" i="17"/>
  <c r="O253" i="17"/>
  <c r="Q253" i="17"/>
  <c r="V253" i="17"/>
  <c r="V252" i="17" s="1"/>
  <c r="G258" i="17"/>
  <c r="I258" i="17"/>
  <c r="K258" i="17"/>
  <c r="M258" i="17"/>
  <c r="O258" i="17"/>
  <c r="Q258" i="17"/>
  <c r="V258" i="17"/>
  <c r="G262" i="17"/>
  <c r="G252" i="17" s="1"/>
  <c r="I262" i="17"/>
  <c r="K262" i="17"/>
  <c r="O262" i="17"/>
  <c r="O252" i="17" s="1"/>
  <c r="Q262" i="17"/>
  <c r="V262" i="17"/>
  <c r="G266" i="17"/>
  <c r="M266" i="17" s="1"/>
  <c r="I266" i="17"/>
  <c r="I252" i="17" s="1"/>
  <c r="K266" i="17"/>
  <c r="O266" i="17"/>
  <c r="Q266" i="17"/>
  <c r="Q252" i="17" s="1"/>
  <c r="V266" i="17"/>
  <c r="G270" i="17"/>
  <c r="I270" i="17"/>
  <c r="K270" i="17"/>
  <c r="M270" i="17"/>
  <c r="O270" i="17"/>
  <c r="Q270" i="17"/>
  <c r="V270" i="17"/>
  <c r="G275" i="17"/>
  <c r="I275" i="17"/>
  <c r="K275" i="17"/>
  <c r="M275" i="17"/>
  <c r="O275" i="17"/>
  <c r="Q275" i="17"/>
  <c r="V275" i="17"/>
  <c r="G276" i="17"/>
  <c r="M276" i="17" s="1"/>
  <c r="I276" i="17"/>
  <c r="K276" i="17"/>
  <c r="O276" i="17"/>
  <c r="Q276" i="17"/>
  <c r="V276" i="17"/>
  <c r="G279" i="17"/>
  <c r="M279" i="17" s="1"/>
  <c r="I279" i="17"/>
  <c r="K279" i="17"/>
  <c r="O279" i="17"/>
  <c r="Q279" i="17"/>
  <c r="V279" i="17"/>
  <c r="G284" i="17"/>
  <c r="I284" i="17"/>
  <c r="K284" i="17"/>
  <c r="M284" i="17"/>
  <c r="O284" i="17"/>
  <c r="Q284" i="17"/>
  <c r="V284" i="17"/>
  <c r="G290" i="17"/>
  <c r="G283" i="17" s="1"/>
  <c r="I290" i="17"/>
  <c r="K290" i="17"/>
  <c r="O290" i="17"/>
  <c r="O283" i="17" s="1"/>
  <c r="Q290" i="17"/>
  <c r="V290" i="17"/>
  <c r="G294" i="17"/>
  <c r="M294" i="17" s="1"/>
  <c r="I294" i="17"/>
  <c r="I283" i="17" s="1"/>
  <c r="K294" i="17"/>
  <c r="O294" i="17"/>
  <c r="Q294" i="17"/>
  <c r="Q283" i="17" s="1"/>
  <c r="V294" i="17"/>
  <c r="G300" i="17"/>
  <c r="M300" i="17" s="1"/>
  <c r="I300" i="17"/>
  <c r="K300" i="17"/>
  <c r="K283" i="17" s="1"/>
  <c r="O300" i="17"/>
  <c r="Q300" i="17"/>
  <c r="V300" i="17"/>
  <c r="V283" i="17" s="1"/>
  <c r="G307" i="17"/>
  <c r="G306" i="17" s="1"/>
  <c r="I307" i="17"/>
  <c r="K307" i="17"/>
  <c r="O307" i="17"/>
  <c r="O306" i="17" s="1"/>
  <c r="Q307" i="17"/>
  <c r="V307" i="17"/>
  <c r="G319" i="17"/>
  <c r="M319" i="17" s="1"/>
  <c r="I319" i="17"/>
  <c r="I306" i="17" s="1"/>
  <c r="K319" i="17"/>
  <c r="O319" i="17"/>
  <c r="Q319" i="17"/>
  <c r="Q306" i="17" s="1"/>
  <c r="V319" i="17"/>
  <c r="G325" i="17"/>
  <c r="M325" i="17" s="1"/>
  <c r="I325" i="17"/>
  <c r="K325" i="17"/>
  <c r="K306" i="17" s="1"/>
  <c r="O325" i="17"/>
  <c r="Q325" i="17"/>
  <c r="V325" i="17"/>
  <c r="V306" i="17" s="1"/>
  <c r="G328" i="17"/>
  <c r="I328" i="17"/>
  <c r="K328" i="17"/>
  <c r="M328" i="17"/>
  <c r="O328" i="17"/>
  <c r="Q328" i="17"/>
  <c r="V328" i="17"/>
  <c r="G333" i="17"/>
  <c r="G334" i="17"/>
  <c r="M334" i="17" s="1"/>
  <c r="I334" i="17"/>
  <c r="I333" i="17" s="1"/>
  <c r="K334" i="17"/>
  <c r="O334" i="17"/>
  <c r="Q334" i="17"/>
  <c r="Q333" i="17" s="1"/>
  <c r="V334" i="17"/>
  <c r="G338" i="17"/>
  <c r="M338" i="17" s="1"/>
  <c r="I338" i="17"/>
  <c r="K338" i="17"/>
  <c r="K333" i="17" s="1"/>
  <c r="O338" i="17"/>
  <c r="Q338" i="17"/>
  <c r="V338" i="17"/>
  <c r="V333" i="17" s="1"/>
  <c r="G342" i="17"/>
  <c r="I342" i="17"/>
  <c r="K342" i="17"/>
  <c r="M342" i="17"/>
  <c r="O342" i="17"/>
  <c r="Q342" i="17"/>
  <c r="V342" i="17"/>
  <c r="G346" i="17"/>
  <c r="M346" i="17" s="1"/>
  <c r="I346" i="17"/>
  <c r="K346" i="17"/>
  <c r="O346" i="17"/>
  <c r="O333" i="17" s="1"/>
  <c r="Q346" i="17"/>
  <c r="V346" i="17"/>
  <c r="G351" i="17"/>
  <c r="M351" i="17" s="1"/>
  <c r="I351" i="17"/>
  <c r="K351" i="17"/>
  <c r="K350" i="17" s="1"/>
  <c r="O351" i="17"/>
  <c r="Q351" i="17"/>
  <c r="V351" i="17"/>
  <c r="V350" i="17" s="1"/>
  <c r="G355" i="17"/>
  <c r="I355" i="17"/>
  <c r="K355" i="17"/>
  <c r="M355" i="17"/>
  <c r="O355" i="17"/>
  <c r="Q355" i="17"/>
  <c r="V355" i="17"/>
  <c r="G361" i="17"/>
  <c r="G350" i="17" s="1"/>
  <c r="I361" i="17"/>
  <c r="K361" i="17"/>
  <c r="O361" i="17"/>
  <c r="O350" i="17" s="1"/>
  <c r="Q361" i="17"/>
  <c r="V361" i="17"/>
  <c r="G367" i="17"/>
  <c r="M367" i="17" s="1"/>
  <c r="I367" i="17"/>
  <c r="I350" i="17" s="1"/>
  <c r="K367" i="17"/>
  <c r="O367" i="17"/>
  <c r="Q367" i="17"/>
  <c r="V367" i="17"/>
  <c r="G375" i="17"/>
  <c r="M375" i="17" s="1"/>
  <c r="I375" i="17"/>
  <c r="K375" i="17"/>
  <c r="O375" i="17"/>
  <c r="Q375" i="17"/>
  <c r="V375" i="17"/>
  <c r="G377" i="17"/>
  <c r="I377" i="17"/>
  <c r="K377" i="17"/>
  <c r="M377" i="17"/>
  <c r="O377" i="17"/>
  <c r="Q377" i="17"/>
  <c r="V377" i="17"/>
  <c r="G384" i="17"/>
  <c r="M384" i="17" s="1"/>
  <c r="I384" i="17"/>
  <c r="K384" i="17"/>
  <c r="O384" i="17"/>
  <c r="Q384" i="17"/>
  <c r="V384" i="17"/>
  <c r="G390" i="17"/>
  <c r="M390" i="17" s="1"/>
  <c r="I390" i="17"/>
  <c r="K390" i="17"/>
  <c r="O390" i="17"/>
  <c r="Q390" i="17"/>
  <c r="Q350" i="17" s="1"/>
  <c r="V390" i="17"/>
  <c r="G395" i="17"/>
  <c r="M395" i="17" s="1"/>
  <c r="I395" i="17"/>
  <c r="K395" i="17"/>
  <c r="O395" i="17"/>
  <c r="Q395" i="17"/>
  <c r="V395" i="17"/>
  <c r="G404" i="17"/>
  <c r="I404" i="17"/>
  <c r="K404" i="17"/>
  <c r="M404" i="17"/>
  <c r="O404" i="17"/>
  <c r="Q404" i="17"/>
  <c r="V404" i="17"/>
  <c r="G410" i="17"/>
  <c r="M410" i="17" s="1"/>
  <c r="I410" i="17"/>
  <c r="K410" i="17"/>
  <c r="O410" i="17"/>
  <c r="Q410" i="17"/>
  <c r="V410" i="17"/>
  <c r="G413" i="17"/>
  <c r="M413" i="17" s="1"/>
  <c r="I413" i="17"/>
  <c r="K413" i="17"/>
  <c r="O413" i="17"/>
  <c r="Q413" i="17"/>
  <c r="V413" i="17"/>
  <c r="G418" i="17"/>
  <c r="M418" i="17" s="1"/>
  <c r="I418" i="17"/>
  <c r="K418" i="17"/>
  <c r="O418" i="17"/>
  <c r="Q418" i="17"/>
  <c r="V418" i="17"/>
  <c r="G424" i="17"/>
  <c r="I424" i="17"/>
  <c r="K424" i="17"/>
  <c r="M424" i="17"/>
  <c r="O424" i="17"/>
  <c r="Q424" i="17"/>
  <c r="V424" i="17"/>
  <c r="G430" i="17"/>
  <c r="M430" i="17" s="1"/>
  <c r="I430" i="17"/>
  <c r="K430" i="17"/>
  <c r="O430" i="17"/>
  <c r="Q430" i="17"/>
  <c r="V430" i="17"/>
  <c r="G436" i="17"/>
  <c r="M436" i="17" s="1"/>
  <c r="I436" i="17"/>
  <c r="K436" i="17"/>
  <c r="O436" i="17"/>
  <c r="Q436" i="17"/>
  <c r="V436" i="17"/>
  <c r="G439" i="17"/>
  <c r="M439" i="17" s="1"/>
  <c r="I439" i="17"/>
  <c r="K439" i="17"/>
  <c r="O439" i="17"/>
  <c r="Q439" i="17"/>
  <c r="V439" i="17"/>
  <c r="G442" i="17"/>
  <c r="I442" i="17"/>
  <c r="K442" i="17"/>
  <c r="M442" i="17"/>
  <c r="O442" i="17"/>
  <c r="Q442" i="17"/>
  <c r="V442" i="17"/>
  <c r="G445" i="17"/>
  <c r="K445" i="17"/>
  <c r="O445" i="17"/>
  <c r="V445" i="17"/>
  <c r="G446" i="17"/>
  <c r="M446" i="17" s="1"/>
  <c r="M445" i="17" s="1"/>
  <c r="I446" i="17"/>
  <c r="I445" i="17" s="1"/>
  <c r="K446" i="17"/>
  <c r="O446" i="17"/>
  <c r="Q446" i="17"/>
  <c r="Q445" i="17" s="1"/>
  <c r="V446" i="17"/>
  <c r="G450" i="17"/>
  <c r="I450" i="17"/>
  <c r="K450" i="17"/>
  <c r="O450" i="17"/>
  <c r="Q450" i="17"/>
  <c r="V450" i="17"/>
  <c r="G451" i="17"/>
  <c r="I451" i="17"/>
  <c r="K451" i="17"/>
  <c r="M451" i="17"/>
  <c r="M450" i="17" s="1"/>
  <c r="O451" i="17"/>
  <c r="Q451" i="17"/>
  <c r="V451" i="17"/>
  <c r="G456" i="17"/>
  <c r="G457" i="17"/>
  <c r="M457" i="17" s="1"/>
  <c r="M456" i="17" s="1"/>
  <c r="I457" i="17"/>
  <c r="I456" i="17" s="1"/>
  <c r="K457" i="17"/>
  <c r="O457" i="17"/>
  <c r="Q457" i="17"/>
  <c r="Q456" i="17" s="1"/>
  <c r="V457" i="17"/>
  <c r="G462" i="17"/>
  <c r="M462" i="17" s="1"/>
  <c r="I462" i="17"/>
  <c r="K462" i="17"/>
  <c r="K456" i="17" s="1"/>
  <c r="O462" i="17"/>
  <c r="Q462" i="17"/>
  <c r="V462" i="17"/>
  <c r="V456" i="17" s="1"/>
  <c r="G466" i="17"/>
  <c r="I466" i="17"/>
  <c r="K466" i="17"/>
  <c r="M466" i="17"/>
  <c r="O466" i="17"/>
  <c r="Q466" i="17"/>
  <c r="V466" i="17"/>
  <c r="G480" i="17"/>
  <c r="M480" i="17" s="1"/>
  <c r="I480" i="17"/>
  <c r="K480" i="17"/>
  <c r="O480" i="17"/>
  <c r="O456" i="17" s="1"/>
  <c r="Q480" i="17"/>
  <c r="V480" i="17"/>
  <c r="AE486" i="17"/>
  <c r="AF486" i="17"/>
  <c r="G158" i="16"/>
  <c r="G9" i="16"/>
  <c r="G8" i="16" s="1"/>
  <c r="I9" i="16"/>
  <c r="I8" i="16" s="1"/>
  <c r="K9" i="16"/>
  <c r="K8" i="16" s="1"/>
  <c r="O9" i="16"/>
  <c r="O8" i="16" s="1"/>
  <c r="Q9" i="16"/>
  <c r="Q8" i="16" s="1"/>
  <c r="V9" i="16"/>
  <c r="V8" i="16" s="1"/>
  <c r="G15" i="16"/>
  <c r="I15" i="16"/>
  <c r="K15" i="16"/>
  <c r="M15" i="16"/>
  <c r="O15" i="16"/>
  <c r="Q15" i="16"/>
  <c r="V15" i="16"/>
  <c r="G21" i="16"/>
  <c r="I21" i="16"/>
  <c r="K21" i="16"/>
  <c r="M21" i="16"/>
  <c r="O21" i="16"/>
  <c r="Q21" i="16"/>
  <c r="V21" i="16"/>
  <c r="G27" i="16"/>
  <c r="I27" i="16"/>
  <c r="K27" i="16"/>
  <c r="M27" i="16"/>
  <c r="O27" i="16"/>
  <c r="Q27" i="16"/>
  <c r="V27" i="16"/>
  <c r="G32" i="16"/>
  <c r="M32" i="16" s="1"/>
  <c r="I32" i="16"/>
  <c r="K32" i="16"/>
  <c r="O32" i="16"/>
  <c r="Q32" i="16"/>
  <c r="V32" i="16"/>
  <c r="G37" i="16"/>
  <c r="I37" i="16"/>
  <c r="K37" i="16"/>
  <c r="M37" i="16"/>
  <c r="O37" i="16"/>
  <c r="Q37" i="16"/>
  <c r="V37" i="16"/>
  <c r="G41" i="16"/>
  <c r="I41" i="16"/>
  <c r="K41" i="16"/>
  <c r="M41" i="16"/>
  <c r="O41" i="16"/>
  <c r="Q41" i="16"/>
  <c r="V41" i="16"/>
  <c r="G45" i="16"/>
  <c r="I45" i="16"/>
  <c r="K45" i="16"/>
  <c r="M45" i="16"/>
  <c r="O45" i="16"/>
  <c r="Q45" i="16"/>
  <c r="V45" i="16"/>
  <c r="G49" i="16"/>
  <c r="G50" i="16"/>
  <c r="M50" i="16" s="1"/>
  <c r="I50" i="16"/>
  <c r="I49" i="16" s="1"/>
  <c r="K50" i="16"/>
  <c r="K49" i="16" s="1"/>
  <c r="O50" i="16"/>
  <c r="Q50" i="16"/>
  <c r="Q49" i="16" s="1"/>
  <c r="V50" i="16"/>
  <c r="V49" i="16" s="1"/>
  <c r="G54" i="16"/>
  <c r="I54" i="16"/>
  <c r="K54" i="16"/>
  <c r="M54" i="16"/>
  <c r="O54" i="16"/>
  <c r="Q54" i="16"/>
  <c r="V54" i="16"/>
  <c r="G57" i="16"/>
  <c r="I57" i="16"/>
  <c r="K57" i="16"/>
  <c r="M57" i="16"/>
  <c r="O57" i="16"/>
  <c r="Q57" i="16"/>
  <c r="V57" i="16"/>
  <c r="G61" i="16"/>
  <c r="M61" i="16" s="1"/>
  <c r="I61" i="16"/>
  <c r="K61" i="16"/>
  <c r="O61" i="16"/>
  <c r="O49" i="16" s="1"/>
  <c r="Q61" i="16"/>
  <c r="V61" i="16"/>
  <c r="G65" i="16"/>
  <c r="I65" i="16"/>
  <c r="K65" i="16"/>
  <c r="M65" i="16"/>
  <c r="O65" i="16"/>
  <c r="Q65" i="16"/>
  <c r="V65" i="16"/>
  <c r="G71" i="16"/>
  <c r="I71" i="16"/>
  <c r="K71" i="16"/>
  <c r="M71" i="16"/>
  <c r="O71" i="16"/>
  <c r="Q71" i="16"/>
  <c r="V71" i="16"/>
  <c r="G75" i="16"/>
  <c r="G74" i="16" s="1"/>
  <c r="I75" i="16"/>
  <c r="I74" i="16" s="1"/>
  <c r="K75" i="16"/>
  <c r="K74" i="16" s="1"/>
  <c r="O75" i="16"/>
  <c r="O74" i="16" s="1"/>
  <c r="Q75" i="16"/>
  <c r="Q74" i="16" s="1"/>
  <c r="V75" i="16"/>
  <c r="V74" i="16" s="1"/>
  <c r="G80" i="16"/>
  <c r="I80" i="16"/>
  <c r="K80" i="16"/>
  <c r="K79" i="16" s="1"/>
  <c r="M80" i="16"/>
  <c r="O80" i="16"/>
  <c r="Q80" i="16"/>
  <c r="V80" i="16"/>
  <c r="V79" i="16" s="1"/>
  <c r="G84" i="16"/>
  <c r="I84" i="16"/>
  <c r="K84" i="16"/>
  <c r="M84" i="16"/>
  <c r="O84" i="16"/>
  <c r="Q84" i="16"/>
  <c r="V84" i="16"/>
  <c r="G90" i="16"/>
  <c r="G79" i="16" s="1"/>
  <c r="I90" i="16"/>
  <c r="K90" i="16"/>
  <c r="O90" i="16"/>
  <c r="O79" i="16" s="1"/>
  <c r="Q90" i="16"/>
  <c r="V90" i="16"/>
  <c r="G102" i="16"/>
  <c r="M102" i="16" s="1"/>
  <c r="I102" i="16"/>
  <c r="I79" i="16" s="1"/>
  <c r="K102" i="16"/>
  <c r="O102" i="16"/>
  <c r="Q102" i="16"/>
  <c r="Q79" i="16" s="1"/>
  <c r="V102" i="16"/>
  <c r="G108" i="16"/>
  <c r="I108" i="16"/>
  <c r="K108" i="16"/>
  <c r="M108" i="16"/>
  <c r="O108" i="16"/>
  <c r="Q108" i="16"/>
  <c r="V108" i="16"/>
  <c r="G112" i="16"/>
  <c r="G107" i="16" s="1"/>
  <c r="I112" i="16"/>
  <c r="K112" i="16"/>
  <c r="O112" i="16"/>
  <c r="O107" i="16" s="1"/>
  <c r="Q112" i="16"/>
  <c r="V112" i="16"/>
  <c r="G116" i="16"/>
  <c r="M116" i="16" s="1"/>
  <c r="I116" i="16"/>
  <c r="I107" i="16" s="1"/>
  <c r="K116" i="16"/>
  <c r="O116" i="16"/>
  <c r="Q116" i="16"/>
  <c r="Q107" i="16" s="1"/>
  <c r="V116" i="16"/>
  <c r="G119" i="16"/>
  <c r="M119" i="16" s="1"/>
  <c r="I119" i="16"/>
  <c r="K119" i="16"/>
  <c r="K107" i="16" s="1"/>
  <c r="O119" i="16"/>
  <c r="Q119" i="16"/>
  <c r="V119" i="16"/>
  <c r="V107" i="16" s="1"/>
  <c r="G125" i="16"/>
  <c r="I125" i="16"/>
  <c r="K125" i="16"/>
  <c r="M125" i="16"/>
  <c r="O125" i="16"/>
  <c r="Q125" i="16"/>
  <c r="V125" i="16"/>
  <c r="G128" i="16"/>
  <c r="K128" i="16"/>
  <c r="O128" i="16"/>
  <c r="V128" i="16"/>
  <c r="G129" i="16"/>
  <c r="M129" i="16" s="1"/>
  <c r="M128" i="16" s="1"/>
  <c r="I129" i="16"/>
  <c r="I128" i="16" s="1"/>
  <c r="K129" i="16"/>
  <c r="O129" i="16"/>
  <c r="Q129" i="16"/>
  <c r="Q128" i="16" s="1"/>
  <c r="V129" i="16"/>
  <c r="G133" i="16"/>
  <c r="K133" i="16"/>
  <c r="O133" i="16"/>
  <c r="V133" i="16"/>
  <c r="G134" i="16"/>
  <c r="I134" i="16"/>
  <c r="I133" i="16" s="1"/>
  <c r="K134" i="16"/>
  <c r="M134" i="16"/>
  <c r="M133" i="16" s="1"/>
  <c r="O134" i="16"/>
  <c r="Q134" i="16"/>
  <c r="Q133" i="16" s="1"/>
  <c r="V134" i="16"/>
  <c r="G140" i="16"/>
  <c r="I140" i="16"/>
  <c r="I139" i="16" s="1"/>
  <c r="K140" i="16"/>
  <c r="M140" i="16"/>
  <c r="O140" i="16"/>
  <c r="Q140" i="16"/>
  <c r="Q139" i="16" s="1"/>
  <c r="V140" i="16"/>
  <c r="G144" i="16"/>
  <c r="M144" i="16" s="1"/>
  <c r="I144" i="16"/>
  <c r="K144" i="16"/>
  <c r="K139" i="16" s="1"/>
  <c r="O144" i="16"/>
  <c r="Q144" i="16"/>
  <c r="V144" i="16"/>
  <c r="V139" i="16" s="1"/>
  <c r="G148" i="16"/>
  <c r="I148" i="16"/>
  <c r="K148" i="16"/>
  <c r="M148" i="16"/>
  <c r="O148" i="16"/>
  <c r="Q148" i="16"/>
  <c r="V148" i="16"/>
  <c r="G152" i="16"/>
  <c r="G139" i="16" s="1"/>
  <c r="I152" i="16"/>
  <c r="K152" i="16"/>
  <c r="O152" i="16"/>
  <c r="O139" i="16" s="1"/>
  <c r="Q152" i="16"/>
  <c r="V152" i="16"/>
  <c r="AE158" i="16"/>
  <c r="AF158" i="16"/>
  <c r="G117" i="15"/>
  <c r="BA15" i="15"/>
  <c r="BA13" i="15"/>
  <c r="G9" i="15"/>
  <c r="I9" i="15"/>
  <c r="K9" i="15"/>
  <c r="M9" i="15"/>
  <c r="O9" i="15"/>
  <c r="Q9" i="15"/>
  <c r="V9" i="15"/>
  <c r="G12" i="15"/>
  <c r="AF117" i="15" s="1"/>
  <c r="I12" i="15"/>
  <c r="K12" i="15"/>
  <c r="O12" i="15"/>
  <c r="O8" i="15" s="1"/>
  <c r="Q12" i="15"/>
  <c r="V12" i="15"/>
  <c r="G14" i="15"/>
  <c r="M14" i="15" s="1"/>
  <c r="I14" i="15"/>
  <c r="I8" i="15" s="1"/>
  <c r="K14" i="15"/>
  <c r="O14" i="15"/>
  <c r="Q14" i="15"/>
  <c r="Q8" i="15" s="1"/>
  <c r="V14" i="15"/>
  <c r="G16" i="15"/>
  <c r="M16" i="15" s="1"/>
  <c r="I16" i="15"/>
  <c r="K16" i="15"/>
  <c r="K8" i="15" s="1"/>
  <c r="O16" i="15"/>
  <c r="Q16" i="15"/>
  <c r="V16" i="15"/>
  <c r="V8" i="15" s="1"/>
  <c r="G20" i="15"/>
  <c r="I20" i="15"/>
  <c r="K20" i="15"/>
  <c r="M20" i="15"/>
  <c r="O20" i="15"/>
  <c r="Q20" i="15"/>
  <c r="V20" i="15"/>
  <c r="G24" i="15"/>
  <c r="M24" i="15" s="1"/>
  <c r="I24" i="15"/>
  <c r="K24" i="15"/>
  <c r="O24" i="15"/>
  <c r="Q24" i="15"/>
  <c r="V24" i="15"/>
  <c r="G28" i="15"/>
  <c r="M28" i="15" s="1"/>
  <c r="I28" i="15"/>
  <c r="K28" i="15"/>
  <c r="O28" i="15"/>
  <c r="Q28" i="15"/>
  <c r="V28" i="15"/>
  <c r="G30" i="15"/>
  <c r="M30" i="15" s="1"/>
  <c r="I30" i="15"/>
  <c r="K30" i="15"/>
  <c r="O30" i="15"/>
  <c r="Q30" i="15"/>
  <c r="V30" i="15"/>
  <c r="G33" i="15"/>
  <c r="I33" i="15"/>
  <c r="K33" i="15"/>
  <c r="M33" i="15"/>
  <c r="O33" i="15"/>
  <c r="Q33" i="15"/>
  <c r="V33" i="15"/>
  <c r="G36" i="15"/>
  <c r="M36" i="15" s="1"/>
  <c r="I36" i="15"/>
  <c r="K36" i="15"/>
  <c r="O36" i="15"/>
  <c r="Q36" i="15"/>
  <c r="V36" i="15"/>
  <c r="G38" i="15"/>
  <c r="M38" i="15" s="1"/>
  <c r="I38" i="15"/>
  <c r="K38" i="15"/>
  <c r="O38" i="15"/>
  <c r="Q38" i="15"/>
  <c r="V38" i="15"/>
  <c r="G42" i="15"/>
  <c r="M42" i="15" s="1"/>
  <c r="I42" i="15"/>
  <c r="K42" i="15"/>
  <c r="O42" i="15"/>
  <c r="Q42" i="15"/>
  <c r="V42" i="15"/>
  <c r="G46" i="15"/>
  <c r="G45" i="15" s="1"/>
  <c r="I46" i="15"/>
  <c r="I45" i="15" s="1"/>
  <c r="K46" i="15"/>
  <c r="O46" i="15"/>
  <c r="O45" i="15" s="1"/>
  <c r="Q46" i="15"/>
  <c r="Q45" i="15" s="1"/>
  <c r="V46" i="15"/>
  <c r="G54" i="15"/>
  <c r="M54" i="15" s="1"/>
  <c r="I54" i="15"/>
  <c r="K54" i="15"/>
  <c r="O54" i="15"/>
  <c r="Q54" i="15"/>
  <c r="V54" i="15"/>
  <c r="G61" i="15"/>
  <c r="I61" i="15"/>
  <c r="K61" i="15"/>
  <c r="K45" i="15" s="1"/>
  <c r="M61" i="15"/>
  <c r="O61" i="15"/>
  <c r="Q61" i="15"/>
  <c r="V61" i="15"/>
  <c r="V45" i="15" s="1"/>
  <c r="G66" i="15"/>
  <c r="I66" i="15"/>
  <c r="K66" i="15"/>
  <c r="M66" i="15"/>
  <c r="O66" i="15"/>
  <c r="Q66" i="15"/>
  <c r="V66" i="15"/>
  <c r="G71" i="15"/>
  <c r="M71" i="15" s="1"/>
  <c r="I71" i="15"/>
  <c r="K71" i="15"/>
  <c r="O71" i="15"/>
  <c r="Q71" i="15"/>
  <c r="V71" i="15"/>
  <c r="G78" i="15"/>
  <c r="M78" i="15" s="1"/>
  <c r="I78" i="15"/>
  <c r="K78" i="15"/>
  <c r="O78" i="15"/>
  <c r="Q78" i="15"/>
  <c r="V78" i="15"/>
  <c r="G86" i="15"/>
  <c r="I86" i="15"/>
  <c r="K86" i="15"/>
  <c r="M86" i="15"/>
  <c r="O86" i="15"/>
  <c r="Q86" i="15"/>
  <c r="V86" i="15"/>
  <c r="G89" i="15"/>
  <c r="M89" i="15" s="1"/>
  <c r="I89" i="15"/>
  <c r="K89" i="15"/>
  <c r="O89" i="15"/>
  <c r="O85" i="15" s="1"/>
  <c r="Q89" i="15"/>
  <c r="V89" i="15"/>
  <c r="G93" i="15"/>
  <c r="M93" i="15" s="1"/>
  <c r="I93" i="15"/>
  <c r="I85" i="15" s="1"/>
  <c r="K93" i="15"/>
  <c r="O93" i="15"/>
  <c r="Q93" i="15"/>
  <c r="Q85" i="15" s="1"/>
  <c r="V93" i="15"/>
  <c r="G98" i="15"/>
  <c r="M98" i="15" s="1"/>
  <c r="I98" i="15"/>
  <c r="K98" i="15"/>
  <c r="K85" i="15" s="1"/>
  <c r="O98" i="15"/>
  <c r="Q98" i="15"/>
  <c r="V98" i="15"/>
  <c r="V85" i="15" s="1"/>
  <c r="G105" i="15"/>
  <c r="I105" i="15"/>
  <c r="K105" i="15"/>
  <c r="M105" i="15"/>
  <c r="O105" i="15"/>
  <c r="Q105" i="15"/>
  <c r="V105" i="15"/>
  <c r="G108" i="15"/>
  <c r="K108" i="15"/>
  <c r="O108" i="15"/>
  <c r="V108" i="15"/>
  <c r="G109" i="15"/>
  <c r="M109" i="15" s="1"/>
  <c r="M108" i="15" s="1"/>
  <c r="I109" i="15"/>
  <c r="I108" i="15" s="1"/>
  <c r="K109" i="15"/>
  <c r="O109" i="15"/>
  <c r="Q109" i="15"/>
  <c r="Q108" i="15" s="1"/>
  <c r="V109" i="15"/>
  <c r="G114" i="15"/>
  <c r="I114" i="15"/>
  <c r="K114" i="15"/>
  <c r="O114" i="15"/>
  <c r="Q114" i="15"/>
  <c r="V114" i="15"/>
  <c r="G115" i="15"/>
  <c r="I115" i="15"/>
  <c r="K115" i="15"/>
  <c r="M115" i="15"/>
  <c r="M114" i="15" s="1"/>
  <c r="O115" i="15"/>
  <c r="Q115" i="15"/>
  <c r="V115" i="15"/>
  <c r="AE117" i="15"/>
  <c r="G80" i="14"/>
  <c r="BA69" i="14"/>
  <c r="BA14" i="14"/>
  <c r="G9" i="14"/>
  <c r="M9" i="14" s="1"/>
  <c r="I9" i="14"/>
  <c r="K9" i="14"/>
  <c r="K8" i="14" s="1"/>
  <c r="O9" i="14"/>
  <c r="O8" i="14" s="1"/>
  <c r="Q9" i="14"/>
  <c r="V9" i="14"/>
  <c r="V8" i="14" s="1"/>
  <c r="G13" i="14"/>
  <c r="I13" i="14"/>
  <c r="K13" i="14"/>
  <c r="M13" i="14"/>
  <c r="O13" i="14"/>
  <c r="Q13" i="14"/>
  <c r="V13" i="14"/>
  <c r="G17" i="14"/>
  <c r="M17" i="14" s="1"/>
  <c r="I17" i="14"/>
  <c r="K17" i="14"/>
  <c r="O17" i="14"/>
  <c r="Q17" i="14"/>
  <c r="V17" i="14"/>
  <c r="G23" i="14"/>
  <c r="I23" i="14"/>
  <c r="I8" i="14" s="1"/>
  <c r="K23" i="14"/>
  <c r="M23" i="14"/>
  <c r="O23" i="14"/>
  <c r="Q23" i="14"/>
  <c r="Q8" i="14" s="1"/>
  <c r="V23" i="14"/>
  <c r="G29" i="14"/>
  <c r="M29" i="14" s="1"/>
  <c r="I29" i="14"/>
  <c r="K29" i="14"/>
  <c r="O29" i="14"/>
  <c r="Q29" i="14"/>
  <c r="V29" i="14"/>
  <c r="G34" i="14"/>
  <c r="I34" i="14"/>
  <c r="K34" i="14"/>
  <c r="M34" i="14"/>
  <c r="O34" i="14"/>
  <c r="Q34" i="14"/>
  <c r="V34" i="14"/>
  <c r="G39" i="14"/>
  <c r="AF80" i="14" s="1"/>
  <c r="I39" i="14"/>
  <c r="K39" i="14"/>
  <c r="O39" i="14"/>
  <c r="Q39" i="14"/>
  <c r="V39" i="14"/>
  <c r="G44" i="14"/>
  <c r="I44" i="14"/>
  <c r="K44" i="14"/>
  <c r="M44" i="14"/>
  <c r="O44" i="14"/>
  <c r="Q44" i="14"/>
  <c r="V44" i="14"/>
  <c r="G49" i="14"/>
  <c r="M49" i="14" s="1"/>
  <c r="I49" i="14"/>
  <c r="K49" i="14"/>
  <c r="O49" i="14"/>
  <c r="Q49" i="14"/>
  <c r="V49" i="14"/>
  <c r="G57" i="14"/>
  <c r="G56" i="14" s="1"/>
  <c r="I57" i="14"/>
  <c r="K57" i="14"/>
  <c r="K56" i="14" s="1"/>
  <c r="O57" i="14"/>
  <c r="O56" i="14" s="1"/>
  <c r="Q57" i="14"/>
  <c r="V57" i="14"/>
  <c r="V56" i="14" s="1"/>
  <c r="G61" i="14"/>
  <c r="I61" i="14"/>
  <c r="I56" i="14" s="1"/>
  <c r="K61" i="14"/>
  <c r="M61" i="14"/>
  <c r="O61" i="14"/>
  <c r="Q61" i="14"/>
  <c r="Q56" i="14" s="1"/>
  <c r="V61" i="14"/>
  <c r="K67" i="14"/>
  <c r="V67" i="14"/>
  <c r="G68" i="14"/>
  <c r="I68" i="14"/>
  <c r="I67" i="14" s="1"/>
  <c r="K68" i="14"/>
  <c r="M68" i="14"/>
  <c r="O68" i="14"/>
  <c r="Q68" i="14"/>
  <c r="Q67" i="14" s="1"/>
  <c r="V68" i="14"/>
  <c r="G73" i="14"/>
  <c r="G67" i="14" s="1"/>
  <c r="I73" i="14"/>
  <c r="K73" i="14"/>
  <c r="O73" i="14"/>
  <c r="O67" i="14" s="1"/>
  <c r="Q73" i="14"/>
  <c r="V73" i="14"/>
  <c r="I74" i="14"/>
  <c r="Q74" i="14"/>
  <c r="G75" i="14"/>
  <c r="M75" i="14" s="1"/>
  <c r="M74" i="14" s="1"/>
  <c r="I75" i="14"/>
  <c r="K75" i="14"/>
  <c r="K74" i="14" s="1"/>
  <c r="O75" i="14"/>
  <c r="O74" i="14" s="1"/>
  <c r="Q75" i="14"/>
  <c r="V75" i="14"/>
  <c r="V74" i="14" s="1"/>
  <c r="AE80" i="14"/>
  <c r="G115" i="13"/>
  <c r="G9" i="13"/>
  <c r="G8" i="13" s="1"/>
  <c r="I9" i="13"/>
  <c r="I8" i="13" s="1"/>
  <c r="K9" i="13"/>
  <c r="K8" i="13" s="1"/>
  <c r="O9" i="13"/>
  <c r="O8" i="13" s="1"/>
  <c r="Q9" i="13"/>
  <c r="Q8" i="13" s="1"/>
  <c r="V9" i="13"/>
  <c r="V8" i="13" s="1"/>
  <c r="G13" i="13"/>
  <c r="I13" i="13"/>
  <c r="K13" i="13"/>
  <c r="M13" i="13"/>
  <c r="O13" i="13"/>
  <c r="Q13" i="13"/>
  <c r="V13" i="13"/>
  <c r="G16" i="13"/>
  <c r="G15" i="13" s="1"/>
  <c r="I16" i="13"/>
  <c r="I15" i="13" s="1"/>
  <c r="K16" i="13"/>
  <c r="M16" i="13"/>
  <c r="O16" i="13"/>
  <c r="O15" i="13" s="1"/>
  <c r="Q16" i="13"/>
  <c r="Q15" i="13" s="1"/>
  <c r="V16" i="13"/>
  <c r="G24" i="13"/>
  <c r="M24" i="13" s="1"/>
  <c r="I24" i="13"/>
  <c r="K24" i="13"/>
  <c r="O24" i="13"/>
  <c r="Q24" i="13"/>
  <c r="V24" i="13"/>
  <c r="G31" i="13"/>
  <c r="I31" i="13"/>
  <c r="K31" i="13"/>
  <c r="M31" i="13"/>
  <c r="O31" i="13"/>
  <c r="Q31" i="13"/>
  <c r="V31" i="13"/>
  <c r="G36" i="13"/>
  <c r="I36" i="13"/>
  <c r="K36" i="13"/>
  <c r="K15" i="13" s="1"/>
  <c r="M36" i="13"/>
  <c r="O36" i="13"/>
  <c r="Q36" i="13"/>
  <c r="V36" i="13"/>
  <c r="V15" i="13" s="1"/>
  <c r="G41" i="13"/>
  <c r="I41" i="13"/>
  <c r="K41" i="13"/>
  <c r="M41" i="13"/>
  <c r="O41" i="13"/>
  <c r="Q41" i="13"/>
  <c r="V41" i="13"/>
  <c r="G48" i="13"/>
  <c r="M48" i="13" s="1"/>
  <c r="I48" i="13"/>
  <c r="K48" i="13"/>
  <c r="O48" i="13"/>
  <c r="Q48" i="13"/>
  <c r="V48" i="13"/>
  <c r="G56" i="13"/>
  <c r="G55" i="13" s="1"/>
  <c r="I56" i="13"/>
  <c r="K56" i="13"/>
  <c r="K55" i="13" s="1"/>
  <c r="M56" i="13"/>
  <c r="O56" i="13"/>
  <c r="O55" i="13" s="1"/>
  <c r="Q56" i="13"/>
  <c r="V56" i="13"/>
  <c r="V55" i="13" s="1"/>
  <c r="G60" i="13"/>
  <c r="I60" i="13"/>
  <c r="K60" i="13"/>
  <c r="M60" i="13"/>
  <c r="O60" i="13"/>
  <c r="Q60" i="13"/>
  <c r="V60" i="13"/>
  <c r="G65" i="13"/>
  <c r="AF115" i="13" s="1"/>
  <c r="I65" i="13"/>
  <c r="K65" i="13"/>
  <c r="O65" i="13"/>
  <c r="Q65" i="13"/>
  <c r="V65" i="13"/>
  <c r="G72" i="13"/>
  <c r="I72" i="13"/>
  <c r="I55" i="13" s="1"/>
  <c r="K72" i="13"/>
  <c r="M72" i="13"/>
  <c r="O72" i="13"/>
  <c r="Q72" i="13"/>
  <c r="Q55" i="13" s="1"/>
  <c r="V72" i="13"/>
  <c r="G75" i="13"/>
  <c r="I75" i="13"/>
  <c r="K75" i="13"/>
  <c r="M75" i="13"/>
  <c r="O75" i="13"/>
  <c r="Q75" i="13"/>
  <c r="V75" i="13"/>
  <c r="G79" i="13"/>
  <c r="G78" i="13" s="1"/>
  <c r="I79" i="13"/>
  <c r="I78" i="13" s="1"/>
  <c r="K79" i="13"/>
  <c r="K78" i="13" s="1"/>
  <c r="O79" i="13"/>
  <c r="O78" i="13" s="1"/>
  <c r="Q79" i="13"/>
  <c r="Q78" i="13" s="1"/>
  <c r="V79" i="13"/>
  <c r="V78" i="13" s="1"/>
  <c r="I84" i="13"/>
  <c r="Q84" i="13"/>
  <c r="G85" i="13"/>
  <c r="G84" i="13" s="1"/>
  <c r="I85" i="13"/>
  <c r="K85" i="13"/>
  <c r="K84" i="13" s="1"/>
  <c r="M85" i="13"/>
  <c r="M84" i="13" s="1"/>
  <c r="O85" i="13"/>
  <c r="O84" i="13" s="1"/>
  <c r="Q85" i="13"/>
  <c r="V85" i="13"/>
  <c r="V84" i="13" s="1"/>
  <c r="G88" i="13"/>
  <c r="I88" i="13"/>
  <c r="K88" i="13"/>
  <c r="M88" i="13"/>
  <c r="O88" i="13"/>
  <c r="Q88" i="13"/>
  <c r="V88" i="13"/>
  <c r="G93" i="13"/>
  <c r="O93" i="13"/>
  <c r="G94" i="13"/>
  <c r="I94" i="13"/>
  <c r="I93" i="13" s="1"/>
  <c r="K94" i="13"/>
  <c r="K93" i="13" s="1"/>
  <c r="M94" i="13"/>
  <c r="M93" i="13" s="1"/>
  <c r="O94" i="13"/>
  <c r="Q94" i="13"/>
  <c r="Q93" i="13" s="1"/>
  <c r="V94" i="13"/>
  <c r="V93" i="13" s="1"/>
  <c r="G97" i="13"/>
  <c r="I97" i="13"/>
  <c r="I96" i="13" s="1"/>
  <c r="K97" i="13"/>
  <c r="M97" i="13"/>
  <c r="O97" i="13"/>
  <c r="Q97" i="13"/>
  <c r="Q96" i="13" s="1"/>
  <c r="V97" i="13"/>
  <c r="G101" i="13"/>
  <c r="G96" i="13" s="1"/>
  <c r="I101" i="13"/>
  <c r="K101" i="13"/>
  <c r="O101" i="13"/>
  <c r="O96" i="13" s="1"/>
  <c r="Q101" i="13"/>
  <c r="V101" i="13"/>
  <c r="G105" i="13"/>
  <c r="I105" i="13"/>
  <c r="K105" i="13"/>
  <c r="M105" i="13"/>
  <c r="O105" i="13"/>
  <c r="Q105" i="13"/>
  <c r="V105" i="13"/>
  <c r="G109" i="13"/>
  <c r="M109" i="13" s="1"/>
  <c r="I109" i="13"/>
  <c r="K109" i="13"/>
  <c r="K96" i="13" s="1"/>
  <c r="O109" i="13"/>
  <c r="Q109" i="13"/>
  <c r="V109" i="13"/>
  <c r="V96" i="13" s="1"/>
  <c r="AE115" i="13"/>
  <c r="G27" i="12"/>
  <c r="G9" i="12"/>
  <c r="G8" i="12" s="1"/>
  <c r="I9" i="12"/>
  <c r="I8" i="12" s="1"/>
  <c r="K9" i="12"/>
  <c r="K8" i="12" s="1"/>
  <c r="O9" i="12"/>
  <c r="O8" i="12" s="1"/>
  <c r="Q9" i="12"/>
  <c r="Q8" i="12" s="1"/>
  <c r="V9" i="12"/>
  <c r="V8" i="12" s="1"/>
  <c r="G10" i="12"/>
  <c r="I10" i="12"/>
  <c r="K10" i="12"/>
  <c r="M10" i="12"/>
  <c r="O10" i="12"/>
  <c r="Q10" i="12"/>
  <c r="V10" i="12"/>
  <c r="G11" i="12"/>
  <c r="I11" i="12"/>
  <c r="K11" i="12"/>
  <c r="M11" i="12"/>
  <c r="O11" i="12"/>
  <c r="Q11" i="12"/>
  <c r="V11" i="12"/>
  <c r="G12" i="12"/>
  <c r="I12" i="12"/>
  <c r="K12" i="12"/>
  <c r="M12" i="12"/>
  <c r="O12" i="12"/>
  <c r="Q12" i="12"/>
  <c r="V12" i="12"/>
  <c r="G13" i="12"/>
  <c r="M13" i="12" s="1"/>
  <c r="I13" i="12"/>
  <c r="K13" i="12"/>
  <c r="O13" i="12"/>
  <c r="Q13" i="12"/>
  <c r="V13" i="12"/>
  <c r="G14" i="12"/>
  <c r="I14" i="12"/>
  <c r="K14" i="12"/>
  <c r="M14" i="12"/>
  <c r="O14" i="12"/>
  <c r="Q14" i="12"/>
  <c r="V14" i="12"/>
  <c r="G15" i="12"/>
  <c r="I15" i="12"/>
  <c r="K15" i="12"/>
  <c r="M15" i="12"/>
  <c r="O15" i="12"/>
  <c r="Q15" i="12"/>
  <c r="V15" i="12"/>
  <c r="G16" i="12"/>
  <c r="I16" i="12"/>
  <c r="K16" i="12"/>
  <c r="M16" i="12"/>
  <c r="O16" i="12"/>
  <c r="Q16" i="12"/>
  <c r="V16" i="12"/>
  <c r="G17" i="12"/>
  <c r="M17" i="12" s="1"/>
  <c r="I17" i="12"/>
  <c r="K17" i="12"/>
  <c r="O17" i="12"/>
  <c r="Q17" i="12"/>
  <c r="V17" i="12"/>
  <c r="G19" i="12"/>
  <c r="I19" i="12"/>
  <c r="K19" i="12"/>
  <c r="K18" i="12" s="1"/>
  <c r="M19" i="12"/>
  <c r="O19" i="12"/>
  <c r="Q19" i="12"/>
  <c r="V19" i="12"/>
  <c r="V18" i="12" s="1"/>
  <c r="G20" i="12"/>
  <c r="G18" i="12" s="1"/>
  <c r="I20" i="12"/>
  <c r="K20" i="12"/>
  <c r="M20" i="12"/>
  <c r="O20" i="12"/>
  <c r="O18" i="12" s="1"/>
  <c r="Q20" i="12"/>
  <c r="V20" i="12"/>
  <c r="G21" i="12"/>
  <c r="M21" i="12" s="1"/>
  <c r="I21" i="12"/>
  <c r="K21" i="12"/>
  <c r="O21" i="12"/>
  <c r="Q21" i="12"/>
  <c r="V21" i="12"/>
  <c r="G22" i="12"/>
  <c r="M22" i="12" s="1"/>
  <c r="I22" i="12"/>
  <c r="I18" i="12" s="1"/>
  <c r="K22" i="12"/>
  <c r="O22" i="12"/>
  <c r="Q22" i="12"/>
  <c r="Q18" i="12" s="1"/>
  <c r="V22" i="12"/>
  <c r="G23" i="12"/>
  <c r="I23" i="12"/>
  <c r="K23" i="12"/>
  <c r="M23" i="12"/>
  <c r="O23" i="12"/>
  <c r="Q23" i="12"/>
  <c r="V23" i="12"/>
  <c r="G24" i="12"/>
  <c r="I24" i="12"/>
  <c r="K24" i="12"/>
  <c r="M24" i="12"/>
  <c r="O24" i="12"/>
  <c r="Q24" i="12"/>
  <c r="V24" i="12"/>
  <c r="G25" i="12"/>
  <c r="M25" i="12" s="1"/>
  <c r="I25" i="12"/>
  <c r="K25" i="12"/>
  <c r="O25" i="12"/>
  <c r="Q25" i="12"/>
  <c r="V25" i="12"/>
  <c r="AE27" i="12"/>
  <c r="AF27" i="12"/>
  <c r="I20" i="1"/>
  <c r="I19" i="1"/>
  <c r="I17" i="1"/>
  <c r="AZ146" i="1"/>
  <c r="AZ145" i="1"/>
  <c r="AZ143" i="1"/>
  <c r="AZ142" i="1"/>
  <c r="AZ140" i="1"/>
  <c r="AZ139" i="1"/>
  <c r="AZ137" i="1"/>
  <c r="AZ135" i="1"/>
  <c r="AZ134" i="1"/>
  <c r="AZ133" i="1"/>
  <c r="AZ131" i="1"/>
  <c r="AZ128" i="1"/>
  <c r="AZ126" i="1"/>
  <c r="AZ122" i="1"/>
  <c r="AZ121" i="1"/>
  <c r="AZ119" i="1"/>
  <c r="AZ118" i="1"/>
  <c r="AZ116" i="1"/>
  <c r="AZ115" i="1"/>
  <c r="AZ114" i="1"/>
  <c r="AZ112" i="1"/>
  <c r="AZ111" i="1"/>
  <c r="AZ109" i="1"/>
  <c r="AZ107" i="1"/>
  <c r="AZ106" i="1"/>
  <c r="AZ104" i="1"/>
  <c r="AZ102" i="1"/>
  <c r="AZ101" i="1"/>
  <c r="AZ99" i="1"/>
  <c r="AZ98" i="1"/>
  <c r="AZ96" i="1"/>
  <c r="AZ95" i="1"/>
  <c r="AZ93" i="1"/>
  <c r="AZ91" i="1"/>
  <c r="AZ90" i="1"/>
  <c r="AZ89" i="1"/>
  <c r="AZ88" i="1"/>
  <c r="AZ87" i="1"/>
  <c r="AZ86" i="1"/>
  <c r="AZ83" i="1"/>
  <c r="AZ81" i="1"/>
  <c r="AZ80" i="1"/>
  <c r="AZ78" i="1"/>
  <c r="AZ76" i="1"/>
  <c r="F74" i="1"/>
  <c r="G23" i="1" s="1"/>
  <c r="G74" i="1"/>
  <c r="G25" i="1" s="1"/>
  <c r="A25" i="1" s="1"/>
  <c r="A26" i="1" s="1"/>
  <c r="G26"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39" i="1"/>
  <c r="H74" i="1" s="1"/>
  <c r="I191" i="1" l="1"/>
  <c r="J190" i="1" s="1"/>
  <c r="J154" i="1"/>
  <c r="J170" i="1"/>
  <c r="J172" i="1"/>
  <c r="J174" i="1"/>
  <c r="J178" i="1"/>
  <c r="J180" i="1"/>
  <c r="J182" i="1"/>
  <c r="J184" i="1"/>
  <c r="J186" i="1"/>
  <c r="J188" i="1"/>
  <c r="A23" i="1"/>
  <c r="A24" i="1" s="1"/>
  <c r="G24" i="1" s="1"/>
  <c r="A27" i="1" s="1"/>
  <c r="A29" i="1" s="1"/>
  <c r="G29" i="1" s="1"/>
  <c r="G27" i="1" s="1"/>
  <c r="G28" i="1"/>
  <c r="M25" i="30"/>
  <c r="M14" i="30"/>
  <c r="M57" i="30"/>
  <c r="M56" i="30" s="1"/>
  <c r="M49" i="30"/>
  <c r="M46" i="30" s="1"/>
  <c r="M37" i="30"/>
  <c r="M36" i="30" s="1"/>
  <c r="M9" i="30"/>
  <c r="M8" i="30" s="1"/>
  <c r="AF16" i="29"/>
  <c r="M9" i="29"/>
  <c r="M8" i="29" s="1"/>
  <c r="M59" i="28"/>
  <c r="M39" i="28"/>
  <c r="G83" i="28"/>
  <c r="G59" i="28"/>
  <c r="G39" i="28"/>
  <c r="M35" i="28"/>
  <c r="M34" i="28" s="1"/>
  <c r="G30" i="28"/>
  <c r="M9" i="28"/>
  <c r="M8" i="28" s="1"/>
  <c r="M122" i="27"/>
  <c r="M48" i="27"/>
  <c r="M8" i="27"/>
  <c r="M100" i="27"/>
  <c r="G100" i="27"/>
  <c r="G8" i="27"/>
  <c r="M299" i="27"/>
  <c r="M294" i="27" s="1"/>
  <c r="M178" i="27"/>
  <c r="M177" i="27" s="1"/>
  <c r="M136" i="27"/>
  <c r="M112" i="27"/>
  <c r="M110" i="27" s="1"/>
  <c r="M76" i="27"/>
  <c r="M75" i="27" s="1"/>
  <c r="AF317" i="27"/>
  <c r="M63" i="26"/>
  <c r="M115" i="26"/>
  <c r="M8" i="26"/>
  <c r="M95" i="26"/>
  <c r="M89" i="26" s="1"/>
  <c r="M14" i="26"/>
  <c r="G63" i="26"/>
  <c r="M104" i="25"/>
  <c r="M89" i="25"/>
  <c r="M88" i="25" s="1"/>
  <c r="M55" i="25"/>
  <c r="M50" i="25" s="1"/>
  <c r="M9" i="25"/>
  <c r="M8" i="25" s="1"/>
  <c r="M49" i="24"/>
  <c r="M33" i="24"/>
  <c r="AF68" i="24"/>
  <c r="G49" i="24"/>
  <c r="G40" i="24"/>
  <c r="M26" i="24"/>
  <c r="M25" i="24" s="1"/>
  <c r="G19" i="24"/>
  <c r="M18" i="24"/>
  <c r="M17" i="24" s="1"/>
  <c r="M9" i="24"/>
  <c r="M8" i="24" s="1"/>
  <c r="M127" i="23"/>
  <c r="M105" i="23"/>
  <c r="M48" i="23"/>
  <c r="M116" i="23"/>
  <c r="M115" i="23" s="1"/>
  <c r="M57" i="23"/>
  <c r="M56" i="23" s="1"/>
  <c r="G39" i="23"/>
  <c r="M14" i="23"/>
  <c r="M8" i="23" s="1"/>
  <c r="M8" i="22"/>
  <c r="M127" i="22"/>
  <c r="M126" i="22" s="1"/>
  <c r="M103" i="22"/>
  <c r="M95" i="22" s="1"/>
  <c r="M37" i="22"/>
  <c r="M36" i="22" s="1"/>
  <c r="M156" i="21"/>
  <c r="M151" i="21" s="1"/>
  <c r="M136" i="21"/>
  <c r="M134" i="21" s="1"/>
  <c r="M123" i="21"/>
  <c r="M122" i="21" s="1"/>
  <c r="M82" i="21"/>
  <c r="M81" i="21" s="1"/>
  <c r="G78" i="21"/>
  <c r="M72" i="21"/>
  <c r="M71" i="21" s="1"/>
  <c r="M14" i="21"/>
  <c r="M8" i="21" s="1"/>
  <c r="AF170" i="21"/>
  <c r="M42" i="20"/>
  <c r="G42" i="20"/>
  <c r="M9" i="20"/>
  <c r="M8" i="20" s="1"/>
  <c r="AF68" i="20"/>
  <c r="M42" i="19"/>
  <c r="M41" i="19" s="1"/>
  <c r="M9" i="19"/>
  <c r="M8" i="19" s="1"/>
  <c r="AF71" i="19"/>
  <c r="M53" i="18"/>
  <c r="M64" i="18"/>
  <c r="M9" i="18"/>
  <c r="M8" i="18" s="1"/>
  <c r="AF88" i="18"/>
  <c r="M333" i="17"/>
  <c r="M361" i="17"/>
  <c r="M350" i="17" s="1"/>
  <c r="M307" i="17"/>
  <c r="M306" i="17" s="1"/>
  <c r="M290" i="17"/>
  <c r="M283" i="17" s="1"/>
  <c r="M262" i="17"/>
  <c r="M252" i="17" s="1"/>
  <c r="M9" i="17"/>
  <c r="M8" i="17" s="1"/>
  <c r="M79" i="16"/>
  <c r="M49" i="16"/>
  <c r="M152" i="16"/>
  <c r="M139" i="16" s="1"/>
  <c r="M112" i="16"/>
  <c r="M107" i="16" s="1"/>
  <c r="M90" i="16"/>
  <c r="M75" i="16"/>
  <c r="M74" i="16" s="1"/>
  <c r="M9" i="16"/>
  <c r="M8" i="16" s="1"/>
  <c r="M85" i="15"/>
  <c r="M46" i="15"/>
  <c r="M45" i="15" s="1"/>
  <c r="G85" i="15"/>
  <c r="G8" i="15"/>
  <c r="M12" i="15"/>
  <c r="M8" i="15" s="1"/>
  <c r="M67" i="14"/>
  <c r="G74" i="14"/>
  <c r="M73" i="14"/>
  <c r="M57" i="14"/>
  <c r="M56" i="14" s="1"/>
  <c r="M39" i="14"/>
  <c r="M8" i="14" s="1"/>
  <c r="G8" i="14"/>
  <c r="M15" i="13"/>
  <c r="M101" i="13"/>
  <c r="M96" i="13" s="1"/>
  <c r="M79" i="13"/>
  <c r="M78" i="13" s="1"/>
  <c r="M65" i="13"/>
  <c r="M55" i="13" s="1"/>
  <c r="M9" i="13"/>
  <c r="M8" i="13" s="1"/>
  <c r="M18" i="12"/>
  <c r="M9" i="12"/>
  <c r="M8" i="12" s="1"/>
  <c r="I39" i="1"/>
  <c r="I74" i="1" s="1"/>
  <c r="I21" i="1"/>
  <c r="J28" i="1"/>
  <c r="J26" i="1"/>
  <c r="G38" i="1"/>
  <c r="F38" i="1"/>
  <c r="H32" i="1"/>
  <c r="J23" i="1"/>
  <c r="J24" i="1"/>
  <c r="J25" i="1"/>
  <c r="J27" i="1"/>
  <c r="E24" i="1"/>
  <c r="E26" i="1"/>
  <c r="J166" i="1" l="1"/>
  <c r="J164" i="1"/>
  <c r="J162" i="1"/>
  <c r="J158" i="1"/>
  <c r="J156" i="1"/>
  <c r="J176" i="1"/>
  <c r="J168" i="1"/>
  <c r="J160" i="1"/>
  <c r="J189" i="1"/>
  <c r="J187" i="1"/>
  <c r="J175" i="1"/>
  <c r="J185" i="1"/>
  <c r="J183" i="1"/>
  <c r="J179" i="1"/>
  <c r="J177" i="1"/>
  <c r="J181" i="1"/>
  <c r="J173" i="1"/>
  <c r="J163" i="1"/>
  <c r="J171" i="1"/>
  <c r="J169" i="1"/>
  <c r="J167" i="1"/>
  <c r="J165" i="1"/>
  <c r="J152" i="1"/>
  <c r="J161" i="1"/>
  <c r="J159" i="1"/>
  <c r="J157" i="1"/>
  <c r="J155" i="1"/>
  <c r="J153" i="1"/>
  <c r="J71" i="1"/>
  <c r="J67" i="1"/>
  <c r="J63" i="1"/>
  <c r="J59" i="1"/>
  <c r="J55" i="1"/>
  <c r="J51" i="1"/>
  <c r="J47" i="1"/>
  <c r="J43" i="1"/>
  <c r="J39" i="1"/>
  <c r="J74" i="1" s="1"/>
  <c r="J72" i="1"/>
  <c r="J68" i="1"/>
  <c r="J64" i="1"/>
  <c r="J60" i="1"/>
  <c r="J56" i="1"/>
  <c r="J52" i="1"/>
  <c r="J48" i="1"/>
  <c r="J44" i="1"/>
  <c r="J40" i="1"/>
  <c r="J73" i="1"/>
  <c r="J69" i="1"/>
  <c r="J65" i="1"/>
  <c r="J61" i="1"/>
  <c r="J57" i="1"/>
  <c r="J53" i="1"/>
  <c r="J49" i="1"/>
  <c r="J45" i="1"/>
  <c r="J41" i="1"/>
  <c r="J70" i="1"/>
  <c r="J66" i="1"/>
  <c r="J62" i="1"/>
  <c r="J58" i="1"/>
  <c r="J54" i="1"/>
  <c r="J50" i="1"/>
  <c r="J46" i="1"/>
  <c r="J42" i="1"/>
  <c r="J191" i="1" l="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<sst xmlns="http://schemas.openxmlformats.org/spreadsheetml/2006/main" count="8479" uniqueCount="1589">
  <si>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</si>
  <si>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</si>
  <si>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</si>
  <si>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</si>
  <si>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</si>
  <si>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</si>
  <si>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</si>
  <si>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</si>
  <si>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</si>
  <si>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</si>
  <si>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</si>
  <si>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</si>
  <si>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</si>
  <si>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</si>
  <si>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</si>
  <si>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</si>
  <si>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</si>
  <si>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</si>
  <si>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</si>
  <si>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</si>
  <si>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</si>
  <si>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</si>
  <si>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</si>
  <si>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</si>
  <si>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</si>
  <si>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</si>
  <si>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</si>
  <si>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</si>
  <si>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</si>
  <si>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</si>
  <si>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</si>
  <si>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</si>
  <si>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</si>
  <si>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</si>
  <si>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</si>
  <si>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</si>
  <si>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</si>
  <si>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</si>
  <si>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</si>
  <si>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</si>
  <si>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</si>
  <si>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</si>
  <si>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</si>
  <si>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2044</t>
  </si>
  <si>
    <t>Stavební úpravy TI areálu SK NMNM pro účely MS v letním biatlonu 2018</t>
  </si>
  <si>
    <t>SPORTOVNÍ KLUB NOVÉ MĚSTO NA MORAVĚ z.s.</t>
  </si>
  <si>
    <t>Vlachovická 1200, 592 31 Nové Město na Moravě</t>
  </si>
  <si>
    <t>43378480</t>
  </si>
  <si>
    <t>Ing. Milan Pelikán</t>
  </si>
  <si>
    <t>Lučiny 1186/1</t>
  </si>
  <si>
    <t>Žďár nad Sázavou-Žďár nad Sázavou 1</t>
  </si>
  <si>
    <t>59101</t>
  </si>
  <si>
    <t>18117422</t>
  </si>
  <si>
    <t>CZ6210150133</t>
  </si>
  <si>
    <t>Stavba</t>
  </si>
  <si>
    <t>00</t>
  </si>
  <si>
    <t>Vedlejší a ostatní náklady</t>
  </si>
  <si>
    <t>000</t>
  </si>
  <si>
    <t>SO 101</t>
  </si>
  <si>
    <t>Zpevnění povrchu sportovních tratí</t>
  </si>
  <si>
    <t>SO 102</t>
  </si>
  <si>
    <t>Opěrná stěna - Gabion</t>
  </si>
  <si>
    <t>SO 103</t>
  </si>
  <si>
    <t>Vstupní koridor</t>
  </si>
  <si>
    <t>SO 104</t>
  </si>
  <si>
    <t>Zpevněná plocha pro TV vozy</t>
  </si>
  <si>
    <t>SO 104.1</t>
  </si>
  <si>
    <t>SO 104.2</t>
  </si>
  <si>
    <t>Odvodnění dešťových vod</t>
  </si>
  <si>
    <t>SO 105</t>
  </si>
  <si>
    <t>Rozšíření oválu na stadionu</t>
  </si>
  <si>
    <t>SO 105.1</t>
  </si>
  <si>
    <t>SO 106</t>
  </si>
  <si>
    <t>Zpevněná plocha za palebnou čarou</t>
  </si>
  <si>
    <t>SO 107</t>
  </si>
  <si>
    <t>Propoj sportovních tratí</t>
  </si>
  <si>
    <t>SO 108</t>
  </si>
  <si>
    <t>Opravy zpevněných ploch v prostoru tribun</t>
  </si>
  <si>
    <t>SO 109</t>
  </si>
  <si>
    <t>Lávka k tribuně D</t>
  </si>
  <si>
    <t>SO 110</t>
  </si>
  <si>
    <t>Rozšíření mostu za stadionem</t>
  </si>
  <si>
    <t>SO 111</t>
  </si>
  <si>
    <t>Výměna zábradlí mostu nad tubusy</t>
  </si>
  <si>
    <t>SO 112</t>
  </si>
  <si>
    <t>Betonový zákop pro rozhodčí</t>
  </si>
  <si>
    <t>SO 113</t>
  </si>
  <si>
    <t>Trafostanice, VN, NN</t>
  </si>
  <si>
    <t>SO 113.1</t>
  </si>
  <si>
    <t>Trafostanice</t>
  </si>
  <si>
    <t>SO 113.2</t>
  </si>
  <si>
    <t>Kabelové vedení VN + řízené protlaky</t>
  </si>
  <si>
    <t>SO 113.3</t>
  </si>
  <si>
    <t>Kabelové vedení NN</t>
  </si>
  <si>
    <t>SO 113.4</t>
  </si>
  <si>
    <t>Výměna měřících transformátorů v rozvaděči</t>
  </si>
  <si>
    <t>SO 114</t>
  </si>
  <si>
    <t>Optické kabeláže</t>
  </si>
  <si>
    <t>Celkem za stavbu</t>
  </si>
  <si>
    <t>CZK</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</si>
  <si>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</si>
  <si>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</si>
  <si>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</si>
  <si>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</si>
  <si>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</si>
  <si>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</si>
  <si>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</si>
  <si>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</si>
  <si>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</si>
  <si>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</si>
  <si>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</si>
  <si>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</si>
  <si>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</si>
  <si>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</si>
  <si>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</si>
  <si>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</si>
  <si>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</si>
  <si>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</si>
  <si>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</si>
  <si>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</si>
  <si>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</si>
  <si>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</si>
  <si>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</si>
  <si>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</si>
  <si>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</si>
  <si>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</si>
  <si>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</si>
  <si>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</si>
  <si>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</si>
  <si>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</si>
  <si>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</si>
  <si>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</si>
  <si>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</si>
  <si>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</si>
  <si>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</si>
  <si>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</si>
  <si>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</si>
  <si>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</si>
  <si>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</si>
  <si>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</si>
  <si>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</si>
  <si>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</si>
  <si>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</si>
  <si>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</si>
  <si>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</si>
  <si>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Typ dílu</t>
  </si>
  <si>
    <t>1</t>
  </si>
  <si>
    <t>Zemní práce</t>
  </si>
  <si>
    <t>14.1</t>
  </si>
  <si>
    <t>Protlaky</t>
  </si>
  <si>
    <t>181</t>
  </si>
  <si>
    <t>Sadové úpravy</t>
  </si>
  <si>
    <t>2</t>
  </si>
  <si>
    <t>Základy a zvláštní zakládání</t>
  </si>
  <si>
    <t>3</t>
  </si>
  <si>
    <t>Svislé a kompletní konstrukce</t>
  </si>
  <si>
    <t>4</t>
  </si>
  <si>
    <t>Vodorovné konstrukce</t>
  </si>
  <si>
    <t>41b</t>
  </si>
  <si>
    <t>Ztužující pásy a věnce</t>
  </si>
  <si>
    <t>43</t>
  </si>
  <si>
    <t>Schodiště</t>
  </si>
  <si>
    <t>5</t>
  </si>
  <si>
    <t>Komunikace</t>
  </si>
  <si>
    <t>63</t>
  </si>
  <si>
    <t>Podlahy a podlahové konstrukce</t>
  </si>
  <si>
    <t>8</t>
  </si>
  <si>
    <t>Trubní vedení</t>
  </si>
  <si>
    <t>89</t>
  </si>
  <si>
    <t>Ostatní konstrukce na trubním vedení</t>
  </si>
  <si>
    <t>91</t>
  </si>
  <si>
    <t>Doplňující práce na komunikaci</t>
  </si>
  <si>
    <t>94</t>
  </si>
  <si>
    <t>Lešení a stavební výtahy</t>
  </si>
  <si>
    <t>96</t>
  </si>
  <si>
    <t>Bourání konstrukcí</t>
  </si>
  <si>
    <t>99</t>
  </si>
  <si>
    <t>Staveništní přesun hmot</t>
  </si>
  <si>
    <t>711</t>
  </si>
  <si>
    <t>Izolace proti vodě</t>
  </si>
  <si>
    <t>763</t>
  </si>
  <si>
    <t>Dřevostavby</t>
  </si>
  <si>
    <t>764</t>
  </si>
  <si>
    <t>Konstrukce klempířské</t>
  </si>
  <si>
    <t>766</t>
  </si>
  <si>
    <t>Konstrukce truhlářské</t>
  </si>
  <si>
    <t>767</t>
  </si>
  <si>
    <t>Konstrukce zámečnické</t>
  </si>
  <si>
    <t>783</t>
  </si>
  <si>
    <t>Nátěry</t>
  </si>
  <si>
    <t>M21</t>
  </si>
  <si>
    <t>Elektromontáže</t>
  </si>
  <si>
    <t>M21.E</t>
  </si>
  <si>
    <t>Stávající rozvaděč S2</t>
  </si>
  <si>
    <t>M21.F</t>
  </si>
  <si>
    <t>Chráničky a kabely</t>
  </si>
  <si>
    <t>M21.G</t>
  </si>
  <si>
    <t>Zemní OKOS</t>
  </si>
  <si>
    <t>M21.H</t>
  </si>
  <si>
    <t>Sloupek 5.4</t>
  </si>
  <si>
    <t>M21.I</t>
  </si>
  <si>
    <t>Sloupek 5.5</t>
  </si>
  <si>
    <t>M21.J</t>
  </si>
  <si>
    <t>Sloupek 5.6</t>
  </si>
  <si>
    <t>M21.K</t>
  </si>
  <si>
    <t>Ostatní elektro práce</t>
  </si>
  <si>
    <t>M21a</t>
  </si>
  <si>
    <t>Kabelové vedení VN - montáže</t>
  </si>
  <si>
    <t>M21b</t>
  </si>
  <si>
    <t>Kabelové vedení VN - dodávka</t>
  </si>
  <si>
    <t>M21c</t>
  </si>
  <si>
    <t>Kabelové vedení NN - montáže</t>
  </si>
  <si>
    <t>M21d</t>
  </si>
  <si>
    <t>Kabelové vedení NN - dodávka</t>
  </si>
  <si>
    <t>M23</t>
  </si>
  <si>
    <t>Montáže potrubí</t>
  </si>
  <si>
    <t>M46</t>
  </si>
  <si>
    <t>Zemní práce při montážích</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</si>
  <si>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</si>
  <si>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</si>
  <si>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</si>
  <si>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</si>
  <si>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</si>
  <si>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</si>
  <si>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</si>
  <si>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</si>
  <si>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</si>
  <si>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</si>
  <si>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</si>
  <si>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</si>
  <si>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</si>
  <si>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</si>
  <si>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</si>
  <si>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</si>
  <si>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</si>
  <si>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</si>
  <si>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</si>
  <si>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</si>
  <si>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</si>
  <si>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</si>
  <si>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</si>
  <si>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</si>
  <si>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</si>
  <si>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</si>
  <si>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</si>
  <si>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</si>
  <si>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</si>
  <si>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</si>
  <si>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</si>
  <si>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Díl:</t>
  </si>
  <si>
    <t>DIL</t>
  </si>
  <si>
    <t>0005T</t>
  </si>
  <si>
    <t>Realizační dokumentace zhotovitele</t>
  </si>
  <si>
    <t>Soubor</t>
  </si>
  <si>
    <t>Vlastní</t>
  </si>
  <si>
    <t>Indiv</t>
  </si>
  <si>
    <t>POL99_8</t>
  </si>
  <si>
    <t>0007T</t>
  </si>
  <si>
    <t>Zkoušky únosnosti pláně</t>
  </si>
  <si>
    <t>00511 R</t>
  </si>
  <si>
    <t xml:space="preserve">Geodetické práce </t>
  </si>
  <si>
    <t>RTS 18/ I</t>
  </si>
  <si>
    <t>005111021R</t>
  </si>
  <si>
    <t>Vytyčení inženýrských sítí</t>
  </si>
  <si>
    <t>005127 RT</t>
  </si>
  <si>
    <t>Pronájem mobilního WC po dobu výstavby vč.dopravy</t>
  </si>
  <si>
    <t>005128T</t>
  </si>
  <si>
    <t>Koordinace s ostatními profesemi</t>
  </si>
  <si>
    <t>005121010R</t>
  </si>
  <si>
    <t>Vybudování zařízení staveniště</t>
  </si>
  <si>
    <t>005121020R</t>
  </si>
  <si>
    <t xml:space="preserve">Provoz zařízení staveniště </t>
  </si>
  <si>
    <t>005121030R</t>
  </si>
  <si>
    <t>Odstranění zařízení staveniště</t>
  </si>
  <si>
    <t>00852T</t>
  </si>
  <si>
    <t>Každodenní úklid dotčených ploch stavbou</t>
  </si>
  <si>
    <t>00536T</t>
  </si>
  <si>
    <t>Pravidla publicity</t>
  </si>
  <si>
    <t>005211020R</t>
  </si>
  <si>
    <t>Ochrana stávajících inženýrských sítí na staveništ</t>
  </si>
  <si>
    <t>005211080R</t>
  </si>
  <si>
    <t xml:space="preserve">Bezpečnostní a hygienická opatření na staveništi </t>
  </si>
  <si>
    <t>00523  R</t>
  </si>
  <si>
    <t>Zkoušky a revize</t>
  </si>
  <si>
    <t>005241010R</t>
  </si>
  <si>
    <t xml:space="preserve">Dokumentace skutečného provedení </t>
  </si>
  <si>
    <t>005241020R</t>
  </si>
  <si>
    <t xml:space="preserve">Geodetické zaměření skutečného provedení  </t>
  </si>
  <si>
    <t>SUM</t>
  </si>
  <si>
    <t>END</t>
  </si>
  <si>
    <t>Položkový soupis prací a dodávek</t>
  </si>
  <si>
    <t>181201102R00</t>
  </si>
  <si>
    <t>Úprava pláně v násypech v hornině 1 až 4, se zhutněním</t>
  </si>
  <si>
    <t>m2</t>
  </si>
  <si>
    <t>800-1</t>
  </si>
  <si>
    <t>POL1_1</t>
  </si>
  <si>
    <t>vyrovnání výškových rozdílů, plochy vodorovné a plochy do sklonu 1 : 5,</t>
  </si>
  <si>
    <t>SPI</t>
  </si>
  <si>
    <t xml:space="preserve">úprava stávajícího podkladu - hutnění : </t>
  </si>
  <si>
    <t>VV</t>
  </si>
  <si>
    <t>5673,00</t>
  </si>
  <si>
    <t>190-001</t>
  </si>
  <si>
    <t>D+M vyrovnání terénu v rozsahu nových tratí</t>
  </si>
  <si>
    <t>162701105R00</t>
  </si>
  <si>
    <t>Vodorovné přemístění výkopku z horniny 1 až 4, na vzdálenost přes 9 000  do 10 000 m</t>
  </si>
  <si>
    <t>m3</t>
  </si>
  <si>
    <t>po suchu, bez naložení výkopku, avšak se složením bez rozhrnutí, zpáteční cesta vozidla.</t>
  </si>
  <si>
    <t xml:space="preserve">ohumusování kolem tratí : </t>
  </si>
  <si>
    <t>Začátek provozního součtu</t>
  </si>
  <si>
    <t xml:space="preserve">  1024,00*0,50</t>
  </si>
  <si>
    <t>Konec provozního součtu</t>
  </si>
  <si>
    <t>1024,00*0,10</t>
  </si>
  <si>
    <t>167101102R00</t>
  </si>
  <si>
    <t>Nakládání, skládání, překládání neulehlého výkopku nakládání výkopku_x000D_
 přes 100 m3, z horniny 1 až 4</t>
  </si>
  <si>
    <t>180402112R00</t>
  </si>
  <si>
    <t>Založení trávníku parkový trávník, výsevem, na svahu přes 1:5 do 1:2</t>
  </si>
  <si>
    <t>823-1</t>
  </si>
  <si>
    <t>na půdě předem připravené s pokosením, naložením, odvozem odpadu do 20 km a se složením,</t>
  </si>
  <si>
    <t xml:space="preserve">zatravnění kolem tratí : </t>
  </si>
  <si>
    <t>1024,00*0,50</t>
  </si>
  <si>
    <t>182301131R00</t>
  </si>
  <si>
    <t>Rozprostření a urovnání ornice ve svahu v souvislé ploše přes 500 m2, tloušťka vrstvy do 100 mm</t>
  </si>
  <si>
    <t>s případným nutným přemístěním hromad nebo dočasných skládek na místo potřeby ze vzdálenosti do 30 m, ve svahu sklonu přes 1 : 5,</t>
  </si>
  <si>
    <t>00572410</t>
  </si>
  <si>
    <t>směs travní parková, pro mírnou zátěž</t>
  </si>
  <si>
    <t>kg</t>
  </si>
  <si>
    <t>SPCM</t>
  </si>
  <si>
    <t>POL3_1</t>
  </si>
  <si>
    <t>1024,00*0,09*1,10</t>
  </si>
  <si>
    <t>10364200</t>
  </si>
  <si>
    <t>ornice pro pozemkové úpravy</t>
  </si>
  <si>
    <t>565141211R00</t>
  </si>
  <si>
    <t>Podklad z kameniva obaleného asfaltem ACP 16+ až ACP 22+, v pruhu šířky přes 3 m, třídy 1, tloušťka po zhutnění 60 mm</t>
  </si>
  <si>
    <t>822-1</t>
  </si>
  <si>
    <t>s rozprostřením a zhutněním</t>
  </si>
  <si>
    <t xml:space="preserve">Skladba S1.A : </t>
  </si>
  <si>
    <t>569251111R00</t>
  </si>
  <si>
    <t>Zpevnění krajnic nebo komunikací pro pěší štěrkopískem tloušťka po zhutnění 150 mm</t>
  </si>
  <si>
    <t xml:space="preserve">úprava krajnic kolem tratí : </t>
  </si>
  <si>
    <t>573111111R00</t>
  </si>
  <si>
    <t>Postřik živičný infiltrační s posypem kamenivem v množství 0,6 kg/m2</t>
  </si>
  <si>
    <t>z asfaltu silničního</t>
  </si>
  <si>
    <t xml:space="preserve">postřik infiltrační : </t>
  </si>
  <si>
    <t xml:space="preserve">postřik spojovací : </t>
  </si>
  <si>
    <t>577112123R00</t>
  </si>
  <si>
    <t>Beton asfaltový z modifikovaného asfaltu v pruhu šířky přes 3 m, ACO 11 S , tloušťky 40 mm, plochy přes 1000 m2</t>
  </si>
  <si>
    <t>564-001</t>
  </si>
  <si>
    <t>Příplatek za vyšší podélný sklon zpevněných ploch</t>
  </si>
  <si>
    <t>998225111R00</t>
  </si>
  <si>
    <t>Přesun hmot komunikací a letišť, kryt živičný jakékoliv délky objektu</t>
  </si>
  <si>
    <t>t</t>
  </si>
  <si>
    <t>POL7_</t>
  </si>
  <si>
    <t>vodorovně do 200 m</t>
  </si>
  <si>
    <t xml:space="preserve">Hmotnosti z položek s pořadovými čísly: : </t>
  </si>
  <si>
    <t xml:space="preserve">7,8,9,10,11,12, : </t>
  </si>
  <si>
    <t>Součet: : 2031,92635</t>
  </si>
  <si>
    <t>767996805R00</t>
  </si>
  <si>
    <t>Demontáž ostatních doplňků staveb atypických konstrukcí_x000D_
 o hmotnosti přes 500 kg</t>
  </si>
  <si>
    <t>800-767</t>
  </si>
  <si>
    <t>POL1_7</t>
  </si>
  <si>
    <t xml:space="preserve">odstranění stávajících horských vpustí : </t>
  </si>
  <si>
    <t>(6*8,00+7*8,00)*10,00</t>
  </si>
  <si>
    <t>998767101R00</t>
  </si>
  <si>
    <t>Přesun hmot pro kovové stavební doplňk. konstrukce v objektech výšky do 6 m</t>
  </si>
  <si>
    <t>50 m vodorovně</t>
  </si>
  <si>
    <t xml:space="preserve">15, : </t>
  </si>
  <si>
    <t>Součet: : 0,05200</t>
  </si>
  <si>
    <t>460-001</t>
  </si>
  <si>
    <t>D+M chránička AROT pr.110 mm</t>
  </si>
  <si>
    <t>m</t>
  </si>
  <si>
    <t>50*8,00</t>
  </si>
  <si>
    <t>979081111R00</t>
  </si>
  <si>
    <t>Odvoz suti a vybouraných hmot na skládku do 1 km</t>
  </si>
  <si>
    <t>801-3</t>
  </si>
  <si>
    <t>POL8_</t>
  </si>
  <si>
    <t xml:space="preserve">Demontážní hmotnosti z položek s pořadovými čísly: : </t>
  </si>
  <si>
    <t>Součet: : 1,04000</t>
  </si>
  <si>
    <t>979081121R00</t>
  </si>
  <si>
    <t>Odvoz suti a vybouraných hmot na skládku příplatek za každý další 1 km</t>
  </si>
  <si>
    <t>Součet: : 19,76000</t>
  </si>
  <si>
    <t>979990001R00</t>
  </si>
  <si>
    <t>Poplatek za skládku stavební suti</t>
  </si>
  <si>
    <t>979088212R00</t>
  </si>
  <si>
    <t>Nakládání suti a vybouraných hmot nakládání suti a vybouraných hmot na dopravní prostředky pro vodorovné přemístění</t>
  </si>
  <si>
    <t>800-2</t>
  </si>
  <si>
    <t>na dopravní prostředky pro vodorovné přemístění,</t>
  </si>
  <si>
    <t>JKSO:</t>
  </si>
  <si>
    <t>822.29</t>
  </si>
  <si>
    <t>komunikace pozemní ostatní</t>
  </si>
  <si>
    <t>JKSO</t>
  </si>
  <si>
    <t xml:space="preserve"> m2</t>
  </si>
  <si>
    <t>kryt (materiál konstrukce krytu) z kameniva obalovaného živicí</t>
  </si>
  <si>
    <t>JKSOChar</t>
  </si>
  <si>
    <t>novostavba objektu</t>
  </si>
  <si>
    <t>JKSOAkce</t>
  </si>
  <si>
    <t>122401102R00</t>
  </si>
  <si>
    <t>Odkopávky a  prokopávky nezapažené v hornině 5 přes 100 do 1 000 m3</t>
  </si>
  <si>
    <t>s přehozením výkopku na vzdálenost do 3 m nebo s naložením na dopravní prostředek,</t>
  </si>
  <si>
    <t xml:space="preserve">odkopávka skálového svahu : </t>
  </si>
  <si>
    <t>153,00*3,00</t>
  </si>
  <si>
    <t>132401211R00</t>
  </si>
  <si>
    <t xml:space="preserve">Hloubení rýh šířky přes 60 do 200 cm jakékoliv množství, v hornině 5,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</si>
  <si>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</si>
  <si>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výkop pro základový pas : </t>
  </si>
  <si>
    <t>(6,62+7,10+7,09)*1,50*0,50</t>
  </si>
  <si>
    <t>161101151R00</t>
  </si>
  <si>
    <t>Svislé přemístění výkopku z horniny 5 až 7, při hloubce výkopu přes 1 do 2,5 m</t>
  </si>
  <si>
    <t>bez naložení do dopravní nádoby, ale s vyprázdněním dopravní nádoby na hromadu nebo na dopravní prostředek,</t>
  </si>
  <si>
    <t>162601152R00</t>
  </si>
  <si>
    <t>Vodorovné přemístění výkopku z horniny 5 až 7, na vzdálenost přes 4 000  do 5 000 m</t>
  </si>
  <si>
    <t>167101152R00</t>
  </si>
  <si>
    <t>Nakládání, skládání, překládání neulehlého výkopku nakládání výkopku_x000D_
 přes 100 m3, z horniny 5 až 7</t>
  </si>
  <si>
    <t>171201201R00</t>
  </si>
  <si>
    <t>Uložení sypaniny na dočasnou skládku tak, že na 1 m2 plochy připadá přes 2 m3 výkopku nebo ornice</t>
  </si>
  <si>
    <t>174101102R00</t>
  </si>
  <si>
    <t>Zásyp sypaninou se zhutněním v uzavřených prostorách s urovnáním povrchu zásypu s ručním zhutněním</t>
  </si>
  <si>
    <t>z jakékoliv horniny s uložením výkopku po vrstvách,</t>
  </si>
  <si>
    <t xml:space="preserve">postupný zásyp za gabionovou stěnou : </t>
  </si>
  <si>
    <t>20,00*1,00*1,50</t>
  </si>
  <si>
    <t>20,00*1,00*2,00</t>
  </si>
  <si>
    <t>199000003R00</t>
  </si>
  <si>
    <t>Poplatky za skládku horniny 5 - 7</t>
  </si>
  <si>
    <t>58337333</t>
  </si>
  <si>
    <t>štěrkopísek frakce 0,0 až 32,0 mm; třída A</t>
  </si>
  <si>
    <t>T</t>
  </si>
  <si>
    <t xml:space="preserve">  20,00*1,00*1,50</t>
  </si>
  <si>
    <t xml:space="preserve">  20,00*1,00*2,00</t>
  </si>
  <si>
    <t>70,00*2,20</t>
  </si>
  <si>
    <t>274321411R00</t>
  </si>
  <si>
    <t>Beton základových pasů železový třídy C 25/30</t>
  </si>
  <si>
    <t>801-1</t>
  </si>
  <si>
    <t>včetně dodávky a uložení betonu, bez výztuže</t>
  </si>
  <si>
    <t xml:space="preserve">nový základový pas : </t>
  </si>
  <si>
    <t>274361821R00</t>
  </si>
  <si>
    <t>Výztuž základových pasů z betonářské oceli 10 505 (R)</t>
  </si>
  <si>
    <t xml:space="preserve">  (6,62+7,10+7,09)*1,50*0,50</t>
  </si>
  <si>
    <t>15,6075*60,00*0,001</t>
  </si>
  <si>
    <t>327216132RT2</t>
  </si>
  <si>
    <t>Opěrné zdi z gabionů šířka paty 1 m, výška 1,5 m, oko 100x50 mm, včetně dodávky kamene</t>
  </si>
  <si>
    <t>801-5</t>
  </si>
  <si>
    <t>a svařovaných sítí Al+Zn oka 100x100 mm, spirál, táhel, vazacího drátu včetně pomocného pracovního lešení o výšce podlahy do 1900 mm a pro zatížení do 1,5 kPa,</t>
  </si>
  <si>
    <t xml:space="preserve">gabionová opěrná stěna : </t>
  </si>
  <si>
    <t>(6,62+7,10+7,09)*1,00*1,50</t>
  </si>
  <si>
    <t>(6,62+7,10+7,09)*0,50*1,50</t>
  </si>
  <si>
    <t>327-001</t>
  </si>
  <si>
    <t>D+M kotvení opěrné stěny do základového pasu</t>
  </si>
  <si>
    <t>kus</t>
  </si>
  <si>
    <t>998152111R00</t>
  </si>
  <si>
    <t>Přesun hmot, zdi a valy samostatné z dílců do 20 m</t>
  </si>
  <si>
    <t xml:space="preserve">1,9,10,11,12, : </t>
  </si>
  <si>
    <t>Součet: : 307,43722</t>
  </si>
  <si>
    <t>815.41</t>
  </si>
  <si>
    <t>zdi opěrné</t>
  </si>
  <si>
    <t xml:space="preserve"> m3</t>
  </si>
  <si>
    <t>svislá nosná konstrukce z jiných materiálů</t>
  </si>
  <si>
    <t>111201501R00</t>
  </si>
  <si>
    <t>Spálení větví pro všechny druhy stromů</t>
  </si>
  <si>
    <t>Spálení větví stromů o průměru kmene přes 100 mm, na hromadách, pro všechny druhy stromů.</t>
  </si>
  <si>
    <t>Včetně očištění spáleniště, uložení popela a zbytků na hromadu.</t>
  </si>
  <si>
    <t>112101124R00</t>
  </si>
  <si>
    <t>Kácení stromů jehličnatých bez odkornění_x000D_
 o průměru přes 700 do 900 mm</t>
  </si>
  <si>
    <t>s odřezáním kmene a odvětvením, včetně případného odklizení kmene a větví na oddělené hromady na vzdálenost do 50 m nebo s naložením na dopravní prostředek,</t>
  </si>
  <si>
    <t>112201104R00</t>
  </si>
  <si>
    <t>Odstranění pařezů pod úrovní terénu vykopáním_x000D_
 o průměru přes 700 do 900 mm</t>
  </si>
  <si>
    <t>s jejich vykopáním nebo vytrháním, s přesekáním kořenů a s případným nutným přemístěním pařezů na hromady do vzdálenosti do 50 m nebo s naložením na dopravní prostředek,</t>
  </si>
  <si>
    <t>122201102R00</t>
  </si>
  <si>
    <t>Odkopávky a  prokopávky nezapažené v hornině 3_x000D_
 přes 100 do 1 000 m3</t>
  </si>
  <si>
    <t xml:space="preserve">odkopávka pro novou plochu : </t>
  </si>
  <si>
    <t>244,00*0,50</t>
  </si>
  <si>
    <t>161101101R00</t>
  </si>
  <si>
    <t>Svislé přemístění výkopku z horniny 1 až 4, při hloubce výkopu přes 1 do 2,5 m</t>
  </si>
  <si>
    <t>162601102R00</t>
  </si>
  <si>
    <t>Vodorovné přemístění výkopku z horniny 1 až 4, na vzdálenost přes 4 000  do 5 000 m</t>
  </si>
  <si>
    <t>162301424R00</t>
  </si>
  <si>
    <t>Vodorovné přemístění větví, kmenů, nebo pařezů pařezů, průměru kmene přes 700 do 900 mm, na vzdálenost do 5 000 m</t>
  </si>
  <si>
    <t xml:space="preserve"> s naložením, složením a dopravou,</t>
  </si>
  <si>
    <t>174201204R00</t>
  </si>
  <si>
    <t>Zásyp jam po pařezech průměru přes 700 do 900 mm</t>
  </si>
  <si>
    <t>výkopkem z horniny získané při dobývání pařezů s hrubým urovnáním povrchu zasypávky,</t>
  </si>
  <si>
    <t>181101102R00</t>
  </si>
  <si>
    <t>Úprava pláně v zářezech v hornině 1 až 4, se zhutněním</t>
  </si>
  <si>
    <t>vyrovnáním výškových rozdílů, ploch vodorovných a ploch do sklonu 1 : 5.</t>
  </si>
  <si>
    <t xml:space="preserve">hutněná pláň : </t>
  </si>
  <si>
    <t>244,00</t>
  </si>
  <si>
    <t>199000002R00</t>
  </si>
  <si>
    <t>Poplatky za skládku horniny 1- 4</t>
  </si>
  <si>
    <t xml:space="preserve">ohumusování kolem plochy : </t>
  </si>
  <si>
    <t xml:space="preserve">  29,53*0,50</t>
  </si>
  <si>
    <t xml:space="preserve">  38,00*0,50</t>
  </si>
  <si>
    <t>33,7650*0,10</t>
  </si>
  <si>
    <t xml:space="preserve">zatravnění kolem plochy : </t>
  </si>
  <si>
    <t>29,53*0,50</t>
  </si>
  <si>
    <t>38,00*0,50</t>
  </si>
  <si>
    <t>33,7650*0,09*1,10</t>
  </si>
  <si>
    <t>564861111R00</t>
  </si>
  <si>
    <t>Podklad ze štěrkodrti s rozprostřením a zhutněním frakce 0-63 mm, tloušťka po zhutnění 200 mm</t>
  </si>
  <si>
    <t xml:space="preserve">Skladba S2 : </t>
  </si>
  <si>
    <t>244,00+244,00</t>
  </si>
  <si>
    <t>565141211RT2</t>
  </si>
  <si>
    <t xml:space="preserve">úprava krajnic kolem plochy : </t>
  </si>
  <si>
    <t>577112115RT2</t>
  </si>
  <si>
    <t>Beton asfaltový z modifikovaného asfaltu v pruhu šířky do 3 m, ACO 11 S , tloušťky 60 mm, plochy od 201 do 1000 m2</t>
  </si>
  <si>
    <t xml:space="preserve">1,3,17,18,19,20,21,22,23, : </t>
  </si>
  <si>
    <t>Součet: : 276,19187</t>
  </si>
  <si>
    <t>210-001</t>
  </si>
  <si>
    <t>D+M přemístění sloupu veřejného osvětlení</t>
  </si>
  <si>
    <t>122201103R00</t>
  </si>
  <si>
    <t>Odkopávky a  prokopávky nezapažené v hornině 3_x000D_
 přes 1 000 do 10 000 m3</t>
  </si>
  <si>
    <t>1759,00*0,50</t>
  </si>
  <si>
    <t xml:space="preserve">odkopání hromady hlíny v dotčeném prostoru, přesun do 1 km pro další využití : </t>
  </si>
  <si>
    <t>800,00</t>
  </si>
  <si>
    <t>162301102R00</t>
  </si>
  <si>
    <t>Vodorovné přemístění výkopku z horniny 1 až 4, na vzdálenost přes 500  do 1 000 m</t>
  </si>
  <si>
    <t>171201101R00</t>
  </si>
  <si>
    <t>Uložení sypaniny do násypů nezhutněných</t>
  </si>
  <si>
    <t>174101101R00</t>
  </si>
  <si>
    <t>Zásyp sypaninou se zhutněním jam, šachet, rýh nebo kolem objektů v těchto vykopávkách</t>
  </si>
  <si>
    <t xml:space="preserve">zatrubnění struhy - obsyp kolem potrubí vykopanou zeminou : </t>
  </si>
  <si>
    <t>45,00*1,50*1,00</t>
  </si>
  <si>
    <t xml:space="preserve">dosypání k obrubníkům : </t>
  </si>
  <si>
    <t>(21,00+24,00+31,00+47,00+28,00+21,00+42,00+45,00+13,00)*0,50*0,15</t>
  </si>
  <si>
    <t>1759,00</t>
  </si>
  <si>
    <t xml:space="preserve">ohumusování u obrubníků : </t>
  </si>
  <si>
    <t>273,00*0,50*0,10</t>
  </si>
  <si>
    <t>273,00*0,50</t>
  </si>
  <si>
    <t xml:space="preserve">  273,00*0,50</t>
  </si>
  <si>
    <t>136,50*0,09*1,10</t>
  </si>
  <si>
    <t>451573111R00</t>
  </si>
  <si>
    <t>Lože pod potrubí, stoky a drobné objekty z písku a štěrkopísku  do 65 mm</t>
  </si>
  <si>
    <t>827-1</t>
  </si>
  <si>
    <t>v otevřeném výkopu,</t>
  </si>
  <si>
    <t xml:space="preserve">zatrubnění struhy DN 600 mm : </t>
  </si>
  <si>
    <t>45,00*1,00*0,30</t>
  </si>
  <si>
    <t>2923,00+364,00</t>
  </si>
  <si>
    <t>917862111RT7</t>
  </si>
  <si>
    <t>Osazení silničního nebo chodníkového obrubníku včetně dodávky betonovéího obrubníku_x000D_
 rozměru 1000/150/250 mm, stojatého, s boční opěrou z betonu prostého, do lože z betonu prostého C 12/15</t>
  </si>
  <si>
    <t>S dodáním hmot pro lože tl. 80-100 mm.</t>
  </si>
  <si>
    <t xml:space="preserve">nové obrubníky : </t>
  </si>
  <si>
    <t>21,00+24,00+31,00+47,00+28,00+21,00+42,00+45,00+13,00</t>
  </si>
  <si>
    <t>919441221R00</t>
  </si>
  <si>
    <t>Čelo propustku z lomového kamene z trub DN 600 až 800 mm</t>
  </si>
  <si>
    <t>do malty cementové, spárování zdiva maltou cementovou, římsy z betonu železového B 12,5, zřízení bednění a jeho odstranění,</t>
  </si>
  <si>
    <t xml:space="preserve">nový propustek : </t>
  </si>
  <si>
    <t>2,00</t>
  </si>
  <si>
    <t>919511211R00</t>
  </si>
  <si>
    <t>Zřízení potrubního propustku z beton. trub DN 600</t>
  </si>
  <si>
    <t>45,00</t>
  </si>
  <si>
    <t>918 10-2222.RX0</t>
  </si>
  <si>
    <t>Lože pod obrubníky nebo obruby dlažeb z C 16/20</t>
  </si>
  <si>
    <t xml:space="preserve">  21,00+24,00+31,00+47,00+28,00+21,00+42,00+45,00+13,00</t>
  </si>
  <si>
    <t>272,00*0,30*0,30</t>
  </si>
  <si>
    <t>59222410</t>
  </si>
  <si>
    <t>trouba železobetonová hrdlová TZH; Di = 600,0 mm; l = 2 500 mm; Fn 165,0 kN/m</t>
  </si>
  <si>
    <t>45,00/2,50</t>
  </si>
  <si>
    <t>966008112R00</t>
  </si>
  <si>
    <t>Bourání trubního propustku z trub DN přes 300 do 500 mm</t>
  </si>
  <si>
    <t>s odklizením a uložením vybouraného materiálu na skládku na vzdálenost do 3 m nebo s naložením na dopravní prostředek</t>
  </si>
  <si>
    <t xml:space="preserve">starý propustek : </t>
  </si>
  <si>
    <t>20,00</t>
  </si>
  <si>
    <t xml:space="preserve">13,14,15,16,17,18,19,20,21,22,23,24, : </t>
  </si>
  <si>
    <t>Součet: : 2972,37140</t>
  </si>
  <si>
    <t xml:space="preserve">25, : </t>
  </si>
  <si>
    <t>Součet: : 19,60000</t>
  </si>
  <si>
    <t>Součet: : 372,40000</t>
  </si>
  <si>
    <t>979990108R00</t>
  </si>
  <si>
    <t>Poplatek za skládku železobeton</t>
  </si>
  <si>
    <t>122201101R00</t>
  </si>
  <si>
    <t>Odkopávky a  prokopávky nezapažené v hornině 3_x000D_
 do 100 m3</t>
  </si>
  <si>
    <t xml:space="preserve">odkopávka pro vsakovací rigol : </t>
  </si>
  <si>
    <t>96,00*0,20</t>
  </si>
  <si>
    <t>((21,95+12,65)*2,25*0,15)/2</t>
  </si>
  <si>
    <t>131201112R00</t>
  </si>
  <si>
    <t>Hloubení nezapažených jam a zářezů do 1000 m3, v hornině 3,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</si>
  <si>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</si>
  <si>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 xml:space="preserve">výkop pro retenční vsakovací nádrž : </t>
  </si>
  <si>
    <t xml:space="preserve">výkres č.01 a č.03 : </t>
  </si>
  <si>
    <t>20,70*7,60*1,80</t>
  </si>
  <si>
    <t>132201111R00</t>
  </si>
  <si>
    <t>Hloubení rýh šířky do 60 cm do 100 m3, v hornině 3, hloubení strojně</t>
  </si>
  <si>
    <t>zapažených i nezapažených s urovnáním dna do předepsaného profilu a spádu, s přehozením výkopku na přilehlém terénu na vzdálenost do 3 m od podélné osy rýhy nebo s naložením výkopku na dopravní prostředek.</t>
  </si>
  <si>
    <t xml:space="preserve">rýha pro odvodňovací žlaby : </t>
  </si>
  <si>
    <t>58,00*0,30*0,50</t>
  </si>
  <si>
    <t>132201212R00</t>
  </si>
  <si>
    <t xml:space="preserve">Hloubení rýh šířky přes 60 do 200 cm do 1000 m3, v hornině 3, hloubení strojně </t>
  </si>
  <si>
    <t xml:space="preserve">dešťová kanalizace DA : </t>
  </si>
  <si>
    <t>(24,90+18,90+18,50+2,09)*1,00*1,50</t>
  </si>
  <si>
    <t xml:space="preserve">dešťová kanalizace DB : </t>
  </si>
  <si>
    <t>25,13*1,00*1,50</t>
  </si>
  <si>
    <t xml:space="preserve">dešťová kanalizace UV1 : </t>
  </si>
  <si>
    <t>15,14*1,00*1,50</t>
  </si>
  <si>
    <t xml:space="preserve">dešťová kanalizace UV2 : </t>
  </si>
  <si>
    <t>11,21*1,00*1,50</t>
  </si>
  <si>
    <t xml:space="preserve">dešťová kanalizace UV3 : </t>
  </si>
  <si>
    <t>16,24*1,00*1,50</t>
  </si>
  <si>
    <t>132201219R00</t>
  </si>
  <si>
    <t xml:space="preserve">Hloubení rýh šířky přes 60 do 200 cm příplatek za lepivost, v hornině 3,  </t>
  </si>
  <si>
    <t xml:space="preserve">  dešťová kanalizace DA : </t>
  </si>
  <si>
    <t xml:space="preserve">  (24,90+18,90+18,50+2,09)*1,00*1,50</t>
  </si>
  <si>
    <t xml:space="preserve">  dešťová kanalizace DB : </t>
  </si>
  <si>
    <t xml:space="preserve">  25,13*1,00*1,50</t>
  </si>
  <si>
    <t xml:space="preserve">  dešťová kanalizace UV1 : </t>
  </si>
  <si>
    <t xml:space="preserve">  15,14*1,00*1,50</t>
  </si>
  <si>
    <t xml:space="preserve">  dešťová kanalizace UV2 : </t>
  </si>
  <si>
    <t xml:space="preserve">  11,21*1,00*1,50</t>
  </si>
  <si>
    <t xml:space="preserve">  dešťová kanalizace UV3 : </t>
  </si>
  <si>
    <t xml:space="preserve">  16,24*1,00*1,50</t>
  </si>
  <si>
    <t>198,1650/2</t>
  </si>
  <si>
    <t>151101101R00</t>
  </si>
  <si>
    <t>Zřízení pažení a rozepření stěn rýh příložné  pro jakoukoliv mezerovitost, hloubky do 2 m</t>
  </si>
  <si>
    <t>pro podzemní vedení pro všechny šířky rýhy,</t>
  </si>
  <si>
    <t xml:space="preserve">  (24,90+18,90+18,50+2,09)*0,50</t>
  </si>
  <si>
    <t xml:space="preserve">  25,13*0,50</t>
  </si>
  <si>
    <t xml:space="preserve">  15,14*0,50</t>
  </si>
  <si>
    <t xml:space="preserve">  11,21*0,50</t>
  </si>
  <si>
    <t xml:space="preserve">  16,24*0,50</t>
  </si>
  <si>
    <t>66,0550*2</t>
  </si>
  <si>
    <t>151101111R00</t>
  </si>
  <si>
    <t>Odstranění pažení a rozepření rýh příložné , hloubky do 2 m</t>
  </si>
  <si>
    <t>pro podzemní vedení s uložením materiálu na vzdálenost do 3 m od kraje výkopu,</t>
  </si>
  <si>
    <t>151401501R00</t>
  </si>
  <si>
    <t>Přepažování rozepření zapažených stěn výkopů při roubení příložném, hloubky do 4 m</t>
  </si>
  <si>
    <t>POL1_0</t>
  </si>
  <si>
    <t xml:space="preserve">odvoz přebytečné zeminy na skládku : </t>
  </si>
  <si>
    <t>(24,90+18,90+18,50+2,09)*1,00*0,60</t>
  </si>
  <si>
    <t>25,13*1,00*0,60</t>
  </si>
  <si>
    <t>15,14*1,00*0,60</t>
  </si>
  <si>
    <t>11,21*1,00*0,60</t>
  </si>
  <si>
    <t>16,24*1,00*0,60</t>
  </si>
  <si>
    <t xml:space="preserve">retenční vsakovací nádrž : </t>
  </si>
  <si>
    <t>19,20*6,60*0,684</t>
  </si>
  <si>
    <t>162701109R00</t>
  </si>
  <si>
    <t>Vodorovné přemístění výkopku příplatek k ceně za každých dalších i započatých 1 000 m přes 10 000 m_x000D_
 z horniny 1 až 4</t>
  </si>
  <si>
    <t xml:space="preserve">  (24,90+18,90+18,50+2,09)*1,00*0,60</t>
  </si>
  <si>
    <t xml:space="preserve">  25,13*1,00*0,60</t>
  </si>
  <si>
    <t xml:space="preserve">  15,14*1,00*0,60</t>
  </si>
  <si>
    <t xml:space="preserve">  11,21*1,00*0,60</t>
  </si>
  <si>
    <t xml:space="preserve">  16,24*1,00*0,60</t>
  </si>
  <si>
    <t>79,2660*10</t>
  </si>
  <si>
    <t xml:space="preserve">  58,00*0,30*0,50</t>
  </si>
  <si>
    <t>8,70*10</t>
  </si>
  <si>
    <t xml:space="preserve">  19,20*6,60*0,684</t>
  </si>
  <si>
    <t>86,6765*10</t>
  </si>
  <si>
    <t xml:space="preserve">zásyp vykopanou zeminou : </t>
  </si>
  <si>
    <t>(24,90+18,90+18,50+2,09)*1,00*(1,50-0,60)</t>
  </si>
  <si>
    <t>25,13*1,00*(1,50-0,60)</t>
  </si>
  <si>
    <t>15,14*1,00*(1,50-0,60)</t>
  </si>
  <si>
    <t>11,21*1,00*(1,50-0,60)</t>
  </si>
  <si>
    <t>16,24*1,00*(1,50-0,60)</t>
  </si>
  <si>
    <t xml:space="preserve">zásyp retenční vsakovací nádrže vykopanou zeminou : </t>
  </si>
  <si>
    <t>-19,20*6,60*0,684</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</si>
  <si>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</si>
  <si>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</si>
  <si>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</si>
  <si>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 xml:space="preserve">obsyp potrubí : </t>
  </si>
  <si>
    <t>(24,90+18,90+18,50+2,09)*1,00*0,50</t>
  </si>
  <si>
    <t>25,13*1,00*0,50</t>
  </si>
  <si>
    <t>15,14*1,00*0,50</t>
  </si>
  <si>
    <t>11,21*1,00*0,50</t>
  </si>
  <si>
    <t>16,24*1,00*0,50</t>
  </si>
  <si>
    <t>199000005R00</t>
  </si>
  <si>
    <t>Poplatky za skládku zeminy 1- 4</t>
  </si>
  <si>
    <t>79,2660*1,90</t>
  </si>
  <si>
    <t>8,70*1,90</t>
  </si>
  <si>
    <t>86,6765*1,90</t>
  </si>
  <si>
    <t xml:space="preserve">  (24,90+18,90+18,50+2,09)*1,00*0,50</t>
  </si>
  <si>
    <t xml:space="preserve">  25,13*1,00*0,50</t>
  </si>
  <si>
    <t xml:space="preserve">  15,14*1,00*0,50</t>
  </si>
  <si>
    <t xml:space="preserve">  11,21*1,00*0,50</t>
  </si>
  <si>
    <t xml:space="preserve">  16,24*1,00*0,50</t>
  </si>
  <si>
    <t>66,0550*2,20</t>
  </si>
  <si>
    <t xml:space="preserve">vsakovací rigol : </t>
  </si>
  <si>
    <t xml:space="preserve">ohumusování ornicí tl.150 mm : </t>
  </si>
  <si>
    <t>96,00*0,15</t>
  </si>
  <si>
    <t>96,00</t>
  </si>
  <si>
    <t>182001121R00</t>
  </si>
  <si>
    <t>Plošná úprava terénu při nerovnostech terénu přes 100 do 150 mm, v rovině nebo na svahu do 1:5</t>
  </si>
  <si>
    <t>s urovnáním povrchu, bez doplnění ornice, v hornině 1 až 4,</t>
  </si>
  <si>
    <t>182301123R00</t>
  </si>
  <si>
    <t>Rozprostření a urovnání ornice ve svahu v souvislé ploše do 500 m2, tloušťka vrstvy přes 150 do 200 mm</t>
  </si>
  <si>
    <t>181-001</t>
  </si>
  <si>
    <t>D+M přesazení dřevin mimo vsakovací rigol</t>
  </si>
  <si>
    <t>96,00*0,05*1,10</t>
  </si>
  <si>
    <t>213151111R00</t>
  </si>
  <si>
    <t>Montáž vsakovacích nádrží blok nebo tunel do V 450 l</t>
  </si>
  <si>
    <t xml:space="preserve">výkres č.03 : </t>
  </si>
  <si>
    <t xml:space="preserve">vsakovací a retenční systém - základní blok : </t>
  </si>
  <si>
    <t xml:space="preserve">Základní blok (spojením dvou bloků vznikne box o objemu 0,417 m3) : </t>
  </si>
  <si>
    <t xml:space="preserve">Modulární systém z polypropylenu : </t>
  </si>
  <si>
    <t>352,00</t>
  </si>
  <si>
    <t>271531113R00</t>
  </si>
  <si>
    <t>Polštáře zhutněné pod základy kamenivo hrubé, drcené, frakce 16 - 32 mm</t>
  </si>
  <si>
    <t xml:space="preserve">štěrková vrstva pod vsakovací bloky : </t>
  </si>
  <si>
    <t>20,70*7,60*0,10</t>
  </si>
  <si>
    <t>213-001</t>
  </si>
  <si>
    <t>D+M vsakovací a retenč.systém - integrovaná šachta, rozměr 594x594x610 mm</t>
  </si>
  <si>
    <t xml:space="preserve">vsakovací a retenční systém - integrovaná šachta : </t>
  </si>
  <si>
    <t xml:space="preserve">pro přístup do vsakovacího / retenčního systému : </t>
  </si>
  <si>
    <t xml:space="preserve">k připojení přítoku či odtoku max. DN 400 : </t>
  </si>
  <si>
    <t>286-00001</t>
  </si>
  <si>
    <t>Vsakovací a retenční systém - základní blok, rozměr 1200x600x342 mm</t>
  </si>
  <si>
    <t>451572111R00</t>
  </si>
  <si>
    <t>Lože pod potrubí, stoky a drobné objekty z kameniva drobného těženého 0÷4 mm</t>
  </si>
  <si>
    <t>(24,90+18,90+18,50+2,09)*1,00*0,10</t>
  </si>
  <si>
    <t>25,13*1,00*0,10</t>
  </si>
  <si>
    <t>15,14*1,00*0,10</t>
  </si>
  <si>
    <t>11,21*1,00*0,10</t>
  </si>
  <si>
    <t>16,24*1,00*0,10</t>
  </si>
  <si>
    <t>457311116R00</t>
  </si>
  <si>
    <t>Vyrovnávací beton beton C 16/20</t>
  </si>
  <si>
    <t>821-1</t>
  </si>
  <si>
    <t>na vodorovné mostní konstrukci s očištěním podkladních ploch, provedený v předepsaném spádu,</t>
  </si>
  <si>
    <t xml:space="preserve">výustní objekt dešťové kanaliazce DB : </t>
  </si>
  <si>
    <t xml:space="preserve">podkladní beton : </t>
  </si>
  <si>
    <t xml:space="preserve">výkres č.05 : </t>
  </si>
  <si>
    <t>8,00</t>
  </si>
  <si>
    <t>457621412R00</t>
  </si>
  <si>
    <t xml:space="preserve">Plášťové těsnění z vodostavebního asfaltobetonu všechny sklony, úprava spár zálivkou, přes 1 do 2 kg zálivky na 1 m spáry,  </t>
  </si>
  <si>
    <t>832-1</t>
  </si>
  <si>
    <t xml:space="preserve">zalití spáry mezi žlabem a komunikací živicí : </t>
  </si>
  <si>
    <t>58,00+58,00+2*0,15</t>
  </si>
  <si>
    <t>463211121R00</t>
  </si>
  <si>
    <t>Rovnanina z lomového kamene vyplnění spár</t>
  </si>
  <si>
    <t>neopracovaného tříděného pro všechny tloušťky rovnaniny, bez vypracování líce,</t>
  </si>
  <si>
    <t>15,00</t>
  </si>
  <si>
    <t>597094211R00</t>
  </si>
  <si>
    <t>Odvodňovací liniový systém - žlaby z polymerbetonu, s monoblokovou konstrukcí s integrovanou litinovou hranou a roštem z tvárné litiny-barva antracit.černá, světlá šířka 200 mm, zatížení A 15 až C 250 žlab včetně litinového roštu osazený do betonového lože, délky 1000 mm, výšky 325 mm, -, -</t>
  </si>
  <si>
    <t>RTS 13/ I</t>
  </si>
  <si>
    <t>RTS 11/ I</t>
  </si>
  <si>
    <t xml:space="preserve">odvodňovací žlab do betonového lože, zatížení D400 : </t>
  </si>
  <si>
    <t xml:space="preserve">přesné uložení dle výkresu č.07 : </t>
  </si>
  <si>
    <t>19,00+19,00+18,00</t>
  </si>
  <si>
    <t>597094231RS1</t>
  </si>
  <si>
    <t>Odvodňovací liniový systém - žlaby z polymerbetonu, s monoblokovou konstrukcí s integrovanou litinovou hranou a roštem z tvárné litiny-barva antracit.černá, světlá šířka 200 mm, zatížení A 15 až C 250 čelní stěna plná na začátek žlabu, -, -, -, -</t>
  </si>
  <si>
    <t xml:space="preserve">odvodňovací žlab do betonového lože  : </t>
  </si>
  <si>
    <t>1,00</t>
  </si>
  <si>
    <t>597094231RS2</t>
  </si>
  <si>
    <t>Odvodňovací liniový systém - žlaby z polymerbetonu, s monoblokovou konstrukcí s integrovanou litinovou hranou a roštem z tvárné litiny-barva antracit.černá, světlá šířka 200 mm, zatížení A 15 až C 250 čelní stěna plná na konec žlabu, -, -, -, -</t>
  </si>
  <si>
    <t>597094321RS1</t>
  </si>
  <si>
    <t>Odvodňovací liniový systém - žlaby z polymerbetonu, s monoblokovou konstrukcí s integrovanou litinovou hranou a roštem z tvárné litiny - barva přírodní, světlá šířka 200 mm, zatížení A 15 až C 250 vpust osazená do betonového lože , délky 500 mm, šířky 260 mm, výšky 650 mm, zatížení F 900, s odtokem DN 150 a kalovou jímkou</t>
  </si>
  <si>
    <t>1,00+1,00+1,00</t>
  </si>
  <si>
    <t>871311111R00</t>
  </si>
  <si>
    <t>Montáž potrubí z plastických hmot z tlakových trubek z tvrdého PVC těsněných gumovým kroužkem, vnějšího průměru 160 mm</t>
  </si>
  <si>
    <t xml:space="preserve">potrubí PVC DN 160 mm : </t>
  </si>
  <si>
    <t>74,00</t>
  </si>
  <si>
    <t>871371111R00</t>
  </si>
  <si>
    <t>Montáž potrubí z plastických hmot z tlakových trubek z tvrdého PVC těsněných gumovým kroužkem, vnějšího průměru 315 mm</t>
  </si>
  <si>
    <t xml:space="preserve">potrubí PVC DN 250 mm : </t>
  </si>
  <si>
    <t>21,00</t>
  </si>
  <si>
    <t xml:space="preserve">potrubí PVC DN 315 mm : </t>
  </si>
  <si>
    <t>56,00</t>
  </si>
  <si>
    <t>877313123R00</t>
  </si>
  <si>
    <t>Montáž tvarovek na potrubí z trub z plastů těsněných gumovým kroužkem jednoosých DN 150 mm</t>
  </si>
  <si>
    <t xml:space="preserve">kolena DN 160 mm : </t>
  </si>
  <si>
    <t>5,00</t>
  </si>
  <si>
    <t xml:space="preserve">odbočka 315/160 mm : </t>
  </si>
  <si>
    <t>892581111R00</t>
  </si>
  <si>
    <t>Zkoušky těsnosti kanalizačního potrubí zkouška těsnosti kanalizačního potrubí vodou_x000D_
 do DN 300 mm</t>
  </si>
  <si>
    <t>vodou nebo vzduchem,</t>
  </si>
  <si>
    <t>892583111R00</t>
  </si>
  <si>
    <t>Zkoušky těsnosti kanalizačního potrubí zabezpečení konců kanalizačního potrubí při tlakových zkouškách vodou_x000D_
 do DN 300 mm</t>
  </si>
  <si>
    <t>úsek</t>
  </si>
  <si>
    <t>899623151R00</t>
  </si>
  <si>
    <t>Obetonování potrubí nebo zdiva stok betonem prostým třídy C 16/20</t>
  </si>
  <si>
    <t>z cementu portlandského nebo struskoportlandského, v otevřeném výkopu,</t>
  </si>
  <si>
    <t xml:space="preserve">podbetonování u poklopů šachet : </t>
  </si>
  <si>
    <t>1,00+1,00</t>
  </si>
  <si>
    <t xml:space="preserve">obetonování potrubí u výustního objektu : </t>
  </si>
  <si>
    <t>3,00</t>
  </si>
  <si>
    <t>899643111R00</t>
  </si>
  <si>
    <t>Bednění pro obetonování potrubí v otevřeném příkopu</t>
  </si>
  <si>
    <t>894411020RAG</t>
  </si>
  <si>
    <t>Šachty z betonových dílců vpusť uliční z dílců DN 450_x000D_
 s kalovým košem, hloubka 1,59 m, s výtokem DN 150, litinová mříž 500 x 500 mm 40 t</t>
  </si>
  <si>
    <t>AP-HSV</t>
  </si>
  <si>
    <t>POL2_1</t>
  </si>
  <si>
    <t>kanalizační, obložením dna betonem C 25/30 z cementu portlandského nebo struskoportlandského, podkladní prstenec z prostého betonu C -/7,5 pod poklop do výšky 10 cm, dodávka a osazení poklopu litinového kruhového včetně rámu.</t>
  </si>
  <si>
    <t xml:space="preserve">uliční vpusť 1 až 3 : </t>
  </si>
  <si>
    <t xml:space="preserve">viz výkres č.01 : </t>
  </si>
  <si>
    <t>894412311RAB</t>
  </si>
  <si>
    <t>Šachty z betonových dílců betonové šachty prefabrikované_x000D_
 DN 1000, stěna 120 mm, dno přímé V max. 40, hloubka dna 2,26 m, poklop litina 40 t</t>
  </si>
  <si>
    <t xml:space="preserve">Revizní šachta DN1000 s kalovým prostorem, poklop pojezdný DN 600 : </t>
  </si>
  <si>
    <t xml:space="preserve">třída zatížení D400 s větracími otvory, hloubka šachty více než 1,8 m  : </t>
  </si>
  <si>
    <t xml:space="preserve">kompletní provedení dle výkresu č.08 a č.03 : </t>
  </si>
  <si>
    <t xml:space="preserve">Revizní šachta DN1000, poklop pojezdný DN600 třída zatížení D400, hloubka šachty méně než 1,8 m  : </t>
  </si>
  <si>
    <t>894412411RAB</t>
  </si>
  <si>
    <t>Šachty z betonových dílců betonové šachty prefabrikované_x000D_
 DN 1200, stěna 135 mm, dno přímé V max. 80, hloubka dna 2,445 m, poklop litina 40 t</t>
  </si>
  <si>
    <t xml:space="preserve">Revizní šachta DN1000 se škrtící clonou vč. bezpečnostního přepadu : </t>
  </si>
  <si>
    <t xml:space="preserve">poklop pojezdný DN600 třída zatížení D400 s větracími otvory, hloubka šachty více než 1,8 m  : </t>
  </si>
  <si>
    <t>894431311RBC</t>
  </si>
  <si>
    <t>Šachty plastové plastové šachty z dílců D 425 mm, dno přímé s výkyvnými hrdly, D 160 mm, délka šachtové roury 1,50 m, poklop děrovaný litina 40 t</t>
  </si>
  <si>
    <t xml:space="preserve">šachta s poklopem u integrované šachty vsakovací nádrže : </t>
  </si>
  <si>
    <t>894431323RBC</t>
  </si>
  <si>
    <t>Šachty plastové plastové šachty z dílců D 425 mm, dno sběrné s výkyvnými hrdly, D 160 mm, délka šachtové roury 2,00 m, poklop děrovaný litina 40 t</t>
  </si>
  <si>
    <t xml:space="preserve">Revizní šachta DN425, poklop pojezdný DN600 třída zatížení D400 : </t>
  </si>
  <si>
    <t xml:space="preserve">hloubka šachty méně než 1,8 m  : </t>
  </si>
  <si>
    <t xml:space="preserve">kompletní provedení dle výkresu č.09 a č.01 : </t>
  </si>
  <si>
    <t>28611262.A</t>
  </si>
  <si>
    <t>trubka plastová kanalizační PVC; hladká, s hrdlem; Sn 8 kN/m2; D = 160,0 mm; s = 4,70 mm; l = 5000,0 mm</t>
  </si>
  <si>
    <t xml:space="preserve">  74,00/5,00</t>
  </si>
  <si>
    <t>14,80*1,05</t>
  </si>
  <si>
    <t>28611268.A</t>
  </si>
  <si>
    <t>trubka plastová kanalizační PVC; hladká, s hrdlem; Sn 8 kN/m2; D = 250,0 mm; s = 7,30 mm; l = 5000,0 mm</t>
  </si>
  <si>
    <t xml:space="preserve">  21,00/5,00</t>
  </si>
  <si>
    <t>4,20*1,05</t>
  </si>
  <si>
    <t>28611272.A</t>
  </si>
  <si>
    <t>trubka plastová kanalizační PVC; hladká, s hrdlem; Sn 8 kN/m2; D = 315,0 mm; s = 9,20 mm; l = 5000,0 mm</t>
  </si>
  <si>
    <t xml:space="preserve">  56,00/5,00</t>
  </si>
  <si>
    <t>11,20*1,05</t>
  </si>
  <si>
    <t>28651662.A</t>
  </si>
  <si>
    <t>koleno PVC; 45,0 °; D = 160,0 mm; s 1 hrdlem</t>
  </si>
  <si>
    <t>28651664.A</t>
  </si>
  <si>
    <t>koleno PVC; 87,0 °; D = 160,0 mm; s 1 hrdlem</t>
  </si>
  <si>
    <t>28651717.A</t>
  </si>
  <si>
    <t>odbočka PVC; 45,0 °; d1 = 315 mm; d2 = 160 mm; l = 680 mm; hladká, hrdlovaná; DN 300,0 mm; DN2 150 mm</t>
  </si>
  <si>
    <t>918 10-2525.RX0</t>
  </si>
  <si>
    <t xml:space="preserve">betonové lože pod odvodňovací žlab  : </t>
  </si>
  <si>
    <t>58,00*0,45*0,15</t>
  </si>
  <si>
    <t>998276201R00</t>
  </si>
  <si>
    <t>Přesun hmot pro trubní vedení z trub plastových nebo sklolaminátových obsypaných kamenivem</t>
  </si>
  <si>
    <t>vodovodu nebo kanalizace ražené nebo hloubené (827 1.1, 827 1.9, 827 2.1, 827 2.9), drobných objektů</t>
  </si>
  <si>
    <t xml:space="preserve">6,17,24,25,27,28,29,30,31,32,33,34,35,36,37,38,39,40,42,43,44,50,51,52,53,54,55,56, : </t>
  </si>
  <si>
    <t>Součet: : 303,50829</t>
  </si>
  <si>
    <t>711491172RT1</t>
  </si>
  <si>
    <t>Provedení izolace proti tlakové vodě ostatní práce vodorovná, ochranná textílie, materiál ve specifikaci</t>
  </si>
  <si>
    <t>800-711</t>
  </si>
  <si>
    <t xml:space="preserve">ochranná geotextílie kolem vsakovacích bloků - filtrační vrstva : </t>
  </si>
  <si>
    <t xml:space="preserve">výkrs č.03 : </t>
  </si>
  <si>
    <t>19,20*6,60</t>
  </si>
  <si>
    <t>711491272RT1</t>
  </si>
  <si>
    <t>Provedení izolace proti tlakové vodě ostatní práce svislá, ochranná textílie, materiál ve specifikaci</t>
  </si>
  <si>
    <t>(2*19,20+2*6,60)*0,70</t>
  </si>
  <si>
    <t>28697933</t>
  </si>
  <si>
    <t>geotextilie funkce filtrační; plošná hmotnost 310 g/m2</t>
  </si>
  <si>
    <t>RTS 14/ I</t>
  </si>
  <si>
    <t>POL3_0</t>
  </si>
  <si>
    <t xml:space="preserve">  19,20*6,60</t>
  </si>
  <si>
    <t>253,44*1,15</t>
  </si>
  <si>
    <t xml:space="preserve">  (2*19,20+2*6,60)*0,70</t>
  </si>
  <si>
    <t>36,12*1,15</t>
  </si>
  <si>
    <t>998711101R00</t>
  </si>
  <si>
    <t>Přesun hmot pro izolace proti vodě svisle do 6 m</t>
  </si>
  <si>
    <t>50 m vodorovně měřeno od těžiště půdorysné plochy skládky do těžiště půdorysné plochy objektu</t>
  </si>
  <si>
    <t xml:space="preserve">59,60, : </t>
  </si>
  <si>
    <t>Součet: : 0,11009</t>
  </si>
  <si>
    <t>773,00*0,50</t>
  </si>
  <si>
    <t>733,00*0,50</t>
  </si>
  <si>
    <t>139601102R00</t>
  </si>
  <si>
    <t>Ruční výkop jam, rýh a šachet v hornině 3</t>
  </si>
  <si>
    <t>s přehozením na vzdálenost do 5 m nebo s naložením na ruční dopravní prostředek</t>
  </si>
  <si>
    <t>200,00*0,50</t>
  </si>
  <si>
    <t>773,00</t>
  </si>
  <si>
    <t>181101111R00</t>
  </si>
  <si>
    <t>Úprava pláně v zářezech bez rozlišení horniny, se zhutněním - ručně</t>
  </si>
  <si>
    <t>733,00</t>
  </si>
  <si>
    <t>733,00+773,00</t>
  </si>
  <si>
    <t>624,00</t>
  </si>
  <si>
    <t xml:space="preserve">10,11,12,13, : </t>
  </si>
  <si>
    <t>Součet: : 1698,78690</t>
  </si>
  <si>
    <t xml:space="preserve">rozšíření plochy o 1000 mm : </t>
  </si>
  <si>
    <t>88,38*1,00*0,50</t>
  </si>
  <si>
    <t>88,38*1,00</t>
  </si>
  <si>
    <t>564871111R00</t>
  </si>
  <si>
    <t>Podklad ze štěrkodrti s rozprostřením a zhutněním frakce 0-63 mm, tloušťka po zhutnění 250 mm</t>
  </si>
  <si>
    <t xml:space="preserve">Skladba S1 : </t>
  </si>
  <si>
    <t>569831111R00</t>
  </si>
  <si>
    <t>Zpevnění krajnic nebo komun. pro pěší štěrkodrtí tloušťka po zhutnění 100 mm</t>
  </si>
  <si>
    <t xml:space="preserve">úprava krajnice : </t>
  </si>
  <si>
    <t>88,38*0,40</t>
  </si>
  <si>
    <t xml:space="preserve">8,9,10,11,12, : </t>
  </si>
  <si>
    <t>Součet: : 109,17617</t>
  </si>
  <si>
    <t>121101103R00</t>
  </si>
  <si>
    <t>Sejmutí ornice s přemístěním na vzdálenost přes 100 do 250 m</t>
  </si>
  <si>
    <t>nebo lesní půdy, s vodorovným přemístěním na hromady v místě upotřebení nebo na dočasné či trvalé skládky se složením</t>
  </si>
  <si>
    <t xml:space="preserve">skrývka ornice tl.100 mm : </t>
  </si>
  <si>
    <t>707,00*0,10*1,10</t>
  </si>
  <si>
    <t>707,00*0,50</t>
  </si>
  <si>
    <t>707,00</t>
  </si>
  <si>
    <t>181301111R00</t>
  </si>
  <si>
    <t>Rozprostření a urovnání ornice v rovině v souvislé ploše přes 500 m2, tloušťka vrstvy do 100 mm</t>
  </si>
  <si>
    <t>s případným nutným přemístěním hromad nebo dočasných skládek na místo potřeby ze vzdálenosti do 30 m, v rovině nebo ve svahu do 1 : 5,</t>
  </si>
  <si>
    <t xml:space="preserve">ornice tl.100 mm : </t>
  </si>
  <si>
    <t>707,00*1,10</t>
  </si>
  <si>
    <t>577112123RT2</t>
  </si>
  <si>
    <t>Beton asfaltový z modifikovaného asfaltu v pruhu šířky přes 3 m, ACO 11 S , tloušťky 40 mm, plochy od 201 do 1000 m2</t>
  </si>
  <si>
    <t>Součet: : 717,47067</t>
  </si>
  <si>
    <t>113108310R00</t>
  </si>
  <si>
    <t>Odstranění podkladů nebo krytů živičných, v ploše jednotlivě do 50 m2, tloušťka vrstvy 100 mm</t>
  </si>
  <si>
    <t xml:space="preserve">vybourání asfaltu pro opravu vpusti : </t>
  </si>
  <si>
    <t>4,00*4,00</t>
  </si>
  <si>
    <t xml:space="preserve">vybourání asfaltu mezi vpustí a napojením na stávající řad : </t>
  </si>
  <si>
    <t>3,00*0,50</t>
  </si>
  <si>
    <t>139601103R00</t>
  </si>
  <si>
    <t>Ruční výkop jam, rýh a šachet v hornině 4</t>
  </si>
  <si>
    <t xml:space="preserve">výkop kolem vpusti : </t>
  </si>
  <si>
    <t>3,00*3,00*2,00</t>
  </si>
  <si>
    <t xml:space="preserve">výkop rýhy mezi vpustí a šachtou u trafostanice pro nové potrubí : </t>
  </si>
  <si>
    <t>4,00*0,50*2,00</t>
  </si>
  <si>
    <t xml:space="preserve">výkop rýhy mezi vpustí a napojením na stávající řad : </t>
  </si>
  <si>
    <t>3,00*0,50*2,00</t>
  </si>
  <si>
    <t>162201201R00</t>
  </si>
  <si>
    <t>Vodorovné přemístění výkopku nošením z horniny 1 až 4, nošením, na vzdálenost do 10 m</t>
  </si>
  <si>
    <t>bez naložení, avšak s vyprázdněním nádoby na hromadu nebo do dopravního prostředku,</t>
  </si>
  <si>
    <t>167101101R00</t>
  </si>
  <si>
    <t>Nakládání, skládání, překládání neulehlého výkopku nakládání výkopku_x000D_
 do 100 m3, z horniny 1 až 4</t>
  </si>
  <si>
    <t>175101101RT2</t>
  </si>
  <si>
    <t>Obsyp potrubí bez prohození sypaniny, s dodáním štěrkopísku frakce 0 - 22 mm</t>
  </si>
  <si>
    <t xml:space="preserve">nové potrubí mezi vpustí a šachtou u trafostanice  : </t>
  </si>
  <si>
    <t>4,00*0,50*1,80</t>
  </si>
  <si>
    <t xml:space="preserve">nové potrubí mezi vpustí a napojením na stávající řad : </t>
  </si>
  <si>
    <t>3,00*0,50*1,80</t>
  </si>
  <si>
    <t xml:space="preserve">obsyp kolem stávající snížené vpusti : </t>
  </si>
  <si>
    <t>-0,80*0,80*2,00</t>
  </si>
  <si>
    <t xml:space="preserve">  výkop kolem vpusti : </t>
  </si>
  <si>
    <t xml:space="preserve">  3,00*3,00*2,00</t>
  </si>
  <si>
    <t xml:space="preserve">  výkop rýhy mezi vpustí a šachtou u trafostanice pro nové potrubí : </t>
  </si>
  <si>
    <t xml:space="preserve">  4,00*0,50*2,00</t>
  </si>
  <si>
    <t xml:space="preserve">  výkop rýhy mezi vpustí a napojením na stávající řad : </t>
  </si>
  <si>
    <t xml:space="preserve">  3,00*0,50*2,00</t>
  </si>
  <si>
    <t>25,00*1,90</t>
  </si>
  <si>
    <t>4,00*0,50*0,10</t>
  </si>
  <si>
    <t>3,00*0,50*0,10</t>
  </si>
  <si>
    <t>430-001</t>
  </si>
  <si>
    <t>D+M oprava stávajících betonových schodů, vysprávkovou maltou na beton na exteriérů</t>
  </si>
  <si>
    <t>4*3,00</t>
  </si>
  <si>
    <t>565141211RT3</t>
  </si>
  <si>
    <t xml:space="preserve">opravy zpevněných ploch : </t>
  </si>
  <si>
    <t>19,00+91,00</t>
  </si>
  <si>
    <t xml:space="preserve">nové zaasfaltování kolem vpusti : </t>
  </si>
  <si>
    <t xml:space="preserve">nové zaasfaltování nad novým potrubím : </t>
  </si>
  <si>
    <t>4,00*0,50</t>
  </si>
  <si>
    <t xml:space="preserve">postřik spojovací  : </t>
  </si>
  <si>
    <t xml:space="preserve">Skladba S1.B : </t>
  </si>
  <si>
    <t>111,00+83,00+173,00</t>
  </si>
  <si>
    <t>4,00</t>
  </si>
  <si>
    <t>28611260.A</t>
  </si>
  <si>
    <t>trubka plastová kanalizační PVC; hladká, s hrdlem; Sn 8 kN/m2; D = 160,0 mm; s = 4,70 mm; l = 1000,0 mm</t>
  </si>
  <si>
    <t>4,00*1,05</t>
  </si>
  <si>
    <t>3,00*1,05</t>
  </si>
  <si>
    <t>890-001</t>
  </si>
  <si>
    <t>Demontáž stávající vpusti pro zpětné osazení</t>
  </si>
  <si>
    <t>890-002</t>
  </si>
  <si>
    <t>Zpětná montáž stávající vpusti o 200 mm níže, usazení do betonu</t>
  </si>
  <si>
    <t>890-003</t>
  </si>
  <si>
    <t>D+M napojení potrubí DN 150 na stávající řad</t>
  </si>
  <si>
    <t>919735112R00</t>
  </si>
  <si>
    <t>Řezání stávajících krytů nebo podkladů živičných, hloubky přes 50 do 100 mm</t>
  </si>
  <si>
    <t>včetně spotřeby vody</t>
  </si>
  <si>
    <t xml:space="preserve">řezání asfaltu pro opravu vpusti : </t>
  </si>
  <si>
    <t>4*4,00</t>
  </si>
  <si>
    <t xml:space="preserve">řezání asfaltu mezi vpustí a napojením na stávající řad : </t>
  </si>
  <si>
    <t>2*3,00+2*0,50</t>
  </si>
  <si>
    <t xml:space="preserve">7,9,11,12,13,14,15, : </t>
  </si>
  <si>
    <t>Součet: : 115,06304</t>
  </si>
  <si>
    <t xml:space="preserve">1, : </t>
  </si>
  <si>
    <t>Součet: : 3,85000</t>
  </si>
  <si>
    <t>Součet: : 73,15000</t>
  </si>
  <si>
    <t>979990113R00</t>
  </si>
  <si>
    <t xml:space="preserve">Poplatek za skládku obalovaný asfalt </t>
  </si>
  <si>
    <t>822.59</t>
  </si>
  <si>
    <t>plochy charakteru pozemních komunikací ostatní</t>
  </si>
  <si>
    <t>rekonstrukce a modernizace objektu s opravou</t>
  </si>
  <si>
    <t>132201211R00</t>
  </si>
  <si>
    <t xml:space="preserve">Hloubení rýh šířky přes 60 do 200 cm do 100 m3, v hornině 3, hloubení strojně </t>
  </si>
  <si>
    <t xml:space="preserve">výkop pro patky lávky : </t>
  </si>
  <si>
    <t>15,00*1,00*2,50</t>
  </si>
  <si>
    <t>275321321R00</t>
  </si>
  <si>
    <t>Beton základových patek železový třídy C 20/25</t>
  </si>
  <si>
    <t>bez dodávky a uložení výztuže</t>
  </si>
  <si>
    <t xml:space="preserve">základy lávky - spodní díl  : </t>
  </si>
  <si>
    <t>15,00*0,60*1,20</t>
  </si>
  <si>
    <t/>
  </si>
  <si>
    <t>0,40*0,40*1,20</t>
  </si>
  <si>
    <t>275321611R00</t>
  </si>
  <si>
    <t>Beton základových patek železový třídy C 30/37</t>
  </si>
  <si>
    <t xml:space="preserve">základy lávky - vrchní díl : </t>
  </si>
  <si>
    <t>15,00*0,60*0,95</t>
  </si>
  <si>
    <t>0,40*0,40*0,95</t>
  </si>
  <si>
    <t>15,00*0,20*0,35</t>
  </si>
  <si>
    <t>0,40*0,25*0,35</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</si>
  <si>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</si>
  <si>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</si>
  <si>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</si>
  <si>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 xml:space="preserve">základy lávky : </t>
  </si>
  <si>
    <t>(2*15,00+2*1,00+2*0,40)*2,50</t>
  </si>
  <si>
    <t>275351216R00</t>
  </si>
  <si>
    <t>Bednění stěn základových patek odstranění</t>
  </si>
  <si>
    <t>275361821R00</t>
  </si>
  <si>
    <t>Výztuž základových patek z betonářské oceli 10 505(R)</t>
  </si>
  <si>
    <t>včetně distančních prvků</t>
  </si>
  <si>
    <t xml:space="preserve">  15,00*0,60*1,20</t>
  </si>
  <si>
    <t xml:space="preserve">  </t>
  </si>
  <si>
    <t xml:space="preserve">  0,40*0,40*1,20</t>
  </si>
  <si>
    <t>21,9840*120,00*0,001</t>
  </si>
  <si>
    <t xml:space="preserve">  15,00*0,60*0,95</t>
  </si>
  <si>
    <t xml:space="preserve">  0,40*0,40*0,95</t>
  </si>
  <si>
    <t xml:space="preserve">  15,00*0,20*0,35</t>
  </si>
  <si>
    <t xml:space="preserve">  0,40*0,25*0,35</t>
  </si>
  <si>
    <t>19,5740*120,00*0,001</t>
  </si>
  <si>
    <t>22,00+22,00</t>
  </si>
  <si>
    <t>22,00</t>
  </si>
  <si>
    <t>998214111R00</t>
  </si>
  <si>
    <t xml:space="preserve">Přesun hmot pro mosty montované želbet. výška do 20 m,  </t>
  </si>
  <si>
    <t>z dílců železobetonových nebo předpjatých na novostavbách, včetně příplatku za zvětšený přesun přes vymezenou dopravní vzdálenost,</t>
  </si>
  <si>
    <t xml:space="preserve">7,8,9,11,12,13,14,15, : </t>
  </si>
  <si>
    <t>Součet: : 138,78929</t>
  </si>
  <si>
    <t>763-001</t>
  </si>
  <si>
    <t>D+M lepený hlavní nosník 180x900x12000 mm, vč.povrchové úpravy</t>
  </si>
  <si>
    <t>998763101R00</t>
  </si>
  <si>
    <t>Přesun hmot dřevostaveb v objektech výšky do 6 m</t>
  </si>
  <si>
    <t>800-763</t>
  </si>
  <si>
    <t xml:space="preserve">17, : </t>
  </si>
  <si>
    <t>Součet: : 3,00000</t>
  </si>
  <si>
    <t>767-001</t>
  </si>
  <si>
    <t>D+M ocelová konstrukce lávky, žárový pozink</t>
  </si>
  <si>
    <t xml:space="preserve">podélné ocelové nosníky IPE 450 : </t>
  </si>
  <si>
    <t>4*12,00*77,60</t>
  </si>
  <si>
    <t xml:space="preserve">příčné ocelové nosníky IPE 180 : </t>
  </si>
  <si>
    <t>(18*3,09+27*2,94)*18,80</t>
  </si>
  <si>
    <t xml:space="preserve">prořez a sváry : </t>
  </si>
  <si>
    <t>6262,80*0,10</t>
  </si>
  <si>
    <t>767-002</t>
  </si>
  <si>
    <t>D+M ocel.zábradlí z TR. 50x3,5 mm, žárově zinkované, výška zábradlí 600 mm</t>
  </si>
  <si>
    <t xml:space="preserve">zábradlí lávky : </t>
  </si>
  <si>
    <t>12,00+12,00</t>
  </si>
  <si>
    <t>767-003</t>
  </si>
  <si>
    <t>D+M ocelové pororošty 1500x600 mm, žárový pozink, protiskluzové</t>
  </si>
  <si>
    <t>180,00</t>
  </si>
  <si>
    <t>767-004</t>
  </si>
  <si>
    <t>D+M pevné ložisko na základové patky</t>
  </si>
  <si>
    <t xml:space="preserve">19,20,21,22, : </t>
  </si>
  <si>
    <t>Součet: : 36,48908</t>
  </si>
  <si>
    <t>821.43</t>
  </si>
  <si>
    <t>lávky a mosty pro chodce</t>
  </si>
  <si>
    <t>vodorovná nosná konstrukce kovová</t>
  </si>
  <si>
    <t xml:space="preserve">výkop pro patky nového zábradlí mimo most : </t>
  </si>
  <si>
    <t xml:space="preserve">viz výkres č.SO 110 - 01 : </t>
  </si>
  <si>
    <t>12*(0,50*0,50*1,20)</t>
  </si>
  <si>
    <t xml:space="preserve">  12*(0,50*0,50*1,20)</t>
  </si>
  <si>
    <t>3,60*1,90</t>
  </si>
  <si>
    <t>274272150RT3</t>
  </si>
  <si>
    <t>Zdivo základové z bednicích tvárnic tloušťky 400 mm, výplň betonem C 16/20</t>
  </si>
  <si>
    <t>s výplní betonem, bez výztuže,</t>
  </si>
  <si>
    <t xml:space="preserve">doplnění opěrných stěn : </t>
  </si>
  <si>
    <t>9,00*0,50</t>
  </si>
  <si>
    <t>275313611R00</t>
  </si>
  <si>
    <t>Beton základových patek prostý třídy C 16/20</t>
  </si>
  <si>
    <t xml:space="preserve">nové betonové patky nového zábradlí mimo most : </t>
  </si>
  <si>
    <t>411133903R00</t>
  </si>
  <si>
    <t>Montáž stropních panelů z předpjatého betonu hladkých, hmotnosti do 5,0 t, ve výšce do 18 m</t>
  </si>
  <si>
    <t>801-2</t>
  </si>
  <si>
    <t>bez závěsných háků</t>
  </si>
  <si>
    <t xml:space="preserve">nový panel : </t>
  </si>
  <si>
    <t>59346810R</t>
  </si>
  <si>
    <t>panel stropní železobetonový; vylehčený; předpjatý; PPD; délka 2,00 až 10,00 m; š = 119,0 cm; h = 26,5 cm; lana 4/12,5; stálé zatížení 1,5 kN/m</t>
  </si>
  <si>
    <t>POL3_</t>
  </si>
  <si>
    <t>12,00</t>
  </si>
  <si>
    <t>417321415R00</t>
  </si>
  <si>
    <t>Železobeton ztužujících pásů a věnců třídy C 30/37</t>
  </si>
  <si>
    <t xml:space="preserve">nový ztužující věnec : </t>
  </si>
  <si>
    <t>6,00*0,40*0,25</t>
  </si>
  <si>
    <t>3,00*0,40*0,25</t>
  </si>
  <si>
    <t>417351115R00</t>
  </si>
  <si>
    <t>Bednění bočnic ztužujících pásů a věnců včetně vzpěr zřízení</t>
  </si>
  <si>
    <t>(6,00*0,35)*2</t>
  </si>
  <si>
    <t>(3,00*0,35)*2</t>
  </si>
  <si>
    <t>417351116R00</t>
  </si>
  <si>
    <t>Bednění bočnic ztužujících pásů a věnců včetně vzpěr odstranění</t>
  </si>
  <si>
    <t>417361821R00</t>
  </si>
  <si>
    <t>Výztuž ztužujících pásů a věnců z betonářské oceli 10 505(R)</t>
  </si>
  <si>
    <t>Včetně distančních prvků.</t>
  </si>
  <si>
    <t xml:space="preserve">  6,00*0,40*0,25</t>
  </si>
  <si>
    <t xml:space="preserve">  3,00*0,40*0,25</t>
  </si>
  <si>
    <t>0,90*150,00*0,001</t>
  </si>
  <si>
    <t>565131211RT3</t>
  </si>
  <si>
    <t>Podklad z kameniva obaleného asfaltem ACP 16+, v pruhu šířky přes 3 m, třídy 1, tloušťka po zhutnění 50 mm</t>
  </si>
  <si>
    <t xml:space="preserve">na panelu : </t>
  </si>
  <si>
    <t>12,00*1,20</t>
  </si>
  <si>
    <t>632413150RT6</t>
  </si>
  <si>
    <t>Potěr ze suchých směsí cementový rychletuhnoucí, tloušťky 50 mm, bez penetrace</t>
  </si>
  <si>
    <t>s rozprostřením a uhlazením</t>
  </si>
  <si>
    <t>962052211R00</t>
  </si>
  <si>
    <t>Bourání zdiva železobetonového nadzákladového</t>
  </si>
  <si>
    <t>nebo vybourání otvorů průřezové plochy přes 4 m2 ve zdivu železobetonovém, včetně pomocného lešení o výšce podlahy do 1900 mm a pro zatížení do 1,5 kPa  (150 kg/m2),</t>
  </si>
  <si>
    <t xml:space="preserve">odstranění štípaných tvárnic : </t>
  </si>
  <si>
    <t>(6,00*0,40*0,25)*2</t>
  </si>
  <si>
    <t>(3,00*0,40*0,25)*2</t>
  </si>
  <si>
    <t xml:space="preserve">7,8,9,10,11,12,14,15,16,17, : </t>
  </si>
  <si>
    <t>Součet: : 24,47031</t>
  </si>
  <si>
    <t>766-001</t>
  </si>
  <si>
    <t>D+M nové dřevěné masivní zábradlí</t>
  </si>
  <si>
    <t>8,00+12,00+6,00</t>
  </si>
  <si>
    <t>6,00+12,00+6,00</t>
  </si>
  <si>
    <t>998766101R00</t>
  </si>
  <si>
    <t>Přesun hmot pro konstrukce truhlářské v objektech výšky do 6 m</t>
  </si>
  <si>
    <t>800-766</t>
  </si>
  <si>
    <t xml:space="preserve">19, : </t>
  </si>
  <si>
    <t>Součet: : 2,50000</t>
  </si>
  <si>
    <t>Demontáž stávajícího zábradlí</t>
  </si>
  <si>
    <t>D+M pozinkovaný ocelový úhelník, pro kotvení zábradlí</t>
  </si>
  <si>
    <t>D+M nerezový trn pro kotvení sloupků zábradlí, do betonových patek</t>
  </si>
  <si>
    <t xml:space="preserve">21,23, : </t>
  </si>
  <si>
    <t>Součet: : 1,80000</t>
  </si>
  <si>
    <t xml:space="preserve">17,21, : </t>
  </si>
  <si>
    <t>Součet: : 5,52000</t>
  </si>
  <si>
    <t>Součet: : 104,88000</t>
  </si>
  <si>
    <t>vodorovná nosná konstrukce monolitická betonová předpjatá</t>
  </si>
  <si>
    <t>941941031R00</t>
  </si>
  <si>
    <t>Montáž lešení lehkého pracovního řadového s podlahami šířky od 0,80 do 1,00 m, výšky do 10 m</t>
  </si>
  <si>
    <t>800-3</t>
  </si>
  <si>
    <t>včetně kotvení</t>
  </si>
  <si>
    <t>26,00*5,00</t>
  </si>
  <si>
    <t>941941191R00</t>
  </si>
  <si>
    <t>Montáž lešení lehkého pracovního řadového s podlahami příplatek za každý další i započatý měsíc použití lešení_x000D_
 šířky šířky od 0,80 do 1,00 m a výšky do 10 m</t>
  </si>
  <si>
    <t>941941831R00</t>
  </si>
  <si>
    <t>Demontáž lešení lehkého řadového s podlahami šířky od 0,8 do 1 m, výšky do 10 m</t>
  </si>
  <si>
    <t>960-001</t>
  </si>
  <si>
    <t>Odstranění stávajícího zábradlí</t>
  </si>
  <si>
    <t>999281105R00</t>
  </si>
  <si>
    <t xml:space="preserve">Přesun hmot pro opravy a údržbu objektů pro opravy a údržbu dosavadních objektů včetně vnějších plášťů_x000D_
 výšky do 6 m,  </t>
  </si>
  <si>
    <t>801-4</t>
  </si>
  <si>
    <t>oborů 801, 803, 811 a 812</t>
  </si>
  <si>
    <t xml:space="preserve">1,2, : </t>
  </si>
  <si>
    <t>Součet: : 2,49990</t>
  </si>
  <si>
    <t>764-001</t>
  </si>
  <si>
    <t>D+M oplechování proti posypovému štěrku a soli</t>
  </si>
  <si>
    <t>26,01*1,50</t>
  </si>
  <si>
    <t>998764101R00</t>
  </si>
  <si>
    <t>Přesun hmot pro konstrukce klempířské v objektech výšky do 6 m</t>
  </si>
  <si>
    <t>800-764</t>
  </si>
  <si>
    <t xml:space="preserve">6, : </t>
  </si>
  <si>
    <t>Součet: : 0,19508</t>
  </si>
  <si>
    <t xml:space="preserve">8, : </t>
  </si>
  <si>
    <t>Součet: : 2,60100</t>
  </si>
  <si>
    <t>D+M úprava stávající ocelové pozinkované, konstrukce</t>
  </si>
  <si>
    <t xml:space="preserve">10,11, : </t>
  </si>
  <si>
    <t>Součet: : 7,70225</t>
  </si>
  <si>
    <t xml:space="preserve">4, : </t>
  </si>
  <si>
    <t>Součet: : 2,61400</t>
  </si>
  <si>
    <t>Součet: : 49,66600</t>
  </si>
  <si>
    <t>979990161R00</t>
  </si>
  <si>
    <t>Poplatek za skládku dřevo</t>
  </si>
  <si>
    <t>928.1</t>
  </si>
  <si>
    <t>Opravy a údržba objektů pozemního stavitelství</t>
  </si>
  <si>
    <t>nástavba, přístavba apod. objektu (rozšíření objektu)</t>
  </si>
  <si>
    <t xml:space="preserve">výkop  : </t>
  </si>
  <si>
    <t>88,35*2,10*0,75</t>
  </si>
  <si>
    <t xml:space="preserve">obsyp kolem zákopu : </t>
  </si>
  <si>
    <t>-88,35*2,10*0,10</t>
  </si>
  <si>
    <t>-88,35*1,90*0,15</t>
  </si>
  <si>
    <t>-88,35*1,90*0,50</t>
  </si>
  <si>
    <t>88,35*2,10</t>
  </si>
  <si>
    <t xml:space="preserve">  88,35*2,10*0,75</t>
  </si>
  <si>
    <t xml:space="preserve">  -88,35*2,10*0,10</t>
  </si>
  <si>
    <t xml:space="preserve">  -88,35*1,90*0,15</t>
  </si>
  <si>
    <t xml:space="preserve">  -88,35*1,90*0,50</t>
  </si>
  <si>
    <t>11,4855*2,20</t>
  </si>
  <si>
    <t>273321411R00</t>
  </si>
  <si>
    <t>Beton základových desek železový třídy C 25/30</t>
  </si>
  <si>
    <t xml:space="preserve">základová deska tl.150 mm : </t>
  </si>
  <si>
    <t>88,35*1,90*0,15</t>
  </si>
  <si>
    <t>273351215R00</t>
  </si>
  <si>
    <t>Bednění stěn základových desek zřízení</t>
  </si>
  <si>
    <t>svislé nebo šikmé (odkloněné) , půdorysně přímé nebo zalomené, stěn základových desek ve volných nebo zapažených jámách, rýhách, šachtách, včetně případných vzpěr,</t>
  </si>
  <si>
    <t>(2*88,35+2*1,90)*0,15</t>
  </si>
  <si>
    <t>273351216R00</t>
  </si>
  <si>
    <t>Bednění stěn základových desek odstranění</t>
  </si>
  <si>
    <t>273361821R00</t>
  </si>
  <si>
    <t>Výztuž základových desek z betonářské oceli 10 505(R)</t>
  </si>
  <si>
    <t xml:space="preserve">  88,35*1,90*0,15</t>
  </si>
  <si>
    <t>25,1797*120,00*0,001</t>
  </si>
  <si>
    <t>274272120RT3</t>
  </si>
  <si>
    <t>Zdivo základové z bednicích tvárnic tloušťky 200 mm, výplň betonem C 16/20</t>
  </si>
  <si>
    <t xml:space="preserve">stěny tl.200 mm : </t>
  </si>
  <si>
    <t>(2*88,35+2*1,90)*0,40</t>
  </si>
  <si>
    <t>279361821R00</t>
  </si>
  <si>
    <t>Výztuž základových zdí z betonářské oceli 10 505(R)</t>
  </si>
  <si>
    <t xml:space="preserve">  (2*88,35+2*1,90)*0,40*0,20</t>
  </si>
  <si>
    <t>14,44*50,00*0,001</t>
  </si>
  <si>
    <t>411121232RT4</t>
  </si>
  <si>
    <t>Osazování stropních desek š. do 60, dl. do 180 cm, včetně dodávky PZD 30/10   179x29x9</t>
  </si>
  <si>
    <t xml:space="preserve">zákrytové desky : </t>
  </si>
  <si>
    <t xml:space="preserve">  88,30/0,30</t>
  </si>
  <si>
    <t>295,00</t>
  </si>
  <si>
    <t>631313511R00</t>
  </si>
  <si>
    <t xml:space="preserve">Mazanina z betonu prostého tl. přes 80 do 120 mm třídy C -/12,5 </t>
  </si>
  <si>
    <t>(z kameniva) hlazená dřevěným hladítkem</t>
  </si>
  <si>
    <t xml:space="preserve">podkladní beton tl.100 mm : </t>
  </si>
  <si>
    <t>88,35*2,10*0,10</t>
  </si>
  <si>
    <t>631319153R00</t>
  </si>
  <si>
    <t>Příplatek za přehlazení povrchu tloušťka mazaniny od 80 mm do 120 mm</t>
  </si>
  <si>
    <t>betonové mazaniny min. B 10 ocelovým hladítkem</t>
  </si>
  <si>
    <t>998152121R00</t>
  </si>
  <si>
    <t>Přesun hmot pro oplocení a objekty zvláštní,monol. vodorovně do 50 m výšky do 3 m</t>
  </si>
  <si>
    <t>na novostavbách a změnách objektů pro oplocení (815 2 JKSo), objekty zvláštní pro chov živočichů (815 3 JKSO), objekty pozemní různé (815 9 JKSO)</t>
  </si>
  <si>
    <t>se svislou nosnou konstrukcí monolitickou betonovou tyčovou nebo plošnou ( KMCH 2 a 3 - JKSO šesté místo)</t>
  </si>
  <si>
    <t xml:space="preserve">9,10,11,13,14,15,16,17, : </t>
  </si>
  <si>
    <t>Součet: : 213,19525</t>
  </si>
  <si>
    <t>711111001RZ1</t>
  </si>
  <si>
    <t>Provedení izolace proti zemní vlhkosti natěradly za studena na ploše vodorovné nátěrem penetračním, 1 x nátěr, včetně dodávky penetračního laku ALP</t>
  </si>
  <si>
    <t xml:space="preserve">vodorovná hydroizolace : </t>
  </si>
  <si>
    <t>88,35*1,90</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</si>
  <si>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</si>
  <si>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</si>
  <si>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 xml:space="preserve">svislá hydroizolace : </t>
  </si>
  <si>
    <t>(2*88,35+2*1,90)*0,60</t>
  </si>
  <si>
    <t>711141559RY2</t>
  </si>
  <si>
    <t>Provedení izolace proti zemní vlhkosti pásy přitavením vodorovná, 1 vrstva, s dodávkou izolačního pásu se skleněnou nebo polyesterovou vložkou, s minerálním posypem</t>
  </si>
  <si>
    <t>711142559RY2</t>
  </si>
  <si>
    <t>Provedení izolace proti zemní vlhkosti pásy přitavením svislá, 1 vrstva, s dodávkou izolačního pásu se skleněnou nebo polyesterovou vložkou, s minerálním posypem</t>
  </si>
  <si>
    <t xml:space="preserve">20,21,22,23, : </t>
  </si>
  <si>
    <t>Součet: : 1,53033</t>
  </si>
  <si>
    <t>783824120R00</t>
  </si>
  <si>
    <t>Nátěry betonových povrchů syntetické betonových povrchů, jednonásobné + 2x email</t>
  </si>
  <si>
    <t>800-783</t>
  </si>
  <si>
    <t>na vzduchu schnoucí</t>
  </si>
  <si>
    <t xml:space="preserve">nátěr vnitřní podlahy : </t>
  </si>
  <si>
    <t>88,35*1,50</t>
  </si>
  <si>
    <t xml:space="preserve">nátěr vnitřních stěn : </t>
  </si>
  <si>
    <t>(2*88,35+2*1,50)*0,40</t>
  </si>
  <si>
    <t>815.99</t>
  </si>
  <si>
    <t>objekty zvláštní pozemní ostatní</t>
  </si>
  <si>
    <t>svislá nosná konstrukce monolitická betonová plošná</t>
  </si>
  <si>
    <t>131201111R00</t>
  </si>
  <si>
    <t>Hloubení nezapažených jam a zářezů do 100 m3, v hornině 3, hloubení strojně</t>
  </si>
  <si>
    <t xml:space="preserve">výkop pro trafostanice : </t>
  </si>
  <si>
    <t>3,50*4,50*1,20</t>
  </si>
  <si>
    <t>37,80-12,254</t>
  </si>
  <si>
    <t xml:space="preserve">  37,80-12,254</t>
  </si>
  <si>
    <t>25,5460*10</t>
  </si>
  <si>
    <t xml:space="preserve">zásyp kolem trafostanice vykopanou zeminou : </t>
  </si>
  <si>
    <t xml:space="preserve">  3,50*4,50*1,20</t>
  </si>
  <si>
    <t xml:space="preserve">  -3,50*4,50*0,20</t>
  </si>
  <si>
    <t xml:space="preserve">  -2,50*3,50*1,00</t>
  </si>
  <si>
    <t xml:space="preserve">  -5,82*0,10</t>
  </si>
  <si>
    <t xml:space="preserve">  -5,82*0,05</t>
  </si>
  <si>
    <t>6,1270*2</t>
  </si>
  <si>
    <t xml:space="preserve">úprava pláně pro trafostanice : </t>
  </si>
  <si>
    <t>3,50*4,50</t>
  </si>
  <si>
    <t>25,5460*1,90</t>
  </si>
  <si>
    <t xml:space="preserve">podkladní štěrk pod trafostanice : </t>
  </si>
  <si>
    <t>3,50*4,50*0,20</t>
  </si>
  <si>
    <t>564831111R00</t>
  </si>
  <si>
    <t>Podklad ze štěrkodrti s rozprostřením a zhutněním frakce 0-63 mm, tloušťka po zhutnění 100 mm</t>
  </si>
  <si>
    <t xml:space="preserve">podkladní štěrk pod dlažbu betonovou 300x300 mm kolem trafostanice : </t>
  </si>
  <si>
    <t xml:space="preserve">  (4,10+2,50+4,10+2,50)*0,30</t>
  </si>
  <si>
    <t xml:space="preserve">  3,10*0,30</t>
  </si>
  <si>
    <t>5,82*2</t>
  </si>
  <si>
    <t>596111111R00</t>
  </si>
  <si>
    <t>Kladení dlažby z mozaiky komunikací pro pěší do lože z kameniva těženého, 1barva</t>
  </si>
  <si>
    <t>s provedením lože tl. do 40 mm, s vyplněním spár, s dvojím beraněním a se smetením přebytečného materiálu na vzdálenost do 3 m</t>
  </si>
  <si>
    <t xml:space="preserve">dlažba betonová 300x300 mm kolem trafostanice : </t>
  </si>
  <si>
    <t>59245315</t>
  </si>
  <si>
    <t>dlažba betonová dvouvrstvá; čtverec; šedá; l = 300 mm; š = 300 mm; tl. 45,0 mm</t>
  </si>
  <si>
    <t>RTS 17/ II</t>
  </si>
  <si>
    <t>RTS 16/ II</t>
  </si>
  <si>
    <t>5,82*2*1,10</t>
  </si>
  <si>
    <t>916561111R00</t>
  </si>
  <si>
    <t>Osazení záhonového obrubníku betonového do lože z betonu prostého C 12/15, s boční opěrou z betonu prostého</t>
  </si>
  <si>
    <t>se zřízením lože z betonu prostého C 12/15 tl. 80-100 mm</t>
  </si>
  <si>
    <t xml:space="preserve">zahradní obrubník kolem trafostanice : </t>
  </si>
  <si>
    <t>2*3,10+2*4,70</t>
  </si>
  <si>
    <t>918 10-2526.RX0</t>
  </si>
  <si>
    <t xml:space="preserve">  2*3,10+2*4,70</t>
  </si>
  <si>
    <t>31,20*0,20*0,25</t>
  </si>
  <si>
    <t>592173070</t>
  </si>
  <si>
    <t>obrubník zahradní materiál beton; l = 500,0 mm; š = 50,0 mm; h = 200,0 mm; barva šedá</t>
  </si>
  <si>
    <t>31,20*2*1,05</t>
  </si>
  <si>
    <t>998223011R00</t>
  </si>
  <si>
    <t>Přesun hmot pozemních komunikací, kryt dlážděný jakékoliv délky objektu</t>
  </si>
  <si>
    <t xml:space="preserve">10,11,12,13,14,15,16, : </t>
  </si>
  <si>
    <t>Součet: : 24,76653</t>
  </si>
  <si>
    <t>210220021RT1</t>
  </si>
  <si>
    <t>Vedení uzemňovací uzemňovací vedení v zemi vč. svorek, propoj. izolace spojů, FeZn, do 120 mm2, včetně materiálu</t>
  </si>
  <si>
    <t>POL1_9</t>
  </si>
  <si>
    <t xml:space="preserve">zemnící pásek : </t>
  </si>
  <si>
    <t>100,00</t>
  </si>
  <si>
    <t>Montáž olejového transformátoru VN/0,4kV,630kVA, vč.dopravy</t>
  </si>
  <si>
    <t xml:space="preserve">položka obsahuje  : </t>
  </si>
  <si>
    <t xml:space="preserve">- montáž trafostanice : </t>
  </si>
  <si>
    <t xml:space="preserve">- dopravu + dopravu po staveništi : </t>
  </si>
  <si>
    <t xml:space="preserve">- jeřábové práce : </t>
  </si>
  <si>
    <t xml:space="preserve">- skládání hydraulickou rukou : </t>
  </si>
  <si>
    <t xml:space="preserve">- nákladní auto : </t>
  </si>
  <si>
    <t>210-002</t>
  </si>
  <si>
    <t>Dodávka TS s vnější obsluhou, RST 1099/4800, TR 630 kVA</t>
  </si>
  <si>
    <t>210-003</t>
  </si>
  <si>
    <t>Montáž rozvaděče VN 2K 1 TS</t>
  </si>
  <si>
    <t>210-004</t>
  </si>
  <si>
    <t>Dodávka rozvaděče VN 2K 1 TS</t>
  </si>
  <si>
    <t>210-005</t>
  </si>
  <si>
    <t>D+M spojení páskových zemničů, spojka SR 02</t>
  </si>
  <si>
    <t>210-006</t>
  </si>
  <si>
    <t>D+M pojistkové patrony VN podle IEC 20A</t>
  </si>
  <si>
    <t>210-007</t>
  </si>
  <si>
    <t>D+M pojistka VN výkonová IEC 24kV 20A</t>
  </si>
  <si>
    <t>828.71</t>
  </si>
  <si>
    <t>rozvody kabelové silnoproudé velmi vysokého napětí</t>
  </si>
  <si>
    <t xml:space="preserve"> m</t>
  </si>
  <si>
    <t>umístění vedení v zemní rýze na upravený podklad</t>
  </si>
  <si>
    <t>113107520R00</t>
  </si>
  <si>
    <t>Odstranění podkladů nebo krytů z kameniva hrubého drceného, v ploše jednotlivě do 50 m2, tloušťka vrstvy 200 mm</t>
  </si>
  <si>
    <t xml:space="preserve">odstranění štěrkového lože asfaltového povrchu A1 : </t>
  </si>
  <si>
    <t>23,00*1,00</t>
  </si>
  <si>
    <t xml:space="preserve">odstranění asfaltového povrchu A1 : </t>
  </si>
  <si>
    <t xml:space="preserve">startovací jámy pro protlaky : </t>
  </si>
  <si>
    <t>12*(1,50*1,50*1,50)</t>
  </si>
  <si>
    <t xml:space="preserve">kabelová rýha 50x80 cm : </t>
  </si>
  <si>
    <t>491,00*0,50*0,15</t>
  </si>
  <si>
    <t xml:space="preserve">kabelová rýha 65x120 cm : </t>
  </si>
  <si>
    <t>188,00*0,65*0,15</t>
  </si>
  <si>
    <t xml:space="preserve">kabelová rýha 80x120 cm : </t>
  </si>
  <si>
    <t>48,00*0,80*0,15</t>
  </si>
  <si>
    <t xml:space="preserve">kabelová rýha 100x120 cm : </t>
  </si>
  <si>
    <t>35,00*1,00*0,15</t>
  </si>
  <si>
    <t xml:space="preserve">  kabelová rýha 50x80 cm : </t>
  </si>
  <si>
    <t xml:space="preserve">  491,00*0,50*0,15</t>
  </si>
  <si>
    <t xml:space="preserve">  kabelová rýha 65x120 cm : </t>
  </si>
  <si>
    <t xml:space="preserve">  188,00*0,65*0,15</t>
  </si>
  <si>
    <t xml:space="preserve">  kabelová rýha 80x120 cm : </t>
  </si>
  <si>
    <t xml:space="preserve">  48,00*0,80*0,15</t>
  </si>
  <si>
    <t xml:space="preserve">  kabelová rýha 100x120 cm : </t>
  </si>
  <si>
    <t xml:space="preserve">  35,00*1,00*0,15</t>
  </si>
  <si>
    <t>66,1650*1,90</t>
  </si>
  <si>
    <t>141721102R00</t>
  </si>
  <si>
    <t>Řízené protlačení a vtažení trub PE v hornině 1 - 4 průměru do 160 mm</t>
  </si>
  <si>
    <t>Horizontálně řízené vrtání, vtažení potrubí na principu rozplavování a rozrušování zeminy pomocí vysokotlaké směsi vody a bentonitu. Případné svařování vtahovaného potrubí.</t>
  </si>
  <si>
    <t xml:space="preserve">řízení protlaky pro VN a NN : </t>
  </si>
  <si>
    <t xml:space="preserve">řízení protlak pro DN 110 : </t>
  </si>
  <si>
    <t xml:space="preserve">řízení protlak P2 : </t>
  </si>
  <si>
    <t>2*20,00</t>
  </si>
  <si>
    <t xml:space="preserve">řízení protlak P3 : </t>
  </si>
  <si>
    <t>2*16,00</t>
  </si>
  <si>
    <t xml:space="preserve">řízení protlak P4 : </t>
  </si>
  <si>
    <t>5*19,00</t>
  </si>
  <si>
    <t xml:space="preserve">řízení protlak P5 : </t>
  </si>
  <si>
    <t>2*10,00</t>
  </si>
  <si>
    <t xml:space="preserve">řízení protlak P6 : </t>
  </si>
  <si>
    <t>3*40,00</t>
  </si>
  <si>
    <t>141721103R00</t>
  </si>
  <si>
    <t>Řízené protlačení a vtažení trub PE v hornině 1 - 4 průměru do 225 mm</t>
  </si>
  <si>
    <t xml:space="preserve">řízení protlak pro DN 160 : </t>
  </si>
  <si>
    <t xml:space="preserve">řízení protlak P1 : </t>
  </si>
  <si>
    <t>1*30,00</t>
  </si>
  <si>
    <t>1*20,00</t>
  </si>
  <si>
    <t>1*16,00</t>
  </si>
  <si>
    <t>1*19,00</t>
  </si>
  <si>
    <t xml:space="preserve">nový asfaltový povrch A1 : </t>
  </si>
  <si>
    <t>577112114RT3</t>
  </si>
  <si>
    <t>Beton asfaltový z modifikovaného asfaltu v pruhu šířky do 3 m, ACO 11 S , tloušťky 50 mm, plochy do 200 m2</t>
  </si>
  <si>
    <t>577141122RT3</t>
  </si>
  <si>
    <t>Beton asfaltový s rozprostřením a zhutněním v pruhu šířky do 3 m, ACL 16+, tloušťky 50 mm, plochy do 200 m2</t>
  </si>
  <si>
    <t xml:space="preserve">řezání asfaltového povrchu A1 : </t>
  </si>
  <si>
    <t>23,00+23,00+2*1,00</t>
  </si>
  <si>
    <t>998289011R00</t>
  </si>
  <si>
    <t xml:space="preserve">Přesun hmot pro kabelovody jakéhokoliv rozsahu přesun hmot pro kabelovody jakéhokoli rozsahu,  </t>
  </si>
  <si>
    <t>828-1</t>
  </si>
  <si>
    <t xml:space="preserve">8,9,10,11,12,13, : </t>
  </si>
  <si>
    <t>Součet: : 16,94496</t>
  </si>
  <si>
    <t>Kabel 22-AXEKVCEY 1x70 mm2 volně uložený</t>
  </si>
  <si>
    <t>Stíněný konektor do 630A 16-95mm2</t>
  </si>
  <si>
    <t>sada</t>
  </si>
  <si>
    <t>Rozšiřující sada pro spojku VN pro spojení kabelů, s páskovým a drátovým stíněním</t>
  </si>
  <si>
    <t>Manžeta těsnící 150  vč. spony a bombičky</t>
  </si>
  <si>
    <t>Kabelový označník "Kabel VN" vč.zemních prací</t>
  </si>
  <si>
    <t>Štítek označovací pro nová kabelová vedení</t>
  </si>
  <si>
    <t>Svazkování 1 žilových kabelů VN v zemi</t>
  </si>
  <si>
    <t>210-008</t>
  </si>
  <si>
    <t>Příplatek na zatahování kabelu hmotnost do 4kg</t>
  </si>
  <si>
    <t>210-009</t>
  </si>
  <si>
    <t>Omezovač přepětí VN,vč.mont.pro rozvaděč VN SF6, (kompakt a modulár) - 3x</t>
  </si>
  <si>
    <t>210-010</t>
  </si>
  <si>
    <t>Deska krycí  AROT  1m</t>
  </si>
  <si>
    <t>210-011</t>
  </si>
  <si>
    <t>KONEKTOR EUROMOLD:K430TB/G-18-16.95-14-5</t>
  </si>
  <si>
    <t>Kabel 22kV AXEKVCEY 1x70</t>
  </si>
  <si>
    <t>POL12_1</t>
  </si>
  <si>
    <t>Spona těsnící RAY RDSS-CLIP-150</t>
  </si>
  <si>
    <t>Ucpávka těsnící vak RAY RDSS-150</t>
  </si>
  <si>
    <t>Pásek vázací na vodiče 7,6x380 mm černý</t>
  </si>
  <si>
    <t>Štítek PVC označovací 359050 čern</t>
  </si>
  <si>
    <t>Označník elektrického vedení "KABEL VN"</t>
  </si>
  <si>
    <t>Sada rozšiřující 93-AS220-1/6MC 3M7009</t>
  </si>
  <si>
    <t>Bombička CO2 RAY pro RDSS E7512-0160</t>
  </si>
  <si>
    <t>OMEZOVAČ PŘEPĚTÍ EUROMOLD:300SA-10-30N</t>
  </si>
  <si>
    <t>230191016R00</t>
  </si>
  <si>
    <t>Uložení chráničky ve výkopu PE 110x4,2mm</t>
  </si>
  <si>
    <t xml:space="preserve">kabelové chráničky DN 110 : </t>
  </si>
  <si>
    <t>230191028R00</t>
  </si>
  <si>
    <t>Uložení chráničky ve výkopu PE 160x9,1 mm</t>
  </si>
  <si>
    <t xml:space="preserve">kabelové chráničky DN 160 : </t>
  </si>
  <si>
    <t>28613766</t>
  </si>
  <si>
    <t>trubka plastová vodovodní hladká; HDPE (PE 100); SDR 17,0; PN 10; D = 110,0 mm; s = 6,60 mm; l = 12 000,0 mm</t>
  </si>
  <si>
    <t>POL3_9</t>
  </si>
  <si>
    <t xml:space="preserve">  řízení protlak P2 : </t>
  </si>
  <si>
    <t xml:space="preserve">  2*20,00</t>
  </si>
  <si>
    <t xml:space="preserve">  řízení protlak P3 : </t>
  </si>
  <si>
    <t xml:space="preserve">  2*16,00</t>
  </si>
  <si>
    <t xml:space="preserve">  řízení protlak P4 : </t>
  </si>
  <si>
    <t xml:space="preserve">  5*19,00</t>
  </si>
  <si>
    <t xml:space="preserve">  řízení protlak P5 : </t>
  </si>
  <si>
    <t xml:space="preserve">  2*10,00</t>
  </si>
  <si>
    <t xml:space="preserve">  řízení protlak P6 : </t>
  </si>
  <si>
    <t xml:space="preserve">  3*40,00</t>
  </si>
  <si>
    <t>307,00*1,10</t>
  </si>
  <si>
    <t>28613769</t>
  </si>
  <si>
    <t>trubka plastová vodovodní hladká; HDPE (PE 100); SDR 17,0; PN 10; D = 160,0 mm; s = 9,50 mm; l = 12 000,0 mm</t>
  </si>
  <si>
    <t xml:space="preserve">  řízení protlak P1 : </t>
  </si>
  <si>
    <t xml:space="preserve">  1*30,00</t>
  </si>
  <si>
    <t xml:space="preserve">  1*20,00</t>
  </si>
  <si>
    <t xml:space="preserve">  1*16,00</t>
  </si>
  <si>
    <t xml:space="preserve">  1*19,00</t>
  </si>
  <si>
    <t>85,00*1,10</t>
  </si>
  <si>
    <t>460010012RT3</t>
  </si>
  <si>
    <t>Vytýčení trasy vn vedení v přehledném terénu, délka trasy do 1000 m</t>
  </si>
  <si>
    <t>km</t>
  </si>
  <si>
    <t xml:space="preserve">kabely VN : </t>
  </si>
  <si>
    <t>(491,00+188,00+48,00+35,00+30,00+20,00+16,00+19,00+10,00+40,00)/1000</t>
  </si>
  <si>
    <t>460200263RT1</t>
  </si>
  <si>
    <t>Výkop kabelové rýhy 50/80 cm  hor.3, strojní výkop rýhy</t>
  </si>
  <si>
    <t xml:space="preserve">výkopy kompletně pro VN, NN, optickou kabeláž : </t>
  </si>
  <si>
    <t xml:space="preserve">výkop C1-TC : </t>
  </si>
  <si>
    <t>40,00</t>
  </si>
  <si>
    <t xml:space="preserve">výkop C2-odbočka až C.5 a C.6 : </t>
  </si>
  <si>
    <t>15,00+45,00+72,00+30,00</t>
  </si>
  <si>
    <t xml:space="preserve">výkop P4-T2 : </t>
  </si>
  <si>
    <t>91,00</t>
  </si>
  <si>
    <t xml:space="preserve">výkop P3-P4 : </t>
  </si>
  <si>
    <t>13,00</t>
  </si>
  <si>
    <t xml:space="preserve">výkop P5-T4 : </t>
  </si>
  <si>
    <t>26,00</t>
  </si>
  <si>
    <t xml:space="preserve">výkop P5-T6 : </t>
  </si>
  <si>
    <t>62,00</t>
  </si>
  <si>
    <t xml:space="preserve">výkop T6-T5 : </t>
  </si>
  <si>
    <t xml:space="preserve">výkop T6-T7 : </t>
  </si>
  <si>
    <t xml:space="preserve">výkop T7-T8 : </t>
  </si>
  <si>
    <t>31,00</t>
  </si>
  <si>
    <t>460200683RT1</t>
  </si>
  <si>
    <t>Výkop kabelové rýhy 65/120 cm hor.3, strojní výkop rýhy</t>
  </si>
  <si>
    <t xml:space="preserve">výkop C2-odbočka až C7 : </t>
  </si>
  <si>
    <t>80,00</t>
  </si>
  <si>
    <t xml:space="preserve">výkop C7-P2 : </t>
  </si>
  <si>
    <t>108,00</t>
  </si>
  <si>
    <t>460200883RT1</t>
  </si>
  <si>
    <t>Výkop kabelové rýhy 80/120 cm hor.3, strojní výkop rýhy</t>
  </si>
  <si>
    <t xml:space="preserve">výkop A1 : </t>
  </si>
  <si>
    <t>23,00</t>
  </si>
  <si>
    <t xml:space="preserve">výkop C2-odbočení : </t>
  </si>
  <si>
    <t>25,00</t>
  </si>
  <si>
    <t>460201083RT1</t>
  </si>
  <si>
    <t>Výkop kabelové rýhy 100/120cm hor.3, strojní výkop rýhy</t>
  </si>
  <si>
    <t xml:space="preserve">výkop TC-C2 : </t>
  </si>
  <si>
    <t>35,00</t>
  </si>
  <si>
    <t>460420022RT2</t>
  </si>
  <si>
    <t>Zřízení kabelového lože v rýze š. do 65 cm z písku, lože tloušťky 15 cm</t>
  </si>
  <si>
    <t>491,00</t>
  </si>
  <si>
    <t>188,00</t>
  </si>
  <si>
    <t>460420041RT3</t>
  </si>
  <si>
    <t>Zřízení kab.lože v rýze 100 cm z pís./cem. 12 cm, lože tloušťky 15 cm</t>
  </si>
  <si>
    <t>48,00</t>
  </si>
  <si>
    <t>460490012RT1</t>
  </si>
  <si>
    <t>Fólie výstražná z PVC, šířka 33 cm, fólie PVC šířka 33 cm</t>
  </si>
  <si>
    <t>491,00*1,10</t>
  </si>
  <si>
    <t>188,00*1,10</t>
  </si>
  <si>
    <t>48,00*1,10</t>
  </si>
  <si>
    <t>35,00*1,10</t>
  </si>
  <si>
    <t>460570263R00</t>
  </si>
  <si>
    <t>Zához rýhy 50/80 cm, hornina třídy 3, se zhutněním</t>
  </si>
  <si>
    <t>460570683R00</t>
  </si>
  <si>
    <t>Zához rýhy 65/120 cm, hornina tř. 3, se zhutněním</t>
  </si>
  <si>
    <t>460570883R00</t>
  </si>
  <si>
    <t>Zához rýhy 80/120 cm, hornina tř. 3, se zhutněním</t>
  </si>
  <si>
    <t>460571083R00</t>
  </si>
  <si>
    <t>Zához rýhy 100/120 cm, hornina tř. 3, se zhutněním</t>
  </si>
  <si>
    <t>460600001RT8</t>
  </si>
  <si>
    <t>Naložení a odvoz zeminy, odvoz na vzdálenost 10000 m</t>
  </si>
  <si>
    <t>460620006R00</t>
  </si>
  <si>
    <t>Osetí povrchu trávou</t>
  </si>
  <si>
    <t>491,00*1,00</t>
  </si>
  <si>
    <t>188,00*1,00</t>
  </si>
  <si>
    <t>48,00*1,00</t>
  </si>
  <si>
    <t>35,00*1,00</t>
  </si>
  <si>
    <t>Součet: : 15,18000</t>
  </si>
  <si>
    <t>Součet: : 288,42000</t>
  </si>
  <si>
    <t>979990105R00</t>
  </si>
  <si>
    <t>Poplatek za skládku cihelné výrobky do 30x30 cm</t>
  </si>
  <si>
    <t>Součet: : 8,65260</t>
  </si>
  <si>
    <t>Součet: : 6,52740</t>
  </si>
  <si>
    <t xml:space="preserve">výkop pro pilíře : </t>
  </si>
  <si>
    <t>15*(1,50*0,60*0,60)</t>
  </si>
  <si>
    <t xml:space="preserve">  15*(1,50*0,60*0,60)</t>
  </si>
  <si>
    <t>8,10*1,90</t>
  </si>
  <si>
    <t xml:space="preserve">patka pro pilíře : </t>
  </si>
  <si>
    <t>Součet: : 20,45250</t>
  </si>
  <si>
    <t>Kabel 1-NAYY 4x240 mm2 volně uložený</t>
  </si>
  <si>
    <t>Ukončení kab.NAYY 4x240mm2 (oko-sv.12mm)</t>
  </si>
  <si>
    <t>Šroubová spojka 1kV pro 4x150 - 4x240mm2 (pro, opravy 95-240)</t>
  </si>
  <si>
    <t>Pilíř vč.skříně rozpojovací jistící SR422/NK,, vč.svorky V,bez zemních prací</t>
  </si>
  <si>
    <t>Pilíř vč.skříně rozpojovací jistící SR522/NK,, vč.svorky V,bez zemních prací</t>
  </si>
  <si>
    <t>Pilíř vč.skříně rozpoj. jistící s děl. přípoj., SD742/NK,vč.svorky V,bez zem.pr.</t>
  </si>
  <si>
    <t>Pilíř vč.skříně rozpoj. jistící s děl. přípoj., SD842/NK,vč.svorky V,bez zem.pr.</t>
  </si>
  <si>
    <t>Zásuvkové plastové pilíře PZR</t>
  </si>
  <si>
    <t>Zásuvkový podzemní rozvaděč</t>
  </si>
  <si>
    <t>Označení vývodu z rozvaděče, skříně štítkem</t>
  </si>
  <si>
    <t>Uzemnění v zemi-páska FeZn 30x4mm</t>
  </si>
  <si>
    <t>210-012</t>
  </si>
  <si>
    <t>Pojistková lišta redukce 2x160A pro SR a SD skříně</t>
  </si>
  <si>
    <t>210-013</t>
  </si>
  <si>
    <t>Pojistková vložka PN 000 160A,vč.montáže</t>
  </si>
  <si>
    <t>210-014</t>
  </si>
  <si>
    <t>Pojistková vložka PN 2  315A,vč.montáže</t>
  </si>
  <si>
    <t>210-015</t>
  </si>
  <si>
    <t>Pojistková vložka PN 2  350A,vč.montáže</t>
  </si>
  <si>
    <t>210-016</t>
  </si>
  <si>
    <t>Pojistková vložka PN 2  160A,vč.montáže</t>
  </si>
  <si>
    <t>210-017</t>
  </si>
  <si>
    <t>Propojka zkratová  ZP 2,vč.montáže</t>
  </si>
  <si>
    <t>210-018</t>
  </si>
  <si>
    <t>Příchytka kabel.typ 637574-kabel D55-74</t>
  </si>
  <si>
    <t>210-019</t>
  </si>
  <si>
    <t>Příplatek na zatahování kabelu hmotnost do 10kg</t>
  </si>
  <si>
    <t>210-020</t>
  </si>
  <si>
    <t>Skříň kabelová  SD 842 pilíř</t>
  </si>
  <si>
    <t>210-021</t>
  </si>
  <si>
    <t>Vložka pojistková nožová vel.2 160A gG</t>
  </si>
  <si>
    <t>210-022</t>
  </si>
  <si>
    <t>Vazelina na kontakty</t>
  </si>
  <si>
    <t>210-023</t>
  </si>
  <si>
    <t>KABEL NAYY-J 4X240SM mm BK</t>
  </si>
  <si>
    <t>Spojka kabel.šroub. SJL-7a 95-240 mm2</t>
  </si>
  <si>
    <t>Oko kabel. lisovací 240x12 ALU-F GPH</t>
  </si>
  <si>
    <t>Příchytka kabelová SONAP 55-74 ELBA 6375</t>
  </si>
  <si>
    <t>Páska zemnící  FeZn 30/4</t>
  </si>
  <si>
    <t>Lišta poj. 160A s redukcí R220 (sada)</t>
  </si>
  <si>
    <t>Vložka pojistková nožová vel.2 315A gG</t>
  </si>
  <si>
    <t>Vložka pojistková nožová vel.2 350A gG</t>
  </si>
  <si>
    <t>Vložka pojistková nožová vel.000 160A gG</t>
  </si>
  <si>
    <t>Propojka zkratová ZP2 pro lišt. odpína</t>
  </si>
  <si>
    <t>Štítek z PVC 70x30 bíl</t>
  </si>
  <si>
    <t>Pásek vázací na vodiče 3,6x292mm bíl</t>
  </si>
  <si>
    <t>skříň zásuvková PZR 1</t>
  </si>
  <si>
    <t>skříň zásuvková PZR 2</t>
  </si>
  <si>
    <t>skříň zásuvková PZR 3</t>
  </si>
  <si>
    <t>skříň zásuvková PZR 4</t>
  </si>
  <si>
    <t>skříň zásuvková výsuvný sloupek MMS</t>
  </si>
  <si>
    <t>Skříň kabelová  SR 422 pilíř</t>
  </si>
  <si>
    <t>Skříň kabelová  SR 522 pilíř</t>
  </si>
  <si>
    <t>Skříň kabelová  SD 742 pilíř</t>
  </si>
  <si>
    <t>460010011RT3</t>
  </si>
  <si>
    <t>Vytýčení trasy nn vedení v přehled.terénu, v obci, délka trasy do 1000 m</t>
  </si>
  <si>
    <t xml:space="preserve">kabely NN : </t>
  </si>
  <si>
    <t>2,15</t>
  </si>
  <si>
    <t>Měřící transformátor proudů CTS 25 75/5A, vč.úředního ověření</t>
  </si>
  <si>
    <t>Montáž, demontáž transformátorů 22/0,4 kV, elektomontér</t>
  </si>
  <si>
    <t>hod.</t>
  </si>
  <si>
    <t>Doprava pracovníků a montážního materiálu</t>
  </si>
  <si>
    <t>Technická činnost</t>
  </si>
  <si>
    <t>Vypínání a zjišťování pracoviště pro práci, na el.zařízení  - E.ON</t>
  </si>
  <si>
    <t>Přeprogramování elektroměrů, kontrola obvodů, měření a zaplombování pracovníky E.ON</t>
  </si>
  <si>
    <t>D+M 19' Optická vana 24xSCD černá včetně kazet, a průchodek</t>
  </si>
  <si>
    <t>D+M SC/APC Optická spojka SM Duplex</t>
  </si>
  <si>
    <t>D+M SC/APC Optický pigtail 09/125 2m G657A</t>
  </si>
  <si>
    <t>D+M optický svár včetně ochran a měření</t>
  </si>
  <si>
    <t>D+M Příprava koncu kabelu k zakončení ve vaně nebo, rozvaděči</t>
  </si>
  <si>
    <t>D+M Kalibrační a tlaková zkouška trubek</t>
  </si>
  <si>
    <t>D+M Záfuk optického kabelu do chráničky</t>
  </si>
  <si>
    <t>D+M HDPE 12/8 drážkovaná</t>
  </si>
  <si>
    <t>D+M Mikrokabel k zafouknutí, 72vl., 9/125, G657A1, Corning Ultra, MLT, PE, d=5,7mm</t>
  </si>
  <si>
    <t>D+M Mikrokabel k zafouknutí, 24vl., 9/125, G657A1, CLT, PE, d=3,2mm</t>
  </si>
  <si>
    <t>D+M Koncovka E mikrotrubičky pro průměr 12mm, vodotěsná</t>
  </si>
  <si>
    <t>D+M Spojka mikrotrubiček E - přímá, průhledná, pr.12 mm vodotěsná</t>
  </si>
  <si>
    <t>D+M komora OKOS  800x795x460 mm</t>
  </si>
  <si>
    <t>D+M víko na komoru litina B125</t>
  </si>
  <si>
    <t>D+M Panel ORU 12xSC</t>
  </si>
  <si>
    <t>D+M Modul SE pro 36 svárů - Element unit kit</t>
  </si>
  <si>
    <t>D+M Držák tlustostěných trubiček</t>
  </si>
  <si>
    <t>D+M LC/APC Optická spojka SM Duplex</t>
  </si>
  <si>
    <t>D+M LC/APC Optický pigtail 09/125 2m G657A</t>
  </si>
  <si>
    <t>D+M Elektorozvodnice 3x230v 16A zásuvka, včetně přívodu</t>
  </si>
  <si>
    <t>D+M ORU 1 MUC</t>
  </si>
  <si>
    <t>D+M Panel ORU 18xSC</t>
  </si>
  <si>
    <t>D+M SC/PC Optická spojka SM simplexní</t>
  </si>
  <si>
    <t>D+M SC/PC Optický pigtail 09/125 2m G657A</t>
  </si>
  <si>
    <t>D+M ORU 1 SIS</t>
  </si>
  <si>
    <t>D+M Zelený skládací party stan 3 x 3 m, se 4 stěnami</t>
  </si>
  <si>
    <t>D+M PatchKabel duplexní 5m Lc/APC - SC/PC</t>
  </si>
  <si>
    <t>D+M Podružní instalační materiál</t>
  </si>
  <si>
    <t>D+M Tmel Resin pack 9B dvousložkový 50ml</t>
  </si>
  <si>
    <t>D+M Kabelová trasa čerpací stanice</t>
  </si>
  <si>
    <t>828.81</t>
  </si>
  <si>
    <t>vedení kabelová sdělovací dálková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</si>
</sst>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2"/>
      <name val="Arial CE"/>
      <family val="2"/>
      <charset val="238"/>
    </font>
    <font>
      <sz val="8"/>
      <color indexed="21"/>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58">
    <xf numFmtId="0" fontId="0" fillId="0" borderId="0" xfId="0"/>
    <xf numFmtId="0" fontId="0" fillId="0" borderId="0" xfId="0" applyAlignment="1"/>
    <xf numFmtId="14" fontId="3" fillId="0" borderId="0" xfId="0" applyNumberFormat="1" applyFont="1" applyAlignment="1">
      <alignment horizontal="left"/>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6" xfId="0" applyFont="1" applyBorder="1"/>
    <xf numFmtId="0" fontId="8" fillId="0" borderId="0" xfId="0" applyFont="1" applyBorder="1" applyAlignment="1">
      <alignmen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6" xfId="0" applyFont="1" applyBorder="1" applyAlignment="1"/>
    <xf numFmtId="0" fontId="8" fillId="0" borderId="0" xfId="0" applyFont="1" applyBorder="1" applyAlignment="1">
      <alignment horizontal="left" vertical="center"/>
    </xf>
    <xf numFmtId="0" fontId="8" fillId="0" borderId="6" xfId="0" applyFont="1" applyBorder="1" applyAlignment="1">
      <alignmen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1" fontId="8" fillId="0" borderId="10"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applyAlignment="1"/>
    <xf numFmtId="0" fontId="0" fillId="0" borderId="9"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8" xfId="0" applyNumberFormat="1" applyFon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1" fontId="8" fillId="0" borderId="15" xfId="0" applyNumberFormat="1" applyFont="1" applyBorder="1" applyAlignment="1">
      <alignment horizontal="right" vertical="center"/>
    </xf>
    <xf numFmtId="0" fontId="0" fillId="0" borderId="12" xfId="0" applyBorder="1" applyAlignment="1">
      <alignment horizontal="left" vertical="center" indent="1"/>
    </xf>
    <xf numFmtId="49" fontId="0" fillId="0" borderId="16"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12" xfId="0" applyNumberFormat="1" applyFont="1" applyBorder="1" applyAlignment="1">
      <alignment horizontal="right" vertical="center"/>
    </xf>
    <xf numFmtId="0" fontId="0" fillId="0" borderId="14" xfId="0" applyBorder="1" applyAlignment="1">
      <alignment horizontal="left" indent="1"/>
    </xf>
    <xf numFmtId="0" fontId="0" fillId="0" borderId="17" xfId="0" applyFont="1" applyBorder="1" applyAlignment="1">
      <alignment horizontal="left" vertical="top" indent="1"/>
    </xf>
    <xf numFmtId="0" fontId="0" fillId="0" borderId="18" xfId="0" applyBorder="1" applyAlignment="1">
      <alignment vertical="top"/>
    </xf>
    <xf numFmtId="0" fontId="8" fillId="0" borderId="18" xfId="0" applyFont="1" applyFill="1" applyBorder="1" applyAlignment="1">
      <alignment horizontal="left" vertical="top"/>
    </xf>
    <xf numFmtId="0" fontId="8" fillId="0" borderId="18" xfId="0" applyFont="1" applyBorder="1" applyAlignment="1">
      <alignment vertical="center"/>
    </xf>
    <xf numFmtId="0" fontId="0" fillId="0" borderId="18" xfId="0" applyFont="1" applyBorder="1" applyAlignment="1">
      <alignment horizontal="right" vertical="center"/>
    </xf>
    <xf numFmtId="0" fontId="0" fillId="0" borderId="19" xfId="0" applyBorder="1" applyAlignment="1"/>
    <xf numFmtId="0" fontId="0" fillId="0" borderId="6" xfId="0" applyBorder="1" applyAlignment="1">
      <alignment horizontal="left"/>
    </xf>
    <xf numFmtId="0" fontId="0" fillId="0" borderId="20" xfId="0" applyBorder="1"/>
    <xf numFmtId="0" fontId="8" fillId="0" borderId="14" xfId="0" applyFont="1" applyBorder="1" applyAlignment="1">
      <alignment horizontal="left" vertical="center" indent="1"/>
    </xf>
    <xf numFmtId="0" fontId="8" fillId="0" borderId="12" xfId="0" applyFont="1" applyBorder="1" applyAlignment="1">
      <alignment horizontal="left" vertical="center"/>
    </xf>
    <xf numFmtId="0" fontId="8" fillId="0" borderId="12" xfId="0" applyFont="1" applyBorder="1"/>
    <xf numFmtId="49" fontId="0" fillId="0" borderId="12" xfId="0" applyNumberFormat="1" applyBorder="1" applyAlignment="1">
      <alignment vertical="center"/>
    </xf>
    <xf numFmtId="0" fontId="0" fillId="0" borderId="21" xfId="0" applyBorder="1" applyAlignment="1">
      <alignment vertical="center"/>
    </xf>
    <xf numFmtId="0" fontId="9" fillId="3" borderId="1" xfId="0" applyFont="1" applyFill="1" applyBorder="1" applyAlignment="1">
      <alignment horizontal="left" vertical="center" indent="1"/>
    </xf>
    <xf numFmtId="0" fontId="0" fillId="3" borderId="0" xfId="0" applyFill="1" applyBorder="1"/>
    <xf numFmtId="49" fontId="6" fillId="3" borderId="0" xfId="0" applyNumberFormat="1" applyFont="1" applyFill="1" applyBorder="1" applyAlignment="1">
      <alignment horizontal="left" vertical="center"/>
    </xf>
    <xf numFmtId="0" fontId="0" fillId="3" borderId="1" xfId="0" applyFont="1" applyFill="1" applyBorder="1" applyAlignment="1">
      <alignment horizontal="left" vertical="center" indent="1"/>
    </xf>
    <xf numFmtId="0" fontId="8" fillId="3" borderId="0" xfId="0" applyFont="1" applyFill="1" applyBorder="1" applyAlignment="1">
      <alignment horizontal="left" vertical="center"/>
    </xf>
    <xf numFmtId="0" fontId="0" fillId="3" borderId="9" xfId="0" applyFont="1" applyFill="1" applyBorder="1" applyAlignment="1">
      <alignment horizontal="left" vertical="center" indent="1"/>
    </xf>
    <xf numFmtId="0" fontId="0" fillId="3" borderId="6" xfId="0" applyFont="1" applyFill="1" applyBorder="1"/>
    <xf numFmtId="0" fontId="8" fillId="3" borderId="6" xfId="0" applyFont="1" applyFill="1" applyBorder="1" applyAlignment="1">
      <alignment horizontal="left" vertical="center"/>
    </xf>
    <xf numFmtId="49" fontId="8" fillId="0" borderId="0" xfId="0" applyNumberFormat="1" applyFont="1" applyBorder="1" applyAlignment="1">
      <alignment horizontal="left" vertical="center"/>
    </xf>
    <xf numFmtId="49" fontId="8" fillId="0" borderId="6" xfId="0" applyNumberFormat="1" applyFont="1" applyBorder="1" applyAlignment="1">
      <alignment horizontal="left" vertical="center"/>
    </xf>
    <xf numFmtId="49" fontId="8" fillId="0" borderId="6" xfId="0" applyNumberFormat="1" applyFont="1" applyBorder="1" applyAlignment="1">
      <alignment horizontal="right" vertical="center"/>
    </xf>
    <xf numFmtId="49" fontId="8" fillId="0" borderId="0" xfId="0" applyNumberFormat="1" applyFont="1" applyFill="1" applyBorder="1" applyAlignment="1">
      <alignment horizontal="left" vertical="center"/>
    </xf>
    <xf numFmtId="49" fontId="8" fillId="0" borderId="6" xfId="0" applyNumberFormat="1" applyFont="1" applyFill="1" applyBorder="1" applyAlignment="1">
      <alignment horizontal="left" vertical="center"/>
    </xf>
    <xf numFmtId="0" fontId="8" fillId="4" borderId="6" xfId="0" applyFont="1" applyFill="1" applyBorder="1" applyAlignment="1" applyProtection="1">
      <alignment horizontal="right" vertical="center"/>
      <protection locked="0"/>
    </xf>
    <xf numFmtId="0" fontId="8" fillId="4" borderId="0" xfId="0" applyFont="1" applyFill="1" applyBorder="1" applyAlignment="1" applyProtection="1">
      <alignment horizontal="left" vertical="center"/>
      <protection locked="0"/>
    </xf>
    <xf numFmtId="49" fontId="0" fillId="0" borderId="0" xfId="0" applyNumberFormat="1"/>
    <xf numFmtId="4" fontId="0" fillId="0" borderId="0" xfId="0" applyNumberFormat="1" applyAlignment="1"/>
    <xf numFmtId="4" fontId="0" fillId="0" borderId="0" xfId="0" applyNumberFormat="1"/>
    <xf numFmtId="3" fontId="0" fillId="0" borderId="0" xfId="0" applyNumberFormat="1" applyAlignment="1"/>
    <xf numFmtId="3"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shrinkToFit="1"/>
    </xf>
    <xf numFmtId="3" fontId="7" fillId="5" borderId="28" xfId="0" applyNumberFormat="1" applyFont="1" applyFill="1" applyBorder="1" applyAlignment="1">
      <alignment vertical="center"/>
    </xf>
    <xf numFmtId="3" fontId="7" fillId="5" borderId="29" xfId="0" applyNumberFormat="1" applyFont="1" applyFill="1" applyBorder="1" applyAlignment="1">
      <alignment vertical="center"/>
    </xf>
    <xf numFmtId="3" fontId="7" fillId="5" borderId="29" xfId="0" applyNumberFormat="1" applyFont="1" applyFill="1" applyBorder="1" applyAlignment="1">
      <alignment vertical="center" wrapText="1"/>
    </xf>
    <xf numFmtId="3" fontId="10"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3" fontId="0" fillId="0" borderId="31" xfId="0" applyNumberFormat="1" applyBorder="1" applyAlignment="1">
      <alignment vertical="center"/>
    </xf>
    <xf numFmtId="3" fontId="3" fillId="0" borderId="33" xfId="0" applyNumberFormat="1" applyFont="1" applyBorder="1" applyAlignment="1">
      <alignment horizontal="right" vertical="center" wrapText="1" shrinkToFit="1"/>
    </xf>
    <xf numFmtId="3" fontId="3" fillId="0" borderId="33" xfId="0" applyNumberFormat="1" applyFont="1" applyBorder="1" applyAlignment="1">
      <alignment horizontal="right" vertical="center" shrinkToFit="1"/>
    </xf>
    <xf numFmtId="3" fontId="0" fillId="0" borderId="33" xfId="0" applyNumberFormat="1" applyBorder="1" applyAlignment="1">
      <alignment vertical="center" shrinkToFit="1"/>
    </xf>
    <xf numFmtId="3" fontId="0" fillId="0" borderId="33" xfId="0" applyNumberFormat="1" applyBorder="1" applyAlignment="1">
      <alignment vertical="center"/>
    </xf>
    <xf numFmtId="3" fontId="5" fillId="0" borderId="31" xfId="0" applyNumberFormat="1" applyFont="1" applyBorder="1" applyAlignment="1">
      <alignment vertical="center"/>
    </xf>
    <xf numFmtId="3" fontId="5" fillId="0" borderId="33" xfId="0" applyNumberFormat="1" applyFont="1" applyBorder="1" applyAlignment="1">
      <alignment vertical="center" wrapText="1" shrinkToFit="1"/>
    </xf>
    <xf numFmtId="3" fontId="5" fillId="0" borderId="33" xfId="0" applyNumberFormat="1" applyFont="1" applyBorder="1" applyAlignment="1">
      <alignment vertical="center" shrinkToFit="1"/>
    </xf>
    <xf numFmtId="3" fontId="5" fillId="0" borderId="33" xfId="0" applyNumberFormat="1" applyFont="1" applyBorder="1" applyAlignment="1">
      <alignment vertical="center"/>
    </xf>
    <xf numFmtId="3" fontId="0" fillId="0" borderId="31" xfId="0" applyNumberFormat="1" applyBorder="1" applyAlignment="1">
      <alignment horizontal="left" vertical="center"/>
    </xf>
    <xf numFmtId="3" fontId="0" fillId="0" borderId="33" xfId="0" applyNumberFormat="1" applyBorder="1" applyAlignment="1">
      <alignment vertical="center" wrapText="1" shrinkToFit="1"/>
    </xf>
    <xf numFmtId="3" fontId="0" fillId="3" borderId="37" xfId="0" applyNumberFormat="1" applyFill="1" applyBorder="1" applyAlignment="1">
      <alignment vertical="center" wrapText="1" shrinkToFit="1"/>
    </xf>
    <xf numFmtId="3"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xf>
    <xf numFmtId="0" fontId="0" fillId="3" borderId="7" xfId="0" applyFill="1" applyBorder="1" applyAlignment="1">
      <alignment horizontal="left" vertical="center"/>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4" fillId="0" borderId="0" xfId="0" applyFon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5" xfId="0" applyFont="1" applyFill="1" applyBorder="1" applyAlignment="1">
      <alignment vertical="center"/>
    </xf>
    <xf numFmtId="3" fontId="3" fillId="0" borderId="33" xfId="0" applyNumberFormat="1" applyFont="1" applyBorder="1" applyAlignment="1">
      <alignment vertical="center"/>
    </xf>
    <xf numFmtId="3" fontId="3" fillId="3" borderId="37" xfId="0" applyNumberFormat="1" applyFont="1" applyFill="1" applyBorder="1" applyAlignment="1">
      <alignment vertical="center"/>
    </xf>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0" fillId="0" borderId="0" xfId="0" applyAlignment="1">
      <alignment horizontal="center"/>
    </xf>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4"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4" fontId="17" fillId="0" borderId="0" xfId="0" applyNumberFormat="1" applyFont="1" applyBorder="1" applyAlignment="1">
      <alignment vertical="top"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4"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4"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4"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4" fontId="5" fillId="3" borderId="22" xfId="0" applyNumberFormat="1" applyFont="1" applyFill="1" applyBorder="1" applyAlignment="1">
      <alignment vertical="top"/>
    </xf>
    <xf numFmtId="49" fontId="5" fillId="3" borderId="18" xfId="0" applyNumberFormat="1" applyFont="1" applyFill="1" applyBorder="1" applyAlignment="1">
      <alignment horizontal="left" vertical="top" wrapText="1"/>
    </xf>
    <xf numFmtId="49" fontId="17" fillId="0" borderId="43" xfId="0" applyNumberFormat="1" applyFont="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18" fillId="0" borderId="0" xfId="0" applyNumberFormat="1" applyFont="1" applyBorder="1" applyAlignment="1">
      <alignment horizontal="center" vertical="top" wrapText="1" shrinkToFit="1"/>
    </xf>
    <xf numFmtId="0" fontId="18" fillId="0" borderId="0" xfId="0" applyNumberFormat="1" applyFont="1" applyBorder="1" applyAlignment="1">
      <alignment vertical="top" wrapText="1" shrinkToFit="1"/>
    </xf>
    <xf numFmtId="0" fontId="19" fillId="0" borderId="0" xfId="0" applyNumberFormat="1" applyFont="1" applyBorder="1" applyAlignment="1">
      <alignment horizontal="center" vertical="top" wrapText="1" shrinkToFit="1"/>
    </xf>
    <xf numFmtId="0" fontId="19" fillId="0" borderId="0" xfId="0" applyNumberFormat="1" applyFont="1" applyBorder="1" applyAlignment="1">
      <alignment vertical="top" wrapText="1" shrinkToFit="1"/>
    </xf>
    <xf numFmtId="0" fontId="18" fillId="0" borderId="0" xfId="0" quotePrefix="1" applyNumberFormat="1" applyFont="1" applyBorder="1" applyAlignment="1">
      <alignment horizontal="left" vertical="top" wrapText="1"/>
    </xf>
    <xf numFmtId="0" fontId="19" fillId="0" borderId="0" xfId="0" applyNumberFormat="1" applyFont="1" applyBorder="1" applyAlignment="1">
      <alignment horizontal="left" vertical="top" wrapText="1"/>
    </xf>
    <xf numFmtId="0" fontId="19" fillId="0" borderId="0" xfId="0" quotePrefix="1" applyNumberFormat="1" applyFont="1" applyBorder="1" applyAlignment="1">
      <alignment horizontal="left" vertical="top" wrapText="1"/>
    </xf>
    <xf numFmtId="0" fontId="20" fillId="0" borderId="0" xfId="0" applyNumberFormat="1" applyFont="1" applyAlignment="1">
      <alignment wrapText="1"/>
    </xf>
    <xf numFmtId="0" fontId="3" fillId="2" borderId="0" xfId="0" applyFont="1" applyFill="1" applyAlignment="1">
      <alignment horizontal="left" wrapText="1"/>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0" fontId="8" fillId="4" borderId="0" xfId="0" applyFont="1" applyFill="1" applyBorder="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Border="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Fon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Font="1" applyBorder="1" applyAlignment="1">
      <alignment horizontal="right" indent="1"/>
    </xf>
    <xf numFmtId="0" fontId="0" fillId="0" borderId="8" xfId="0" applyFont="1"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horizontal="center"/>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4" fontId="11" fillId="0" borderId="18" xfId="0" applyNumberFormat="1" applyFont="1" applyBorder="1" applyAlignment="1">
      <alignment horizontal="right" vertical="center"/>
    </xf>
    <xf numFmtId="3" fontId="5" fillId="0" borderId="32" xfId="0" applyNumberFormat="1" applyFont="1" applyBorder="1" applyAlignment="1">
      <alignment vertical="center"/>
    </xf>
    <xf numFmtId="3" fontId="5" fillId="0" borderId="32" xfId="0" applyNumberFormat="1" applyFont="1" applyBorder="1" applyAlignment="1">
      <alignment vertical="center" wrapText="1"/>
    </xf>
    <xf numFmtId="3" fontId="0" fillId="0" borderId="32" xfId="0" applyNumberFormat="1" applyBorder="1" applyAlignment="1">
      <alignment vertical="center"/>
    </xf>
    <xf numFmtId="3" fontId="0" fillId="0" borderId="32" xfId="0" applyNumberFormat="1" applyBorder="1" applyAlignment="1">
      <alignment vertical="center" wrapText="1"/>
    </xf>
    <xf numFmtId="3" fontId="0" fillId="3" borderId="34" xfId="0" applyNumberFormat="1" applyFill="1" applyBorder="1" applyAlignment="1">
      <alignment vertical="center"/>
    </xf>
    <xf numFmtId="3" fontId="0" fillId="3" borderId="35" xfId="0" applyNumberFormat="1" applyFill="1" applyBorder="1" applyAlignment="1">
      <alignment vertical="center"/>
    </xf>
    <xf numFmtId="3" fontId="0" fillId="3" borderId="36" xfId="0" applyNumberFormat="1" applyFill="1" applyBorder="1" applyAlignment="1">
      <alignment vertical="center"/>
    </xf>
    <xf numFmtId="0" fontId="0" fillId="0" borderId="0" xfId="0" applyNumberFormat="1"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0" borderId="18" xfId="0" applyBorder="1" applyAlignment="1">
      <alignment vertical="top"/>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A2" sqref="A2:G2"/>
    </sheetView>
  </sheetViews>
  <sheetFormatPr defaultRowHeight="12.75" x14ac:dyDescent="0.2"/>
  <sheetData>
    <row r="1" spans="1:7" x14ac:dyDescent="0.2">
      <c r="A1" s="34" t="s">
        <v>38</v>
      </c>
    </row>
    <row r="2" spans="1:7" ht="57.75" customHeight="1" x14ac:dyDescent="0.2">
      <c r="A2" s="198" t="s">
        <v>39</v>
      </c>
      <c r="B2" s="198"/>
      <c r="C2" s="198"/>
      <c r="D2" s="198"/>
      <c r="E2" s="198"/>
      <c r="F2" s="198"/>
      <c r="G2" s="198"/>
    </row>
  </sheetData>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69</v>
      </c>
      <c r="C3" s="247" t="s">
        <v>70</v>
      </c>
      <c r="D3" s="248"/>
      <c r="E3" s="248"/>
      <c r="F3" s="248"/>
      <c r="G3" s="249"/>
      <c r="AC3" s="90" t="s">
        <v>225</v>
      </c>
      <c r="AG3" t="s">
        <v>227</v>
      </c>
    </row>
    <row r="4" spans="1:60" ht="24.95" customHeight="1" x14ac:dyDescent="0.2">
      <c r="A4" s="145" t="s">
        <v>9</v>
      </c>
      <c r="B4" s="146" t="s">
        <v>71</v>
      </c>
      <c r="C4" s="250" t="s">
        <v>70</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SUMIF(AG9:AG52,"&lt;&gt;NOR",G9:G52)</f>
        <v>0</v>
      </c>
      <c r="H8" s="167"/>
      <c r="I8" s="167">
        <f>SUM(I9:I52)</f>
        <v>0</v>
      </c>
      <c r="J8" s="167"/>
      <c r="K8" s="167">
        <f>SUM(K9:K52)</f>
        <v>0</v>
      </c>
      <c r="L8" s="167"/>
      <c r="M8" s="167">
        <f>SUM(M9:M52)</f>
        <v>0</v>
      </c>
      <c r="N8" s="167"/>
      <c r="O8" s="167">
        <f>SUM(O9:O52)</f>
        <v>0</v>
      </c>
      <c r="P8" s="167"/>
      <c r="Q8" s="167">
        <f>SUM(Q9:Q52)</f>
        <v>0</v>
      </c>
      <c r="R8" s="167"/>
      <c r="S8" s="167"/>
      <c r="T8" s="168"/>
      <c r="U8" s="162"/>
      <c r="V8" s="162">
        <f>SUM(V9:V52)</f>
        <v>893.15</v>
      </c>
      <c r="W8" s="162"/>
      <c r="AG8" t="s">
        <v>250</v>
      </c>
    </row>
    <row r="9" spans="1:60" ht="22.5" outlineLevel="1" x14ac:dyDescent="0.2">
      <c r="A9" s="169">
        <v>1</v>
      </c>
      <c r="B9" s="170" t="s">
        <v>465</v>
      </c>
      <c r="C9" s="186" t="s">
        <v>466</v>
      </c>
      <c r="D9" s="171" t="s">
        <v>305</v>
      </c>
      <c r="E9" s="172">
        <v>753</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0.187</v>
      </c>
      <c r="V9" s="161">
        <f>ROUND(E9*U9,2)</f>
        <v>140.81</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397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496</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843</v>
      </c>
      <c r="D12" s="190"/>
      <c r="E12" s="191">
        <v>386.5</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844</v>
      </c>
      <c r="D13" s="190"/>
      <c r="E13" s="191">
        <v>366.5</v>
      </c>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69">
        <v>2</v>
      </c>
      <c r="B14" s="170" t="s">
        <v>845</v>
      </c>
      <c r="C14" s="186" t="s">
        <v>846</v>
      </c>
      <c r="D14" s="171" t="s">
        <v>305</v>
      </c>
      <c r="E14" s="172">
        <v>100</v>
      </c>
      <c r="F14" s="173"/>
      <c r="G14" s="174">
        <f>ROUND(E14*F14,2)</f>
        <v>0</v>
      </c>
      <c r="H14" s="173"/>
      <c r="I14" s="174">
        <f>ROUND(E14*H14,2)</f>
        <v>0</v>
      </c>
      <c r="J14" s="173"/>
      <c r="K14" s="174">
        <f>ROUND(E14*J14,2)</f>
        <v>0</v>
      </c>
      <c r="L14" s="174">
        <v>21</v>
      </c>
      <c r="M14" s="174">
        <f>G14*(1+L14/100)</f>
        <v>0</v>
      </c>
      <c r="N14" s="174">
        <v>0</v>
      </c>
      <c r="O14" s="174">
        <f>ROUND(E14*N14,2)</f>
        <v>0</v>
      </c>
      <c r="P14" s="174">
        <v>0</v>
      </c>
      <c r="Q14" s="174">
        <f>ROUND(E14*P14,2)</f>
        <v>0</v>
      </c>
      <c r="R14" s="174" t="s">
        <v>294</v>
      </c>
      <c r="S14" s="174" t="s">
        <v>261</v>
      </c>
      <c r="T14" s="175" t="s">
        <v>261</v>
      </c>
      <c r="U14" s="161">
        <v>3.5329999999999999</v>
      </c>
      <c r="V14" s="161">
        <f>ROUND(E14*U14,2)</f>
        <v>353.3</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254" t="s">
        <v>847</v>
      </c>
      <c r="D15" s="255"/>
      <c r="E15" s="255"/>
      <c r="F15" s="255"/>
      <c r="G15" s="255"/>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297</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496</v>
      </c>
      <c r="D16" s="190"/>
      <c r="E16" s="191"/>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194" t="s">
        <v>848</v>
      </c>
      <c r="D17" s="190"/>
      <c r="E17" s="191">
        <v>100</v>
      </c>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69">
        <v>3</v>
      </c>
      <c r="B18" s="170" t="s">
        <v>469</v>
      </c>
      <c r="C18" s="186" t="s">
        <v>470</v>
      </c>
      <c r="D18" s="171" t="s">
        <v>305</v>
      </c>
      <c r="E18" s="172">
        <v>753</v>
      </c>
      <c r="F18" s="173"/>
      <c r="G18" s="174">
        <f>ROUND(E18*F18,2)</f>
        <v>0</v>
      </c>
      <c r="H18" s="173"/>
      <c r="I18" s="174">
        <f>ROUND(E18*H18,2)</f>
        <v>0</v>
      </c>
      <c r="J18" s="173"/>
      <c r="K18" s="174">
        <f>ROUND(E18*J18,2)</f>
        <v>0</v>
      </c>
      <c r="L18" s="174">
        <v>21</v>
      </c>
      <c r="M18" s="174">
        <f>G18*(1+L18/100)</f>
        <v>0</v>
      </c>
      <c r="N18" s="174">
        <v>0</v>
      </c>
      <c r="O18" s="174">
        <f>ROUND(E18*N18,2)</f>
        <v>0</v>
      </c>
      <c r="P18" s="174">
        <v>0</v>
      </c>
      <c r="Q18" s="174">
        <f>ROUND(E18*P18,2)</f>
        <v>0</v>
      </c>
      <c r="R18" s="174" t="s">
        <v>294</v>
      </c>
      <c r="S18" s="174" t="s">
        <v>261</v>
      </c>
      <c r="T18" s="175" t="s">
        <v>261</v>
      </c>
      <c r="U18" s="161">
        <v>0.34499999999999997</v>
      </c>
      <c r="V18" s="161">
        <f>ROUND(E18*U18,2)</f>
        <v>259.79000000000002</v>
      </c>
      <c r="W18" s="161"/>
      <c r="X18" s="152"/>
      <c r="Y18" s="152"/>
      <c r="Z18" s="152"/>
      <c r="AA18" s="152"/>
      <c r="AB18" s="152"/>
      <c r="AC18" s="152"/>
      <c r="AD18" s="152"/>
      <c r="AE18" s="152"/>
      <c r="AF18" s="152"/>
      <c r="AG18" s="152" t="s">
        <v>295</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254" t="s">
        <v>407</v>
      </c>
      <c r="D19" s="255"/>
      <c r="E19" s="255"/>
      <c r="F19" s="255"/>
      <c r="G19" s="255"/>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297</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194" t="s">
        <v>496</v>
      </c>
      <c r="D20" s="190"/>
      <c r="E20" s="191"/>
      <c r="F20" s="161"/>
      <c r="G20" s="161"/>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299</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4" t="s">
        <v>843</v>
      </c>
      <c r="D21" s="190"/>
      <c r="E21" s="191">
        <v>386.5</v>
      </c>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496</v>
      </c>
      <c r="D22" s="190"/>
      <c r="E22" s="191"/>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844</v>
      </c>
      <c r="D23" s="190"/>
      <c r="E23" s="191">
        <v>366.5</v>
      </c>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69">
        <v>4</v>
      </c>
      <c r="B24" s="170" t="s">
        <v>471</v>
      </c>
      <c r="C24" s="186" t="s">
        <v>472</v>
      </c>
      <c r="D24" s="171" t="s">
        <v>305</v>
      </c>
      <c r="E24" s="172">
        <v>753</v>
      </c>
      <c r="F24" s="173"/>
      <c r="G24" s="174">
        <f>ROUND(E24*F24,2)</f>
        <v>0</v>
      </c>
      <c r="H24" s="173"/>
      <c r="I24" s="174">
        <f>ROUND(E24*H24,2)</f>
        <v>0</v>
      </c>
      <c r="J24" s="173"/>
      <c r="K24" s="174">
        <f>ROUND(E24*J24,2)</f>
        <v>0</v>
      </c>
      <c r="L24" s="174">
        <v>21</v>
      </c>
      <c r="M24" s="174">
        <f>G24*(1+L24/100)</f>
        <v>0</v>
      </c>
      <c r="N24" s="174">
        <v>0</v>
      </c>
      <c r="O24" s="174">
        <f>ROUND(E24*N24,2)</f>
        <v>0</v>
      </c>
      <c r="P24" s="174">
        <v>0</v>
      </c>
      <c r="Q24" s="174">
        <f>ROUND(E24*P24,2)</f>
        <v>0</v>
      </c>
      <c r="R24" s="174" t="s">
        <v>294</v>
      </c>
      <c r="S24" s="174" t="s">
        <v>261</v>
      </c>
      <c r="T24" s="175" t="s">
        <v>261</v>
      </c>
      <c r="U24" s="161">
        <v>1.0999999999999999E-2</v>
      </c>
      <c r="V24" s="161">
        <f>ROUND(E24*U24,2)</f>
        <v>8.2799999999999994</v>
      </c>
      <c r="W24" s="161"/>
      <c r="X24" s="152"/>
      <c r="Y24" s="152"/>
      <c r="Z24" s="152"/>
      <c r="AA24" s="152"/>
      <c r="AB24" s="152"/>
      <c r="AC24" s="152"/>
      <c r="AD24" s="152"/>
      <c r="AE24" s="152"/>
      <c r="AF24" s="152"/>
      <c r="AG24" s="152" t="s">
        <v>295</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254" t="s">
        <v>306</v>
      </c>
      <c r="D25" s="255"/>
      <c r="E25" s="255"/>
      <c r="F25" s="255"/>
      <c r="G25" s="255"/>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297</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496</v>
      </c>
      <c r="D26" s="190"/>
      <c r="E26" s="191"/>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843</v>
      </c>
      <c r="D27" s="190"/>
      <c r="E27" s="191">
        <v>386.5</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4" t="s">
        <v>496</v>
      </c>
      <c r="D28" s="190"/>
      <c r="E28" s="191"/>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844</v>
      </c>
      <c r="D29" s="190"/>
      <c r="E29" s="191">
        <v>366.5</v>
      </c>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ht="22.5" outlineLevel="1" x14ac:dyDescent="0.2">
      <c r="A30" s="169">
        <v>5</v>
      </c>
      <c r="B30" s="170" t="s">
        <v>312</v>
      </c>
      <c r="C30" s="186" t="s">
        <v>313</v>
      </c>
      <c r="D30" s="171" t="s">
        <v>305</v>
      </c>
      <c r="E30" s="172">
        <v>753</v>
      </c>
      <c r="F30" s="173"/>
      <c r="G30" s="174">
        <f>ROUND(E30*F30,2)</f>
        <v>0</v>
      </c>
      <c r="H30" s="173"/>
      <c r="I30" s="174">
        <f>ROUND(E30*H30,2)</f>
        <v>0</v>
      </c>
      <c r="J30" s="173"/>
      <c r="K30" s="174">
        <f>ROUND(E30*J30,2)</f>
        <v>0</v>
      </c>
      <c r="L30" s="174">
        <v>21</v>
      </c>
      <c r="M30" s="174">
        <f>G30*(1+L30/100)</f>
        <v>0</v>
      </c>
      <c r="N30" s="174">
        <v>0</v>
      </c>
      <c r="O30" s="174">
        <f>ROUND(E30*N30,2)</f>
        <v>0</v>
      </c>
      <c r="P30" s="174">
        <v>0</v>
      </c>
      <c r="Q30" s="174">
        <f>ROUND(E30*P30,2)</f>
        <v>0</v>
      </c>
      <c r="R30" s="174" t="s">
        <v>294</v>
      </c>
      <c r="S30" s="174" t="s">
        <v>261</v>
      </c>
      <c r="T30" s="175" t="s">
        <v>261</v>
      </c>
      <c r="U30" s="161">
        <v>5.2999999999999999E-2</v>
      </c>
      <c r="V30" s="161">
        <f>ROUND(E30*U30,2)</f>
        <v>39.909999999999997</v>
      </c>
      <c r="W30" s="161"/>
      <c r="X30" s="152"/>
      <c r="Y30" s="152"/>
      <c r="Z30" s="152"/>
      <c r="AA30" s="152"/>
      <c r="AB30" s="152"/>
      <c r="AC30" s="152"/>
      <c r="AD30" s="152"/>
      <c r="AE30" s="152"/>
      <c r="AF30" s="152"/>
      <c r="AG30" s="152" t="s">
        <v>295</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496</v>
      </c>
      <c r="D31" s="190"/>
      <c r="E31" s="191"/>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843</v>
      </c>
      <c r="D32" s="190"/>
      <c r="E32" s="191">
        <v>386.5</v>
      </c>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496</v>
      </c>
      <c r="D33" s="190"/>
      <c r="E33" s="191"/>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844</v>
      </c>
      <c r="D34" s="190"/>
      <c r="E34" s="191">
        <v>366.5</v>
      </c>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ht="22.5" outlineLevel="1" x14ac:dyDescent="0.2">
      <c r="A35" s="169">
        <v>6</v>
      </c>
      <c r="B35" s="170" t="s">
        <v>412</v>
      </c>
      <c r="C35" s="186" t="s">
        <v>413</v>
      </c>
      <c r="D35" s="171" t="s">
        <v>305</v>
      </c>
      <c r="E35" s="172">
        <v>753</v>
      </c>
      <c r="F35" s="173"/>
      <c r="G35" s="174">
        <f>ROUND(E35*F35,2)</f>
        <v>0</v>
      </c>
      <c r="H35" s="173"/>
      <c r="I35" s="174">
        <f>ROUND(E35*H35,2)</f>
        <v>0</v>
      </c>
      <c r="J35" s="173"/>
      <c r="K35" s="174">
        <f>ROUND(E35*J35,2)</f>
        <v>0</v>
      </c>
      <c r="L35" s="174">
        <v>21</v>
      </c>
      <c r="M35" s="174">
        <f>G35*(1+L35/100)</f>
        <v>0</v>
      </c>
      <c r="N35" s="174">
        <v>0</v>
      </c>
      <c r="O35" s="174">
        <f>ROUND(E35*N35,2)</f>
        <v>0</v>
      </c>
      <c r="P35" s="174">
        <v>0</v>
      </c>
      <c r="Q35" s="174">
        <f>ROUND(E35*P35,2)</f>
        <v>0</v>
      </c>
      <c r="R35" s="174" t="s">
        <v>294</v>
      </c>
      <c r="S35" s="174" t="s">
        <v>261</v>
      </c>
      <c r="T35" s="175" t="s">
        <v>261</v>
      </c>
      <c r="U35" s="161">
        <v>8.9999999999999993E-3</v>
      </c>
      <c r="V35" s="161">
        <f>ROUND(E35*U35,2)</f>
        <v>6.78</v>
      </c>
      <c r="W35" s="161"/>
      <c r="X35" s="152"/>
      <c r="Y35" s="152"/>
      <c r="Z35" s="152"/>
      <c r="AA35" s="152"/>
      <c r="AB35" s="152"/>
      <c r="AC35" s="152"/>
      <c r="AD35" s="152"/>
      <c r="AE35" s="152"/>
      <c r="AF35" s="152"/>
      <c r="AG35" s="152" t="s">
        <v>295</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194" t="s">
        <v>496</v>
      </c>
      <c r="D36" s="190"/>
      <c r="E36" s="191"/>
      <c r="F36" s="161"/>
      <c r="G36" s="161"/>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299</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4" t="s">
        <v>843</v>
      </c>
      <c r="D37" s="190"/>
      <c r="E37" s="191">
        <v>386.5</v>
      </c>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496</v>
      </c>
      <c r="D38" s="190"/>
      <c r="E38" s="191"/>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4" t="s">
        <v>844</v>
      </c>
      <c r="D39" s="190"/>
      <c r="E39" s="191">
        <v>366.5</v>
      </c>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69">
        <v>7</v>
      </c>
      <c r="B40" s="170" t="s">
        <v>479</v>
      </c>
      <c r="C40" s="186" t="s">
        <v>480</v>
      </c>
      <c r="D40" s="171" t="s">
        <v>293</v>
      </c>
      <c r="E40" s="172">
        <v>773</v>
      </c>
      <c r="F40" s="173"/>
      <c r="G40" s="174">
        <f>ROUND(E40*F40,2)</f>
        <v>0</v>
      </c>
      <c r="H40" s="173"/>
      <c r="I40" s="174">
        <f>ROUND(E40*H40,2)</f>
        <v>0</v>
      </c>
      <c r="J40" s="173"/>
      <c r="K40" s="174">
        <f>ROUND(E40*J40,2)</f>
        <v>0</v>
      </c>
      <c r="L40" s="174">
        <v>21</v>
      </c>
      <c r="M40" s="174">
        <f>G40*(1+L40/100)</f>
        <v>0</v>
      </c>
      <c r="N40" s="174">
        <v>0</v>
      </c>
      <c r="O40" s="174">
        <f>ROUND(E40*N40,2)</f>
        <v>0</v>
      </c>
      <c r="P40" s="174">
        <v>0</v>
      </c>
      <c r="Q40" s="174">
        <f>ROUND(E40*P40,2)</f>
        <v>0</v>
      </c>
      <c r="R40" s="174" t="s">
        <v>294</v>
      </c>
      <c r="S40" s="174" t="s">
        <v>261</v>
      </c>
      <c r="T40" s="175" t="s">
        <v>261</v>
      </c>
      <c r="U40" s="161">
        <v>1.7999999999999999E-2</v>
      </c>
      <c r="V40" s="161">
        <f>ROUND(E40*U40,2)</f>
        <v>13.91</v>
      </c>
      <c r="W40" s="161"/>
      <c r="X40" s="152"/>
      <c r="Y40" s="152"/>
      <c r="Z40" s="152"/>
      <c r="AA40" s="152"/>
      <c r="AB40" s="152"/>
      <c r="AC40" s="152"/>
      <c r="AD40" s="152"/>
      <c r="AE40" s="152"/>
      <c r="AF40" s="152"/>
      <c r="AG40" s="152" t="s">
        <v>295</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254" t="s">
        <v>481</v>
      </c>
      <c r="D41" s="255"/>
      <c r="E41" s="255"/>
      <c r="F41" s="255"/>
      <c r="G41" s="255"/>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297</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4" t="s">
        <v>496</v>
      </c>
      <c r="D42" s="190"/>
      <c r="E42" s="191"/>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849</v>
      </c>
      <c r="D43" s="190"/>
      <c r="E43" s="191">
        <v>773</v>
      </c>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69">
        <v>8</v>
      </c>
      <c r="B44" s="170" t="s">
        <v>850</v>
      </c>
      <c r="C44" s="186" t="s">
        <v>851</v>
      </c>
      <c r="D44" s="171" t="s">
        <v>293</v>
      </c>
      <c r="E44" s="172">
        <v>733</v>
      </c>
      <c r="F44" s="173"/>
      <c r="G44" s="174">
        <f>ROUND(E44*F44,2)</f>
        <v>0</v>
      </c>
      <c r="H44" s="173"/>
      <c r="I44" s="174">
        <f>ROUND(E44*H44,2)</f>
        <v>0</v>
      </c>
      <c r="J44" s="173"/>
      <c r="K44" s="174">
        <f>ROUND(E44*J44,2)</f>
        <v>0</v>
      </c>
      <c r="L44" s="174">
        <v>21</v>
      </c>
      <c r="M44" s="174">
        <f>G44*(1+L44/100)</f>
        <v>0</v>
      </c>
      <c r="N44" s="174">
        <v>0</v>
      </c>
      <c r="O44" s="174">
        <f>ROUND(E44*N44,2)</f>
        <v>0</v>
      </c>
      <c r="P44" s="174">
        <v>0</v>
      </c>
      <c r="Q44" s="174">
        <f>ROUND(E44*P44,2)</f>
        <v>0</v>
      </c>
      <c r="R44" s="174" t="s">
        <v>294</v>
      </c>
      <c r="S44" s="174" t="s">
        <v>261</v>
      </c>
      <c r="T44" s="175" t="s">
        <v>261</v>
      </c>
      <c r="U44" s="161">
        <v>9.6000000000000002E-2</v>
      </c>
      <c r="V44" s="161">
        <f>ROUND(E44*U44,2)</f>
        <v>70.37</v>
      </c>
      <c r="W44" s="161"/>
      <c r="X44" s="152"/>
      <c r="Y44" s="152"/>
      <c r="Z44" s="152"/>
      <c r="AA44" s="152"/>
      <c r="AB44" s="152"/>
      <c r="AC44" s="152"/>
      <c r="AD44" s="152"/>
      <c r="AE44" s="152"/>
      <c r="AF44" s="152"/>
      <c r="AG44" s="152" t="s">
        <v>295</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254" t="s">
        <v>481</v>
      </c>
      <c r="D45" s="255"/>
      <c r="E45" s="255"/>
      <c r="F45" s="255"/>
      <c r="G45" s="255"/>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297</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4" t="s">
        <v>496</v>
      </c>
      <c r="D46" s="190"/>
      <c r="E46" s="191"/>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0</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852</v>
      </c>
      <c r="D47" s="190"/>
      <c r="E47" s="191">
        <v>733</v>
      </c>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69">
        <v>9</v>
      </c>
      <c r="B48" s="170" t="s">
        <v>484</v>
      </c>
      <c r="C48" s="186" t="s">
        <v>485</v>
      </c>
      <c r="D48" s="171" t="s">
        <v>305</v>
      </c>
      <c r="E48" s="172">
        <v>753</v>
      </c>
      <c r="F48" s="173"/>
      <c r="G48" s="174">
        <f>ROUND(E48*F48,2)</f>
        <v>0</v>
      </c>
      <c r="H48" s="173"/>
      <c r="I48" s="174">
        <f>ROUND(E48*H48,2)</f>
        <v>0</v>
      </c>
      <c r="J48" s="173"/>
      <c r="K48" s="174">
        <f>ROUND(E48*J48,2)</f>
        <v>0</v>
      </c>
      <c r="L48" s="174">
        <v>21</v>
      </c>
      <c r="M48" s="174">
        <f>G48*(1+L48/100)</f>
        <v>0</v>
      </c>
      <c r="N48" s="174">
        <v>0</v>
      </c>
      <c r="O48" s="174">
        <f>ROUND(E48*N48,2)</f>
        <v>0</v>
      </c>
      <c r="P48" s="174">
        <v>0</v>
      </c>
      <c r="Q48" s="174">
        <f>ROUND(E48*P48,2)</f>
        <v>0</v>
      </c>
      <c r="R48" s="174" t="s">
        <v>294</v>
      </c>
      <c r="S48" s="174" t="s">
        <v>261</v>
      </c>
      <c r="T48" s="175" t="s">
        <v>261</v>
      </c>
      <c r="U48" s="161">
        <v>0</v>
      </c>
      <c r="V48" s="161">
        <f>ROUND(E48*U48,2)</f>
        <v>0</v>
      </c>
      <c r="W48" s="161"/>
      <c r="X48" s="152"/>
      <c r="Y48" s="152"/>
      <c r="Z48" s="152"/>
      <c r="AA48" s="152"/>
      <c r="AB48" s="152"/>
      <c r="AC48" s="152"/>
      <c r="AD48" s="152"/>
      <c r="AE48" s="152"/>
      <c r="AF48" s="152"/>
      <c r="AG48" s="152" t="s">
        <v>295</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4" t="s">
        <v>496</v>
      </c>
      <c r="D49" s="190"/>
      <c r="E49" s="191"/>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4" t="s">
        <v>843</v>
      </c>
      <c r="D50" s="190"/>
      <c r="E50" s="191">
        <v>386.5</v>
      </c>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4" t="s">
        <v>496</v>
      </c>
      <c r="D51" s="190"/>
      <c r="E51" s="191"/>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4" t="s">
        <v>844</v>
      </c>
      <c r="D52" s="190"/>
      <c r="E52" s="191">
        <v>366.5</v>
      </c>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x14ac:dyDescent="0.2">
      <c r="A53" s="163" t="s">
        <v>249</v>
      </c>
      <c r="B53" s="164" t="s">
        <v>162</v>
      </c>
      <c r="C53" s="184" t="s">
        <v>163</v>
      </c>
      <c r="D53" s="165"/>
      <c r="E53" s="166"/>
      <c r="F53" s="167"/>
      <c r="G53" s="167">
        <f>SUMIF(AG54:AG80,"&lt;&gt;NOR",G54:G80)</f>
        <v>0</v>
      </c>
      <c r="H53" s="167"/>
      <c r="I53" s="167">
        <f>SUM(I54:I80)</f>
        <v>0</v>
      </c>
      <c r="J53" s="167"/>
      <c r="K53" s="167">
        <f>SUM(K54:K80)</f>
        <v>0</v>
      </c>
      <c r="L53" s="167"/>
      <c r="M53" s="167">
        <f>SUM(M54:M80)</f>
        <v>0</v>
      </c>
      <c r="N53" s="167"/>
      <c r="O53" s="167">
        <f>SUM(O54:O80)</f>
        <v>1698.78</v>
      </c>
      <c r="P53" s="167"/>
      <c r="Q53" s="167">
        <f>SUM(Q54:Q80)</f>
        <v>0</v>
      </c>
      <c r="R53" s="167"/>
      <c r="S53" s="167"/>
      <c r="T53" s="168"/>
      <c r="U53" s="162"/>
      <c r="V53" s="162">
        <f>SUM(V54:V80)</f>
        <v>187.45999999999998</v>
      </c>
      <c r="W53" s="162"/>
      <c r="AG53" t="s">
        <v>250</v>
      </c>
    </row>
    <row r="54" spans="1:60" ht="22.5" outlineLevel="1" x14ac:dyDescent="0.2">
      <c r="A54" s="169">
        <v>10</v>
      </c>
      <c r="B54" s="170" t="s">
        <v>494</v>
      </c>
      <c r="C54" s="186" t="s">
        <v>495</v>
      </c>
      <c r="D54" s="171" t="s">
        <v>293</v>
      </c>
      <c r="E54" s="172">
        <v>3012</v>
      </c>
      <c r="F54" s="173"/>
      <c r="G54" s="174">
        <f>ROUND(E54*F54,2)</f>
        <v>0</v>
      </c>
      <c r="H54" s="173"/>
      <c r="I54" s="174">
        <f>ROUND(E54*H54,2)</f>
        <v>0</v>
      </c>
      <c r="J54" s="173"/>
      <c r="K54" s="174">
        <f>ROUND(E54*J54,2)</f>
        <v>0</v>
      </c>
      <c r="L54" s="174">
        <v>21</v>
      </c>
      <c r="M54" s="174">
        <f>G54*(1+L54/100)</f>
        <v>0</v>
      </c>
      <c r="N54" s="174">
        <v>0.37080000000000002</v>
      </c>
      <c r="O54" s="174">
        <f>ROUND(E54*N54,2)</f>
        <v>1116.8499999999999</v>
      </c>
      <c r="P54" s="174">
        <v>0</v>
      </c>
      <c r="Q54" s="174">
        <f>ROUND(E54*P54,2)</f>
        <v>0</v>
      </c>
      <c r="R54" s="174" t="s">
        <v>333</v>
      </c>
      <c r="S54" s="174" t="s">
        <v>261</v>
      </c>
      <c r="T54" s="175" t="s">
        <v>261</v>
      </c>
      <c r="U54" s="161">
        <v>2.9000000000000001E-2</v>
      </c>
      <c r="V54" s="161">
        <f>ROUND(E54*U54,2)</f>
        <v>87.35</v>
      </c>
      <c r="W54" s="161"/>
      <c r="X54" s="152"/>
      <c r="Y54" s="152"/>
      <c r="Z54" s="152"/>
      <c r="AA54" s="152"/>
      <c r="AB54" s="152"/>
      <c r="AC54" s="152"/>
      <c r="AD54" s="152"/>
      <c r="AE54" s="152"/>
      <c r="AF54" s="152"/>
      <c r="AG54" s="152" t="s">
        <v>295</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496</v>
      </c>
      <c r="D55" s="190"/>
      <c r="E55" s="191"/>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4" t="s">
        <v>853</v>
      </c>
      <c r="D56" s="190"/>
      <c r="E56" s="191">
        <v>1506</v>
      </c>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4" t="s">
        <v>853</v>
      </c>
      <c r="D57" s="190"/>
      <c r="E57" s="191">
        <v>1506</v>
      </c>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ht="22.5" outlineLevel="1" x14ac:dyDescent="0.2">
      <c r="A58" s="169">
        <v>11</v>
      </c>
      <c r="B58" s="170" t="s">
        <v>331</v>
      </c>
      <c r="C58" s="186" t="s">
        <v>332</v>
      </c>
      <c r="D58" s="171" t="s">
        <v>293</v>
      </c>
      <c r="E58" s="172">
        <v>2130</v>
      </c>
      <c r="F58" s="173"/>
      <c r="G58" s="174">
        <f>ROUND(E58*F58,2)</f>
        <v>0</v>
      </c>
      <c r="H58" s="173"/>
      <c r="I58" s="174">
        <f>ROUND(E58*H58,2)</f>
        <v>0</v>
      </c>
      <c r="J58" s="173"/>
      <c r="K58" s="174">
        <f>ROUND(E58*J58,2)</f>
        <v>0</v>
      </c>
      <c r="L58" s="174">
        <v>21</v>
      </c>
      <c r="M58" s="174">
        <f>G58*(1+L58/100)</f>
        <v>0</v>
      </c>
      <c r="N58" s="174">
        <v>0.15826000000000001</v>
      </c>
      <c r="O58" s="174">
        <f>ROUND(E58*N58,2)</f>
        <v>337.09</v>
      </c>
      <c r="P58" s="174">
        <v>0</v>
      </c>
      <c r="Q58" s="174">
        <f>ROUND(E58*P58,2)</f>
        <v>0</v>
      </c>
      <c r="R58" s="174" t="s">
        <v>333</v>
      </c>
      <c r="S58" s="174" t="s">
        <v>261</v>
      </c>
      <c r="T58" s="175" t="s">
        <v>261</v>
      </c>
      <c r="U58" s="161">
        <v>2.4E-2</v>
      </c>
      <c r="V58" s="161">
        <f>ROUND(E58*U58,2)</f>
        <v>51.12</v>
      </c>
      <c r="W58" s="161"/>
      <c r="X58" s="152"/>
      <c r="Y58" s="152"/>
      <c r="Z58" s="152"/>
      <c r="AA58" s="152"/>
      <c r="AB58" s="152"/>
      <c r="AC58" s="152"/>
      <c r="AD58" s="152"/>
      <c r="AE58" s="152"/>
      <c r="AF58" s="152"/>
      <c r="AG58" s="152" t="s">
        <v>295</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254" t="s">
        <v>334</v>
      </c>
      <c r="D59" s="255"/>
      <c r="E59" s="255"/>
      <c r="F59" s="255"/>
      <c r="G59" s="255"/>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297</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335</v>
      </c>
      <c r="D60" s="190"/>
      <c r="E60" s="191"/>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59"/>
      <c r="B61" s="160"/>
      <c r="C61" s="194" t="s">
        <v>854</v>
      </c>
      <c r="D61" s="190"/>
      <c r="E61" s="191">
        <v>624</v>
      </c>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4" t="s">
        <v>496</v>
      </c>
      <c r="D62" s="190"/>
      <c r="E62" s="191"/>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4" t="s">
        <v>853</v>
      </c>
      <c r="D63" s="190"/>
      <c r="E63" s="191">
        <v>1506</v>
      </c>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69">
        <v>12</v>
      </c>
      <c r="B64" s="170" t="s">
        <v>339</v>
      </c>
      <c r="C64" s="186" t="s">
        <v>340</v>
      </c>
      <c r="D64" s="171" t="s">
        <v>293</v>
      </c>
      <c r="E64" s="172">
        <v>4260</v>
      </c>
      <c r="F64" s="173"/>
      <c r="G64" s="174">
        <f>ROUND(E64*F64,2)</f>
        <v>0</v>
      </c>
      <c r="H64" s="173"/>
      <c r="I64" s="174">
        <f>ROUND(E64*H64,2)</f>
        <v>0</v>
      </c>
      <c r="J64" s="173"/>
      <c r="K64" s="174">
        <f>ROUND(E64*J64,2)</f>
        <v>0</v>
      </c>
      <c r="L64" s="174">
        <v>21</v>
      </c>
      <c r="M64" s="174">
        <f>G64*(1+L64/100)</f>
        <v>0</v>
      </c>
      <c r="N64" s="174">
        <v>5.6100000000000004E-3</v>
      </c>
      <c r="O64" s="174">
        <f>ROUND(E64*N64,2)</f>
        <v>23.9</v>
      </c>
      <c r="P64" s="174">
        <v>0</v>
      </c>
      <c r="Q64" s="174">
        <f>ROUND(E64*P64,2)</f>
        <v>0</v>
      </c>
      <c r="R64" s="174" t="s">
        <v>333</v>
      </c>
      <c r="S64" s="174" t="s">
        <v>261</v>
      </c>
      <c r="T64" s="175" t="s">
        <v>261</v>
      </c>
      <c r="U64" s="161">
        <v>4.0000000000000001E-3</v>
      </c>
      <c r="V64" s="161">
        <f>ROUND(E64*U64,2)</f>
        <v>17.04</v>
      </c>
      <c r="W64" s="161"/>
      <c r="X64" s="152"/>
      <c r="Y64" s="152"/>
      <c r="Z64" s="152"/>
      <c r="AA64" s="152"/>
      <c r="AB64" s="152"/>
      <c r="AC64" s="152"/>
      <c r="AD64" s="152"/>
      <c r="AE64" s="152"/>
      <c r="AF64" s="152"/>
      <c r="AG64" s="152" t="s">
        <v>295</v>
      </c>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254" t="s">
        <v>341</v>
      </c>
      <c r="D65" s="255"/>
      <c r="E65" s="255"/>
      <c r="F65" s="255"/>
      <c r="G65" s="255"/>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297</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4" t="s">
        <v>335</v>
      </c>
      <c r="D66" s="190"/>
      <c r="E66" s="191"/>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4" t="s">
        <v>342</v>
      </c>
      <c r="D67" s="190"/>
      <c r="E67" s="191"/>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v>0</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4" t="s">
        <v>854</v>
      </c>
      <c r="D68" s="190"/>
      <c r="E68" s="191">
        <v>624</v>
      </c>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4" t="s">
        <v>343</v>
      </c>
      <c r="D69" s="190"/>
      <c r="E69" s="191"/>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0</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4" t="s">
        <v>854</v>
      </c>
      <c r="D70" s="190"/>
      <c r="E70" s="191">
        <v>624</v>
      </c>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194" t="s">
        <v>496</v>
      </c>
      <c r="D71" s="190"/>
      <c r="E71" s="191"/>
      <c r="F71" s="161"/>
      <c r="G71" s="161"/>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299</v>
      </c>
      <c r="AH71" s="152">
        <v>0</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59"/>
      <c r="B72" s="160"/>
      <c r="C72" s="194" t="s">
        <v>342</v>
      </c>
      <c r="D72" s="190"/>
      <c r="E72" s="191"/>
      <c r="F72" s="161"/>
      <c r="G72" s="161"/>
      <c r="H72" s="161"/>
      <c r="I72" s="161"/>
      <c r="J72" s="161"/>
      <c r="K72" s="161"/>
      <c r="L72" s="161"/>
      <c r="M72" s="161"/>
      <c r="N72" s="161"/>
      <c r="O72" s="161"/>
      <c r="P72" s="161"/>
      <c r="Q72" s="161"/>
      <c r="R72" s="161"/>
      <c r="S72" s="161"/>
      <c r="T72" s="161"/>
      <c r="U72" s="161"/>
      <c r="V72" s="161"/>
      <c r="W72" s="161"/>
      <c r="X72" s="152"/>
      <c r="Y72" s="152"/>
      <c r="Z72" s="152"/>
      <c r="AA72" s="152"/>
      <c r="AB72" s="152"/>
      <c r="AC72" s="152"/>
      <c r="AD72" s="152"/>
      <c r="AE72" s="152"/>
      <c r="AF72" s="152"/>
      <c r="AG72" s="152" t="s">
        <v>299</v>
      </c>
      <c r="AH72" s="152">
        <v>0</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194" t="s">
        <v>853</v>
      </c>
      <c r="D73" s="190"/>
      <c r="E73" s="191">
        <v>1506</v>
      </c>
      <c r="F73" s="161"/>
      <c r="G73" s="161"/>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299</v>
      </c>
      <c r="AH73" s="152">
        <v>0</v>
      </c>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4" t="s">
        <v>343</v>
      </c>
      <c r="D74" s="190"/>
      <c r="E74" s="191"/>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59"/>
      <c r="B75" s="160"/>
      <c r="C75" s="194" t="s">
        <v>853</v>
      </c>
      <c r="D75" s="190"/>
      <c r="E75" s="191">
        <v>1506</v>
      </c>
      <c r="F75" s="161"/>
      <c r="G75" s="161"/>
      <c r="H75" s="161"/>
      <c r="I75" s="161"/>
      <c r="J75" s="161"/>
      <c r="K75" s="161"/>
      <c r="L75" s="161"/>
      <c r="M75" s="161"/>
      <c r="N75" s="161"/>
      <c r="O75" s="161"/>
      <c r="P75" s="161"/>
      <c r="Q75" s="161"/>
      <c r="R75" s="161"/>
      <c r="S75" s="161"/>
      <c r="T75" s="161"/>
      <c r="U75" s="161"/>
      <c r="V75" s="161"/>
      <c r="W75" s="161"/>
      <c r="X75" s="152"/>
      <c r="Y75" s="152"/>
      <c r="Z75" s="152"/>
      <c r="AA75" s="152"/>
      <c r="AB75" s="152"/>
      <c r="AC75" s="152"/>
      <c r="AD75" s="152"/>
      <c r="AE75" s="152"/>
      <c r="AF75" s="152"/>
      <c r="AG75" s="152" t="s">
        <v>299</v>
      </c>
      <c r="AH75" s="152">
        <v>0</v>
      </c>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ht="22.5" outlineLevel="1" x14ac:dyDescent="0.2">
      <c r="A76" s="169">
        <v>13</v>
      </c>
      <c r="B76" s="170" t="s">
        <v>344</v>
      </c>
      <c r="C76" s="186" t="s">
        <v>345</v>
      </c>
      <c r="D76" s="171" t="s">
        <v>293</v>
      </c>
      <c r="E76" s="172">
        <v>2130</v>
      </c>
      <c r="F76" s="173"/>
      <c r="G76" s="174">
        <f>ROUND(E76*F76,2)</f>
        <v>0</v>
      </c>
      <c r="H76" s="173"/>
      <c r="I76" s="174">
        <f>ROUND(E76*H76,2)</f>
        <v>0</v>
      </c>
      <c r="J76" s="173"/>
      <c r="K76" s="174">
        <f>ROUND(E76*J76,2)</f>
        <v>0</v>
      </c>
      <c r="L76" s="174">
        <v>21</v>
      </c>
      <c r="M76" s="174">
        <f>G76*(1+L76/100)</f>
        <v>0</v>
      </c>
      <c r="N76" s="174">
        <v>0.10373</v>
      </c>
      <c r="O76" s="174">
        <f>ROUND(E76*N76,2)</f>
        <v>220.94</v>
      </c>
      <c r="P76" s="174">
        <v>0</v>
      </c>
      <c r="Q76" s="174">
        <f>ROUND(E76*P76,2)</f>
        <v>0</v>
      </c>
      <c r="R76" s="174" t="s">
        <v>333</v>
      </c>
      <c r="S76" s="174" t="s">
        <v>261</v>
      </c>
      <c r="T76" s="175" t="s">
        <v>261</v>
      </c>
      <c r="U76" s="161">
        <v>1.4999999999999999E-2</v>
      </c>
      <c r="V76" s="161">
        <f>ROUND(E76*U76,2)</f>
        <v>31.95</v>
      </c>
      <c r="W76" s="161"/>
      <c r="X76" s="152"/>
      <c r="Y76" s="152"/>
      <c r="Z76" s="152"/>
      <c r="AA76" s="152"/>
      <c r="AB76" s="152"/>
      <c r="AC76" s="152"/>
      <c r="AD76" s="152"/>
      <c r="AE76" s="152"/>
      <c r="AF76" s="152"/>
      <c r="AG76" s="152" t="s">
        <v>295</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4" t="s">
        <v>335</v>
      </c>
      <c r="D77" s="190"/>
      <c r="E77" s="191"/>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0</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4" t="s">
        <v>854</v>
      </c>
      <c r="D78" s="190"/>
      <c r="E78" s="191">
        <v>624</v>
      </c>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v>0</v>
      </c>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59"/>
      <c r="B79" s="160"/>
      <c r="C79" s="194" t="s">
        <v>496</v>
      </c>
      <c r="D79" s="190"/>
      <c r="E79" s="191"/>
      <c r="F79" s="161"/>
      <c r="G79" s="161"/>
      <c r="H79" s="161"/>
      <c r="I79" s="161"/>
      <c r="J79" s="161"/>
      <c r="K79" s="161"/>
      <c r="L79" s="161"/>
      <c r="M79" s="161"/>
      <c r="N79" s="161"/>
      <c r="O79" s="161"/>
      <c r="P79" s="161"/>
      <c r="Q79" s="161"/>
      <c r="R79" s="161"/>
      <c r="S79" s="161"/>
      <c r="T79" s="161"/>
      <c r="U79" s="161"/>
      <c r="V79" s="161"/>
      <c r="W79" s="161"/>
      <c r="X79" s="152"/>
      <c r="Y79" s="152"/>
      <c r="Z79" s="152"/>
      <c r="AA79" s="152"/>
      <c r="AB79" s="152"/>
      <c r="AC79" s="152"/>
      <c r="AD79" s="152"/>
      <c r="AE79" s="152"/>
      <c r="AF79" s="152"/>
      <c r="AG79" s="152" t="s">
        <v>299</v>
      </c>
      <c r="AH79" s="152">
        <v>0</v>
      </c>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194" t="s">
        <v>853</v>
      </c>
      <c r="D80" s="190"/>
      <c r="E80" s="191">
        <v>1506</v>
      </c>
      <c r="F80" s="161"/>
      <c r="G80" s="161"/>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299</v>
      </c>
      <c r="AH80" s="152">
        <v>0</v>
      </c>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x14ac:dyDescent="0.2">
      <c r="A81" s="163" t="s">
        <v>249</v>
      </c>
      <c r="B81" s="164" t="s">
        <v>176</v>
      </c>
      <c r="C81" s="184" t="s">
        <v>177</v>
      </c>
      <c r="D81" s="165"/>
      <c r="E81" s="166"/>
      <c r="F81" s="167"/>
      <c r="G81" s="167">
        <f>SUMIF(AG82:AG86,"&lt;&gt;NOR",G82:G86)</f>
        <v>0</v>
      </c>
      <c r="H81" s="167"/>
      <c r="I81" s="167">
        <f>SUM(I82:I86)</f>
        <v>0</v>
      </c>
      <c r="J81" s="167"/>
      <c r="K81" s="167">
        <f>SUM(K82:K86)</f>
        <v>0</v>
      </c>
      <c r="L81" s="167"/>
      <c r="M81" s="167">
        <f>SUM(M82:M86)</f>
        <v>0</v>
      </c>
      <c r="N81" s="167"/>
      <c r="O81" s="167">
        <f>SUM(O82:O86)</f>
        <v>0</v>
      </c>
      <c r="P81" s="167"/>
      <c r="Q81" s="167">
        <f>SUM(Q82:Q86)</f>
        <v>0</v>
      </c>
      <c r="R81" s="167"/>
      <c r="S81" s="167"/>
      <c r="T81" s="168"/>
      <c r="U81" s="162"/>
      <c r="V81" s="162">
        <f>SUM(V82:V86)</f>
        <v>27.18</v>
      </c>
      <c r="W81" s="162"/>
      <c r="AG81" t="s">
        <v>250</v>
      </c>
    </row>
    <row r="82" spans="1:60" outlineLevel="1" x14ac:dyDescent="0.2">
      <c r="A82" s="169">
        <v>14</v>
      </c>
      <c r="B82" s="170" t="s">
        <v>348</v>
      </c>
      <c r="C82" s="186" t="s">
        <v>349</v>
      </c>
      <c r="D82" s="171" t="s">
        <v>350</v>
      </c>
      <c r="E82" s="172">
        <v>1698.7869000000001</v>
      </c>
      <c r="F82" s="173"/>
      <c r="G82" s="174">
        <f>ROUND(E82*F82,2)</f>
        <v>0</v>
      </c>
      <c r="H82" s="173"/>
      <c r="I82" s="174">
        <f>ROUND(E82*H82,2)</f>
        <v>0</v>
      </c>
      <c r="J82" s="173"/>
      <c r="K82" s="174">
        <f>ROUND(E82*J82,2)</f>
        <v>0</v>
      </c>
      <c r="L82" s="174">
        <v>21</v>
      </c>
      <c r="M82" s="174">
        <f>G82*(1+L82/100)</f>
        <v>0</v>
      </c>
      <c r="N82" s="174">
        <v>0</v>
      </c>
      <c r="O82" s="174">
        <f>ROUND(E82*N82,2)</f>
        <v>0</v>
      </c>
      <c r="P82" s="174">
        <v>0</v>
      </c>
      <c r="Q82" s="174">
        <f>ROUND(E82*P82,2)</f>
        <v>0</v>
      </c>
      <c r="R82" s="174" t="s">
        <v>333</v>
      </c>
      <c r="S82" s="174" t="s">
        <v>261</v>
      </c>
      <c r="T82" s="175" t="s">
        <v>261</v>
      </c>
      <c r="U82" s="161">
        <v>1.6E-2</v>
      </c>
      <c r="V82" s="161">
        <f>ROUND(E82*U82,2)</f>
        <v>27.18</v>
      </c>
      <c r="W82" s="161"/>
      <c r="X82" s="152"/>
      <c r="Y82" s="152"/>
      <c r="Z82" s="152"/>
      <c r="AA82" s="152"/>
      <c r="AB82" s="152"/>
      <c r="AC82" s="152"/>
      <c r="AD82" s="152"/>
      <c r="AE82" s="152"/>
      <c r="AF82" s="152"/>
      <c r="AG82" s="152" t="s">
        <v>351</v>
      </c>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254" t="s">
        <v>352</v>
      </c>
      <c r="D83" s="255"/>
      <c r="E83" s="255"/>
      <c r="F83" s="255"/>
      <c r="G83" s="255"/>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297</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1" x14ac:dyDescent="0.2">
      <c r="A84" s="159"/>
      <c r="B84" s="160"/>
      <c r="C84" s="194" t="s">
        <v>353</v>
      </c>
      <c r="D84" s="190"/>
      <c r="E84" s="191"/>
      <c r="F84" s="161"/>
      <c r="G84" s="161"/>
      <c r="H84" s="161"/>
      <c r="I84" s="161"/>
      <c r="J84" s="161"/>
      <c r="K84" s="161"/>
      <c r="L84" s="161"/>
      <c r="M84" s="161"/>
      <c r="N84" s="161"/>
      <c r="O84" s="161"/>
      <c r="P84" s="161"/>
      <c r="Q84" s="161"/>
      <c r="R84" s="161"/>
      <c r="S84" s="161"/>
      <c r="T84" s="161"/>
      <c r="U84" s="161"/>
      <c r="V84" s="161"/>
      <c r="W84" s="161"/>
      <c r="X84" s="152"/>
      <c r="Y84" s="152"/>
      <c r="Z84" s="152"/>
      <c r="AA84" s="152"/>
      <c r="AB84" s="152"/>
      <c r="AC84" s="152"/>
      <c r="AD84" s="152"/>
      <c r="AE84" s="152"/>
      <c r="AF84" s="152"/>
      <c r="AG84" s="152" t="s">
        <v>299</v>
      </c>
      <c r="AH84" s="152">
        <v>0</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4" t="s">
        <v>855</v>
      </c>
      <c r="D85" s="190"/>
      <c r="E85" s="191"/>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0</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4" t="s">
        <v>856</v>
      </c>
      <c r="D86" s="190"/>
      <c r="E86" s="191">
        <v>1698.7869000000001</v>
      </c>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x14ac:dyDescent="0.2">
      <c r="A87" s="5"/>
      <c r="B87" s="6"/>
      <c r="C87" s="187"/>
      <c r="D87" s="8"/>
      <c r="E87" s="5"/>
      <c r="F87" s="5"/>
      <c r="G87" s="5"/>
      <c r="H87" s="5"/>
      <c r="I87" s="5"/>
      <c r="J87" s="5"/>
      <c r="K87" s="5"/>
      <c r="L87" s="5"/>
      <c r="M87" s="5"/>
      <c r="N87" s="5"/>
      <c r="O87" s="5"/>
      <c r="P87" s="5"/>
      <c r="Q87" s="5"/>
      <c r="R87" s="5"/>
      <c r="S87" s="5"/>
      <c r="T87" s="5"/>
      <c r="U87" s="5"/>
      <c r="V87" s="5"/>
      <c r="W87" s="5"/>
      <c r="AE87">
        <v>15</v>
      </c>
      <c r="AF87">
        <v>21</v>
      </c>
    </row>
    <row r="88" spans="1:60" x14ac:dyDescent="0.2">
      <c r="A88" s="155"/>
      <c r="B88" s="156" t="s">
        <v>29</v>
      </c>
      <c r="C88" s="188"/>
      <c r="D88" s="157"/>
      <c r="E88" s="158"/>
      <c r="F88" s="158"/>
      <c r="G88" s="183">
        <f>G8+G53+G81</f>
        <v>0</v>
      </c>
      <c r="H88" s="5"/>
      <c r="I88" s="5"/>
      <c r="J88" s="5"/>
      <c r="K88" s="5"/>
      <c r="L88" s="5"/>
      <c r="M88" s="5"/>
      <c r="N88" s="5"/>
      <c r="O88" s="5"/>
      <c r="P88" s="5"/>
      <c r="Q88" s="5"/>
      <c r="R88" s="5"/>
      <c r="S88" s="5"/>
      <c r="T88" s="5"/>
      <c r="U88" s="5"/>
      <c r="V88" s="5"/>
      <c r="W88" s="5"/>
      <c r="AE88">
        <f>SUMIF(L7:L86,AE87,G7:G86)</f>
        <v>0</v>
      </c>
      <c r="AF88">
        <f>SUMIF(L7:L86,AF87,G7:G86)</f>
        <v>0</v>
      </c>
      <c r="AG88" t="s">
        <v>288</v>
      </c>
    </row>
    <row r="89" spans="1:60" x14ac:dyDescent="0.2">
      <c r="A89" s="253" t="s">
        <v>386</v>
      </c>
      <c r="B89" s="253"/>
      <c r="C89" s="187"/>
      <c r="D89" s="8"/>
      <c r="E89" s="5"/>
      <c r="F89" s="5"/>
      <c r="G89" s="5"/>
      <c r="H89" s="5"/>
      <c r="I89" s="5"/>
      <c r="J89" s="5"/>
      <c r="K89" s="5"/>
      <c r="L89" s="5"/>
      <c r="M89" s="5"/>
      <c r="N89" s="5"/>
      <c r="O89" s="5"/>
      <c r="P89" s="5"/>
      <c r="Q89" s="5"/>
      <c r="R89" s="5"/>
      <c r="S89" s="5"/>
      <c r="T89" s="5"/>
      <c r="U89" s="5"/>
      <c r="V89" s="5"/>
      <c r="W89" s="5"/>
    </row>
    <row r="90" spans="1:60" x14ac:dyDescent="0.2">
      <c r="A90" s="5"/>
      <c r="B90" s="6" t="s">
        <v>387</v>
      </c>
      <c r="C90" s="187" t="s">
        <v>388</v>
      </c>
      <c r="D90" s="8"/>
      <c r="E90" s="5"/>
      <c r="F90" s="5"/>
      <c r="G90" s="5"/>
      <c r="H90" s="5"/>
      <c r="I90" s="5"/>
      <c r="J90" s="5"/>
      <c r="K90" s="5"/>
      <c r="L90" s="5"/>
      <c r="M90" s="5"/>
      <c r="N90" s="5"/>
      <c r="O90" s="5"/>
      <c r="P90" s="5"/>
      <c r="Q90" s="5"/>
      <c r="R90" s="5"/>
      <c r="S90" s="5"/>
      <c r="T90" s="5"/>
      <c r="U90" s="5"/>
      <c r="V90" s="5"/>
      <c r="W90" s="5"/>
      <c r="AG90" t="s">
        <v>389</v>
      </c>
    </row>
    <row r="91" spans="1:60" x14ac:dyDescent="0.2">
      <c r="A91" s="5"/>
      <c r="B91" s="6" t="s">
        <v>390</v>
      </c>
      <c r="C91" s="187" t="s">
        <v>391</v>
      </c>
      <c r="D91" s="8"/>
      <c r="E91" s="5"/>
      <c r="F91" s="5"/>
      <c r="G91" s="5"/>
      <c r="H91" s="5"/>
      <c r="I91" s="5"/>
      <c r="J91" s="5"/>
      <c r="K91" s="5"/>
      <c r="L91" s="5"/>
      <c r="M91" s="5"/>
      <c r="N91" s="5"/>
      <c r="O91" s="5"/>
      <c r="P91" s="5"/>
      <c r="Q91" s="5"/>
      <c r="R91" s="5"/>
      <c r="S91" s="5"/>
      <c r="T91" s="5"/>
      <c r="U91" s="5"/>
      <c r="V91" s="5"/>
      <c r="W91" s="5"/>
      <c r="AG91" t="s">
        <v>392</v>
      </c>
    </row>
    <row r="92" spans="1:60" x14ac:dyDescent="0.2">
      <c r="A92" s="5"/>
      <c r="B92" s="6"/>
      <c r="C92" s="187" t="s">
        <v>393</v>
      </c>
      <c r="D92" s="8"/>
      <c r="E92" s="5"/>
      <c r="F92" s="5"/>
      <c r="G92" s="5"/>
      <c r="H92" s="5"/>
      <c r="I92" s="5"/>
      <c r="J92" s="5"/>
      <c r="K92" s="5"/>
      <c r="L92" s="5"/>
      <c r="M92" s="5"/>
      <c r="N92" s="5"/>
      <c r="O92" s="5"/>
      <c r="P92" s="5"/>
      <c r="Q92" s="5"/>
      <c r="R92" s="5"/>
      <c r="S92" s="5"/>
      <c r="T92" s="5"/>
      <c r="U92" s="5"/>
      <c r="V92" s="5"/>
      <c r="W92" s="5"/>
      <c r="AG92" t="s">
        <v>394</v>
      </c>
    </row>
    <row r="93" spans="1:60" x14ac:dyDescent="0.2">
      <c r="A93" s="5"/>
      <c r="B93" s="6"/>
      <c r="C93" s="187"/>
      <c r="D93" s="8"/>
      <c r="E93" s="5"/>
      <c r="F93" s="5"/>
      <c r="G93" s="5"/>
      <c r="H93" s="5"/>
      <c r="I93" s="5"/>
      <c r="J93" s="5"/>
      <c r="K93" s="5"/>
      <c r="L93" s="5"/>
      <c r="M93" s="5"/>
      <c r="N93" s="5"/>
      <c r="O93" s="5"/>
      <c r="P93" s="5"/>
      <c r="Q93" s="5"/>
      <c r="R93" s="5"/>
      <c r="S93" s="5"/>
      <c r="T93" s="5"/>
      <c r="U93" s="5"/>
      <c r="V93" s="5"/>
      <c r="W93" s="5"/>
    </row>
    <row r="94" spans="1:60" x14ac:dyDescent="0.2">
      <c r="C94" s="189"/>
      <c r="D94" s="143"/>
      <c r="AG94" t="s">
        <v>289</v>
      </c>
    </row>
    <row r="95" spans="1:60" x14ac:dyDescent="0.2">
      <c r="D95" s="143"/>
    </row>
    <row r="96" spans="1:60"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4">
    <mergeCell ref="A1:G1"/>
    <mergeCell ref="C2:G2"/>
    <mergeCell ref="C3:G3"/>
    <mergeCell ref="C4:G4"/>
    <mergeCell ref="A89:B89"/>
    <mergeCell ref="C10:G10"/>
    <mergeCell ref="C15:G15"/>
    <mergeCell ref="C19:G19"/>
    <mergeCell ref="C25:G25"/>
    <mergeCell ref="C41:G41"/>
    <mergeCell ref="C45:G45"/>
    <mergeCell ref="C59:G59"/>
    <mergeCell ref="C65:G65"/>
    <mergeCell ref="C83:G8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72</v>
      </c>
      <c r="C3" s="247" t="s">
        <v>73</v>
      </c>
      <c r="D3" s="248"/>
      <c r="E3" s="248"/>
      <c r="F3" s="248"/>
      <c r="G3" s="249"/>
      <c r="AC3" s="90" t="s">
        <v>225</v>
      </c>
      <c r="AG3" t="s">
        <v>227</v>
      </c>
    </row>
    <row r="4" spans="1:60" ht="24.95" customHeight="1" x14ac:dyDescent="0.2">
      <c r="A4" s="145" t="s">
        <v>9</v>
      </c>
      <c r="B4" s="146" t="s">
        <v>72</v>
      </c>
      <c r="C4" s="250" t="s">
        <v>73</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SUMIF(AG9:AG40,"&lt;&gt;NOR",G9:G40)</f>
        <v>0</v>
      </c>
      <c r="H8" s="167"/>
      <c r="I8" s="167">
        <f>SUM(I9:I40)</f>
        <v>0</v>
      </c>
      <c r="J8" s="167"/>
      <c r="K8" s="167">
        <f>SUM(K9:K40)</f>
        <v>0</v>
      </c>
      <c r="L8" s="167"/>
      <c r="M8" s="167">
        <f>SUM(M9:M40)</f>
        <v>0</v>
      </c>
      <c r="N8" s="167"/>
      <c r="O8" s="167">
        <f>SUM(O9:O40)</f>
        <v>0</v>
      </c>
      <c r="P8" s="167"/>
      <c r="Q8" s="167">
        <f>SUM(Q9:Q40)</f>
        <v>0</v>
      </c>
      <c r="R8" s="167"/>
      <c r="S8" s="167"/>
      <c r="T8" s="168"/>
      <c r="U8" s="162"/>
      <c r="V8" s="162">
        <f>SUM(V9:V40)</f>
        <v>183.08</v>
      </c>
      <c r="W8" s="162"/>
      <c r="AG8" t="s">
        <v>250</v>
      </c>
    </row>
    <row r="9" spans="1:60" outlineLevel="1" x14ac:dyDescent="0.2">
      <c r="A9" s="169">
        <v>1</v>
      </c>
      <c r="B9" s="170" t="s">
        <v>845</v>
      </c>
      <c r="C9" s="186" t="s">
        <v>846</v>
      </c>
      <c r="D9" s="171" t="s">
        <v>305</v>
      </c>
      <c r="E9" s="172">
        <v>44.19</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3.5329999999999999</v>
      </c>
      <c r="V9" s="161">
        <f>ROUND(E9*U9,2)</f>
        <v>156.12</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847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857</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496</v>
      </c>
      <c r="D12" s="190"/>
      <c r="E12" s="191"/>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858</v>
      </c>
      <c r="D13" s="190"/>
      <c r="E13" s="191">
        <v>44.19</v>
      </c>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69">
        <v>2</v>
      </c>
      <c r="B14" s="170" t="s">
        <v>469</v>
      </c>
      <c r="C14" s="186" t="s">
        <v>470</v>
      </c>
      <c r="D14" s="171" t="s">
        <v>305</v>
      </c>
      <c r="E14" s="172">
        <v>44.19</v>
      </c>
      <c r="F14" s="173"/>
      <c r="G14" s="174">
        <f>ROUND(E14*F14,2)</f>
        <v>0</v>
      </c>
      <c r="H14" s="173"/>
      <c r="I14" s="174">
        <f>ROUND(E14*H14,2)</f>
        <v>0</v>
      </c>
      <c r="J14" s="173"/>
      <c r="K14" s="174">
        <f>ROUND(E14*J14,2)</f>
        <v>0</v>
      </c>
      <c r="L14" s="174">
        <v>21</v>
      </c>
      <c r="M14" s="174">
        <f>G14*(1+L14/100)</f>
        <v>0</v>
      </c>
      <c r="N14" s="174">
        <v>0</v>
      </c>
      <c r="O14" s="174">
        <f>ROUND(E14*N14,2)</f>
        <v>0</v>
      </c>
      <c r="P14" s="174">
        <v>0</v>
      </c>
      <c r="Q14" s="174">
        <f>ROUND(E14*P14,2)</f>
        <v>0</v>
      </c>
      <c r="R14" s="174" t="s">
        <v>294</v>
      </c>
      <c r="S14" s="174" t="s">
        <v>261</v>
      </c>
      <c r="T14" s="175" t="s">
        <v>261</v>
      </c>
      <c r="U14" s="161">
        <v>0.34499999999999997</v>
      </c>
      <c r="V14" s="161">
        <f>ROUND(E14*U14,2)</f>
        <v>15.25</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254" t="s">
        <v>407</v>
      </c>
      <c r="D15" s="255"/>
      <c r="E15" s="255"/>
      <c r="F15" s="255"/>
      <c r="G15" s="255"/>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297</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857</v>
      </c>
      <c r="D16" s="190"/>
      <c r="E16" s="191"/>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194" t="s">
        <v>496</v>
      </c>
      <c r="D17" s="190"/>
      <c r="E17" s="191"/>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858</v>
      </c>
      <c r="D18" s="190"/>
      <c r="E18" s="191">
        <v>44.19</v>
      </c>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69">
        <v>3</v>
      </c>
      <c r="B19" s="170" t="s">
        <v>471</v>
      </c>
      <c r="C19" s="186" t="s">
        <v>472</v>
      </c>
      <c r="D19" s="171" t="s">
        <v>305</v>
      </c>
      <c r="E19" s="172">
        <v>44.19</v>
      </c>
      <c r="F19" s="173"/>
      <c r="G19" s="174">
        <f>ROUND(E19*F19,2)</f>
        <v>0</v>
      </c>
      <c r="H19" s="173"/>
      <c r="I19" s="174">
        <f>ROUND(E19*H19,2)</f>
        <v>0</v>
      </c>
      <c r="J19" s="173"/>
      <c r="K19" s="174">
        <f>ROUND(E19*J19,2)</f>
        <v>0</v>
      </c>
      <c r="L19" s="174">
        <v>21</v>
      </c>
      <c r="M19" s="174">
        <f>G19*(1+L19/100)</f>
        <v>0</v>
      </c>
      <c r="N19" s="174">
        <v>0</v>
      </c>
      <c r="O19" s="174">
        <f>ROUND(E19*N19,2)</f>
        <v>0</v>
      </c>
      <c r="P19" s="174">
        <v>0</v>
      </c>
      <c r="Q19" s="174">
        <f>ROUND(E19*P19,2)</f>
        <v>0</v>
      </c>
      <c r="R19" s="174" t="s">
        <v>294</v>
      </c>
      <c r="S19" s="174" t="s">
        <v>261</v>
      </c>
      <c r="T19" s="175" t="s">
        <v>261</v>
      </c>
      <c r="U19" s="161">
        <v>1.0999999999999999E-2</v>
      </c>
      <c r="V19" s="161">
        <f>ROUND(E19*U19,2)</f>
        <v>0.49</v>
      </c>
      <c r="W19" s="161"/>
      <c r="X19" s="152"/>
      <c r="Y19" s="152"/>
      <c r="Z19" s="152"/>
      <c r="AA19" s="152"/>
      <c r="AB19" s="152"/>
      <c r="AC19" s="152"/>
      <c r="AD19" s="152"/>
      <c r="AE19" s="152"/>
      <c r="AF19" s="152"/>
      <c r="AG19" s="152" t="s">
        <v>295</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254" t="s">
        <v>306</v>
      </c>
      <c r="D20" s="255"/>
      <c r="E20" s="255"/>
      <c r="F20" s="255"/>
      <c r="G20" s="255"/>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297</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4" t="s">
        <v>857</v>
      </c>
      <c r="D21" s="190"/>
      <c r="E21" s="191"/>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496</v>
      </c>
      <c r="D22" s="190"/>
      <c r="E22" s="191"/>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858</v>
      </c>
      <c r="D23" s="190"/>
      <c r="E23" s="191">
        <v>44.19</v>
      </c>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ht="22.5" outlineLevel="1" x14ac:dyDescent="0.2">
      <c r="A24" s="169">
        <v>4</v>
      </c>
      <c r="B24" s="170" t="s">
        <v>312</v>
      </c>
      <c r="C24" s="186" t="s">
        <v>313</v>
      </c>
      <c r="D24" s="171" t="s">
        <v>305</v>
      </c>
      <c r="E24" s="172">
        <v>44.19</v>
      </c>
      <c r="F24" s="173"/>
      <c r="G24" s="174">
        <f>ROUND(E24*F24,2)</f>
        <v>0</v>
      </c>
      <c r="H24" s="173"/>
      <c r="I24" s="174">
        <f>ROUND(E24*H24,2)</f>
        <v>0</v>
      </c>
      <c r="J24" s="173"/>
      <c r="K24" s="174">
        <f>ROUND(E24*J24,2)</f>
        <v>0</v>
      </c>
      <c r="L24" s="174">
        <v>21</v>
      </c>
      <c r="M24" s="174">
        <f>G24*(1+L24/100)</f>
        <v>0</v>
      </c>
      <c r="N24" s="174">
        <v>0</v>
      </c>
      <c r="O24" s="174">
        <f>ROUND(E24*N24,2)</f>
        <v>0</v>
      </c>
      <c r="P24" s="174">
        <v>0</v>
      </c>
      <c r="Q24" s="174">
        <f>ROUND(E24*P24,2)</f>
        <v>0</v>
      </c>
      <c r="R24" s="174" t="s">
        <v>294</v>
      </c>
      <c r="S24" s="174" t="s">
        <v>261</v>
      </c>
      <c r="T24" s="175" t="s">
        <v>261</v>
      </c>
      <c r="U24" s="161">
        <v>5.2999999999999999E-2</v>
      </c>
      <c r="V24" s="161">
        <f>ROUND(E24*U24,2)</f>
        <v>2.34</v>
      </c>
      <c r="W24" s="161"/>
      <c r="X24" s="152"/>
      <c r="Y24" s="152"/>
      <c r="Z24" s="152"/>
      <c r="AA24" s="152"/>
      <c r="AB24" s="152"/>
      <c r="AC24" s="152"/>
      <c r="AD24" s="152"/>
      <c r="AE24" s="152"/>
      <c r="AF24" s="152"/>
      <c r="AG24" s="152" t="s">
        <v>295</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857</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496</v>
      </c>
      <c r="D26" s="190"/>
      <c r="E26" s="191"/>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858</v>
      </c>
      <c r="D27" s="190"/>
      <c r="E27" s="191">
        <v>44.19</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ht="22.5" outlineLevel="1" x14ac:dyDescent="0.2">
      <c r="A28" s="169">
        <v>5</v>
      </c>
      <c r="B28" s="170" t="s">
        <v>412</v>
      </c>
      <c r="C28" s="186" t="s">
        <v>413</v>
      </c>
      <c r="D28" s="171" t="s">
        <v>305</v>
      </c>
      <c r="E28" s="172">
        <v>44.19</v>
      </c>
      <c r="F28" s="173"/>
      <c r="G28" s="174">
        <f>ROUND(E28*F28,2)</f>
        <v>0</v>
      </c>
      <c r="H28" s="173"/>
      <c r="I28" s="174">
        <f>ROUND(E28*H28,2)</f>
        <v>0</v>
      </c>
      <c r="J28" s="173"/>
      <c r="K28" s="174">
        <f>ROUND(E28*J28,2)</f>
        <v>0</v>
      </c>
      <c r="L28" s="174">
        <v>21</v>
      </c>
      <c r="M28" s="174">
        <f>G28*(1+L28/100)</f>
        <v>0</v>
      </c>
      <c r="N28" s="174">
        <v>0</v>
      </c>
      <c r="O28" s="174">
        <f>ROUND(E28*N28,2)</f>
        <v>0</v>
      </c>
      <c r="P28" s="174">
        <v>0</v>
      </c>
      <c r="Q28" s="174">
        <f>ROUND(E28*P28,2)</f>
        <v>0</v>
      </c>
      <c r="R28" s="174" t="s">
        <v>294</v>
      </c>
      <c r="S28" s="174" t="s">
        <v>261</v>
      </c>
      <c r="T28" s="175" t="s">
        <v>261</v>
      </c>
      <c r="U28" s="161">
        <v>8.9999999999999993E-3</v>
      </c>
      <c r="V28" s="161">
        <f>ROUND(E28*U28,2)</f>
        <v>0.4</v>
      </c>
      <c r="W28" s="161"/>
      <c r="X28" s="152"/>
      <c r="Y28" s="152"/>
      <c r="Z28" s="152"/>
      <c r="AA28" s="152"/>
      <c r="AB28" s="152"/>
      <c r="AC28" s="152"/>
      <c r="AD28" s="152"/>
      <c r="AE28" s="152"/>
      <c r="AF28" s="152"/>
      <c r="AG28" s="152" t="s">
        <v>295</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857</v>
      </c>
      <c r="D29" s="190"/>
      <c r="E29" s="191"/>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496</v>
      </c>
      <c r="D30" s="190"/>
      <c r="E30" s="191"/>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858</v>
      </c>
      <c r="D31" s="190"/>
      <c r="E31" s="191">
        <v>44.19</v>
      </c>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69">
        <v>6</v>
      </c>
      <c r="B32" s="170" t="s">
        <v>850</v>
      </c>
      <c r="C32" s="186" t="s">
        <v>851</v>
      </c>
      <c r="D32" s="171" t="s">
        <v>293</v>
      </c>
      <c r="E32" s="172">
        <v>88.38</v>
      </c>
      <c r="F32" s="173"/>
      <c r="G32" s="174">
        <f>ROUND(E32*F32,2)</f>
        <v>0</v>
      </c>
      <c r="H32" s="173"/>
      <c r="I32" s="174">
        <f>ROUND(E32*H32,2)</f>
        <v>0</v>
      </c>
      <c r="J32" s="173"/>
      <c r="K32" s="174">
        <f>ROUND(E32*J32,2)</f>
        <v>0</v>
      </c>
      <c r="L32" s="174">
        <v>21</v>
      </c>
      <c r="M32" s="174">
        <f>G32*(1+L32/100)</f>
        <v>0</v>
      </c>
      <c r="N32" s="174">
        <v>0</v>
      </c>
      <c r="O32" s="174">
        <f>ROUND(E32*N32,2)</f>
        <v>0</v>
      </c>
      <c r="P32" s="174">
        <v>0</v>
      </c>
      <c r="Q32" s="174">
        <f>ROUND(E32*P32,2)</f>
        <v>0</v>
      </c>
      <c r="R32" s="174" t="s">
        <v>294</v>
      </c>
      <c r="S32" s="174" t="s">
        <v>261</v>
      </c>
      <c r="T32" s="175" t="s">
        <v>261</v>
      </c>
      <c r="U32" s="161">
        <v>9.6000000000000002E-2</v>
      </c>
      <c r="V32" s="161">
        <f>ROUND(E32*U32,2)</f>
        <v>8.48</v>
      </c>
      <c r="W32" s="161"/>
      <c r="X32" s="152"/>
      <c r="Y32" s="152"/>
      <c r="Z32" s="152"/>
      <c r="AA32" s="152"/>
      <c r="AB32" s="152"/>
      <c r="AC32" s="152"/>
      <c r="AD32" s="152"/>
      <c r="AE32" s="152"/>
      <c r="AF32" s="152"/>
      <c r="AG32" s="152" t="s">
        <v>295</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254" t="s">
        <v>481</v>
      </c>
      <c r="D33" s="255"/>
      <c r="E33" s="255"/>
      <c r="F33" s="255"/>
      <c r="G33" s="255"/>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297</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857</v>
      </c>
      <c r="D34" s="190"/>
      <c r="E34" s="191"/>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496</v>
      </c>
      <c r="D35" s="190"/>
      <c r="E35" s="191"/>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194" t="s">
        <v>859</v>
      </c>
      <c r="D36" s="190"/>
      <c r="E36" s="191">
        <v>88.38</v>
      </c>
      <c r="F36" s="161"/>
      <c r="G36" s="161"/>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299</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69">
        <v>7</v>
      </c>
      <c r="B37" s="170" t="s">
        <v>484</v>
      </c>
      <c r="C37" s="186" t="s">
        <v>485</v>
      </c>
      <c r="D37" s="171" t="s">
        <v>305</v>
      </c>
      <c r="E37" s="172">
        <v>44.19</v>
      </c>
      <c r="F37" s="173"/>
      <c r="G37" s="174">
        <f>ROUND(E37*F37,2)</f>
        <v>0</v>
      </c>
      <c r="H37" s="173"/>
      <c r="I37" s="174">
        <f>ROUND(E37*H37,2)</f>
        <v>0</v>
      </c>
      <c r="J37" s="173"/>
      <c r="K37" s="174">
        <f>ROUND(E37*J37,2)</f>
        <v>0</v>
      </c>
      <c r="L37" s="174">
        <v>21</v>
      </c>
      <c r="M37" s="174">
        <f>G37*(1+L37/100)</f>
        <v>0</v>
      </c>
      <c r="N37" s="174">
        <v>0</v>
      </c>
      <c r="O37" s="174">
        <f>ROUND(E37*N37,2)</f>
        <v>0</v>
      </c>
      <c r="P37" s="174">
        <v>0</v>
      </c>
      <c r="Q37" s="174">
        <f>ROUND(E37*P37,2)</f>
        <v>0</v>
      </c>
      <c r="R37" s="174" t="s">
        <v>294</v>
      </c>
      <c r="S37" s="174" t="s">
        <v>261</v>
      </c>
      <c r="T37" s="175" t="s">
        <v>261</v>
      </c>
      <c r="U37" s="161">
        <v>0</v>
      </c>
      <c r="V37" s="161">
        <f>ROUND(E37*U37,2)</f>
        <v>0</v>
      </c>
      <c r="W37" s="161"/>
      <c r="X37" s="152"/>
      <c r="Y37" s="152"/>
      <c r="Z37" s="152"/>
      <c r="AA37" s="152"/>
      <c r="AB37" s="152"/>
      <c r="AC37" s="152"/>
      <c r="AD37" s="152"/>
      <c r="AE37" s="152"/>
      <c r="AF37" s="152"/>
      <c r="AG37" s="152" t="s">
        <v>295</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857</v>
      </c>
      <c r="D38" s="190"/>
      <c r="E38" s="191"/>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4" t="s">
        <v>496</v>
      </c>
      <c r="D39" s="190"/>
      <c r="E39" s="191"/>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4" t="s">
        <v>858</v>
      </c>
      <c r="D40" s="190"/>
      <c r="E40" s="191">
        <v>44.19</v>
      </c>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x14ac:dyDescent="0.2">
      <c r="A41" s="163" t="s">
        <v>249</v>
      </c>
      <c r="B41" s="164" t="s">
        <v>162</v>
      </c>
      <c r="C41" s="184" t="s">
        <v>163</v>
      </c>
      <c r="D41" s="165"/>
      <c r="E41" s="166"/>
      <c r="F41" s="167"/>
      <c r="G41" s="167">
        <f>SUMIF(AG42:AG63,"&lt;&gt;NOR",G42:G63)</f>
        <v>0</v>
      </c>
      <c r="H41" s="167"/>
      <c r="I41" s="167">
        <f>SUM(I42:I63)</f>
        <v>0</v>
      </c>
      <c r="J41" s="167"/>
      <c r="K41" s="167">
        <f>SUM(K42:K63)</f>
        <v>0</v>
      </c>
      <c r="L41" s="167"/>
      <c r="M41" s="167">
        <f>SUM(M42:M63)</f>
        <v>0</v>
      </c>
      <c r="N41" s="167"/>
      <c r="O41" s="167">
        <f>SUM(O42:O63)</f>
        <v>109.16999999999999</v>
      </c>
      <c r="P41" s="167"/>
      <c r="Q41" s="167">
        <f>SUM(Q42:Q63)</f>
        <v>0</v>
      </c>
      <c r="R41" s="167"/>
      <c r="S41" s="167"/>
      <c r="T41" s="168"/>
      <c r="U41" s="162"/>
      <c r="V41" s="162">
        <f>SUM(V42:V63)</f>
        <v>11.740000000000002</v>
      </c>
      <c r="W41" s="162"/>
      <c r="AG41" t="s">
        <v>250</v>
      </c>
    </row>
    <row r="42" spans="1:60" ht="22.5" outlineLevel="1" x14ac:dyDescent="0.2">
      <c r="A42" s="169">
        <v>8</v>
      </c>
      <c r="B42" s="170" t="s">
        <v>494</v>
      </c>
      <c r="C42" s="186" t="s">
        <v>495</v>
      </c>
      <c r="D42" s="171" t="s">
        <v>293</v>
      </c>
      <c r="E42" s="172">
        <v>88.38</v>
      </c>
      <c r="F42" s="173"/>
      <c r="G42" s="174">
        <f>ROUND(E42*F42,2)</f>
        <v>0</v>
      </c>
      <c r="H42" s="173"/>
      <c r="I42" s="174">
        <f>ROUND(E42*H42,2)</f>
        <v>0</v>
      </c>
      <c r="J42" s="173"/>
      <c r="K42" s="174">
        <f>ROUND(E42*J42,2)</f>
        <v>0</v>
      </c>
      <c r="L42" s="174">
        <v>21</v>
      </c>
      <c r="M42" s="174">
        <f>G42*(1+L42/100)</f>
        <v>0</v>
      </c>
      <c r="N42" s="174">
        <v>0.37080000000000002</v>
      </c>
      <c r="O42" s="174">
        <f>ROUND(E42*N42,2)</f>
        <v>32.770000000000003</v>
      </c>
      <c r="P42" s="174">
        <v>0</v>
      </c>
      <c r="Q42" s="174">
        <f>ROUND(E42*P42,2)</f>
        <v>0</v>
      </c>
      <c r="R42" s="174" t="s">
        <v>333</v>
      </c>
      <c r="S42" s="174" t="s">
        <v>261</v>
      </c>
      <c r="T42" s="175" t="s">
        <v>261</v>
      </c>
      <c r="U42" s="161">
        <v>2.9000000000000001E-2</v>
      </c>
      <c r="V42" s="161">
        <f>ROUND(E42*U42,2)</f>
        <v>2.56</v>
      </c>
      <c r="W42" s="161"/>
      <c r="X42" s="152"/>
      <c r="Y42" s="152"/>
      <c r="Z42" s="152"/>
      <c r="AA42" s="152"/>
      <c r="AB42" s="152"/>
      <c r="AC42" s="152"/>
      <c r="AD42" s="152"/>
      <c r="AE42" s="152"/>
      <c r="AF42" s="152"/>
      <c r="AG42" s="152" t="s">
        <v>295</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496</v>
      </c>
      <c r="D43" s="190"/>
      <c r="E43" s="191"/>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4" t="s">
        <v>859</v>
      </c>
      <c r="D44" s="190"/>
      <c r="E44" s="191">
        <v>88.38</v>
      </c>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0</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ht="22.5" outlineLevel="1" x14ac:dyDescent="0.2">
      <c r="A45" s="169">
        <v>9</v>
      </c>
      <c r="B45" s="170" t="s">
        <v>860</v>
      </c>
      <c r="C45" s="186" t="s">
        <v>861</v>
      </c>
      <c r="D45" s="171" t="s">
        <v>293</v>
      </c>
      <c r="E45" s="172">
        <v>88.38</v>
      </c>
      <c r="F45" s="173"/>
      <c r="G45" s="174">
        <f>ROUND(E45*F45,2)</f>
        <v>0</v>
      </c>
      <c r="H45" s="173"/>
      <c r="I45" s="174">
        <f>ROUND(E45*H45,2)</f>
        <v>0</v>
      </c>
      <c r="J45" s="173"/>
      <c r="K45" s="174">
        <f>ROUND(E45*J45,2)</f>
        <v>0</v>
      </c>
      <c r="L45" s="174">
        <v>21</v>
      </c>
      <c r="M45" s="174">
        <f>G45*(1+L45/100)</f>
        <v>0</v>
      </c>
      <c r="N45" s="174">
        <v>0.46166000000000001</v>
      </c>
      <c r="O45" s="174">
        <f>ROUND(E45*N45,2)</f>
        <v>40.799999999999997</v>
      </c>
      <c r="P45" s="174">
        <v>0</v>
      </c>
      <c r="Q45" s="174">
        <f>ROUND(E45*P45,2)</f>
        <v>0</v>
      </c>
      <c r="R45" s="174" t="s">
        <v>333</v>
      </c>
      <c r="S45" s="174" t="s">
        <v>261</v>
      </c>
      <c r="T45" s="175" t="s">
        <v>261</v>
      </c>
      <c r="U45" s="161">
        <v>2.7E-2</v>
      </c>
      <c r="V45" s="161">
        <f>ROUND(E45*U45,2)</f>
        <v>2.39</v>
      </c>
      <c r="W45" s="161"/>
      <c r="X45" s="152"/>
      <c r="Y45" s="152"/>
      <c r="Z45" s="152"/>
      <c r="AA45" s="152"/>
      <c r="AB45" s="152"/>
      <c r="AC45" s="152"/>
      <c r="AD45" s="152"/>
      <c r="AE45" s="152"/>
      <c r="AF45" s="152"/>
      <c r="AG45" s="152" t="s">
        <v>295</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4" t="s">
        <v>496</v>
      </c>
      <c r="D46" s="190"/>
      <c r="E46" s="191"/>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0</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859</v>
      </c>
      <c r="D47" s="190"/>
      <c r="E47" s="191">
        <v>88.38</v>
      </c>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ht="22.5" outlineLevel="1" x14ac:dyDescent="0.2">
      <c r="A48" s="169">
        <v>10</v>
      </c>
      <c r="B48" s="170" t="s">
        <v>331</v>
      </c>
      <c r="C48" s="186" t="s">
        <v>332</v>
      </c>
      <c r="D48" s="171" t="s">
        <v>293</v>
      </c>
      <c r="E48" s="172">
        <v>176.76</v>
      </c>
      <c r="F48" s="173"/>
      <c r="G48" s="174">
        <f>ROUND(E48*F48,2)</f>
        <v>0</v>
      </c>
      <c r="H48" s="173"/>
      <c r="I48" s="174">
        <f>ROUND(E48*H48,2)</f>
        <v>0</v>
      </c>
      <c r="J48" s="173"/>
      <c r="K48" s="174">
        <f>ROUND(E48*J48,2)</f>
        <v>0</v>
      </c>
      <c r="L48" s="174">
        <v>21</v>
      </c>
      <c r="M48" s="174">
        <f>G48*(1+L48/100)</f>
        <v>0</v>
      </c>
      <c r="N48" s="174">
        <v>0.15826000000000001</v>
      </c>
      <c r="O48" s="174">
        <f>ROUND(E48*N48,2)</f>
        <v>27.97</v>
      </c>
      <c r="P48" s="174">
        <v>0</v>
      </c>
      <c r="Q48" s="174">
        <f>ROUND(E48*P48,2)</f>
        <v>0</v>
      </c>
      <c r="R48" s="174" t="s">
        <v>333</v>
      </c>
      <c r="S48" s="174" t="s">
        <v>261</v>
      </c>
      <c r="T48" s="175" t="s">
        <v>261</v>
      </c>
      <c r="U48" s="161">
        <v>2.4E-2</v>
      </c>
      <c r="V48" s="161">
        <f>ROUND(E48*U48,2)</f>
        <v>4.24</v>
      </c>
      <c r="W48" s="161"/>
      <c r="X48" s="152"/>
      <c r="Y48" s="152"/>
      <c r="Z48" s="152"/>
      <c r="AA48" s="152"/>
      <c r="AB48" s="152"/>
      <c r="AC48" s="152"/>
      <c r="AD48" s="152"/>
      <c r="AE48" s="152"/>
      <c r="AF48" s="152"/>
      <c r="AG48" s="152" t="s">
        <v>295</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254" t="s">
        <v>334</v>
      </c>
      <c r="D49" s="255"/>
      <c r="E49" s="255"/>
      <c r="F49" s="255"/>
      <c r="G49" s="255"/>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297</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4" t="s">
        <v>862</v>
      </c>
      <c r="D50" s="190"/>
      <c r="E50" s="191"/>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4" t="s">
        <v>859</v>
      </c>
      <c r="D51" s="190"/>
      <c r="E51" s="191">
        <v>88.38</v>
      </c>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4" t="s">
        <v>496</v>
      </c>
      <c r="D52" s="190"/>
      <c r="E52" s="191"/>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859</v>
      </c>
      <c r="D53" s="190"/>
      <c r="E53" s="191">
        <v>88.38</v>
      </c>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69">
        <v>11</v>
      </c>
      <c r="B54" s="170" t="s">
        <v>863</v>
      </c>
      <c r="C54" s="186" t="s">
        <v>864</v>
      </c>
      <c r="D54" s="171" t="s">
        <v>293</v>
      </c>
      <c r="E54" s="172">
        <v>35.351999999999997</v>
      </c>
      <c r="F54" s="173"/>
      <c r="G54" s="174">
        <f>ROUND(E54*F54,2)</f>
        <v>0</v>
      </c>
      <c r="H54" s="173"/>
      <c r="I54" s="174">
        <f>ROUND(E54*H54,2)</f>
        <v>0</v>
      </c>
      <c r="J54" s="173"/>
      <c r="K54" s="174">
        <f>ROUND(E54*J54,2)</f>
        <v>0</v>
      </c>
      <c r="L54" s="174">
        <v>21</v>
      </c>
      <c r="M54" s="174">
        <f>G54*(1+L54/100)</f>
        <v>0</v>
      </c>
      <c r="N54" s="174">
        <v>0.18776000000000001</v>
      </c>
      <c r="O54" s="174">
        <f>ROUND(E54*N54,2)</f>
        <v>6.64</v>
      </c>
      <c r="P54" s="174">
        <v>0</v>
      </c>
      <c r="Q54" s="174">
        <f>ROUND(E54*P54,2)</f>
        <v>0</v>
      </c>
      <c r="R54" s="174" t="s">
        <v>333</v>
      </c>
      <c r="S54" s="174" t="s">
        <v>261</v>
      </c>
      <c r="T54" s="175" t="s">
        <v>261</v>
      </c>
      <c r="U54" s="161">
        <v>5.1999999999999998E-2</v>
      </c>
      <c r="V54" s="161">
        <f>ROUND(E54*U54,2)</f>
        <v>1.84</v>
      </c>
      <c r="W54" s="161"/>
      <c r="X54" s="152"/>
      <c r="Y54" s="152"/>
      <c r="Z54" s="152"/>
      <c r="AA54" s="152"/>
      <c r="AB54" s="152"/>
      <c r="AC54" s="152"/>
      <c r="AD54" s="152"/>
      <c r="AE54" s="152"/>
      <c r="AF54" s="152"/>
      <c r="AG54" s="152" t="s">
        <v>295</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254" t="s">
        <v>334</v>
      </c>
      <c r="D55" s="255"/>
      <c r="E55" s="255"/>
      <c r="F55" s="255"/>
      <c r="G55" s="255"/>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297</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4" t="s">
        <v>865</v>
      </c>
      <c r="D56" s="190"/>
      <c r="E56" s="191"/>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4" t="s">
        <v>866</v>
      </c>
      <c r="D57" s="190"/>
      <c r="E57" s="191">
        <v>35.35</v>
      </c>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69">
        <v>12</v>
      </c>
      <c r="B58" s="170" t="s">
        <v>339</v>
      </c>
      <c r="C58" s="186" t="s">
        <v>340</v>
      </c>
      <c r="D58" s="171" t="s">
        <v>293</v>
      </c>
      <c r="E58" s="172">
        <v>176.76</v>
      </c>
      <c r="F58" s="173"/>
      <c r="G58" s="174">
        <f>ROUND(E58*F58,2)</f>
        <v>0</v>
      </c>
      <c r="H58" s="173"/>
      <c r="I58" s="174">
        <f>ROUND(E58*H58,2)</f>
        <v>0</v>
      </c>
      <c r="J58" s="173"/>
      <c r="K58" s="174">
        <f>ROUND(E58*J58,2)</f>
        <v>0</v>
      </c>
      <c r="L58" s="174">
        <v>21</v>
      </c>
      <c r="M58" s="174">
        <f>G58*(1+L58/100)</f>
        <v>0</v>
      </c>
      <c r="N58" s="174">
        <v>5.6100000000000004E-3</v>
      </c>
      <c r="O58" s="174">
        <f>ROUND(E58*N58,2)</f>
        <v>0.99</v>
      </c>
      <c r="P58" s="174">
        <v>0</v>
      </c>
      <c r="Q58" s="174">
        <f>ROUND(E58*P58,2)</f>
        <v>0</v>
      </c>
      <c r="R58" s="174" t="s">
        <v>333</v>
      </c>
      <c r="S58" s="174" t="s">
        <v>261</v>
      </c>
      <c r="T58" s="175" t="s">
        <v>261</v>
      </c>
      <c r="U58" s="161">
        <v>4.0000000000000001E-3</v>
      </c>
      <c r="V58" s="161">
        <f>ROUND(E58*U58,2)</f>
        <v>0.71</v>
      </c>
      <c r="W58" s="161"/>
      <c r="X58" s="152"/>
      <c r="Y58" s="152"/>
      <c r="Z58" s="152"/>
      <c r="AA58" s="152"/>
      <c r="AB58" s="152"/>
      <c r="AC58" s="152"/>
      <c r="AD58" s="152"/>
      <c r="AE58" s="152"/>
      <c r="AF58" s="152"/>
      <c r="AG58" s="152" t="s">
        <v>295</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254" t="s">
        <v>341</v>
      </c>
      <c r="D59" s="255"/>
      <c r="E59" s="255"/>
      <c r="F59" s="255"/>
      <c r="G59" s="255"/>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297</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862</v>
      </c>
      <c r="D60" s="190"/>
      <c r="E60" s="191"/>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59"/>
      <c r="B61" s="160"/>
      <c r="C61" s="194" t="s">
        <v>859</v>
      </c>
      <c r="D61" s="190"/>
      <c r="E61" s="191">
        <v>88.38</v>
      </c>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4" t="s">
        <v>496</v>
      </c>
      <c r="D62" s="190"/>
      <c r="E62" s="191"/>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4" t="s">
        <v>859</v>
      </c>
      <c r="D63" s="190"/>
      <c r="E63" s="191">
        <v>88.38</v>
      </c>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x14ac:dyDescent="0.2">
      <c r="A64" s="163" t="s">
        <v>249</v>
      </c>
      <c r="B64" s="164" t="s">
        <v>176</v>
      </c>
      <c r="C64" s="184" t="s">
        <v>177</v>
      </c>
      <c r="D64" s="165"/>
      <c r="E64" s="166"/>
      <c r="F64" s="167"/>
      <c r="G64" s="167">
        <f>SUMIF(AG65:AG69,"&lt;&gt;NOR",G65:G69)</f>
        <v>0</v>
      </c>
      <c r="H64" s="167"/>
      <c r="I64" s="167">
        <f>SUM(I65:I69)</f>
        <v>0</v>
      </c>
      <c r="J64" s="167"/>
      <c r="K64" s="167">
        <f>SUM(K65:K69)</f>
        <v>0</v>
      </c>
      <c r="L64" s="167"/>
      <c r="M64" s="167">
        <f>SUM(M65:M69)</f>
        <v>0</v>
      </c>
      <c r="N64" s="167"/>
      <c r="O64" s="167">
        <f>SUM(O65:O69)</f>
        <v>0</v>
      </c>
      <c r="P64" s="167"/>
      <c r="Q64" s="167">
        <f>SUM(Q65:Q69)</f>
        <v>0</v>
      </c>
      <c r="R64" s="167"/>
      <c r="S64" s="167"/>
      <c r="T64" s="168"/>
      <c r="U64" s="162"/>
      <c r="V64" s="162">
        <f>SUM(V65:V69)</f>
        <v>1.75</v>
      </c>
      <c r="W64" s="162"/>
      <c r="AG64" t="s">
        <v>250</v>
      </c>
    </row>
    <row r="65" spans="1:60" outlineLevel="1" x14ac:dyDescent="0.2">
      <c r="A65" s="169">
        <v>13</v>
      </c>
      <c r="B65" s="170" t="s">
        <v>348</v>
      </c>
      <c r="C65" s="186" t="s">
        <v>349</v>
      </c>
      <c r="D65" s="171" t="s">
        <v>350</v>
      </c>
      <c r="E65" s="172">
        <v>109.17617</v>
      </c>
      <c r="F65" s="173"/>
      <c r="G65" s="174">
        <f>ROUND(E65*F65,2)</f>
        <v>0</v>
      </c>
      <c r="H65" s="173"/>
      <c r="I65" s="174">
        <f>ROUND(E65*H65,2)</f>
        <v>0</v>
      </c>
      <c r="J65" s="173"/>
      <c r="K65" s="174">
        <f>ROUND(E65*J65,2)</f>
        <v>0</v>
      </c>
      <c r="L65" s="174">
        <v>21</v>
      </c>
      <c r="M65" s="174">
        <f>G65*(1+L65/100)</f>
        <v>0</v>
      </c>
      <c r="N65" s="174">
        <v>0</v>
      </c>
      <c r="O65" s="174">
        <f>ROUND(E65*N65,2)</f>
        <v>0</v>
      </c>
      <c r="P65" s="174">
        <v>0</v>
      </c>
      <c r="Q65" s="174">
        <f>ROUND(E65*P65,2)</f>
        <v>0</v>
      </c>
      <c r="R65" s="174" t="s">
        <v>333</v>
      </c>
      <c r="S65" s="174" t="s">
        <v>261</v>
      </c>
      <c r="T65" s="175" t="s">
        <v>261</v>
      </c>
      <c r="U65" s="161">
        <v>1.6E-2</v>
      </c>
      <c r="V65" s="161">
        <f>ROUND(E65*U65,2)</f>
        <v>1.75</v>
      </c>
      <c r="W65" s="161"/>
      <c r="X65" s="152"/>
      <c r="Y65" s="152"/>
      <c r="Z65" s="152"/>
      <c r="AA65" s="152"/>
      <c r="AB65" s="152"/>
      <c r="AC65" s="152"/>
      <c r="AD65" s="152"/>
      <c r="AE65" s="152"/>
      <c r="AF65" s="152"/>
      <c r="AG65" s="152" t="s">
        <v>351</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254" t="s">
        <v>352</v>
      </c>
      <c r="D66" s="255"/>
      <c r="E66" s="255"/>
      <c r="F66" s="255"/>
      <c r="G66" s="255"/>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297</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4" t="s">
        <v>353</v>
      </c>
      <c r="D67" s="190"/>
      <c r="E67" s="191"/>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v>0</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4" t="s">
        <v>867</v>
      </c>
      <c r="D68" s="190"/>
      <c r="E68" s="191"/>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4" t="s">
        <v>868</v>
      </c>
      <c r="D69" s="190"/>
      <c r="E69" s="191">
        <v>109.17617</v>
      </c>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0</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x14ac:dyDescent="0.2">
      <c r="A70" s="5"/>
      <c r="B70" s="6"/>
      <c r="C70" s="187"/>
      <c r="D70" s="8"/>
      <c r="E70" s="5"/>
      <c r="F70" s="5"/>
      <c r="G70" s="5"/>
      <c r="H70" s="5"/>
      <c r="I70" s="5"/>
      <c r="J70" s="5"/>
      <c r="K70" s="5"/>
      <c r="L70" s="5"/>
      <c r="M70" s="5"/>
      <c r="N70" s="5"/>
      <c r="O70" s="5"/>
      <c r="P70" s="5"/>
      <c r="Q70" s="5"/>
      <c r="R70" s="5"/>
      <c r="S70" s="5"/>
      <c r="T70" s="5"/>
      <c r="U70" s="5"/>
      <c r="V70" s="5"/>
      <c r="W70" s="5"/>
      <c r="AE70">
        <v>15</v>
      </c>
      <c r="AF70">
        <v>21</v>
      </c>
    </row>
    <row r="71" spans="1:60" x14ac:dyDescent="0.2">
      <c r="A71" s="155"/>
      <c r="B71" s="156" t="s">
        <v>29</v>
      </c>
      <c r="C71" s="188"/>
      <c r="D71" s="157"/>
      <c r="E71" s="158"/>
      <c r="F71" s="158"/>
      <c r="G71" s="183">
        <f>G8+G41+G64</f>
        <v>0</v>
      </c>
      <c r="H71" s="5"/>
      <c r="I71" s="5"/>
      <c r="J71" s="5"/>
      <c r="K71" s="5"/>
      <c r="L71" s="5"/>
      <c r="M71" s="5"/>
      <c r="N71" s="5"/>
      <c r="O71" s="5"/>
      <c r="P71" s="5"/>
      <c r="Q71" s="5"/>
      <c r="R71" s="5"/>
      <c r="S71" s="5"/>
      <c r="T71" s="5"/>
      <c r="U71" s="5"/>
      <c r="V71" s="5"/>
      <c r="W71" s="5"/>
      <c r="AE71">
        <f>SUMIF(L7:L69,AE70,G7:G69)</f>
        <v>0</v>
      </c>
      <c r="AF71">
        <f>SUMIF(L7:L69,AF70,G7:G69)</f>
        <v>0</v>
      </c>
      <c r="AG71" t="s">
        <v>288</v>
      </c>
    </row>
    <row r="72" spans="1:60" x14ac:dyDescent="0.2">
      <c r="A72" s="253" t="s">
        <v>386</v>
      </c>
      <c r="B72" s="253"/>
      <c r="C72" s="187"/>
      <c r="D72" s="8"/>
      <c r="E72" s="5"/>
      <c r="F72" s="5"/>
      <c r="G72" s="5"/>
      <c r="H72" s="5"/>
      <c r="I72" s="5"/>
      <c r="J72" s="5"/>
      <c r="K72" s="5"/>
      <c r="L72" s="5"/>
      <c r="M72" s="5"/>
      <c r="N72" s="5"/>
      <c r="O72" s="5"/>
      <c r="P72" s="5"/>
      <c r="Q72" s="5"/>
      <c r="R72" s="5"/>
      <c r="S72" s="5"/>
      <c r="T72" s="5"/>
      <c r="U72" s="5"/>
      <c r="V72" s="5"/>
      <c r="W72" s="5"/>
    </row>
    <row r="73" spans="1:60" x14ac:dyDescent="0.2">
      <c r="A73" s="5"/>
      <c r="B73" s="6" t="s">
        <v>387</v>
      </c>
      <c r="C73" s="187" t="s">
        <v>388</v>
      </c>
      <c r="D73" s="8"/>
      <c r="E73" s="5"/>
      <c r="F73" s="5"/>
      <c r="G73" s="5"/>
      <c r="H73" s="5"/>
      <c r="I73" s="5"/>
      <c r="J73" s="5"/>
      <c r="K73" s="5"/>
      <c r="L73" s="5"/>
      <c r="M73" s="5"/>
      <c r="N73" s="5"/>
      <c r="O73" s="5"/>
      <c r="P73" s="5"/>
      <c r="Q73" s="5"/>
      <c r="R73" s="5"/>
      <c r="S73" s="5"/>
      <c r="T73" s="5"/>
      <c r="U73" s="5"/>
      <c r="V73" s="5"/>
      <c r="W73" s="5"/>
      <c r="AG73" t="s">
        <v>389</v>
      </c>
    </row>
    <row r="74" spans="1:60" x14ac:dyDescent="0.2">
      <c r="A74" s="5"/>
      <c r="B74" s="6" t="s">
        <v>390</v>
      </c>
      <c r="C74" s="187" t="s">
        <v>391</v>
      </c>
      <c r="D74" s="8"/>
      <c r="E74" s="5"/>
      <c r="F74" s="5"/>
      <c r="G74" s="5"/>
      <c r="H74" s="5"/>
      <c r="I74" s="5"/>
      <c r="J74" s="5"/>
      <c r="K74" s="5"/>
      <c r="L74" s="5"/>
      <c r="M74" s="5"/>
      <c r="N74" s="5"/>
      <c r="O74" s="5"/>
      <c r="P74" s="5"/>
      <c r="Q74" s="5"/>
      <c r="R74" s="5"/>
      <c r="S74" s="5"/>
      <c r="T74" s="5"/>
      <c r="U74" s="5"/>
      <c r="V74" s="5"/>
      <c r="W74" s="5"/>
      <c r="AG74" t="s">
        <v>392</v>
      </c>
    </row>
    <row r="75" spans="1:60" x14ac:dyDescent="0.2">
      <c r="A75" s="5"/>
      <c r="B75" s="6"/>
      <c r="C75" s="187" t="s">
        <v>393</v>
      </c>
      <c r="D75" s="8"/>
      <c r="E75" s="5"/>
      <c r="F75" s="5"/>
      <c r="G75" s="5"/>
      <c r="H75" s="5"/>
      <c r="I75" s="5"/>
      <c r="J75" s="5"/>
      <c r="K75" s="5"/>
      <c r="L75" s="5"/>
      <c r="M75" s="5"/>
      <c r="N75" s="5"/>
      <c r="O75" s="5"/>
      <c r="P75" s="5"/>
      <c r="Q75" s="5"/>
      <c r="R75" s="5"/>
      <c r="S75" s="5"/>
      <c r="T75" s="5"/>
      <c r="U75" s="5"/>
      <c r="V75" s="5"/>
      <c r="W75" s="5"/>
      <c r="AG75" t="s">
        <v>394</v>
      </c>
    </row>
    <row r="76" spans="1:60" x14ac:dyDescent="0.2">
      <c r="A76" s="5"/>
      <c r="B76" s="6"/>
      <c r="C76" s="187"/>
      <c r="D76" s="8"/>
      <c r="E76" s="5"/>
      <c r="F76" s="5"/>
      <c r="G76" s="5"/>
      <c r="H76" s="5"/>
      <c r="I76" s="5"/>
      <c r="J76" s="5"/>
      <c r="K76" s="5"/>
      <c r="L76" s="5"/>
      <c r="M76" s="5"/>
      <c r="N76" s="5"/>
      <c r="O76" s="5"/>
      <c r="P76" s="5"/>
      <c r="Q76" s="5"/>
      <c r="R76" s="5"/>
      <c r="S76" s="5"/>
      <c r="T76" s="5"/>
      <c r="U76" s="5"/>
      <c r="V76" s="5"/>
      <c r="W76" s="5"/>
    </row>
    <row r="77" spans="1:60" x14ac:dyDescent="0.2">
      <c r="C77" s="189"/>
      <c r="D77" s="143"/>
      <c r="AG77" t="s">
        <v>289</v>
      </c>
    </row>
    <row r="78" spans="1:60" x14ac:dyDescent="0.2">
      <c r="D78" s="143"/>
    </row>
    <row r="79" spans="1:60" x14ac:dyDescent="0.2">
      <c r="D79" s="143"/>
    </row>
    <row r="80" spans="1:60" x14ac:dyDescent="0.2">
      <c r="D80" s="143"/>
    </row>
    <row r="81" spans="4:4" x14ac:dyDescent="0.2">
      <c r="D81" s="143"/>
    </row>
    <row r="82" spans="4:4" x14ac:dyDescent="0.2">
      <c r="D82" s="143"/>
    </row>
    <row r="83" spans="4:4" x14ac:dyDescent="0.2">
      <c r="D83" s="143"/>
    </row>
    <row r="84" spans="4:4" x14ac:dyDescent="0.2">
      <c r="D84" s="143"/>
    </row>
    <row r="85" spans="4:4" x14ac:dyDescent="0.2">
      <c r="D85" s="143"/>
    </row>
    <row r="86" spans="4:4" x14ac:dyDescent="0.2">
      <c r="D86" s="143"/>
    </row>
    <row r="87" spans="4:4" x14ac:dyDescent="0.2">
      <c r="D87" s="143"/>
    </row>
    <row r="88" spans="4:4" x14ac:dyDescent="0.2">
      <c r="D88" s="143"/>
    </row>
    <row r="89" spans="4:4" x14ac:dyDescent="0.2">
      <c r="D89" s="143"/>
    </row>
    <row r="90" spans="4:4" x14ac:dyDescent="0.2">
      <c r="D90" s="143"/>
    </row>
    <row r="91" spans="4:4" x14ac:dyDescent="0.2">
      <c r="D91" s="143"/>
    </row>
    <row r="92" spans="4:4" x14ac:dyDescent="0.2">
      <c r="D92" s="143"/>
    </row>
    <row r="93" spans="4:4" x14ac:dyDescent="0.2">
      <c r="D93" s="143"/>
    </row>
    <row r="94" spans="4:4" x14ac:dyDescent="0.2">
      <c r="D94" s="143"/>
    </row>
    <row r="95" spans="4:4" x14ac:dyDescent="0.2">
      <c r="D95" s="143"/>
    </row>
    <row r="96" spans="4:4"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3">
    <mergeCell ref="A1:G1"/>
    <mergeCell ref="C2:G2"/>
    <mergeCell ref="C3:G3"/>
    <mergeCell ref="C4:G4"/>
    <mergeCell ref="A72:B72"/>
    <mergeCell ref="C10:G10"/>
    <mergeCell ref="C15:G15"/>
    <mergeCell ref="C20:G20"/>
    <mergeCell ref="C33:G33"/>
    <mergeCell ref="C49:G49"/>
    <mergeCell ref="C55:G55"/>
    <mergeCell ref="C59:G59"/>
    <mergeCell ref="C66:G6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74</v>
      </c>
      <c r="C3" s="247" t="s">
        <v>75</v>
      </c>
      <c r="D3" s="248"/>
      <c r="E3" s="248"/>
      <c r="F3" s="248"/>
      <c r="G3" s="249"/>
      <c r="AC3" s="90" t="s">
        <v>225</v>
      </c>
      <c r="AG3" t="s">
        <v>227</v>
      </c>
    </row>
    <row r="4" spans="1:60" ht="24.95" customHeight="1" x14ac:dyDescent="0.2">
      <c r="A4" s="145" t="s">
        <v>9</v>
      </c>
      <c r="B4" s="146" t="s">
        <v>74</v>
      </c>
      <c r="C4" s="250" t="s">
        <v>75</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SUMIF(AG9:AG41,"&lt;&gt;NOR",G9:G41)</f>
        <v>0</v>
      </c>
      <c r="H8" s="167"/>
      <c r="I8" s="167">
        <f>SUM(I9:I41)</f>
        <v>0</v>
      </c>
      <c r="J8" s="167"/>
      <c r="K8" s="167">
        <f>SUM(K9:K41)</f>
        <v>0</v>
      </c>
      <c r="L8" s="167"/>
      <c r="M8" s="167">
        <f>SUM(M9:M41)</f>
        <v>0</v>
      </c>
      <c r="N8" s="167"/>
      <c r="O8" s="167">
        <f>SUM(O9:O41)</f>
        <v>0</v>
      </c>
      <c r="P8" s="167"/>
      <c r="Q8" s="167">
        <f>SUM(Q9:Q41)</f>
        <v>0</v>
      </c>
      <c r="R8" s="167"/>
      <c r="S8" s="167"/>
      <c r="T8" s="168"/>
      <c r="U8" s="162"/>
      <c r="V8" s="162">
        <f>SUM(V9:V41)</f>
        <v>236.97</v>
      </c>
      <c r="W8" s="162"/>
      <c r="AG8" t="s">
        <v>250</v>
      </c>
    </row>
    <row r="9" spans="1:60" outlineLevel="1" x14ac:dyDescent="0.2">
      <c r="A9" s="169">
        <v>1</v>
      </c>
      <c r="B9" s="170" t="s">
        <v>869</v>
      </c>
      <c r="C9" s="186" t="s">
        <v>870</v>
      </c>
      <c r="D9" s="171" t="s">
        <v>305</v>
      </c>
      <c r="E9" s="172">
        <v>77.77</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1.34E-2</v>
      </c>
      <c r="V9" s="161">
        <f>ROUND(E9*U9,2)</f>
        <v>1.04</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871</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872</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873</v>
      </c>
      <c r="D12" s="190"/>
      <c r="E12" s="191">
        <v>77.77</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ht="22.5" outlineLevel="1" x14ac:dyDescent="0.2">
      <c r="A13" s="169">
        <v>2</v>
      </c>
      <c r="B13" s="170" t="s">
        <v>465</v>
      </c>
      <c r="C13" s="186" t="s">
        <v>466</v>
      </c>
      <c r="D13" s="171" t="s">
        <v>305</v>
      </c>
      <c r="E13" s="172">
        <v>353.5</v>
      </c>
      <c r="F13" s="173"/>
      <c r="G13" s="174">
        <f>ROUND(E13*F13,2)</f>
        <v>0</v>
      </c>
      <c r="H13" s="173"/>
      <c r="I13" s="174">
        <f>ROUND(E13*H13,2)</f>
        <v>0</v>
      </c>
      <c r="J13" s="173"/>
      <c r="K13" s="174">
        <f>ROUND(E13*J13,2)</f>
        <v>0</v>
      </c>
      <c r="L13" s="174">
        <v>21</v>
      </c>
      <c r="M13" s="174">
        <f>G13*(1+L13/100)</f>
        <v>0</v>
      </c>
      <c r="N13" s="174">
        <v>0</v>
      </c>
      <c r="O13" s="174">
        <f>ROUND(E13*N13,2)</f>
        <v>0</v>
      </c>
      <c r="P13" s="174">
        <v>0</v>
      </c>
      <c r="Q13" s="174">
        <f>ROUND(E13*P13,2)</f>
        <v>0</v>
      </c>
      <c r="R13" s="174" t="s">
        <v>294</v>
      </c>
      <c r="S13" s="174" t="s">
        <v>261</v>
      </c>
      <c r="T13" s="175" t="s">
        <v>261</v>
      </c>
      <c r="U13" s="161">
        <v>0.187</v>
      </c>
      <c r="V13" s="161">
        <f>ROUND(E13*U13,2)</f>
        <v>66.099999999999994</v>
      </c>
      <c r="W13" s="161"/>
      <c r="X13" s="152"/>
      <c r="Y13" s="152"/>
      <c r="Z13" s="152"/>
      <c r="AA13" s="152"/>
      <c r="AB13" s="152"/>
      <c r="AC13" s="152"/>
      <c r="AD13" s="152"/>
      <c r="AE13" s="152"/>
      <c r="AF13" s="152"/>
      <c r="AG13" s="152" t="s">
        <v>295</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59"/>
      <c r="B14" s="160"/>
      <c r="C14" s="254" t="s">
        <v>397</v>
      </c>
      <c r="D14" s="255"/>
      <c r="E14" s="255"/>
      <c r="F14" s="255"/>
      <c r="G14" s="255"/>
      <c r="H14" s="161"/>
      <c r="I14" s="161"/>
      <c r="J14" s="161"/>
      <c r="K14" s="161"/>
      <c r="L14" s="161"/>
      <c r="M14" s="161"/>
      <c r="N14" s="161"/>
      <c r="O14" s="161"/>
      <c r="P14" s="161"/>
      <c r="Q14" s="161"/>
      <c r="R14" s="161"/>
      <c r="S14" s="161"/>
      <c r="T14" s="161"/>
      <c r="U14" s="161"/>
      <c r="V14" s="161"/>
      <c r="W14" s="161"/>
      <c r="X14" s="152"/>
      <c r="Y14" s="152"/>
      <c r="Z14" s="152"/>
      <c r="AA14" s="152"/>
      <c r="AB14" s="152"/>
      <c r="AC14" s="152"/>
      <c r="AD14" s="152"/>
      <c r="AE14" s="152"/>
      <c r="AF14" s="152"/>
      <c r="AG14" s="152" t="s">
        <v>297</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194" t="s">
        <v>496</v>
      </c>
      <c r="D15" s="190"/>
      <c r="E15" s="191"/>
      <c r="F15" s="161"/>
      <c r="G15" s="161"/>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299</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874</v>
      </c>
      <c r="D16" s="190"/>
      <c r="E16" s="191">
        <v>353.5</v>
      </c>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69">
        <v>3</v>
      </c>
      <c r="B17" s="170" t="s">
        <v>469</v>
      </c>
      <c r="C17" s="186" t="s">
        <v>470</v>
      </c>
      <c r="D17" s="171" t="s">
        <v>305</v>
      </c>
      <c r="E17" s="172">
        <v>353.5</v>
      </c>
      <c r="F17" s="173"/>
      <c r="G17" s="174">
        <f>ROUND(E17*F17,2)</f>
        <v>0</v>
      </c>
      <c r="H17" s="173"/>
      <c r="I17" s="174">
        <f>ROUND(E17*H17,2)</f>
        <v>0</v>
      </c>
      <c r="J17" s="173"/>
      <c r="K17" s="174">
        <f>ROUND(E17*J17,2)</f>
        <v>0</v>
      </c>
      <c r="L17" s="174">
        <v>21</v>
      </c>
      <c r="M17" s="174">
        <f>G17*(1+L17/100)</f>
        <v>0</v>
      </c>
      <c r="N17" s="174">
        <v>0</v>
      </c>
      <c r="O17" s="174">
        <f>ROUND(E17*N17,2)</f>
        <v>0</v>
      </c>
      <c r="P17" s="174">
        <v>0</v>
      </c>
      <c r="Q17" s="174">
        <f>ROUND(E17*P17,2)</f>
        <v>0</v>
      </c>
      <c r="R17" s="174" t="s">
        <v>294</v>
      </c>
      <c r="S17" s="174" t="s">
        <v>261</v>
      </c>
      <c r="T17" s="175" t="s">
        <v>261</v>
      </c>
      <c r="U17" s="161">
        <v>0.34499999999999997</v>
      </c>
      <c r="V17" s="161">
        <f>ROUND(E17*U17,2)</f>
        <v>121.96</v>
      </c>
      <c r="W17" s="161"/>
      <c r="X17" s="152"/>
      <c r="Y17" s="152"/>
      <c r="Z17" s="152"/>
      <c r="AA17" s="152"/>
      <c r="AB17" s="152"/>
      <c r="AC17" s="152"/>
      <c r="AD17" s="152"/>
      <c r="AE17" s="152"/>
      <c r="AF17" s="152"/>
      <c r="AG17" s="152" t="s">
        <v>295</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254" t="s">
        <v>407</v>
      </c>
      <c r="D18" s="255"/>
      <c r="E18" s="255"/>
      <c r="F18" s="255"/>
      <c r="G18" s="255"/>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297</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194" t="s">
        <v>496</v>
      </c>
      <c r="D19" s="190"/>
      <c r="E19" s="191"/>
      <c r="F19" s="161"/>
      <c r="G19" s="161"/>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299</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194" t="s">
        <v>874</v>
      </c>
      <c r="D20" s="190"/>
      <c r="E20" s="191">
        <v>353.5</v>
      </c>
      <c r="F20" s="161"/>
      <c r="G20" s="161"/>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299</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69">
        <v>4</v>
      </c>
      <c r="B21" s="170" t="s">
        <v>471</v>
      </c>
      <c r="C21" s="186" t="s">
        <v>472</v>
      </c>
      <c r="D21" s="171" t="s">
        <v>305</v>
      </c>
      <c r="E21" s="172">
        <v>353.5</v>
      </c>
      <c r="F21" s="173"/>
      <c r="G21" s="174">
        <f>ROUND(E21*F21,2)</f>
        <v>0</v>
      </c>
      <c r="H21" s="173"/>
      <c r="I21" s="174">
        <f>ROUND(E21*H21,2)</f>
        <v>0</v>
      </c>
      <c r="J21" s="173"/>
      <c r="K21" s="174">
        <f>ROUND(E21*J21,2)</f>
        <v>0</v>
      </c>
      <c r="L21" s="174">
        <v>21</v>
      </c>
      <c r="M21" s="174">
        <f>G21*(1+L21/100)</f>
        <v>0</v>
      </c>
      <c r="N21" s="174">
        <v>0</v>
      </c>
      <c r="O21" s="174">
        <f>ROUND(E21*N21,2)</f>
        <v>0</v>
      </c>
      <c r="P21" s="174">
        <v>0</v>
      </c>
      <c r="Q21" s="174">
        <f>ROUND(E21*P21,2)</f>
        <v>0</v>
      </c>
      <c r="R21" s="174" t="s">
        <v>294</v>
      </c>
      <c r="S21" s="174" t="s">
        <v>261</v>
      </c>
      <c r="T21" s="175" t="s">
        <v>261</v>
      </c>
      <c r="U21" s="161">
        <v>1.0999999999999999E-2</v>
      </c>
      <c r="V21" s="161">
        <f>ROUND(E21*U21,2)</f>
        <v>3.89</v>
      </c>
      <c r="W21" s="161"/>
      <c r="X21" s="152"/>
      <c r="Y21" s="152"/>
      <c r="Z21" s="152"/>
      <c r="AA21" s="152"/>
      <c r="AB21" s="152"/>
      <c r="AC21" s="152"/>
      <c r="AD21" s="152"/>
      <c r="AE21" s="152"/>
      <c r="AF21" s="152"/>
      <c r="AG21" s="152" t="s">
        <v>295</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254" t="s">
        <v>306</v>
      </c>
      <c r="D22" s="255"/>
      <c r="E22" s="255"/>
      <c r="F22" s="255"/>
      <c r="G22" s="255"/>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297</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496</v>
      </c>
      <c r="D23" s="190"/>
      <c r="E23" s="191"/>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59"/>
      <c r="B24" s="160"/>
      <c r="C24" s="194" t="s">
        <v>874</v>
      </c>
      <c r="D24" s="190"/>
      <c r="E24" s="191">
        <v>353.5</v>
      </c>
      <c r="F24" s="161"/>
      <c r="G24" s="161"/>
      <c r="H24" s="161"/>
      <c r="I24" s="161"/>
      <c r="J24" s="161"/>
      <c r="K24" s="161"/>
      <c r="L24" s="161"/>
      <c r="M24" s="161"/>
      <c r="N24" s="161"/>
      <c r="O24" s="161"/>
      <c r="P24" s="161"/>
      <c r="Q24" s="161"/>
      <c r="R24" s="161"/>
      <c r="S24" s="161"/>
      <c r="T24" s="161"/>
      <c r="U24" s="161"/>
      <c r="V24" s="161"/>
      <c r="W24" s="161"/>
      <c r="X24" s="152"/>
      <c r="Y24" s="152"/>
      <c r="Z24" s="152"/>
      <c r="AA24" s="152"/>
      <c r="AB24" s="152"/>
      <c r="AC24" s="152"/>
      <c r="AD24" s="152"/>
      <c r="AE24" s="152"/>
      <c r="AF24" s="152"/>
      <c r="AG24" s="152" t="s">
        <v>299</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ht="22.5" outlineLevel="1" x14ac:dyDescent="0.2">
      <c r="A25" s="169">
        <v>5</v>
      </c>
      <c r="B25" s="170" t="s">
        <v>312</v>
      </c>
      <c r="C25" s="186" t="s">
        <v>313</v>
      </c>
      <c r="D25" s="171" t="s">
        <v>305</v>
      </c>
      <c r="E25" s="172">
        <v>353.5</v>
      </c>
      <c r="F25" s="173"/>
      <c r="G25" s="174">
        <f>ROUND(E25*F25,2)</f>
        <v>0</v>
      </c>
      <c r="H25" s="173"/>
      <c r="I25" s="174">
        <f>ROUND(E25*H25,2)</f>
        <v>0</v>
      </c>
      <c r="J25" s="173"/>
      <c r="K25" s="174">
        <f>ROUND(E25*J25,2)</f>
        <v>0</v>
      </c>
      <c r="L25" s="174">
        <v>21</v>
      </c>
      <c r="M25" s="174">
        <f>G25*(1+L25/100)</f>
        <v>0</v>
      </c>
      <c r="N25" s="174">
        <v>0</v>
      </c>
      <c r="O25" s="174">
        <f>ROUND(E25*N25,2)</f>
        <v>0</v>
      </c>
      <c r="P25" s="174">
        <v>0</v>
      </c>
      <c r="Q25" s="174">
        <f>ROUND(E25*P25,2)</f>
        <v>0</v>
      </c>
      <c r="R25" s="174" t="s">
        <v>294</v>
      </c>
      <c r="S25" s="174" t="s">
        <v>261</v>
      </c>
      <c r="T25" s="175" t="s">
        <v>261</v>
      </c>
      <c r="U25" s="161">
        <v>5.2999999999999999E-2</v>
      </c>
      <c r="V25" s="161">
        <f>ROUND(E25*U25,2)</f>
        <v>18.739999999999998</v>
      </c>
      <c r="W25" s="161"/>
      <c r="X25" s="152"/>
      <c r="Y25" s="152"/>
      <c r="Z25" s="152"/>
      <c r="AA25" s="152"/>
      <c r="AB25" s="152"/>
      <c r="AC25" s="152"/>
      <c r="AD25" s="152"/>
      <c r="AE25" s="152"/>
      <c r="AF25" s="152"/>
      <c r="AG25" s="152" t="s">
        <v>295</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496</v>
      </c>
      <c r="D26" s="190"/>
      <c r="E26" s="191"/>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874</v>
      </c>
      <c r="D27" s="190"/>
      <c r="E27" s="191">
        <v>353.5</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ht="22.5" outlineLevel="1" x14ac:dyDescent="0.2">
      <c r="A28" s="169">
        <v>6</v>
      </c>
      <c r="B28" s="170" t="s">
        <v>412</v>
      </c>
      <c r="C28" s="186" t="s">
        <v>413</v>
      </c>
      <c r="D28" s="171" t="s">
        <v>305</v>
      </c>
      <c r="E28" s="172">
        <v>353.5</v>
      </c>
      <c r="F28" s="173"/>
      <c r="G28" s="174">
        <f>ROUND(E28*F28,2)</f>
        <v>0</v>
      </c>
      <c r="H28" s="173"/>
      <c r="I28" s="174">
        <f>ROUND(E28*H28,2)</f>
        <v>0</v>
      </c>
      <c r="J28" s="173"/>
      <c r="K28" s="174">
        <f>ROUND(E28*J28,2)</f>
        <v>0</v>
      </c>
      <c r="L28" s="174">
        <v>21</v>
      </c>
      <c r="M28" s="174">
        <f>G28*(1+L28/100)</f>
        <v>0</v>
      </c>
      <c r="N28" s="174">
        <v>0</v>
      </c>
      <c r="O28" s="174">
        <f>ROUND(E28*N28,2)</f>
        <v>0</v>
      </c>
      <c r="P28" s="174">
        <v>0</v>
      </c>
      <c r="Q28" s="174">
        <f>ROUND(E28*P28,2)</f>
        <v>0</v>
      </c>
      <c r="R28" s="174" t="s">
        <v>294</v>
      </c>
      <c r="S28" s="174" t="s">
        <v>261</v>
      </c>
      <c r="T28" s="175" t="s">
        <v>261</v>
      </c>
      <c r="U28" s="161">
        <v>8.9999999999999993E-3</v>
      </c>
      <c r="V28" s="161">
        <f>ROUND(E28*U28,2)</f>
        <v>3.18</v>
      </c>
      <c r="W28" s="161"/>
      <c r="X28" s="152"/>
      <c r="Y28" s="152"/>
      <c r="Z28" s="152"/>
      <c r="AA28" s="152"/>
      <c r="AB28" s="152"/>
      <c r="AC28" s="152"/>
      <c r="AD28" s="152"/>
      <c r="AE28" s="152"/>
      <c r="AF28" s="152"/>
      <c r="AG28" s="152" t="s">
        <v>295</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496</v>
      </c>
      <c r="D29" s="190"/>
      <c r="E29" s="191"/>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874</v>
      </c>
      <c r="D30" s="190"/>
      <c r="E30" s="191">
        <v>353.5</v>
      </c>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69">
        <v>7</v>
      </c>
      <c r="B31" s="170" t="s">
        <v>479</v>
      </c>
      <c r="C31" s="186" t="s">
        <v>480</v>
      </c>
      <c r="D31" s="171" t="s">
        <v>293</v>
      </c>
      <c r="E31" s="172">
        <v>707</v>
      </c>
      <c r="F31" s="173"/>
      <c r="G31" s="174">
        <f>ROUND(E31*F31,2)</f>
        <v>0</v>
      </c>
      <c r="H31" s="173"/>
      <c r="I31" s="174">
        <f>ROUND(E31*H31,2)</f>
        <v>0</v>
      </c>
      <c r="J31" s="173"/>
      <c r="K31" s="174">
        <f>ROUND(E31*J31,2)</f>
        <v>0</v>
      </c>
      <c r="L31" s="174">
        <v>21</v>
      </c>
      <c r="M31" s="174">
        <f>G31*(1+L31/100)</f>
        <v>0</v>
      </c>
      <c r="N31" s="174">
        <v>0</v>
      </c>
      <c r="O31" s="174">
        <f>ROUND(E31*N31,2)</f>
        <v>0</v>
      </c>
      <c r="P31" s="174">
        <v>0</v>
      </c>
      <c r="Q31" s="174">
        <f>ROUND(E31*P31,2)</f>
        <v>0</v>
      </c>
      <c r="R31" s="174" t="s">
        <v>294</v>
      </c>
      <c r="S31" s="174" t="s">
        <v>261</v>
      </c>
      <c r="T31" s="175" t="s">
        <v>261</v>
      </c>
      <c r="U31" s="161">
        <v>1.7999999999999999E-2</v>
      </c>
      <c r="V31" s="161">
        <f>ROUND(E31*U31,2)</f>
        <v>12.73</v>
      </c>
      <c r="W31" s="161"/>
      <c r="X31" s="152"/>
      <c r="Y31" s="152"/>
      <c r="Z31" s="152"/>
      <c r="AA31" s="152"/>
      <c r="AB31" s="152"/>
      <c r="AC31" s="152"/>
      <c r="AD31" s="152"/>
      <c r="AE31" s="152"/>
      <c r="AF31" s="152"/>
      <c r="AG31" s="152" t="s">
        <v>295</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254" t="s">
        <v>481</v>
      </c>
      <c r="D32" s="255"/>
      <c r="E32" s="255"/>
      <c r="F32" s="255"/>
      <c r="G32" s="255"/>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297</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482</v>
      </c>
      <c r="D33" s="190"/>
      <c r="E33" s="191"/>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875</v>
      </c>
      <c r="D34" s="190"/>
      <c r="E34" s="191">
        <v>707</v>
      </c>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ht="22.5" outlineLevel="1" x14ac:dyDescent="0.2">
      <c r="A35" s="169">
        <v>8</v>
      </c>
      <c r="B35" s="170" t="s">
        <v>876</v>
      </c>
      <c r="C35" s="186" t="s">
        <v>877</v>
      </c>
      <c r="D35" s="171" t="s">
        <v>293</v>
      </c>
      <c r="E35" s="172">
        <v>777.7</v>
      </c>
      <c r="F35" s="173"/>
      <c r="G35" s="174">
        <f>ROUND(E35*F35,2)</f>
        <v>0</v>
      </c>
      <c r="H35" s="173"/>
      <c r="I35" s="174">
        <f>ROUND(E35*H35,2)</f>
        <v>0</v>
      </c>
      <c r="J35" s="173"/>
      <c r="K35" s="174">
        <f>ROUND(E35*J35,2)</f>
        <v>0</v>
      </c>
      <c r="L35" s="174">
        <v>21</v>
      </c>
      <c r="M35" s="174">
        <f>G35*(1+L35/100)</f>
        <v>0</v>
      </c>
      <c r="N35" s="174">
        <v>0</v>
      </c>
      <c r="O35" s="174">
        <f>ROUND(E35*N35,2)</f>
        <v>0</v>
      </c>
      <c r="P35" s="174">
        <v>0</v>
      </c>
      <c r="Q35" s="174">
        <f>ROUND(E35*P35,2)</f>
        <v>0</v>
      </c>
      <c r="R35" s="174" t="s">
        <v>294</v>
      </c>
      <c r="S35" s="174" t="s">
        <v>261</v>
      </c>
      <c r="T35" s="175" t="s">
        <v>261</v>
      </c>
      <c r="U35" s="161">
        <v>1.2E-2</v>
      </c>
      <c r="V35" s="161">
        <f>ROUND(E35*U35,2)</f>
        <v>9.33</v>
      </c>
      <c r="W35" s="161"/>
      <c r="X35" s="152"/>
      <c r="Y35" s="152"/>
      <c r="Z35" s="152"/>
      <c r="AA35" s="152"/>
      <c r="AB35" s="152"/>
      <c r="AC35" s="152"/>
      <c r="AD35" s="152"/>
      <c r="AE35" s="152"/>
      <c r="AF35" s="152"/>
      <c r="AG35" s="152" t="s">
        <v>295</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254" t="s">
        <v>878</v>
      </c>
      <c r="D36" s="255"/>
      <c r="E36" s="255"/>
      <c r="F36" s="255"/>
      <c r="G36" s="255"/>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297</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4" t="s">
        <v>879</v>
      </c>
      <c r="D37" s="190"/>
      <c r="E37" s="191"/>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880</v>
      </c>
      <c r="D38" s="190"/>
      <c r="E38" s="191">
        <v>777.7</v>
      </c>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69">
        <v>9</v>
      </c>
      <c r="B39" s="170" t="s">
        <v>484</v>
      </c>
      <c r="C39" s="186" t="s">
        <v>485</v>
      </c>
      <c r="D39" s="171" t="s">
        <v>305</v>
      </c>
      <c r="E39" s="172">
        <v>353.5</v>
      </c>
      <c r="F39" s="173"/>
      <c r="G39" s="174">
        <f>ROUND(E39*F39,2)</f>
        <v>0</v>
      </c>
      <c r="H39" s="173"/>
      <c r="I39" s="174">
        <f>ROUND(E39*H39,2)</f>
        <v>0</v>
      </c>
      <c r="J39" s="173"/>
      <c r="K39" s="174">
        <f>ROUND(E39*J39,2)</f>
        <v>0</v>
      </c>
      <c r="L39" s="174">
        <v>21</v>
      </c>
      <c r="M39" s="174">
        <f>G39*(1+L39/100)</f>
        <v>0</v>
      </c>
      <c r="N39" s="174">
        <v>0</v>
      </c>
      <c r="O39" s="174">
        <f>ROUND(E39*N39,2)</f>
        <v>0</v>
      </c>
      <c r="P39" s="174">
        <v>0</v>
      </c>
      <c r="Q39" s="174">
        <f>ROUND(E39*P39,2)</f>
        <v>0</v>
      </c>
      <c r="R39" s="174" t="s">
        <v>294</v>
      </c>
      <c r="S39" s="174" t="s">
        <v>261</v>
      </c>
      <c r="T39" s="175" t="s">
        <v>261</v>
      </c>
      <c r="U39" s="161">
        <v>0</v>
      </c>
      <c r="V39" s="161">
        <f>ROUND(E39*U39,2)</f>
        <v>0</v>
      </c>
      <c r="W39" s="161"/>
      <c r="X39" s="152"/>
      <c r="Y39" s="152"/>
      <c r="Z39" s="152"/>
      <c r="AA39" s="152"/>
      <c r="AB39" s="152"/>
      <c r="AC39" s="152"/>
      <c r="AD39" s="152"/>
      <c r="AE39" s="152"/>
      <c r="AF39" s="152"/>
      <c r="AG39" s="152" t="s">
        <v>295</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4" t="s">
        <v>496</v>
      </c>
      <c r="D40" s="190"/>
      <c r="E40" s="191"/>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194" t="s">
        <v>874</v>
      </c>
      <c r="D41" s="190"/>
      <c r="E41" s="191">
        <v>353.5</v>
      </c>
      <c r="F41" s="161"/>
      <c r="G41" s="161"/>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299</v>
      </c>
      <c r="AH41" s="152">
        <v>0</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x14ac:dyDescent="0.2">
      <c r="A42" s="163" t="s">
        <v>249</v>
      </c>
      <c r="B42" s="164" t="s">
        <v>162</v>
      </c>
      <c r="C42" s="184" t="s">
        <v>163</v>
      </c>
      <c r="D42" s="165"/>
      <c r="E42" s="166"/>
      <c r="F42" s="167"/>
      <c r="G42" s="167">
        <f>SUMIF(AG43:AG60,"&lt;&gt;NOR",G43:G60)</f>
        <v>0</v>
      </c>
      <c r="H42" s="167"/>
      <c r="I42" s="167">
        <f>SUM(I43:I60)</f>
        <v>0</v>
      </c>
      <c r="J42" s="167"/>
      <c r="K42" s="167">
        <f>SUM(K43:K60)</f>
        <v>0</v>
      </c>
      <c r="L42" s="167"/>
      <c r="M42" s="167">
        <f>SUM(M43:M60)</f>
        <v>0</v>
      </c>
      <c r="N42" s="167"/>
      <c r="O42" s="167">
        <f>SUM(O43:O60)</f>
        <v>717.46999999999991</v>
      </c>
      <c r="P42" s="167"/>
      <c r="Q42" s="167">
        <f>SUM(Q43:Q60)</f>
        <v>0</v>
      </c>
      <c r="R42" s="167"/>
      <c r="S42" s="167"/>
      <c r="T42" s="168"/>
      <c r="U42" s="162"/>
      <c r="V42" s="162">
        <f>SUM(V43:V60)</f>
        <v>74.25</v>
      </c>
      <c r="W42" s="162"/>
      <c r="AG42" t="s">
        <v>250</v>
      </c>
    </row>
    <row r="43" spans="1:60" ht="22.5" outlineLevel="1" x14ac:dyDescent="0.2">
      <c r="A43" s="169">
        <v>10</v>
      </c>
      <c r="B43" s="170" t="s">
        <v>494</v>
      </c>
      <c r="C43" s="186" t="s">
        <v>495</v>
      </c>
      <c r="D43" s="171" t="s">
        <v>293</v>
      </c>
      <c r="E43" s="172">
        <v>1414</v>
      </c>
      <c r="F43" s="173"/>
      <c r="G43" s="174">
        <f>ROUND(E43*F43,2)</f>
        <v>0</v>
      </c>
      <c r="H43" s="173"/>
      <c r="I43" s="174">
        <f>ROUND(E43*H43,2)</f>
        <v>0</v>
      </c>
      <c r="J43" s="173"/>
      <c r="K43" s="174">
        <f>ROUND(E43*J43,2)</f>
        <v>0</v>
      </c>
      <c r="L43" s="174">
        <v>21</v>
      </c>
      <c r="M43" s="174">
        <f>G43*(1+L43/100)</f>
        <v>0</v>
      </c>
      <c r="N43" s="174">
        <v>0.37080000000000002</v>
      </c>
      <c r="O43" s="174">
        <f>ROUND(E43*N43,2)</f>
        <v>524.30999999999995</v>
      </c>
      <c r="P43" s="174">
        <v>0</v>
      </c>
      <c r="Q43" s="174">
        <f>ROUND(E43*P43,2)</f>
        <v>0</v>
      </c>
      <c r="R43" s="174" t="s">
        <v>333</v>
      </c>
      <c r="S43" s="174" t="s">
        <v>261</v>
      </c>
      <c r="T43" s="175" t="s">
        <v>261</v>
      </c>
      <c r="U43" s="161">
        <v>2.9000000000000001E-2</v>
      </c>
      <c r="V43" s="161">
        <f>ROUND(E43*U43,2)</f>
        <v>41.01</v>
      </c>
      <c r="W43" s="161"/>
      <c r="X43" s="152"/>
      <c r="Y43" s="152"/>
      <c r="Z43" s="152"/>
      <c r="AA43" s="152"/>
      <c r="AB43" s="152"/>
      <c r="AC43" s="152"/>
      <c r="AD43" s="152"/>
      <c r="AE43" s="152"/>
      <c r="AF43" s="152"/>
      <c r="AG43" s="152" t="s">
        <v>295</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4" t="s">
        <v>496</v>
      </c>
      <c r="D44" s="190"/>
      <c r="E44" s="191"/>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0</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194" t="s">
        <v>875</v>
      </c>
      <c r="D45" s="190"/>
      <c r="E45" s="191">
        <v>707</v>
      </c>
      <c r="F45" s="161"/>
      <c r="G45" s="161"/>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299</v>
      </c>
      <c r="AH45" s="152">
        <v>0</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4" t="s">
        <v>875</v>
      </c>
      <c r="D46" s="190"/>
      <c r="E46" s="191">
        <v>707</v>
      </c>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0</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ht="22.5" outlineLevel="1" x14ac:dyDescent="0.2">
      <c r="A47" s="169">
        <v>11</v>
      </c>
      <c r="B47" s="170" t="s">
        <v>498</v>
      </c>
      <c r="C47" s="186" t="s">
        <v>332</v>
      </c>
      <c r="D47" s="171" t="s">
        <v>293</v>
      </c>
      <c r="E47" s="172">
        <v>707</v>
      </c>
      <c r="F47" s="173"/>
      <c r="G47" s="174">
        <f>ROUND(E47*F47,2)</f>
        <v>0</v>
      </c>
      <c r="H47" s="173"/>
      <c r="I47" s="174">
        <f>ROUND(E47*H47,2)</f>
        <v>0</v>
      </c>
      <c r="J47" s="173"/>
      <c r="K47" s="174">
        <f>ROUND(E47*J47,2)</f>
        <v>0</v>
      </c>
      <c r="L47" s="174">
        <v>21</v>
      </c>
      <c r="M47" s="174">
        <f>G47*(1+L47/100)</f>
        <v>0</v>
      </c>
      <c r="N47" s="174">
        <v>0.15826000000000001</v>
      </c>
      <c r="O47" s="174">
        <f>ROUND(E47*N47,2)</f>
        <v>111.89</v>
      </c>
      <c r="P47" s="174">
        <v>0</v>
      </c>
      <c r="Q47" s="174">
        <f>ROUND(E47*P47,2)</f>
        <v>0</v>
      </c>
      <c r="R47" s="174" t="s">
        <v>333</v>
      </c>
      <c r="S47" s="174" t="s">
        <v>261</v>
      </c>
      <c r="T47" s="175" t="s">
        <v>261</v>
      </c>
      <c r="U47" s="161">
        <v>2.4E-2</v>
      </c>
      <c r="V47" s="161">
        <f>ROUND(E47*U47,2)</f>
        <v>16.97</v>
      </c>
      <c r="W47" s="161"/>
      <c r="X47" s="152"/>
      <c r="Y47" s="152"/>
      <c r="Z47" s="152"/>
      <c r="AA47" s="152"/>
      <c r="AB47" s="152"/>
      <c r="AC47" s="152"/>
      <c r="AD47" s="152"/>
      <c r="AE47" s="152"/>
      <c r="AF47" s="152"/>
      <c r="AG47" s="152" t="s">
        <v>295</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254" t="s">
        <v>334</v>
      </c>
      <c r="D48" s="255"/>
      <c r="E48" s="255"/>
      <c r="F48" s="255"/>
      <c r="G48" s="255"/>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297</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4" t="s">
        <v>496</v>
      </c>
      <c r="D49" s="190"/>
      <c r="E49" s="191"/>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4" t="s">
        <v>875</v>
      </c>
      <c r="D50" s="190"/>
      <c r="E50" s="191">
        <v>707</v>
      </c>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69">
        <v>12</v>
      </c>
      <c r="B51" s="170" t="s">
        <v>339</v>
      </c>
      <c r="C51" s="186" t="s">
        <v>340</v>
      </c>
      <c r="D51" s="171" t="s">
        <v>293</v>
      </c>
      <c r="E51" s="172">
        <v>1414</v>
      </c>
      <c r="F51" s="173"/>
      <c r="G51" s="174">
        <f>ROUND(E51*F51,2)</f>
        <v>0</v>
      </c>
      <c r="H51" s="173"/>
      <c r="I51" s="174">
        <f>ROUND(E51*H51,2)</f>
        <v>0</v>
      </c>
      <c r="J51" s="173"/>
      <c r="K51" s="174">
        <f>ROUND(E51*J51,2)</f>
        <v>0</v>
      </c>
      <c r="L51" s="174">
        <v>21</v>
      </c>
      <c r="M51" s="174">
        <f>G51*(1+L51/100)</f>
        <v>0</v>
      </c>
      <c r="N51" s="174">
        <v>5.6100000000000004E-3</v>
      </c>
      <c r="O51" s="174">
        <f>ROUND(E51*N51,2)</f>
        <v>7.93</v>
      </c>
      <c r="P51" s="174">
        <v>0</v>
      </c>
      <c r="Q51" s="174">
        <f>ROUND(E51*P51,2)</f>
        <v>0</v>
      </c>
      <c r="R51" s="174" t="s">
        <v>333</v>
      </c>
      <c r="S51" s="174" t="s">
        <v>261</v>
      </c>
      <c r="T51" s="175" t="s">
        <v>261</v>
      </c>
      <c r="U51" s="161">
        <v>4.0000000000000001E-3</v>
      </c>
      <c r="V51" s="161">
        <f>ROUND(E51*U51,2)</f>
        <v>5.66</v>
      </c>
      <c r="W51" s="161"/>
      <c r="X51" s="152"/>
      <c r="Y51" s="152"/>
      <c r="Z51" s="152"/>
      <c r="AA51" s="152"/>
      <c r="AB51" s="152"/>
      <c r="AC51" s="152"/>
      <c r="AD51" s="152"/>
      <c r="AE51" s="152"/>
      <c r="AF51" s="152"/>
      <c r="AG51" s="152" t="s">
        <v>295</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254" t="s">
        <v>341</v>
      </c>
      <c r="D52" s="255"/>
      <c r="E52" s="255"/>
      <c r="F52" s="255"/>
      <c r="G52" s="255"/>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297</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496</v>
      </c>
      <c r="D53" s="190"/>
      <c r="E53" s="191"/>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4" t="s">
        <v>342</v>
      </c>
      <c r="D54" s="190"/>
      <c r="E54" s="191"/>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875</v>
      </c>
      <c r="D55" s="190"/>
      <c r="E55" s="191">
        <v>707</v>
      </c>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4" t="s">
        <v>343</v>
      </c>
      <c r="D56" s="190"/>
      <c r="E56" s="191"/>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4" t="s">
        <v>875</v>
      </c>
      <c r="D57" s="190"/>
      <c r="E57" s="191">
        <v>707</v>
      </c>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ht="22.5" outlineLevel="1" x14ac:dyDescent="0.2">
      <c r="A58" s="169">
        <v>13</v>
      </c>
      <c r="B58" s="170" t="s">
        <v>881</v>
      </c>
      <c r="C58" s="186" t="s">
        <v>882</v>
      </c>
      <c r="D58" s="171" t="s">
        <v>293</v>
      </c>
      <c r="E58" s="172">
        <v>707</v>
      </c>
      <c r="F58" s="173"/>
      <c r="G58" s="174">
        <f>ROUND(E58*F58,2)</f>
        <v>0</v>
      </c>
      <c r="H58" s="173"/>
      <c r="I58" s="174">
        <f>ROUND(E58*H58,2)</f>
        <v>0</v>
      </c>
      <c r="J58" s="173"/>
      <c r="K58" s="174">
        <f>ROUND(E58*J58,2)</f>
        <v>0</v>
      </c>
      <c r="L58" s="174">
        <v>21</v>
      </c>
      <c r="M58" s="174">
        <f>G58*(1+L58/100)</f>
        <v>0</v>
      </c>
      <c r="N58" s="174">
        <v>0.10373</v>
      </c>
      <c r="O58" s="174">
        <f>ROUND(E58*N58,2)</f>
        <v>73.34</v>
      </c>
      <c r="P58" s="174">
        <v>0</v>
      </c>
      <c r="Q58" s="174">
        <f>ROUND(E58*P58,2)</f>
        <v>0</v>
      </c>
      <c r="R58" s="174" t="s">
        <v>333</v>
      </c>
      <c r="S58" s="174" t="s">
        <v>261</v>
      </c>
      <c r="T58" s="175" t="s">
        <v>261</v>
      </c>
      <c r="U58" s="161">
        <v>1.4999999999999999E-2</v>
      </c>
      <c r="V58" s="161">
        <f>ROUND(E58*U58,2)</f>
        <v>10.61</v>
      </c>
      <c r="W58" s="161"/>
      <c r="X58" s="152"/>
      <c r="Y58" s="152"/>
      <c r="Z58" s="152"/>
      <c r="AA58" s="152"/>
      <c r="AB58" s="152"/>
      <c r="AC58" s="152"/>
      <c r="AD58" s="152"/>
      <c r="AE58" s="152"/>
      <c r="AF58" s="152"/>
      <c r="AG58" s="152" t="s">
        <v>295</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4" t="s">
        <v>496</v>
      </c>
      <c r="D59" s="190"/>
      <c r="E59" s="191"/>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0</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875</v>
      </c>
      <c r="D60" s="190"/>
      <c r="E60" s="191">
        <v>707</v>
      </c>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x14ac:dyDescent="0.2">
      <c r="A61" s="163" t="s">
        <v>249</v>
      </c>
      <c r="B61" s="164" t="s">
        <v>176</v>
      </c>
      <c r="C61" s="184" t="s">
        <v>177</v>
      </c>
      <c r="D61" s="165"/>
      <c r="E61" s="166"/>
      <c r="F61" s="167"/>
      <c r="G61" s="167">
        <f>SUMIF(AG62:AG66,"&lt;&gt;NOR",G62:G66)</f>
        <v>0</v>
      </c>
      <c r="H61" s="167"/>
      <c r="I61" s="167">
        <f>SUM(I62:I66)</f>
        <v>0</v>
      </c>
      <c r="J61" s="167"/>
      <c r="K61" s="167">
        <f>SUM(K62:K66)</f>
        <v>0</v>
      </c>
      <c r="L61" s="167"/>
      <c r="M61" s="167">
        <f>SUM(M62:M66)</f>
        <v>0</v>
      </c>
      <c r="N61" s="167"/>
      <c r="O61" s="167">
        <f>SUM(O62:O66)</f>
        <v>0</v>
      </c>
      <c r="P61" s="167"/>
      <c r="Q61" s="167">
        <f>SUM(Q62:Q66)</f>
        <v>0</v>
      </c>
      <c r="R61" s="167"/>
      <c r="S61" s="167"/>
      <c r="T61" s="168"/>
      <c r="U61" s="162"/>
      <c r="V61" s="162">
        <f>SUM(V62:V66)</f>
        <v>11.48</v>
      </c>
      <c r="W61" s="162"/>
      <c r="AG61" t="s">
        <v>250</v>
      </c>
    </row>
    <row r="62" spans="1:60" outlineLevel="1" x14ac:dyDescent="0.2">
      <c r="A62" s="169">
        <v>14</v>
      </c>
      <c r="B62" s="170" t="s">
        <v>348</v>
      </c>
      <c r="C62" s="186" t="s">
        <v>349</v>
      </c>
      <c r="D62" s="171" t="s">
        <v>350</v>
      </c>
      <c r="E62" s="172">
        <v>717.47067000000004</v>
      </c>
      <c r="F62" s="173"/>
      <c r="G62" s="174">
        <f>ROUND(E62*F62,2)</f>
        <v>0</v>
      </c>
      <c r="H62" s="173"/>
      <c r="I62" s="174">
        <f>ROUND(E62*H62,2)</f>
        <v>0</v>
      </c>
      <c r="J62" s="173"/>
      <c r="K62" s="174">
        <f>ROUND(E62*J62,2)</f>
        <v>0</v>
      </c>
      <c r="L62" s="174">
        <v>21</v>
      </c>
      <c r="M62" s="174">
        <f>G62*(1+L62/100)</f>
        <v>0</v>
      </c>
      <c r="N62" s="174">
        <v>0</v>
      </c>
      <c r="O62" s="174">
        <f>ROUND(E62*N62,2)</f>
        <v>0</v>
      </c>
      <c r="P62" s="174">
        <v>0</v>
      </c>
      <c r="Q62" s="174">
        <f>ROUND(E62*P62,2)</f>
        <v>0</v>
      </c>
      <c r="R62" s="174" t="s">
        <v>333</v>
      </c>
      <c r="S62" s="174" t="s">
        <v>261</v>
      </c>
      <c r="T62" s="175" t="s">
        <v>261</v>
      </c>
      <c r="U62" s="161">
        <v>1.6E-2</v>
      </c>
      <c r="V62" s="161">
        <f>ROUND(E62*U62,2)</f>
        <v>11.48</v>
      </c>
      <c r="W62" s="161"/>
      <c r="X62" s="152"/>
      <c r="Y62" s="152"/>
      <c r="Z62" s="152"/>
      <c r="AA62" s="152"/>
      <c r="AB62" s="152"/>
      <c r="AC62" s="152"/>
      <c r="AD62" s="152"/>
      <c r="AE62" s="152"/>
      <c r="AF62" s="152"/>
      <c r="AG62" s="152" t="s">
        <v>351</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254" t="s">
        <v>352</v>
      </c>
      <c r="D63" s="255"/>
      <c r="E63" s="255"/>
      <c r="F63" s="255"/>
      <c r="G63" s="255"/>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297</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4" t="s">
        <v>353</v>
      </c>
      <c r="D64" s="190"/>
      <c r="E64" s="191"/>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194" t="s">
        <v>855</v>
      </c>
      <c r="D65" s="190"/>
      <c r="E65" s="191"/>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4" t="s">
        <v>883</v>
      </c>
      <c r="D66" s="190"/>
      <c r="E66" s="191">
        <v>717.47067000000004</v>
      </c>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x14ac:dyDescent="0.2">
      <c r="A67" s="5"/>
      <c r="B67" s="6"/>
      <c r="C67" s="187"/>
      <c r="D67" s="8"/>
      <c r="E67" s="5"/>
      <c r="F67" s="5"/>
      <c r="G67" s="5"/>
      <c r="H67" s="5"/>
      <c r="I67" s="5"/>
      <c r="J67" s="5"/>
      <c r="K67" s="5"/>
      <c r="L67" s="5"/>
      <c r="M67" s="5"/>
      <c r="N67" s="5"/>
      <c r="O67" s="5"/>
      <c r="P67" s="5"/>
      <c r="Q67" s="5"/>
      <c r="R67" s="5"/>
      <c r="S67" s="5"/>
      <c r="T67" s="5"/>
      <c r="U67" s="5"/>
      <c r="V67" s="5"/>
      <c r="W67" s="5"/>
      <c r="AE67">
        <v>15</v>
      </c>
      <c r="AF67">
        <v>21</v>
      </c>
    </row>
    <row r="68" spans="1:60" x14ac:dyDescent="0.2">
      <c r="A68" s="155"/>
      <c r="B68" s="156" t="s">
        <v>29</v>
      </c>
      <c r="C68" s="188"/>
      <c r="D68" s="157"/>
      <c r="E68" s="158"/>
      <c r="F68" s="158"/>
      <c r="G68" s="183">
        <f>G8+G42+G61</f>
        <v>0</v>
      </c>
      <c r="H68" s="5"/>
      <c r="I68" s="5"/>
      <c r="J68" s="5"/>
      <c r="K68" s="5"/>
      <c r="L68" s="5"/>
      <c r="M68" s="5"/>
      <c r="N68" s="5"/>
      <c r="O68" s="5"/>
      <c r="P68" s="5"/>
      <c r="Q68" s="5"/>
      <c r="R68" s="5"/>
      <c r="S68" s="5"/>
      <c r="T68" s="5"/>
      <c r="U68" s="5"/>
      <c r="V68" s="5"/>
      <c r="W68" s="5"/>
      <c r="AE68">
        <f>SUMIF(L7:L66,AE67,G7:G66)</f>
        <v>0</v>
      </c>
      <c r="AF68">
        <f>SUMIF(L7:L66,AF67,G7:G66)</f>
        <v>0</v>
      </c>
      <c r="AG68" t="s">
        <v>288</v>
      </c>
    </row>
    <row r="69" spans="1:60" x14ac:dyDescent="0.2">
      <c r="A69" s="253" t="s">
        <v>386</v>
      </c>
      <c r="B69" s="253"/>
      <c r="C69" s="187"/>
      <c r="D69" s="8"/>
      <c r="E69" s="5"/>
      <c r="F69" s="5"/>
      <c r="G69" s="5"/>
      <c r="H69" s="5"/>
      <c r="I69" s="5"/>
      <c r="J69" s="5"/>
      <c r="K69" s="5"/>
      <c r="L69" s="5"/>
      <c r="M69" s="5"/>
      <c r="N69" s="5"/>
      <c r="O69" s="5"/>
      <c r="P69" s="5"/>
      <c r="Q69" s="5"/>
      <c r="R69" s="5"/>
      <c r="S69" s="5"/>
      <c r="T69" s="5"/>
      <c r="U69" s="5"/>
      <c r="V69" s="5"/>
      <c r="W69" s="5"/>
    </row>
    <row r="70" spans="1:60" x14ac:dyDescent="0.2">
      <c r="A70" s="5"/>
      <c r="B70" s="6" t="s">
        <v>387</v>
      </c>
      <c r="C70" s="187" t="s">
        <v>388</v>
      </c>
      <c r="D70" s="8"/>
      <c r="E70" s="5"/>
      <c r="F70" s="5"/>
      <c r="G70" s="5"/>
      <c r="H70" s="5"/>
      <c r="I70" s="5"/>
      <c r="J70" s="5"/>
      <c r="K70" s="5"/>
      <c r="L70" s="5"/>
      <c r="M70" s="5"/>
      <c r="N70" s="5"/>
      <c r="O70" s="5"/>
      <c r="P70" s="5"/>
      <c r="Q70" s="5"/>
      <c r="R70" s="5"/>
      <c r="S70" s="5"/>
      <c r="T70" s="5"/>
      <c r="U70" s="5"/>
      <c r="V70" s="5"/>
      <c r="W70" s="5"/>
      <c r="AG70" t="s">
        <v>389</v>
      </c>
    </row>
    <row r="71" spans="1:60" x14ac:dyDescent="0.2">
      <c r="A71" s="5"/>
      <c r="B71" s="6" t="s">
        <v>390</v>
      </c>
      <c r="C71" s="187" t="s">
        <v>391</v>
      </c>
      <c r="D71" s="8"/>
      <c r="E71" s="5"/>
      <c r="F71" s="5"/>
      <c r="G71" s="5"/>
      <c r="H71" s="5"/>
      <c r="I71" s="5"/>
      <c r="J71" s="5"/>
      <c r="K71" s="5"/>
      <c r="L71" s="5"/>
      <c r="M71" s="5"/>
      <c r="N71" s="5"/>
      <c r="O71" s="5"/>
      <c r="P71" s="5"/>
      <c r="Q71" s="5"/>
      <c r="R71" s="5"/>
      <c r="S71" s="5"/>
      <c r="T71" s="5"/>
      <c r="U71" s="5"/>
      <c r="V71" s="5"/>
      <c r="W71" s="5"/>
      <c r="AG71" t="s">
        <v>392</v>
      </c>
    </row>
    <row r="72" spans="1:60" x14ac:dyDescent="0.2">
      <c r="A72" s="5"/>
      <c r="B72" s="6"/>
      <c r="C72" s="187" t="s">
        <v>393</v>
      </c>
      <c r="D72" s="8"/>
      <c r="E72" s="5"/>
      <c r="F72" s="5"/>
      <c r="G72" s="5"/>
      <c r="H72" s="5"/>
      <c r="I72" s="5"/>
      <c r="J72" s="5"/>
      <c r="K72" s="5"/>
      <c r="L72" s="5"/>
      <c r="M72" s="5"/>
      <c r="N72" s="5"/>
      <c r="O72" s="5"/>
      <c r="P72" s="5"/>
      <c r="Q72" s="5"/>
      <c r="R72" s="5"/>
      <c r="S72" s="5"/>
      <c r="T72" s="5"/>
      <c r="U72" s="5"/>
      <c r="V72" s="5"/>
      <c r="W72" s="5"/>
      <c r="AG72" t="s">
        <v>394</v>
      </c>
    </row>
    <row r="73" spans="1:60" x14ac:dyDescent="0.2">
      <c r="A73" s="5"/>
      <c r="B73" s="6"/>
      <c r="C73" s="187"/>
      <c r="D73" s="8"/>
      <c r="E73" s="5"/>
      <c r="F73" s="5"/>
      <c r="G73" s="5"/>
      <c r="H73" s="5"/>
      <c r="I73" s="5"/>
      <c r="J73" s="5"/>
      <c r="K73" s="5"/>
      <c r="L73" s="5"/>
      <c r="M73" s="5"/>
      <c r="N73" s="5"/>
      <c r="O73" s="5"/>
      <c r="P73" s="5"/>
      <c r="Q73" s="5"/>
      <c r="R73" s="5"/>
      <c r="S73" s="5"/>
      <c r="T73" s="5"/>
      <c r="U73" s="5"/>
      <c r="V73" s="5"/>
      <c r="W73" s="5"/>
    </row>
    <row r="74" spans="1:60" x14ac:dyDescent="0.2">
      <c r="C74" s="189"/>
      <c r="D74" s="143"/>
      <c r="AG74" t="s">
        <v>289</v>
      </c>
    </row>
    <row r="75" spans="1:60" x14ac:dyDescent="0.2">
      <c r="D75" s="143"/>
    </row>
    <row r="76" spans="1:60" x14ac:dyDescent="0.2">
      <c r="D76" s="143"/>
    </row>
    <row r="77" spans="1:60" x14ac:dyDescent="0.2">
      <c r="D77" s="143"/>
    </row>
    <row r="78" spans="1:60" x14ac:dyDescent="0.2">
      <c r="D78" s="143"/>
    </row>
    <row r="79" spans="1:60" x14ac:dyDescent="0.2">
      <c r="D79" s="143"/>
    </row>
    <row r="80" spans="1:60" x14ac:dyDescent="0.2">
      <c r="D80" s="143"/>
    </row>
    <row r="81" spans="4:4" x14ac:dyDescent="0.2">
      <c r="D81" s="143"/>
    </row>
    <row r="82" spans="4:4" x14ac:dyDescent="0.2">
      <c r="D82" s="143"/>
    </row>
    <row r="83" spans="4:4" x14ac:dyDescent="0.2">
      <c r="D83" s="143"/>
    </row>
    <row r="84" spans="4:4" x14ac:dyDescent="0.2">
      <c r="D84" s="143"/>
    </row>
    <row r="85" spans="4:4" x14ac:dyDescent="0.2">
      <c r="D85" s="143"/>
    </row>
    <row r="86" spans="4:4" x14ac:dyDescent="0.2">
      <c r="D86" s="143"/>
    </row>
    <row r="87" spans="4:4" x14ac:dyDescent="0.2">
      <c r="D87" s="143"/>
    </row>
    <row r="88" spans="4:4" x14ac:dyDescent="0.2">
      <c r="D88" s="143"/>
    </row>
    <row r="89" spans="4:4" x14ac:dyDescent="0.2">
      <c r="D89" s="143"/>
    </row>
    <row r="90" spans="4:4" x14ac:dyDescent="0.2">
      <c r="D90" s="143"/>
    </row>
    <row r="91" spans="4:4" x14ac:dyDescent="0.2">
      <c r="D91" s="143"/>
    </row>
    <row r="92" spans="4:4" x14ac:dyDescent="0.2">
      <c r="D92" s="143"/>
    </row>
    <row r="93" spans="4:4" x14ac:dyDescent="0.2">
      <c r="D93" s="143"/>
    </row>
    <row r="94" spans="4:4" x14ac:dyDescent="0.2">
      <c r="D94" s="143"/>
    </row>
    <row r="95" spans="4:4" x14ac:dyDescent="0.2">
      <c r="D95" s="143"/>
    </row>
    <row r="96" spans="4:4"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4">
    <mergeCell ref="A1:G1"/>
    <mergeCell ref="C2:G2"/>
    <mergeCell ref="C3:G3"/>
    <mergeCell ref="C4:G4"/>
    <mergeCell ref="A69:B69"/>
    <mergeCell ref="C10:G10"/>
    <mergeCell ref="C14:G14"/>
    <mergeCell ref="C18:G18"/>
    <mergeCell ref="C22:G22"/>
    <mergeCell ref="C32:G32"/>
    <mergeCell ref="C36:G36"/>
    <mergeCell ref="C48:G48"/>
    <mergeCell ref="C52:G52"/>
    <mergeCell ref="C63:G6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76</v>
      </c>
      <c r="C3" s="247" t="s">
        <v>77</v>
      </c>
      <c r="D3" s="248"/>
      <c r="E3" s="248"/>
      <c r="F3" s="248"/>
      <c r="G3" s="249"/>
      <c r="AC3" s="90" t="s">
        <v>225</v>
      </c>
      <c r="AG3" t="s">
        <v>227</v>
      </c>
    </row>
    <row r="4" spans="1:60" ht="24.95" customHeight="1" x14ac:dyDescent="0.2">
      <c r="A4" s="145" t="s">
        <v>9</v>
      </c>
      <c r="B4" s="146" t="s">
        <v>76</v>
      </c>
      <c r="C4" s="250" t="s">
        <v>77</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SUMIF(AG9:AG70,"&lt;&gt;NOR",G9:G70)</f>
        <v>0</v>
      </c>
      <c r="H8" s="167"/>
      <c r="I8" s="167">
        <f>SUM(I9:I70)</f>
        <v>0</v>
      </c>
      <c r="J8" s="167"/>
      <c r="K8" s="167">
        <f>SUM(K9:K70)</f>
        <v>0</v>
      </c>
      <c r="L8" s="167"/>
      <c r="M8" s="167">
        <f>SUM(M9:M70)</f>
        <v>0</v>
      </c>
      <c r="N8" s="167"/>
      <c r="O8" s="167">
        <f>SUM(O9:O70)</f>
        <v>39.130000000000003</v>
      </c>
      <c r="P8" s="167"/>
      <c r="Q8" s="167">
        <f>SUM(Q9:Q70)</f>
        <v>3.85</v>
      </c>
      <c r="R8" s="167"/>
      <c r="S8" s="167"/>
      <c r="T8" s="168"/>
      <c r="U8" s="162"/>
      <c r="V8" s="162">
        <f>SUM(V9:V70)</f>
        <v>197.98</v>
      </c>
      <c r="W8" s="162"/>
      <c r="AG8" t="s">
        <v>250</v>
      </c>
    </row>
    <row r="9" spans="1:60" ht="22.5" outlineLevel="1" x14ac:dyDescent="0.2">
      <c r="A9" s="169">
        <v>1</v>
      </c>
      <c r="B9" s="170" t="s">
        <v>884</v>
      </c>
      <c r="C9" s="186" t="s">
        <v>885</v>
      </c>
      <c r="D9" s="171" t="s">
        <v>293</v>
      </c>
      <c r="E9" s="172">
        <v>17.5</v>
      </c>
      <c r="F9" s="173"/>
      <c r="G9" s="174">
        <f>ROUND(E9*F9,2)</f>
        <v>0</v>
      </c>
      <c r="H9" s="173"/>
      <c r="I9" s="174">
        <f>ROUND(E9*H9,2)</f>
        <v>0</v>
      </c>
      <c r="J9" s="173"/>
      <c r="K9" s="174">
        <f>ROUND(E9*J9,2)</f>
        <v>0</v>
      </c>
      <c r="L9" s="174">
        <v>21</v>
      </c>
      <c r="M9" s="174">
        <f>G9*(1+L9/100)</f>
        <v>0</v>
      </c>
      <c r="N9" s="174">
        <v>0</v>
      </c>
      <c r="O9" s="174">
        <f>ROUND(E9*N9,2)</f>
        <v>0</v>
      </c>
      <c r="P9" s="174">
        <v>0.22</v>
      </c>
      <c r="Q9" s="174">
        <f>ROUND(E9*P9,2)</f>
        <v>3.85</v>
      </c>
      <c r="R9" s="174" t="s">
        <v>333</v>
      </c>
      <c r="S9" s="174" t="s">
        <v>261</v>
      </c>
      <c r="T9" s="175" t="s">
        <v>261</v>
      </c>
      <c r="U9" s="161">
        <v>0.375</v>
      </c>
      <c r="V9" s="161">
        <f>ROUND(E9*U9,2)</f>
        <v>6.56</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194" t="s">
        <v>886</v>
      </c>
      <c r="D10" s="190"/>
      <c r="E10" s="191"/>
      <c r="F10" s="161"/>
      <c r="G10" s="161"/>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299</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887</v>
      </c>
      <c r="D11" s="190"/>
      <c r="E11" s="191">
        <v>16</v>
      </c>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888</v>
      </c>
      <c r="D12" s="190"/>
      <c r="E12" s="191"/>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889</v>
      </c>
      <c r="D13" s="190"/>
      <c r="E13" s="191">
        <v>1.5</v>
      </c>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69">
        <v>2</v>
      </c>
      <c r="B14" s="170" t="s">
        <v>890</v>
      </c>
      <c r="C14" s="186" t="s">
        <v>891</v>
      </c>
      <c r="D14" s="171" t="s">
        <v>305</v>
      </c>
      <c r="E14" s="172">
        <v>25</v>
      </c>
      <c r="F14" s="173"/>
      <c r="G14" s="174">
        <f>ROUND(E14*F14,2)</f>
        <v>0</v>
      </c>
      <c r="H14" s="173"/>
      <c r="I14" s="174">
        <f>ROUND(E14*H14,2)</f>
        <v>0</v>
      </c>
      <c r="J14" s="173"/>
      <c r="K14" s="174">
        <f>ROUND(E14*J14,2)</f>
        <v>0</v>
      </c>
      <c r="L14" s="174">
        <v>21</v>
      </c>
      <c r="M14" s="174">
        <f>G14*(1+L14/100)</f>
        <v>0</v>
      </c>
      <c r="N14" s="174">
        <v>0</v>
      </c>
      <c r="O14" s="174">
        <f>ROUND(E14*N14,2)</f>
        <v>0</v>
      </c>
      <c r="P14" s="174">
        <v>0</v>
      </c>
      <c r="Q14" s="174">
        <f>ROUND(E14*P14,2)</f>
        <v>0</v>
      </c>
      <c r="R14" s="174" t="s">
        <v>294</v>
      </c>
      <c r="S14" s="174" t="s">
        <v>261</v>
      </c>
      <c r="T14" s="175" t="s">
        <v>261</v>
      </c>
      <c r="U14" s="161">
        <v>4.6550000000000002</v>
      </c>
      <c r="V14" s="161">
        <f>ROUND(E14*U14,2)</f>
        <v>116.38</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254" t="s">
        <v>847</v>
      </c>
      <c r="D15" s="255"/>
      <c r="E15" s="255"/>
      <c r="F15" s="255"/>
      <c r="G15" s="255"/>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297</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892</v>
      </c>
      <c r="D16" s="190"/>
      <c r="E16" s="191"/>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194" t="s">
        <v>893</v>
      </c>
      <c r="D17" s="190"/>
      <c r="E17" s="191">
        <v>18</v>
      </c>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894</v>
      </c>
      <c r="D18" s="190"/>
      <c r="E18" s="191"/>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194" t="s">
        <v>895</v>
      </c>
      <c r="D19" s="190"/>
      <c r="E19" s="191">
        <v>4</v>
      </c>
      <c r="F19" s="161"/>
      <c r="G19" s="161"/>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299</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194" t="s">
        <v>896</v>
      </c>
      <c r="D20" s="190"/>
      <c r="E20" s="191"/>
      <c r="F20" s="161"/>
      <c r="G20" s="161"/>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299</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4" t="s">
        <v>897</v>
      </c>
      <c r="D21" s="190"/>
      <c r="E21" s="191">
        <v>3</v>
      </c>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ht="22.5" outlineLevel="1" x14ac:dyDescent="0.2">
      <c r="A22" s="169">
        <v>3</v>
      </c>
      <c r="B22" s="170" t="s">
        <v>303</v>
      </c>
      <c r="C22" s="186" t="s">
        <v>304</v>
      </c>
      <c r="D22" s="171" t="s">
        <v>305</v>
      </c>
      <c r="E22" s="172">
        <v>25</v>
      </c>
      <c r="F22" s="173"/>
      <c r="G22" s="174">
        <f>ROUND(E22*F22,2)</f>
        <v>0</v>
      </c>
      <c r="H22" s="173"/>
      <c r="I22" s="174">
        <f>ROUND(E22*H22,2)</f>
        <v>0</v>
      </c>
      <c r="J22" s="173"/>
      <c r="K22" s="174">
        <f>ROUND(E22*J22,2)</f>
        <v>0</v>
      </c>
      <c r="L22" s="174">
        <v>21</v>
      </c>
      <c r="M22" s="174">
        <f>G22*(1+L22/100)</f>
        <v>0</v>
      </c>
      <c r="N22" s="174">
        <v>0</v>
      </c>
      <c r="O22" s="174">
        <f>ROUND(E22*N22,2)</f>
        <v>0</v>
      </c>
      <c r="P22" s="174">
        <v>0</v>
      </c>
      <c r="Q22" s="174">
        <f>ROUND(E22*P22,2)</f>
        <v>0</v>
      </c>
      <c r="R22" s="174" t="s">
        <v>294</v>
      </c>
      <c r="S22" s="174" t="s">
        <v>261</v>
      </c>
      <c r="T22" s="175" t="s">
        <v>261</v>
      </c>
      <c r="U22" s="161">
        <v>1.0999999999999999E-2</v>
      </c>
      <c r="V22" s="161">
        <f>ROUND(E22*U22,2)</f>
        <v>0.28000000000000003</v>
      </c>
      <c r="W22" s="161"/>
      <c r="X22" s="152"/>
      <c r="Y22" s="152"/>
      <c r="Z22" s="152"/>
      <c r="AA22" s="152"/>
      <c r="AB22" s="152"/>
      <c r="AC22" s="152"/>
      <c r="AD22" s="152"/>
      <c r="AE22" s="152"/>
      <c r="AF22" s="152"/>
      <c r="AG22" s="152" t="s">
        <v>295</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254" t="s">
        <v>306</v>
      </c>
      <c r="D23" s="255"/>
      <c r="E23" s="255"/>
      <c r="F23" s="255"/>
      <c r="G23" s="255"/>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297</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59"/>
      <c r="B24" s="160"/>
      <c r="C24" s="194" t="s">
        <v>892</v>
      </c>
      <c r="D24" s="190"/>
      <c r="E24" s="191"/>
      <c r="F24" s="161"/>
      <c r="G24" s="161"/>
      <c r="H24" s="161"/>
      <c r="I24" s="161"/>
      <c r="J24" s="161"/>
      <c r="K24" s="161"/>
      <c r="L24" s="161"/>
      <c r="M24" s="161"/>
      <c r="N24" s="161"/>
      <c r="O24" s="161"/>
      <c r="P24" s="161"/>
      <c r="Q24" s="161"/>
      <c r="R24" s="161"/>
      <c r="S24" s="161"/>
      <c r="T24" s="161"/>
      <c r="U24" s="161"/>
      <c r="V24" s="161"/>
      <c r="W24" s="161"/>
      <c r="X24" s="152"/>
      <c r="Y24" s="152"/>
      <c r="Z24" s="152"/>
      <c r="AA24" s="152"/>
      <c r="AB24" s="152"/>
      <c r="AC24" s="152"/>
      <c r="AD24" s="152"/>
      <c r="AE24" s="152"/>
      <c r="AF24" s="152"/>
      <c r="AG24" s="152" t="s">
        <v>299</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893</v>
      </c>
      <c r="D25" s="190"/>
      <c r="E25" s="191">
        <v>18</v>
      </c>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894</v>
      </c>
      <c r="D26" s="190"/>
      <c r="E26" s="191"/>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895</v>
      </c>
      <c r="D27" s="190"/>
      <c r="E27" s="191">
        <v>4</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4" t="s">
        <v>896</v>
      </c>
      <c r="D28" s="190"/>
      <c r="E28" s="191"/>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897</v>
      </c>
      <c r="D29" s="190"/>
      <c r="E29" s="191">
        <v>3</v>
      </c>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ht="22.5" outlineLevel="1" x14ac:dyDescent="0.2">
      <c r="A30" s="169">
        <v>4</v>
      </c>
      <c r="B30" s="170" t="s">
        <v>898</v>
      </c>
      <c r="C30" s="186" t="s">
        <v>899</v>
      </c>
      <c r="D30" s="171" t="s">
        <v>305</v>
      </c>
      <c r="E30" s="172">
        <v>25</v>
      </c>
      <c r="F30" s="173"/>
      <c r="G30" s="174">
        <f>ROUND(E30*F30,2)</f>
        <v>0</v>
      </c>
      <c r="H30" s="173"/>
      <c r="I30" s="174">
        <f>ROUND(E30*H30,2)</f>
        <v>0</v>
      </c>
      <c r="J30" s="173"/>
      <c r="K30" s="174">
        <f>ROUND(E30*J30,2)</f>
        <v>0</v>
      </c>
      <c r="L30" s="174">
        <v>21</v>
      </c>
      <c r="M30" s="174">
        <f>G30*(1+L30/100)</f>
        <v>0</v>
      </c>
      <c r="N30" s="174">
        <v>0</v>
      </c>
      <c r="O30" s="174">
        <f>ROUND(E30*N30,2)</f>
        <v>0</v>
      </c>
      <c r="P30" s="174">
        <v>0</v>
      </c>
      <c r="Q30" s="174">
        <f>ROUND(E30*P30,2)</f>
        <v>0</v>
      </c>
      <c r="R30" s="174" t="s">
        <v>294</v>
      </c>
      <c r="S30" s="174" t="s">
        <v>261</v>
      </c>
      <c r="T30" s="175" t="s">
        <v>261</v>
      </c>
      <c r="U30" s="161">
        <v>0.86799999999999999</v>
      </c>
      <c r="V30" s="161">
        <f>ROUND(E30*U30,2)</f>
        <v>21.7</v>
      </c>
      <c r="W30" s="161"/>
      <c r="X30" s="152"/>
      <c r="Y30" s="152"/>
      <c r="Z30" s="152"/>
      <c r="AA30" s="152"/>
      <c r="AB30" s="152"/>
      <c r="AC30" s="152"/>
      <c r="AD30" s="152"/>
      <c r="AE30" s="152"/>
      <c r="AF30" s="152"/>
      <c r="AG30" s="152" t="s">
        <v>295</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254" t="s">
        <v>900</v>
      </c>
      <c r="D31" s="255"/>
      <c r="E31" s="255"/>
      <c r="F31" s="255"/>
      <c r="G31" s="255"/>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297</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892</v>
      </c>
      <c r="D32" s="190"/>
      <c r="E32" s="191"/>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893</v>
      </c>
      <c r="D33" s="190"/>
      <c r="E33" s="191">
        <v>18</v>
      </c>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894</v>
      </c>
      <c r="D34" s="190"/>
      <c r="E34" s="191"/>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895</v>
      </c>
      <c r="D35" s="190"/>
      <c r="E35" s="191">
        <v>4</v>
      </c>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194" t="s">
        <v>896</v>
      </c>
      <c r="D36" s="190"/>
      <c r="E36" s="191"/>
      <c r="F36" s="161"/>
      <c r="G36" s="161"/>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299</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4" t="s">
        <v>897</v>
      </c>
      <c r="D37" s="190"/>
      <c r="E37" s="191">
        <v>3</v>
      </c>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ht="22.5" outlineLevel="1" x14ac:dyDescent="0.2">
      <c r="A38" s="169">
        <v>5</v>
      </c>
      <c r="B38" s="170" t="s">
        <v>901</v>
      </c>
      <c r="C38" s="186" t="s">
        <v>902</v>
      </c>
      <c r="D38" s="171" t="s">
        <v>305</v>
      </c>
      <c r="E38" s="172">
        <v>25</v>
      </c>
      <c r="F38" s="173"/>
      <c r="G38" s="174">
        <f>ROUND(E38*F38,2)</f>
        <v>0</v>
      </c>
      <c r="H38" s="173"/>
      <c r="I38" s="174">
        <f>ROUND(E38*H38,2)</f>
        <v>0</v>
      </c>
      <c r="J38" s="173"/>
      <c r="K38" s="174">
        <f>ROUND(E38*J38,2)</f>
        <v>0</v>
      </c>
      <c r="L38" s="174">
        <v>21</v>
      </c>
      <c r="M38" s="174">
        <f>G38*(1+L38/100)</f>
        <v>0</v>
      </c>
      <c r="N38" s="174">
        <v>0</v>
      </c>
      <c r="O38" s="174">
        <f>ROUND(E38*N38,2)</f>
        <v>0</v>
      </c>
      <c r="P38" s="174">
        <v>0</v>
      </c>
      <c r="Q38" s="174">
        <f>ROUND(E38*P38,2)</f>
        <v>0</v>
      </c>
      <c r="R38" s="174" t="s">
        <v>294</v>
      </c>
      <c r="S38" s="174" t="s">
        <v>261</v>
      </c>
      <c r="T38" s="175" t="s">
        <v>261</v>
      </c>
      <c r="U38" s="161">
        <v>0.65200000000000002</v>
      </c>
      <c r="V38" s="161">
        <f>ROUND(E38*U38,2)</f>
        <v>16.3</v>
      </c>
      <c r="W38" s="161"/>
      <c r="X38" s="152"/>
      <c r="Y38" s="152"/>
      <c r="Z38" s="152"/>
      <c r="AA38" s="152"/>
      <c r="AB38" s="152"/>
      <c r="AC38" s="152"/>
      <c r="AD38" s="152"/>
      <c r="AE38" s="152"/>
      <c r="AF38" s="152"/>
      <c r="AG38" s="152" t="s">
        <v>295</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4" t="s">
        <v>892</v>
      </c>
      <c r="D39" s="190"/>
      <c r="E39" s="191"/>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4" t="s">
        <v>893</v>
      </c>
      <c r="D40" s="190"/>
      <c r="E40" s="191">
        <v>18</v>
      </c>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194" t="s">
        <v>894</v>
      </c>
      <c r="D41" s="190"/>
      <c r="E41" s="191"/>
      <c r="F41" s="161"/>
      <c r="G41" s="161"/>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299</v>
      </c>
      <c r="AH41" s="152">
        <v>0</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4" t="s">
        <v>895</v>
      </c>
      <c r="D42" s="190"/>
      <c r="E42" s="191">
        <v>4</v>
      </c>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896</v>
      </c>
      <c r="D43" s="190"/>
      <c r="E43" s="191"/>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4" t="s">
        <v>897</v>
      </c>
      <c r="D44" s="190"/>
      <c r="E44" s="191">
        <v>3</v>
      </c>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0</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ht="22.5" outlineLevel="1" x14ac:dyDescent="0.2">
      <c r="A45" s="169">
        <v>6</v>
      </c>
      <c r="B45" s="170" t="s">
        <v>412</v>
      </c>
      <c r="C45" s="186" t="s">
        <v>413</v>
      </c>
      <c r="D45" s="171" t="s">
        <v>305</v>
      </c>
      <c r="E45" s="172">
        <v>25</v>
      </c>
      <c r="F45" s="173"/>
      <c r="G45" s="174">
        <f>ROUND(E45*F45,2)</f>
        <v>0</v>
      </c>
      <c r="H45" s="173"/>
      <c r="I45" s="174">
        <f>ROUND(E45*H45,2)</f>
        <v>0</v>
      </c>
      <c r="J45" s="173"/>
      <c r="K45" s="174">
        <f>ROUND(E45*J45,2)</f>
        <v>0</v>
      </c>
      <c r="L45" s="174">
        <v>21</v>
      </c>
      <c r="M45" s="174">
        <f>G45*(1+L45/100)</f>
        <v>0</v>
      </c>
      <c r="N45" s="174">
        <v>0</v>
      </c>
      <c r="O45" s="174">
        <f>ROUND(E45*N45,2)</f>
        <v>0</v>
      </c>
      <c r="P45" s="174">
        <v>0</v>
      </c>
      <c r="Q45" s="174">
        <f>ROUND(E45*P45,2)</f>
        <v>0</v>
      </c>
      <c r="R45" s="174" t="s">
        <v>294</v>
      </c>
      <c r="S45" s="174" t="s">
        <v>261</v>
      </c>
      <c r="T45" s="175" t="s">
        <v>261</v>
      </c>
      <c r="U45" s="161">
        <v>8.9999999999999993E-3</v>
      </c>
      <c r="V45" s="161">
        <f>ROUND(E45*U45,2)</f>
        <v>0.23</v>
      </c>
      <c r="W45" s="161"/>
      <c r="X45" s="152"/>
      <c r="Y45" s="152"/>
      <c r="Z45" s="152"/>
      <c r="AA45" s="152"/>
      <c r="AB45" s="152"/>
      <c r="AC45" s="152"/>
      <c r="AD45" s="152"/>
      <c r="AE45" s="152"/>
      <c r="AF45" s="152"/>
      <c r="AG45" s="152" t="s">
        <v>295</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4" t="s">
        <v>892</v>
      </c>
      <c r="D46" s="190"/>
      <c r="E46" s="191"/>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0</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893</v>
      </c>
      <c r="D47" s="190"/>
      <c r="E47" s="191">
        <v>18</v>
      </c>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194" t="s">
        <v>894</v>
      </c>
      <c r="D48" s="190"/>
      <c r="E48" s="191"/>
      <c r="F48" s="161"/>
      <c r="G48" s="161"/>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299</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4" t="s">
        <v>895</v>
      </c>
      <c r="D49" s="190"/>
      <c r="E49" s="191">
        <v>4</v>
      </c>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4" t="s">
        <v>896</v>
      </c>
      <c r="D50" s="190"/>
      <c r="E50" s="191"/>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4" t="s">
        <v>897</v>
      </c>
      <c r="D51" s="190"/>
      <c r="E51" s="191">
        <v>3</v>
      </c>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69">
        <v>7</v>
      </c>
      <c r="B52" s="170" t="s">
        <v>903</v>
      </c>
      <c r="C52" s="186" t="s">
        <v>904</v>
      </c>
      <c r="D52" s="171" t="s">
        <v>305</v>
      </c>
      <c r="E52" s="172">
        <v>23.02</v>
      </c>
      <c r="F52" s="173"/>
      <c r="G52" s="174">
        <f>ROUND(E52*F52,2)</f>
        <v>0</v>
      </c>
      <c r="H52" s="173"/>
      <c r="I52" s="174">
        <f>ROUND(E52*H52,2)</f>
        <v>0</v>
      </c>
      <c r="J52" s="173"/>
      <c r="K52" s="174">
        <f>ROUND(E52*J52,2)</f>
        <v>0</v>
      </c>
      <c r="L52" s="174">
        <v>21</v>
      </c>
      <c r="M52" s="174">
        <f>G52*(1+L52/100)</f>
        <v>0</v>
      </c>
      <c r="N52" s="174">
        <v>1.7</v>
      </c>
      <c r="O52" s="174">
        <f>ROUND(E52*N52,2)</f>
        <v>39.130000000000003</v>
      </c>
      <c r="P52" s="174">
        <v>0</v>
      </c>
      <c r="Q52" s="174">
        <f>ROUND(E52*P52,2)</f>
        <v>0</v>
      </c>
      <c r="R52" s="174" t="s">
        <v>294</v>
      </c>
      <c r="S52" s="174" t="s">
        <v>261</v>
      </c>
      <c r="T52" s="175" t="s">
        <v>261</v>
      </c>
      <c r="U52" s="161">
        <v>1.587</v>
      </c>
      <c r="V52" s="161">
        <f>ROUND(E52*U52,2)</f>
        <v>36.53</v>
      </c>
      <c r="W52" s="161"/>
      <c r="X52" s="152"/>
      <c r="Y52" s="152"/>
      <c r="Z52" s="152"/>
      <c r="AA52" s="152"/>
      <c r="AB52" s="152"/>
      <c r="AC52" s="152"/>
      <c r="AD52" s="152"/>
      <c r="AE52" s="152"/>
      <c r="AF52" s="152"/>
      <c r="AG52" s="152" t="s">
        <v>295</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ht="22.5" outlineLevel="1" x14ac:dyDescent="0.2">
      <c r="A53" s="159"/>
      <c r="B53" s="160"/>
      <c r="C53" s="254" t="s">
        <v>652</v>
      </c>
      <c r="D53" s="255"/>
      <c r="E53" s="255"/>
      <c r="F53" s="255"/>
      <c r="G53" s="255"/>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297</v>
      </c>
      <c r="AH53" s="152"/>
      <c r="AI53" s="152"/>
      <c r="AJ53" s="152"/>
      <c r="AK53" s="152"/>
      <c r="AL53" s="152"/>
      <c r="AM53" s="152"/>
      <c r="AN53" s="152"/>
      <c r="AO53" s="152"/>
      <c r="AP53" s="152"/>
      <c r="AQ53" s="152"/>
      <c r="AR53" s="152"/>
      <c r="AS53" s="152"/>
      <c r="AT53" s="152"/>
      <c r="AU53" s="152"/>
      <c r="AV53" s="152"/>
      <c r="AW53" s="152"/>
      <c r="AX53" s="152"/>
      <c r="AY53" s="152"/>
      <c r="AZ53" s="152"/>
      <c r="BA53" s="197" t="str">
        <f>C53</f>
        <v>sypaninou z vhodných hornin tř. 1 - 4 nebo materiálem připraveným podél výkopu ve vzdálenosti do 3 m od jeho kraje, pro jakoukoliv hloubku výkopu a jakoukoliv míru zhutnění,</v>
      </c>
      <c r="BB53" s="152"/>
      <c r="BC53" s="152"/>
      <c r="BD53" s="152"/>
      <c r="BE53" s="152"/>
      <c r="BF53" s="152"/>
      <c r="BG53" s="152"/>
      <c r="BH53" s="152"/>
    </row>
    <row r="54" spans="1:60" outlineLevel="1" x14ac:dyDescent="0.2">
      <c r="A54" s="159"/>
      <c r="B54" s="160"/>
      <c r="C54" s="194" t="s">
        <v>905</v>
      </c>
      <c r="D54" s="190"/>
      <c r="E54" s="191"/>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906</v>
      </c>
      <c r="D55" s="190"/>
      <c r="E55" s="191">
        <v>3.6</v>
      </c>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4" t="s">
        <v>907</v>
      </c>
      <c r="D56" s="190"/>
      <c r="E56" s="191"/>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4" t="s">
        <v>908</v>
      </c>
      <c r="D57" s="190"/>
      <c r="E57" s="191">
        <v>2.7</v>
      </c>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194" t="s">
        <v>909</v>
      </c>
      <c r="D58" s="190"/>
      <c r="E58" s="191"/>
      <c r="F58" s="161"/>
      <c r="G58" s="161"/>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299</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4" t="s">
        <v>893</v>
      </c>
      <c r="D59" s="190"/>
      <c r="E59" s="191">
        <v>18</v>
      </c>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0</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910</v>
      </c>
      <c r="D60" s="190"/>
      <c r="E60" s="191">
        <v>-1.28</v>
      </c>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69">
        <v>8</v>
      </c>
      <c r="B61" s="170" t="s">
        <v>659</v>
      </c>
      <c r="C61" s="186" t="s">
        <v>660</v>
      </c>
      <c r="D61" s="171" t="s">
        <v>350</v>
      </c>
      <c r="E61" s="172">
        <v>47.5</v>
      </c>
      <c r="F61" s="173"/>
      <c r="G61" s="174">
        <f>ROUND(E61*F61,2)</f>
        <v>0</v>
      </c>
      <c r="H61" s="173"/>
      <c r="I61" s="174">
        <f>ROUND(E61*H61,2)</f>
        <v>0</v>
      </c>
      <c r="J61" s="173"/>
      <c r="K61" s="174">
        <f>ROUND(E61*J61,2)</f>
        <v>0</v>
      </c>
      <c r="L61" s="174">
        <v>21</v>
      </c>
      <c r="M61" s="174">
        <f>G61*(1+L61/100)</f>
        <v>0</v>
      </c>
      <c r="N61" s="174">
        <v>0</v>
      </c>
      <c r="O61" s="174">
        <f>ROUND(E61*N61,2)</f>
        <v>0</v>
      </c>
      <c r="P61" s="174">
        <v>0</v>
      </c>
      <c r="Q61" s="174">
        <f>ROUND(E61*P61,2)</f>
        <v>0</v>
      </c>
      <c r="R61" s="174" t="s">
        <v>294</v>
      </c>
      <c r="S61" s="174" t="s">
        <v>261</v>
      </c>
      <c r="T61" s="175" t="s">
        <v>261</v>
      </c>
      <c r="U61" s="161">
        <v>0</v>
      </c>
      <c r="V61" s="161">
        <f>ROUND(E61*U61,2)</f>
        <v>0</v>
      </c>
      <c r="W61" s="161"/>
      <c r="X61" s="152"/>
      <c r="Y61" s="152"/>
      <c r="Z61" s="152"/>
      <c r="AA61" s="152"/>
      <c r="AB61" s="152"/>
      <c r="AC61" s="152"/>
      <c r="AD61" s="152"/>
      <c r="AE61" s="152"/>
      <c r="AF61" s="152"/>
      <c r="AG61" s="152" t="s">
        <v>295</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5" t="s">
        <v>308</v>
      </c>
      <c r="D62" s="192"/>
      <c r="E62" s="193"/>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6" t="s">
        <v>911</v>
      </c>
      <c r="D63" s="192"/>
      <c r="E63" s="193"/>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v>2</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6" t="s">
        <v>912</v>
      </c>
      <c r="D64" s="192"/>
      <c r="E64" s="193">
        <v>18</v>
      </c>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2</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196" t="s">
        <v>913</v>
      </c>
      <c r="D65" s="192"/>
      <c r="E65" s="193"/>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v>2</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6" t="s">
        <v>914</v>
      </c>
      <c r="D66" s="192"/>
      <c r="E66" s="193">
        <v>4</v>
      </c>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2</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6" t="s">
        <v>915</v>
      </c>
      <c r="D67" s="192"/>
      <c r="E67" s="193"/>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v>2</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6" t="s">
        <v>916</v>
      </c>
      <c r="D68" s="192"/>
      <c r="E68" s="193">
        <v>3</v>
      </c>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2</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5" t="s">
        <v>310</v>
      </c>
      <c r="D69" s="192"/>
      <c r="E69" s="193"/>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4" t="s">
        <v>917</v>
      </c>
      <c r="D70" s="190"/>
      <c r="E70" s="191">
        <v>47.5</v>
      </c>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x14ac:dyDescent="0.2">
      <c r="A71" s="163" t="s">
        <v>249</v>
      </c>
      <c r="B71" s="164" t="s">
        <v>156</v>
      </c>
      <c r="C71" s="184" t="s">
        <v>157</v>
      </c>
      <c r="D71" s="165"/>
      <c r="E71" s="166"/>
      <c r="F71" s="167"/>
      <c r="G71" s="167">
        <f>SUMIF(AG72:AG77,"&lt;&gt;NOR",G72:G77)</f>
        <v>0</v>
      </c>
      <c r="H71" s="167"/>
      <c r="I71" s="167">
        <f>SUM(I72:I77)</f>
        <v>0</v>
      </c>
      <c r="J71" s="167"/>
      <c r="K71" s="167">
        <f>SUM(K72:K77)</f>
        <v>0</v>
      </c>
      <c r="L71" s="167"/>
      <c r="M71" s="167">
        <f>SUM(M72:M77)</f>
        <v>0</v>
      </c>
      <c r="N71" s="167"/>
      <c r="O71" s="167">
        <f>SUM(O72:O77)</f>
        <v>0.4</v>
      </c>
      <c r="P71" s="167"/>
      <c r="Q71" s="167">
        <f>SUM(Q72:Q77)</f>
        <v>0</v>
      </c>
      <c r="R71" s="167"/>
      <c r="S71" s="167"/>
      <c r="T71" s="168"/>
      <c r="U71" s="162"/>
      <c r="V71" s="162">
        <f>SUM(V72:V77)</f>
        <v>0.59</v>
      </c>
      <c r="W71" s="162"/>
      <c r="AG71" t="s">
        <v>250</v>
      </c>
    </row>
    <row r="72" spans="1:60" outlineLevel="1" x14ac:dyDescent="0.2">
      <c r="A72" s="169">
        <v>9</v>
      </c>
      <c r="B72" s="170" t="s">
        <v>700</v>
      </c>
      <c r="C72" s="186" t="s">
        <v>701</v>
      </c>
      <c r="D72" s="171" t="s">
        <v>305</v>
      </c>
      <c r="E72" s="172">
        <v>0.35</v>
      </c>
      <c r="F72" s="173"/>
      <c r="G72" s="174">
        <f>ROUND(E72*F72,2)</f>
        <v>0</v>
      </c>
      <c r="H72" s="173"/>
      <c r="I72" s="174">
        <f>ROUND(E72*H72,2)</f>
        <v>0</v>
      </c>
      <c r="J72" s="173"/>
      <c r="K72" s="174">
        <f>ROUND(E72*J72,2)</f>
        <v>0</v>
      </c>
      <c r="L72" s="174">
        <v>21</v>
      </c>
      <c r="M72" s="174">
        <f>G72*(1+L72/100)</f>
        <v>0</v>
      </c>
      <c r="N72" s="174">
        <v>1.1322000000000001</v>
      </c>
      <c r="O72" s="174">
        <f>ROUND(E72*N72,2)</f>
        <v>0.4</v>
      </c>
      <c r="P72" s="174">
        <v>0</v>
      </c>
      <c r="Q72" s="174">
        <f>ROUND(E72*P72,2)</f>
        <v>0</v>
      </c>
      <c r="R72" s="174" t="s">
        <v>529</v>
      </c>
      <c r="S72" s="174" t="s">
        <v>261</v>
      </c>
      <c r="T72" s="175" t="s">
        <v>261</v>
      </c>
      <c r="U72" s="161">
        <v>1.6950000000000001</v>
      </c>
      <c r="V72" s="161">
        <f>ROUND(E72*U72,2)</f>
        <v>0.59</v>
      </c>
      <c r="W72" s="161"/>
      <c r="X72" s="152"/>
      <c r="Y72" s="152"/>
      <c r="Z72" s="152"/>
      <c r="AA72" s="152"/>
      <c r="AB72" s="152"/>
      <c r="AC72" s="152"/>
      <c r="AD72" s="152"/>
      <c r="AE72" s="152"/>
      <c r="AF72" s="152"/>
      <c r="AG72" s="152" t="s">
        <v>295</v>
      </c>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254" t="s">
        <v>530</v>
      </c>
      <c r="D73" s="255"/>
      <c r="E73" s="255"/>
      <c r="F73" s="255"/>
      <c r="G73" s="255"/>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297</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4" t="s">
        <v>905</v>
      </c>
      <c r="D74" s="190"/>
      <c r="E74" s="191"/>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59"/>
      <c r="B75" s="160"/>
      <c r="C75" s="194" t="s">
        <v>918</v>
      </c>
      <c r="D75" s="190"/>
      <c r="E75" s="191">
        <v>0.2</v>
      </c>
      <c r="F75" s="161"/>
      <c r="G75" s="161"/>
      <c r="H75" s="161"/>
      <c r="I75" s="161"/>
      <c r="J75" s="161"/>
      <c r="K75" s="161"/>
      <c r="L75" s="161"/>
      <c r="M75" s="161"/>
      <c r="N75" s="161"/>
      <c r="O75" s="161"/>
      <c r="P75" s="161"/>
      <c r="Q75" s="161"/>
      <c r="R75" s="161"/>
      <c r="S75" s="161"/>
      <c r="T75" s="161"/>
      <c r="U75" s="161"/>
      <c r="V75" s="161"/>
      <c r="W75" s="161"/>
      <c r="X75" s="152"/>
      <c r="Y75" s="152"/>
      <c r="Z75" s="152"/>
      <c r="AA75" s="152"/>
      <c r="AB75" s="152"/>
      <c r="AC75" s="152"/>
      <c r="AD75" s="152"/>
      <c r="AE75" s="152"/>
      <c r="AF75" s="152"/>
      <c r="AG75" s="152" t="s">
        <v>299</v>
      </c>
      <c r="AH75" s="152">
        <v>0</v>
      </c>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4" t="s">
        <v>907</v>
      </c>
      <c r="D76" s="190"/>
      <c r="E76" s="191"/>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v>0</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4" t="s">
        <v>919</v>
      </c>
      <c r="D77" s="190"/>
      <c r="E77" s="191">
        <v>0.15</v>
      </c>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0</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x14ac:dyDescent="0.2">
      <c r="A78" s="163" t="s">
        <v>249</v>
      </c>
      <c r="B78" s="164" t="s">
        <v>160</v>
      </c>
      <c r="C78" s="184" t="s">
        <v>161</v>
      </c>
      <c r="D78" s="165"/>
      <c r="E78" s="166"/>
      <c r="F78" s="167"/>
      <c r="G78" s="167">
        <f>SUMIF(AG79:AG80,"&lt;&gt;NOR",G79:G80)</f>
        <v>0</v>
      </c>
      <c r="H78" s="167"/>
      <c r="I78" s="167">
        <f>SUM(I79:I80)</f>
        <v>0</v>
      </c>
      <c r="J78" s="167"/>
      <c r="K78" s="167">
        <f>SUM(K79:K80)</f>
        <v>0</v>
      </c>
      <c r="L78" s="167"/>
      <c r="M78" s="167">
        <f>SUM(M79:M80)</f>
        <v>0</v>
      </c>
      <c r="N78" s="167"/>
      <c r="O78" s="167">
        <f>SUM(O79:O80)</f>
        <v>0</v>
      </c>
      <c r="P78" s="167"/>
      <c r="Q78" s="167">
        <f>SUM(Q79:Q80)</f>
        <v>0</v>
      </c>
      <c r="R78" s="167"/>
      <c r="S78" s="167"/>
      <c r="T78" s="168"/>
      <c r="U78" s="162"/>
      <c r="V78" s="162">
        <f>SUM(V79:V80)</f>
        <v>0</v>
      </c>
      <c r="W78" s="162"/>
      <c r="AG78" t="s">
        <v>250</v>
      </c>
    </row>
    <row r="79" spans="1:60" ht="22.5" outlineLevel="1" x14ac:dyDescent="0.2">
      <c r="A79" s="169">
        <v>10</v>
      </c>
      <c r="B79" s="170" t="s">
        <v>920</v>
      </c>
      <c r="C79" s="186" t="s">
        <v>921</v>
      </c>
      <c r="D79" s="171" t="s">
        <v>369</v>
      </c>
      <c r="E79" s="172">
        <v>12</v>
      </c>
      <c r="F79" s="173"/>
      <c r="G79" s="174">
        <f>ROUND(E79*F79,2)</f>
        <v>0</v>
      </c>
      <c r="H79" s="173"/>
      <c r="I79" s="174">
        <f>ROUND(E79*H79,2)</f>
        <v>0</v>
      </c>
      <c r="J79" s="173"/>
      <c r="K79" s="174">
        <f>ROUND(E79*J79,2)</f>
        <v>0</v>
      </c>
      <c r="L79" s="174">
        <v>21</v>
      </c>
      <c r="M79" s="174">
        <f>G79*(1+L79/100)</f>
        <v>0</v>
      </c>
      <c r="N79" s="174">
        <v>0</v>
      </c>
      <c r="O79" s="174">
        <f>ROUND(E79*N79,2)</f>
        <v>0</v>
      </c>
      <c r="P79" s="174">
        <v>0</v>
      </c>
      <c r="Q79" s="174">
        <f>ROUND(E79*P79,2)</f>
        <v>0</v>
      </c>
      <c r="R79" s="174"/>
      <c r="S79" s="174" t="s">
        <v>254</v>
      </c>
      <c r="T79" s="175" t="s">
        <v>255</v>
      </c>
      <c r="U79" s="161">
        <v>0</v>
      </c>
      <c r="V79" s="161">
        <f>ROUND(E79*U79,2)</f>
        <v>0</v>
      </c>
      <c r="W79" s="161"/>
      <c r="X79" s="152"/>
      <c r="Y79" s="152"/>
      <c r="Z79" s="152"/>
      <c r="AA79" s="152"/>
      <c r="AB79" s="152"/>
      <c r="AC79" s="152"/>
      <c r="AD79" s="152"/>
      <c r="AE79" s="152"/>
      <c r="AF79" s="152"/>
      <c r="AG79" s="152" t="s">
        <v>295</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194" t="s">
        <v>922</v>
      </c>
      <c r="D80" s="190"/>
      <c r="E80" s="191">
        <v>12</v>
      </c>
      <c r="F80" s="161"/>
      <c r="G80" s="161"/>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299</v>
      </c>
      <c r="AH80" s="152">
        <v>0</v>
      </c>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x14ac:dyDescent="0.2">
      <c r="A81" s="163" t="s">
        <v>249</v>
      </c>
      <c r="B81" s="164" t="s">
        <v>162</v>
      </c>
      <c r="C81" s="184" t="s">
        <v>163</v>
      </c>
      <c r="D81" s="165"/>
      <c r="E81" s="166"/>
      <c r="F81" s="167"/>
      <c r="G81" s="167">
        <f>SUMIF(AG82:AG121,"&lt;&gt;NOR",G82:G121)</f>
        <v>0</v>
      </c>
      <c r="H81" s="167"/>
      <c r="I81" s="167">
        <f>SUM(I82:I121)</f>
        <v>0</v>
      </c>
      <c r="J81" s="167"/>
      <c r="K81" s="167">
        <f>SUM(K82:K121)</f>
        <v>0</v>
      </c>
      <c r="L81" s="167"/>
      <c r="M81" s="167">
        <f>SUM(M82:M121)</f>
        <v>0</v>
      </c>
      <c r="N81" s="167"/>
      <c r="O81" s="167">
        <f>SUM(O82:O121)</f>
        <v>75.5</v>
      </c>
      <c r="P81" s="167"/>
      <c r="Q81" s="167">
        <f>SUM(Q82:Q121)</f>
        <v>0</v>
      </c>
      <c r="R81" s="167"/>
      <c r="S81" s="167"/>
      <c r="T81" s="168"/>
      <c r="U81" s="162"/>
      <c r="V81" s="162">
        <f>SUM(V82:V121)</f>
        <v>13.059999999999999</v>
      </c>
      <c r="W81" s="162"/>
      <c r="AG81" t="s">
        <v>250</v>
      </c>
    </row>
    <row r="82" spans="1:60" ht="22.5" outlineLevel="1" x14ac:dyDescent="0.2">
      <c r="A82" s="169">
        <v>11</v>
      </c>
      <c r="B82" s="170" t="s">
        <v>923</v>
      </c>
      <c r="C82" s="186" t="s">
        <v>332</v>
      </c>
      <c r="D82" s="171" t="s">
        <v>293</v>
      </c>
      <c r="E82" s="172">
        <v>129.5</v>
      </c>
      <c r="F82" s="173"/>
      <c r="G82" s="174">
        <f>ROUND(E82*F82,2)</f>
        <v>0</v>
      </c>
      <c r="H82" s="173"/>
      <c r="I82" s="174">
        <f>ROUND(E82*H82,2)</f>
        <v>0</v>
      </c>
      <c r="J82" s="173"/>
      <c r="K82" s="174">
        <f>ROUND(E82*J82,2)</f>
        <v>0</v>
      </c>
      <c r="L82" s="174">
        <v>21</v>
      </c>
      <c r="M82" s="174">
        <f>G82*(1+L82/100)</f>
        <v>0</v>
      </c>
      <c r="N82" s="174">
        <v>0.15826000000000001</v>
      </c>
      <c r="O82" s="174">
        <f>ROUND(E82*N82,2)</f>
        <v>20.49</v>
      </c>
      <c r="P82" s="174">
        <v>0</v>
      </c>
      <c r="Q82" s="174">
        <f>ROUND(E82*P82,2)</f>
        <v>0</v>
      </c>
      <c r="R82" s="174" t="s">
        <v>333</v>
      </c>
      <c r="S82" s="174" t="s">
        <v>261</v>
      </c>
      <c r="T82" s="175" t="s">
        <v>261</v>
      </c>
      <c r="U82" s="161">
        <v>2.4E-2</v>
      </c>
      <c r="V82" s="161">
        <f>ROUND(E82*U82,2)</f>
        <v>3.11</v>
      </c>
      <c r="W82" s="161"/>
      <c r="X82" s="152"/>
      <c r="Y82" s="152"/>
      <c r="Z82" s="152"/>
      <c r="AA82" s="152"/>
      <c r="AB82" s="152"/>
      <c r="AC82" s="152"/>
      <c r="AD82" s="152"/>
      <c r="AE82" s="152"/>
      <c r="AF82" s="152"/>
      <c r="AG82" s="152" t="s">
        <v>295</v>
      </c>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254" t="s">
        <v>334</v>
      </c>
      <c r="D83" s="255"/>
      <c r="E83" s="255"/>
      <c r="F83" s="255"/>
      <c r="G83" s="255"/>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297</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1" x14ac:dyDescent="0.2">
      <c r="A84" s="159"/>
      <c r="B84" s="160"/>
      <c r="C84" s="194" t="s">
        <v>924</v>
      </c>
      <c r="D84" s="190"/>
      <c r="E84" s="191"/>
      <c r="F84" s="161"/>
      <c r="G84" s="161"/>
      <c r="H84" s="161"/>
      <c r="I84" s="161"/>
      <c r="J84" s="161"/>
      <c r="K84" s="161"/>
      <c r="L84" s="161"/>
      <c r="M84" s="161"/>
      <c r="N84" s="161"/>
      <c r="O84" s="161"/>
      <c r="P84" s="161"/>
      <c r="Q84" s="161"/>
      <c r="R84" s="161"/>
      <c r="S84" s="161"/>
      <c r="T84" s="161"/>
      <c r="U84" s="161"/>
      <c r="V84" s="161"/>
      <c r="W84" s="161"/>
      <c r="X84" s="152"/>
      <c r="Y84" s="152"/>
      <c r="Z84" s="152"/>
      <c r="AA84" s="152"/>
      <c r="AB84" s="152"/>
      <c r="AC84" s="152"/>
      <c r="AD84" s="152"/>
      <c r="AE84" s="152"/>
      <c r="AF84" s="152"/>
      <c r="AG84" s="152" t="s">
        <v>299</v>
      </c>
      <c r="AH84" s="152">
        <v>0</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4" t="s">
        <v>335</v>
      </c>
      <c r="D85" s="190"/>
      <c r="E85" s="191"/>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0</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4" t="s">
        <v>925</v>
      </c>
      <c r="D86" s="190"/>
      <c r="E86" s="191">
        <v>110</v>
      </c>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1" x14ac:dyDescent="0.2">
      <c r="A87" s="159"/>
      <c r="B87" s="160"/>
      <c r="C87" s="194" t="s">
        <v>926</v>
      </c>
      <c r="D87" s="190"/>
      <c r="E87" s="191"/>
      <c r="F87" s="161"/>
      <c r="G87" s="161"/>
      <c r="H87" s="161"/>
      <c r="I87" s="161"/>
      <c r="J87" s="161"/>
      <c r="K87" s="161"/>
      <c r="L87" s="161"/>
      <c r="M87" s="161"/>
      <c r="N87" s="161"/>
      <c r="O87" s="161"/>
      <c r="P87" s="161"/>
      <c r="Q87" s="161"/>
      <c r="R87" s="161"/>
      <c r="S87" s="161"/>
      <c r="T87" s="161"/>
      <c r="U87" s="161"/>
      <c r="V87" s="161"/>
      <c r="W87" s="161"/>
      <c r="X87" s="152"/>
      <c r="Y87" s="152"/>
      <c r="Z87" s="152"/>
      <c r="AA87" s="152"/>
      <c r="AB87" s="152"/>
      <c r="AC87" s="152"/>
      <c r="AD87" s="152"/>
      <c r="AE87" s="152"/>
      <c r="AF87" s="152"/>
      <c r="AG87" s="152" t="s">
        <v>299</v>
      </c>
      <c r="AH87" s="152">
        <v>0</v>
      </c>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59"/>
      <c r="B88" s="160"/>
      <c r="C88" s="194" t="s">
        <v>887</v>
      </c>
      <c r="D88" s="190"/>
      <c r="E88" s="191">
        <v>16</v>
      </c>
      <c r="F88" s="161"/>
      <c r="G88" s="161"/>
      <c r="H88" s="161"/>
      <c r="I88" s="161"/>
      <c r="J88" s="161"/>
      <c r="K88" s="161"/>
      <c r="L88" s="161"/>
      <c r="M88" s="161"/>
      <c r="N88" s="161"/>
      <c r="O88" s="161"/>
      <c r="P88" s="161"/>
      <c r="Q88" s="161"/>
      <c r="R88" s="161"/>
      <c r="S88" s="161"/>
      <c r="T88" s="161"/>
      <c r="U88" s="161"/>
      <c r="V88" s="161"/>
      <c r="W88" s="161"/>
      <c r="X88" s="152"/>
      <c r="Y88" s="152"/>
      <c r="Z88" s="152"/>
      <c r="AA88" s="152"/>
      <c r="AB88" s="152"/>
      <c r="AC88" s="152"/>
      <c r="AD88" s="152"/>
      <c r="AE88" s="152"/>
      <c r="AF88" s="152"/>
      <c r="AG88" s="152" t="s">
        <v>299</v>
      </c>
      <c r="AH88" s="152">
        <v>0</v>
      </c>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1" x14ac:dyDescent="0.2">
      <c r="A89" s="159"/>
      <c r="B89" s="160"/>
      <c r="C89" s="194" t="s">
        <v>927</v>
      </c>
      <c r="D89" s="190"/>
      <c r="E89" s="191"/>
      <c r="F89" s="161"/>
      <c r="G89" s="161"/>
      <c r="H89" s="161"/>
      <c r="I89" s="161"/>
      <c r="J89" s="161"/>
      <c r="K89" s="161"/>
      <c r="L89" s="161"/>
      <c r="M89" s="161"/>
      <c r="N89" s="161"/>
      <c r="O89" s="161"/>
      <c r="P89" s="161"/>
      <c r="Q89" s="161"/>
      <c r="R89" s="161"/>
      <c r="S89" s="161"/>
      <c r="T89" s="161"/>
      <c r="U89" s="161"/>
      <c r="V89" s="161"/>
      <c r="W89" s="161"/>
      <c r="X89" s="152"/>
      <c r="Y89" s="152"/>
      <c r="Z89" s="152"/>
      <c r="AA89" s="152"/>
      <c r="AB89" s="152"/>
      <c r="AC89" s="152"/>
      <c r="AD89" s="152"/>
      <c r="AE89" s="152"/>
      <c r="AF89" s="152"/>
      <c r="AG89" s="152" t="s">
        <v>299</v>
      </c>
      <c r="AH89" s="152">
        <v>0</v>
      </c>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59"/>
      <c r="B90" s="160"/>
      <c r="C90" s="194" t="s">
        <v>928</v>
      </c>
      <c r="D90" s="190"/>
      <c r="E90" s="191">
        <v>2</v>
      </c>
      <c r="F90" s="161"/>
      <c r="G90" s="161"/>
      <c r="H90" s="161"/>
      <c r="I90" s="161"/>
      <c r="J90" s="161"/>
      <c r="K90" s="161"/>
      <c r="L90" s="161"/>
      <c r="M90" s="161"/>
      <c r="N90" s="161"/>
      <c r="O90" s="161"/>
      <c r="P90" s="161"/>
      <c r="Q90" s="161"/>
      <c r="R90" s="161"/>
      <c r="S90" s="161"/>
      <c r="T90" s="161"/>
      <c r="U90" s="161"/>
      <c r="V90" s="161"/>
      <c r="W90" s="161"/>
      <c r="X90" s="152"/>
      <c r="Y90" s="152"/>
      <c r="Z90" s="152"/>
      <c r="AA90" s="152"/>
      <c r="AB90" s="152"/>
      <c r="AC90" s="152"/>
      <c r="AD90" s="152"/>
      <c r="AE90" s="152"/>
      <c r="AF90" s="152"/>
      <c r="AG90" s="152" t="s">
        <v>299</v>
      </c>
      <c r="AH90" s="152">
        <v>0</v>
      </c>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59"/>
      <c r="B91" s="160"/>
      <c r="C91" s="194" t="s">
        <v>889</v>
      </c>
      <c r="D91" s="190"/>
      <c r="E91" s="191">
        <v>1.5</v>
      </c>
      <c r="F91" s="161"/>
      <c r="G91" s="161"/>
      <c r="H91" s="161"/>
      <c r="I91" s="161"/>
      <c r="J91" s="161"/>
      <c r="K91" s="161"/>
      <c r="L91" s="161"/>
      <c r="M91" s="161"/>
      <c r="N91" s="161"/>
      <c r="O91" s="161"/>
      <c r="P91" s="161"/>
      <c r="Q91" s="161"/>
      <c r="R91" s="161"/>
      <c r="S91" s="161"/>
      <c r="T91" s="161"/>
      <c r="U91" s="161"/>
      <c r="V91" s="161"/>
      <c r="W91" s="161"/>
      <c r="X91" s="152"/>
      <c r="Y91" s="152"/>
      <c r="Z91" s="152"/>
      <c r="AA91" s="152"/>
      <c r="AB91" s="152"/>
      <c r="AC91" s="152"/>
      <c r="AD91" s="152"/>
      <c r="AE91" s="152"/>
      <c r="AF91" s="152"/>
      <c r="AG91" s="152" t="s">
        <v>299</v>
      </c>
      <c r="AH91" s="152">
        <v>0</v>
      </c>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69">
        <v>12</v>
      </c>
      <c r="B92" s="170" t="s">
        <v>339</v>
      </c>
      <c r="C92" s="186" t="s">
        <v>340</v>
      </c>
      <c r="D92" s="171" t="s">
        <v>293</v>
      </c>
      <c r="E92" s="172">
        <v>626</v>
      </c>
      <c r="F92" s="173"/>
      <c r="G92" s="174">
        <f>ROUND(E92*F92,2)</f>
        <v>0</v>
      </c>
      <c r="H92" s="173"/>
      <c r="I92" s="174">
        <f>ROUND(E92*H92,2)</f>
        <v>0</v>
      </c>
      <c r="J92" s="173"/>
      <c r="K92" s="174">
        <f>ROUND(E92*J92,2)</f>
        <v>0</v>
      </c>
      <c r="L92" s="174">
        <v>21</v>
      </c>
      <c r="M92" s="174">
        <f>G92*(1+L92/100)</f>
        <v>0</v>
      </c>
      <c r="N92" s="174">
        <v>5.6100000000000004E-3</v>
      </c>
      <c r="O92" s="174">
        <f>ROUND(E92*N92,2)</f>
        <v>3.51</v>
      </c>
      <c r="P92" s="174">
        <v>0</v>
      </c>
      <c r="Q92" s="174">
        <f>ROUND(E92*P92,2)</f>
        <v>0</v>
      </c>
      <c r="R92" s="174" t="s">
        <v>333</v>
      </c>
      <c r="S92" s="174" t="s">
        <v>261</v>
      </c>
      <c r="T92" s="175" t="s">
        <v>261</v>
      </c>
      <c r="U92" s="161">
        <v>4.0000000000000001E-3</v>
      </c>
      <c r="V92" s="161">
        <f>ROUND(E92*U92,2)</f>
        <v>2.5</v>
      </c>
      <c r="W92" s="161"/>
      <c r="X92" s="152"/>
      <c r="Y92" s="152"/>
      <c r="Z92" s="152"/>
      <c r="AA92" s="152"/>
      <c r="AB92" s="152"/>
      <c r="AC92" s="152"/>
      <c r="AD92" s="152"/>
      <c r="AE92" s="152"/>
      <c r="AF92" s="152"/>
      <c r="AG92" s="152" t="s">
        <v>295</v>
      </c>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1" x14ac:dyDescent="0.2">
      <c r="A93" s="159"/>
      <c r="B93" s="160"/>
      <c r="C93" s="254" t="s">
        <v>341</v>
      </c>
      <c r="D93" s="255"/>
      <c r="E93" s="255"/>
      <c r="F93" s="255"/>
      <c r="G93" s="255"/>
      <c r="H93" s="161"/>
      <c r="I93" s="161"/>
      <c r="J93" s="161"/>
      <c r="K93" s="161"/>
      <c r="L93" s="161"/>
      <c r="M93" s="161"/>
      <c r="N93" s="161"/>
      <c r="O93" s="161"/>
      <c r="P93" s="161"/>
      <c r="Q93" s="161"/>
      <c r="R93" s="161"/>
      <c r="S93" s="161"/>
      <c r="T93" s="161"/>
      <c r="U93" s="161"/>
      <c r="V93" s="161"/>
      <c r="W93" s="161"/>
      <c r="X93" s="152"/>
      <c r="Y93" s="152"/>
      <c r="Z93" s="152"/>
      <c r="AA93" s="152"/>
      <c r="AB93" s="152"/>
      <c r="AC93" s="152"/>
      <c r="AD93" s="152"/>
      <c r="AE93" s="152"/>
      <c r="AF93" s="152"/>
      <c r="AG93" s="152" t="s">
        <v>297</v>
      </c>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59"/>
      <c r="B94" s="160"/>
      <c r="C94" s="194" t="s">
        <v>924</v>
      </c>
      <c r="D94" s="190"/>
      <c r="E94" s="191"/>
      <c r="F94" s="161"/>
      <c r="G94" s="161"/>
      <c r="H94" s="161"/>
      <c r="I94" s="161"/>
      <c r="J94" s="161"/>
      <c r="K94" s="161"/>
      <c r="L94" s="161"/>
      <c r="M94" s="161"/>
      <c r="N94" s="161"/>
      <c r="O94" s="161"/>
      <c r="P94" s="161"/>
      <c r="Q94" s="161"/>
      <c r="R94" s="161"/>
      <c r="S94" s="161"/>
      <c r="T94" s="161"/>
      <c r="U94" s="161"/>
      <c r="V94" s="161"/>
      <c r="W94" s="161"/>
      <c r="X94" s="152"/>
      <c r="Y94" s="152"/>
      <c r="Z94" s="152"/>
      <c r="AA94" s="152"/>
      <c r="AB94" s="152"/>
      <c r="AC94" s="152"/>
      <c r="AD94" s="152"/>
      <c r="AE94" s="152"/>
      <c r="AF94" s="152"/>
      <c r="AG94" s="152" t="s">
        <v>299</v>
      </c>
      <c r="AH94" s="152">
        <v>0</v>
      </c>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59"/>
      <c r="B95" s="160"/>
      <c r="C95" s="194" t="s">
        <v>335</v>
      </c>
      <c r="D95" s="190"/>
      <c r="E95" s="191"/>
      <c r="F95" s="161"/>
      <c r="G95" s="161"/>
      <c r="H95" s="161"/>
      <c r="I95" s="161"/>
      <c r="J95" s="161"/>
      <c r="K95" s="161"/>
      <c r="L95" s="161"/>
      <c r="M95" s="161"/>
      <c r="N95" s="161"/>
      <c r="O95" s="161"/>
      <c r="P95" s="161"/>
      <c r="Q95" s="161"/>
      <c r="R95" s="161"/>
      <c r="S95" s="161"/>
      <c r="T95" s="161"/>
      <c r="U95" s="161"/>
      <c r="V95" s="161"/>
      <c r="W95" s="161"/>
      <c r="X95" s="152"/>
      <c r="Y95" s="152"/>
      <c r="Z95" s="152"/>
      <c r="AA95" s="152"/>
      <c r="AB95" s="152"/>
      <c r="AC95" s="152"/>
      <c r="AD95" s="152"/>
      <c r="AE95" s="152"/>
      <c r="AF95" s="152"/>
      <c r="AG95" s="152" t="s">
        <v>299</v>
      </c>
      <c r="AH95" s="152">
        <v>0</v>
      </c>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outlineLevel="1" x14ac:dyDescent="0.2">
      <c r="A96" s="159"/>
      <c r="B96" s="160"/>
      <c r="C96" s="194" t="s">
        <v>929</v>
      </c>
      <c r="D96" s="190"/>
      <c r="E96" s="191"/>
      <c r="F96" s="161"/>
      <c r="G96" s="161"/>
      <c r="H96" s="161"/>
      <c r="I96" s="161"/>
      <c r="J96" s="161"/>
      <c r="K96" s="161"/>
      <c r="L96" s="161"/>
      <c r="M96" s="161"/>
      <c r="N96" s="161"/>
      <c r="O96" s="161"/>
      <c r="P96" s="161"/>
      <c r="Q96" s="161"/>
      <c r="R96" s="161"/>
      <c r="S96" s="161"/>
      <c r="T96" s="161"/>
      <c r="U96" s="161"/>
      <c r="V96" s="161"/>
      <c r="W96" s="161"/>
      <c r="X96" s="152"/>
      <c r="Y96" s="152"/>
      <c r="Z96" s="152"/>
      <c r="AA96" s="152"/>
      <c r="AB96" s="152"/>
      <c r="AC96" s="152"/>
      <c r="AD96" s="152"/>
      <c r="AE96" s="152"/>
      <c r="AF96" s="152"/>
      <c r="AG96" s="152" t="s">
        <v>299</v>
      </c>
      <c r="AH96" s="152">
        <v>0</v>
      </c>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59"/>
      <c r="B97" s="160"/>
      <c r="C97" s="194" t="s">
        <v>925</v>
      </c>
      <c r="D97" s="190"/>
      <c r="E97" s="191">
        <v>110</v>
      </c>
      <c r="F97" s="161"/>
      <c r="G97" s="161"/>
      <c r="H97" s="161"/>
      <c r="I97" s="161"/>
      <c r="J97" s="161"/>
      <c r="K97" s="161"/>
      <c r="L97" s="161"/>
      <c r="M97" s="161"/>
      <c r="N97" s="161"/>
      <c r="O97" s="161"/>
      <c r="P97" s="161"/>
      <c r="Q97" s="161"/>
      <c r="R97" s="161"/>
      <c r="S97" s="161"/>
      <c r="T97" s="161"/>
      <c r="U97" s="161"/>
      <c r="V97" s="161"/>
      <c r="W97" s="161"/>
      <c r="X97" s="152"/>
      <c r="Y97" s="152"/>
      <c r="Z97" s="152"/>
      <c r="AA97" s="152"/>
      <c r="AB97" s="152"/>
      <c r="AC97" s="152"/>
      <c r="AD97" s="152"/>
      <c r="AE97" s="152"/>
      <c r="AF97" s="152"/>
      <c r="AG97" s="152" t="s">
        <v>299</v>
      </c>
      <c r="AH97" s="152">
        <v>0</v>
      </c>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59"/>
      <c r="B98" s="160"/>
      <c r="C98" s="194" t="s">
        <v>342</v>
      </c>
      <c r="D98" s="190"/>
      <c r="E98" s="191"/>
      <c r="F98" s="161"/>
      <c r="G98" s="161"/>
      <c r="H98" s="161"/>
      <c r="I98" s="161"/>
      <c r="J98" s="161"/>
      <c r="K98" s="161"/>
      <c r="L98" s="161"/>
      <c r="M98" s="161"/>
      <c r="N98" s="161"/>
      <c r="O98" s="161"/>
      <c r="P98" s="161"/>
      <c r="Q98" s="161"/>
      <c r="R98" s="161"/>
      <c r="S98" s="161"/>
      <c r="T98" s="161"/>
      <c r="U98" s="161"/>
      <c r="V98" s="161"/>
      <c r="W98" s="161"/>
      <c r="X98" s="152"/>
      <c r="Y98" s="152"/>
      <c r="Z98" s="152"/>
      <c r="AA98" s="152"/>
      <c r="AB98" s="152"/>
      <c r="AC98" s="152"/>
      <c r="AD98" s="152"/>
      <c r="AE98" s="152"/>
      <c r="AF98" s="152"/>
      <c r="AG98" s="152" t="s">
        <v>299</v>
      </c>
      <c r="AH98" s="152">
        <v>0</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59"/>
      <c r="B99" s="160"/>
      <c r="C99" s="194" t="s">
        <v>925</v>
      </c>
      <c r="D99" s="190"/>
      <c r="E99" s="191">
        <v>110</v>
      </c>
      <c r="F99" s="161"/>
      <c r="G99" s="161"/>
      <c r="H99" s="161"/>
      <c r="I99" s="161"/>
      <c r="J99" s="161"/>
      <c r="K99" s="161"/>
      <c r="L99" s="161"/>
      <c r="M99" s="161"/>
      <c r="N99" s="161"/>
      <c r="O99" s="161"/>
      <c r="P99" s="161"/>
      <c r="Q99" s="161"/>
      <c r="R99" s="161"/>
      <c r="S99" s="161"/>
      <c r="T99" s="161"/>
      <c r="U99" s="161"/>
      <c r="V99" s="161"/>
      <c r="W99" s="161"/>
      <c r="X99" s="152"/>
      <c r="Y99" s="152"/>
      <c r="Z99" s="152"/>
      <c r="AA99" s="152"/>
      <c r="AB99" s="152"/>
      <c r="AC99" s="152"/>
      <c r="AD99" s="152"/>
      <c r="AE99" s="152"/>
      <c r="AF99" s="152"/>
      <c r="AG99" s="152" t="s">
        <v>299</v>
      </c>
      <c r="AH99" s="152">
        <v>0</v>
      </c>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1" x14ac:dyDescent="0.2">
      <c r="A100" s="159"/>
      <c r="B100" s="160"/>
      <c r="C100" s="194" t="s">
        <v>930</v>
      </c>
      <c r="D100" s="190"/>
      <c r="E100" s="191"/>
      <c r="F100" s="161"/>
      <c r="G100" s="161"/>
      <c r="H100" s="161"/>
      <c r="I100" s="161"/>
      <c r="J100" s="161"/>
      <c r="K100" s="161"/>
      <c r="L100" s="161"/>
      <c r="M100" s="161"/>
      <c r="N100" s="161"/>
      <c r="O100" s="161"/>
      <c r="P100" s="161"/>
      <c r="Q100" s="161"/>
      <c r="R100" s="161"/>
      <c r="S100" s="161"/>
      <c r="T100" s="161"/>
      <c r="U100" s="161"/>
      <c r="V100" s="161"/>
      <c r="W100" s="161"/>
      <c r="X100" s="152"/>
      <c r="Y100" s="152"/>
      <c r="Z100" s="152"/>
      <c r="AA100" s="152"/>
      <c r="AB100" s="152"/>
      <c r="AC100" s="152"/>
      <c r="AD100" s="152"/>
      <c r="AE100" s="152"/>
      <c r="AF100" s="152"/>
      <c r="AG100" s="152" t="s">
        <v>299</v>
      </c>
      <c r="AH100" s="152">
        <v>0</v>
      </c>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59"/>
      <c r="B101" s="160"/>
      <c r="C101" s="194" t="s">
        <v>342</v>
      </c>
      <c r="D101" s="190"/>
      <c r="E101" s="191"/>
      <c r="F101" s="161"/>
      <c r="G101" s="161"/>
      <c r="H101" s="161"/>
      <c r="I101" s="161"/>
      <c r="J101" s="161"/>
      <c r="K101" s="161"/>
      <c r="L101" s="161"/>
      <c r="M101" s="161"/>
      <c r="N101" s="161"/>
      <c r="O101" s="161"/>
      <c r="P101" s="161"/>
      <c r="Q101" s="161"/>
      <c r="R101" s="161"/>
      <c r="S101" s="161"/>
      <c r="T101" s="161"/>
      <c r="U101" s="161"/>
      <c r="V101" s="161"/>
      <c r="W101" s="161"/>
      <c r="X101" s="152"/>
      <c r="Y101" s="152"/>
      <c r="Z101" s="152"/>
      <c r="AA101" s="152"/>
      <c r="AB101" s="152"/>
      <c r="AC101" s="152"/>
      <c r="AD101" s="152"/>
      <c r="AE101" s="152"/>
      <c r="AF101" s="152"/>
      <c r="AG101" s="152" t="s">
        <v>299</v>
      </c>
      <c r="AH101" s="152">
        <v>0</v>
      </c>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59"/>
      <c r="B102" s="160"/>
      <c r="C102" s="194" t="s">
        <v>931</v>
      </c>
      <c r="D102" s="190"/>
      <c r="E102" s="191">
        <v>367</v>
      </c>
      <c r="F102" s="161"/>
      <c r="G102" s="161"/>
      <c r="H102" s="161"/>
      <c r="I102" s="161"/>
      <c r="J102" s="161"/>
      <c r="K102" s="161"/>
      <c r="L102" s="161"/>
      <c r="M102" s="161"/>
      <c r="N102" s="161"/>
      <c r="O102" s="161"/>
      <c r="P102" s="161"/>
      <c r="Q102" s="161"/>
      <c r="R102" s="161"/>
      <c r="S102" s="161"/>
      <c r="T102" s="161"/>
      <c r="U102" s="161"/>
      <c r="V102" s="161"/>
      <c r="W102" s="161"/>
      <c r="X102" s="152"/>
      <c r="Y102" s="152"/>
      <c r="Z102" s="152"/>
      <c r="AA102" s="152"/>
      <c r="AB102" s="152"/>
      <c r="AC102" s="152"/>
      <c r="AD102" s="152"/>
      <c r="AE102" s="152"/>
      <c r="AF102" s="152"/>
      <c r="AG102" s="152" t="s">
        <v>299</v>
      </c>
      <c r="AH102" s="152">
        <v>0</v>
      </c>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59"/>
      <c r="B103" s="160"/>
      <c r="C103" s="194" t="s">
        <v>926</v>
      </c>
      <c r="D103" s="190"/>
      <c r="E103" s="191"/>
      <c r="F103" s="161"/>
      <c r="G103" s="161"/>
      <c r="H103" s="161"/>
      <c r="I103" s="161"/>
      <c r="J103" s="161"/>
      <c r="K103" s="161"/>
      <c r="L103" s="161"/>
      <c r="M103" s="161"/>
      <c r="N103" s="161"/>
      <c r="O103" s="161"/>
      <c r="P103" s="161"/>
      <c r="Q103" s="161"/>
      <c r="R103" s="161"/>
      <c r="S103" s="161"/>
      <c r="T103" s="161"/>
      <c r="U103" s="161"/>
      <c r="V103" s="161"/>
      <c r="W103" s="161"/>
      <c r="X103" s="152"/>
      <c r="Y103" s="152"/>
      <c r="Z103" s="152"/>
      <c r="AA103" s="152"/>
      <c r="AB103" s="152"/>
      <c r="AC103" s="152"/>
      <c r="AD103" s="152"/>
      <c r="AE103" s="152"/>
      <c r="AF103" s="152"/>
      <c r="AG103" s="152" t="s">
        <v>299</v>
      </c>
      <c r="AH103" s="152">
        <v>0</v>
      </c>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59"/>
      <c r="B104" s="160"/>
      <c r="C104" s="194" t="s">
        <v>887</v>
      </c>
      <c r="D104" s="190"/>
      <c r="E104" s="191">
        <v>16</v>
      </c>
      <c r="F104" s="161"/>
      <c r="G104" s="161"/>
      <c r="H104" s="161"/>
      <c r="I104" s="161"/>
      <c r="J104" s="161"/>
      <c r="K104" s="161"/>
      <c r="L104" s="161"/>
      <c r="M104" s="161"/>
      <c r="N104" s="161"/>
      <c r="O104" s="161"/>
      <c r="P104" s="161"/>
      <c r="Q104" s="161"/>
      <c r="R104" s="161"/>
      <c r="S104" s="161"/>
      <c r="T104" s="161"/>
      <c r="U104" s="161"/>
      <c r="V104" s="161"/>
      <c r="W104" s="161"/>
      <c r="X104" s="152"/>
      <c r="Y104" s="152"/>
      <c r="Z104" s="152"/>
      <c r="AA104" s="152"/>
      <c r="AB104" s="152"/>
      <c r="AC104" s="152"/>
      <c r="AD104" s="152"/>
      <c r="AE104" s="152"/>
      <c r="AF104" s="152"/>
      <c r="AG104" s="152" t="s">
        <v>299</v>
      </c>
      <c r="AH104" s="152">
        <v>0</v>
      </c>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outlineLevel="1" x14ac:dyDescent="0.2">
      <c r="A105" s="159"/>
      <c r="B105" s="160"/>
      <c r="C105" s="194" t="s">
        <v>887</v>
      </c>
      <c r="D105" s="190"/>
      <c r="E105" s="191">
        <v>16</v>
      </c>
      <c r="F105" s="161"/>
      <c r="G105" s="161"/>
      <c r="H105" s="161"/>
      <c r="I105" s="161"/>
      <c r="J105" s="161"/>
      <c r="K105" s="161"/>
      <c r="L105" s="161"/>
      <c r="M105" s="161"/>
      <c r="N105" s="161"/>
      <c r="O105" s="161"/>
      <c r="P105" s="161"/>
      <c r="Q105" s="161"/>
      <c r="R105" s="161"/>
      <c r="S105" s="161"/>
      <c r="T105" s="161"/>
      <c r="U105" s="161"/>
      <c r="V105" s="161"/>
      <c r="W105" s="161"/>
      <c r="X105" s="152"/>
      <c r="Y105" s="152"/>
      <c r="Z105" s="152"/>
      <c r="AA105" s="152"/>
      <c r="AB105" s="152"/>
      <c r="AC105" s="152"/>
      <c r="AD105" s="152"/>
      <c r="AE105" s="152"/>
      <c r="AF105" s="152"/>
      <c r="AG105" s="152" t="s">
        <v>299</v>
      </c>
      <c r="AH105" s="152">
        <v>0</v>
      </c>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59"/>
      <c r="B106" s="160"/>
      <c r="C106" s="194" t="s">
        <v>927</v>
      </c>
      <c r="D106" s="190"/>
      <c r="E106" s="191"/>
      <c r="F106" s="161"/>
      <c r="G106" s="161"/>
      <c r="H106" s="161"/>
      <c r="I106" s="161"/>
      <c r="J106" s="161"/>
      <c r="K106" s="161"/>
      <c r="L106" s="161"/>
      <c r="M106" s="161"/>
      <c r="N106" s="161"/>
      <c r="O106" s="161"/>
      <c r="P106" s="161"/>
      <c r="Q106" s="161"/>
      <c r="R106" s="161"/>
      <c r="S106" s="161"/>
      <c r="T106" s="161"/>
      <c r="U106" s="161"/>
      <c r="V106" s="161"/>
      <c r="W106" s="161"/>
      <c r="X106" s="152"/>
      <c r="Y106" s="152"/>
      <c r="Z106" s="152"/>
      <c r="AA106" s="152"/>
      <c r="AB106" s="152"/>
      <c r="AC106" s="152"/>
      <c r="AD106" s="152"/>
      <c r="AE106" s="152"/>
      <c r="AF106" s="152"/>
      <c r="AG106" s="152" t="s">
        <v>299</v>
      </c>
      <c r="AH106" s="152">
        <v>0</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59"/>
      <c r="B107" s="160"/>
      <c r="C107" s="194" t="s">
        <v>928</v>
      </c>
      <c r="D107" s="190"/>
      <c r="E107" s="191">
        <v>2</v>
      </c>
      <c r="F107" s="161"/>
      <c r="G107" s="161"/>
      <c r="H107" s="161"/>
      <c r="I107" s="161"/>
      <c r="J107" s="161"/>
      <c r="K107" s="161"/>
      <c r="L107" s="161"/>
      <c r="M107" s="161"/>
      <c r="N107" s="161"/>
      <c r="O107" s="161"/>
      <c r="P107" s="161"/>
      <c r="Q107" s="161"/>
      <c r="R107" s="161"/>
      <c r="S107" s="161"/>
      <c r="T107" s="161"/>
      <c r="U107" s="161"/>
      <c r="V107" s="161"/>
      <c r="W107" s="161"/>
      <c r="X107" s="152"/>
      <c r="Y107" s="152"/>
      <c r="Z107" s="152"/>
      <c r="AA107" s="152"/>
      <c r="AB107" s="152"/>
      <c r="AC107" s="152"/>
      <c r="AD107" s="152"/>
      <c r="AE107" s="152"/>
      <c r="AF107" s="152"/>
      <c r="AG107" s="152" t="s">
        <v>299</v>
      </c>
      <c r="AH107" s="152">
        <v>0</v>
      </c>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outlineLevel="1" x14ac:dyDescent="0.2">
      <c r="A108" s="159"/>
      <c r="B108" s="160"/>
      <c r="C108" s="194" t="s">
        <v>928</v>
      </c>
      <c r="D108" s="190"/>
      <c r="E108" s="191">
        <v>2</v>
      </c>
      <c r="F108" s="161"/>
      <c r="G108" s="161"/>
      <c r="H108" s="161"/>
      <c r="I108" s="161"/>
      <c r="J108" s="161"/>
      <c r="K108" s="161"/>
      <c r="L108" s="161"/>
      <c r="M108" s="161"/>
      <c r="N108" s="161"/>
      <c r="O108" s="161"/>
      <c r="P108" s="161"/>
      <c r="Q108" s="161"/>
      <c r="R108" s="161"/>
      <c r="S108" s="161"/>
      <c r="T108" s="161"/>
      <c r="U108" s="161"/>
      <c r="V108" s="161"/>
      <c r="W108" s="161"/>
      <c r="X108" s="152"/>
      <c r="Y108" s="152"/>
      <c r="Z108" s="152"/>
      <c r="AA108" s="152"/>
      <c r="AB108" s="152"/>
      <c r="AC108" s="152"/>
      <c r="AD108" s="152"/>
      <c r="AE108" s="152"/>
      <c r="AF108" s="152"/>
      <c r="AG108" s="152" t="s">
        <v>299</v>
      </c>
      <c r="AH108" s="152">
        <v>0</v>
      </c>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1" x14ac:dyDescent="0.2">
      <c r="A109" s="159"/>
      <c r="B109" s="160"/>
      <c r="C109" s="194" t="s">
        <v>889</v>
      </c>
      <c r="D109" s="190"/>
      <c r="E109" s="191">
        <v>1.5</v>
      </c>
      <c r="F109" s="161"/>
      <c r="G109" s="161"/>
      <c r="H109" s="161"/>
      <c r="I109" s="161"/>
      <c r="J109" s="161"/>
      <c r="K109" s="161"/>
      <c r="L109" s="161"/>
      <c r="M109" s="161"/>
      <c r="N109" s="161"/>
      <c r="O109" s="161"/>
      <c r="P109" s="161"/>
      <c r="Q109" s="161"/>
      <c r="R109" s="161"/>
      <c r="S109" s="161"/>
      <c r="T109" s="161"/>
      <c r="U109" s="161"/>
      <c r="V109" s="161"/>
      <c r="W109" s="161"/>
      <c r="X109" s="152"/>
      <c r="Y109" s="152"/>
      <c r="Z109" s="152"/>
      <c r="AA109" s="152"/>
      <c r="AB109" s="152"/>
      <c r="AC109" s="152"/>
      <c r="AD109" s="152"/>
      <c r="AE109" s="152"/>
      <c r="AF109" s="152"/>
      <c r="AG109" s="152" t="s">
        <v>299</v>
      </c>
      <c r="AH109" s="152">
        <v>0</v>
      </c>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1" x14ac:dyDescent="0.2">
      <c r="A110" s="159"/>
      <c r="B110" s="160"/>
      <c r="C110" s="194" t="s">
        <v>889</v>
      </c>
      <c r="D110" s="190"/>
      <c r="E110" s="191">
        <v>1.5</v>
      </c>
      <c r="F110" s="161"/>
      <c r="G110" s="161"/>
      <c r="H110" s="161"/>
      <c r="I110" s="161"/>
      <c r="J110" s="161"/>
      <c r="K110" s="161"/>
      <c r="L110" s="161"/>
      <c r="M110" s="161"/>
      <c r="N110" s="161"/>
      <c r="O110" s="161"/>
      <c r="P110" s="161"/>
      <c r="Q110" s="161"/>
      <c r="R110" s="161"/>
      <c r="S110" s="161"/>
      <c r="T110" s="161"/>
      <c r="U110" s="161"/>
      <c r="V110" s="161"/>
      <c r="W110" s="161"/>
      <c r="X110" s="152"/>
      <c r="Y110" s="152"/>
      <c r="Z110" s="152"/>
      <c r="AA110" s="152"/>
      <c r="AB110" s="152"/>
      <c r="AC110" s="152"/>
      <c r="AD110" s="152"/>
      <c r="AE110" s="152"/>
      <c r="AF110" s="152"/>
      <c r="AG110" s="152" t="s">
        <v>299</v>
      </c>
      <c r="AH110" s="152">
        <v>0</v>
      </c>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ht="22.5" outlineLevel="1" x14ac:dyDescent="0.2">
      <c r="A111" s="169">
        <v>13</v>
      </c>
      <c r="B111" s="170" t="s">
        <v>881</v>
      </c>
      <c r="C111" s="186" t="s">
        <v>882</v>
      </c>
      <c r="D111" s="171" t="s">
        <v>293</v>
      </c>
      <c r="E111" s="172">
        <v>496.5</v>
      </c>
      <c r="F111" s="173"/>
      <c r="G111" s="174">
        <f>ROUND(E111*F111,2)</f>
        <v>0</v>
      </c>
      <c r="H111" s="173"/>
      <c r="I111" s="174">
        <f>ROUND(E111*H111,2)</f>
        <v>0</v>
      </c>
      <c r="J111" s="173"/>
      <c r="K111" s="174">
        <f>ROUND(E111*J111,2)</f>
        <v>0</v>
      </c>
      <c r="L111" s="174">
        <v>21</v>
      </c>
      <c r="M111" s="174">
        <f>G111*(1+L111/100)</f>
        <v>0</v>
      </c>
      <c r="N111" s="174">
        <v>0.10373</v>
      </c>
      <c r="O111" s="174">
        <f>ROUND(E111*N111,2)</f>
        <v>51.5</v>
      </c>
      <c r="P111" s="174">
        <v>0</v>
      </c>
      <c r="Q111" s="174">
        <f>ROUND(E111*P111,2)</f>
        <v>0</v>
      </c>
      <c r="R111" s="174" t="s">
        <v>333</v>
      </c>
      <c r="S111" s="174" t="s">
        <v>261</v>
      </c>
      <c r="T111" s="175" t="s">
        <v>261</v>
      </c>
      <c r="U111" s="161">
        <v>1.4999999999999999E-2</v>
      </c>
      <c r="V111" s="161">
        <f>ROUND(E111*U111,2)</f>
        <v>7.45</v>
      </c>
      <c r="W111" s="161"/>
      <c r="X111" s="152"/>
      <c r="Y111" s="152"/>
      <c r="Z111" s="152"/>
      <c r="AA111" s="152"/>
      <c r="AB111" s="152"/>
      <c r="AC111" s="152"/>
      <c r="AD111" s="152"/>
      <c r="AE111" s="152"/>
      <c r="AF111" s="152"/>
      <c r="AG111" s="152" t="s">
        <v>295</v>
      </c>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59"/>
      <c r="B112" s="160"/>
      <c r="C112" s="194" t="s">
        <v>924</v>
      </c>
      <c r="D112" s="190"/>
      <c r="E112" s="191"/>
      <c r="F112" s="161"/>
      <c r="G112" s="161"/>
      <c r="H112" s="161"/>
      <c r="I112" s="161"/>
      <c r="J112" s="161"/>
      <c r="K112" s="161"/>
      <c r="L112" s="161"/>
      <c r="M112" s="161"/>
      <c r="N112" s="161"/>
      <c r="O112" s="161"/>
      <c r="P112" s="161"/>
      <c r="Q112" s="161"/>
      <c r="R112" s="161"/>
      <c r="S112" s="161"/>
      <c r="T112" s="161"/>
      <c r="U112" s="161"/>
      <c r="V112" s="161"/>
      <c r="W112" s="161"/>
      <c r="X112" s="152"/>
      <c r="Y112" s="152"/>
      <c r="Z112" s="152"/>
      <c r="AA112" s="152"/>
      <c r="AB112" s="152"/>
      <c r="AC112" s="152"/>
      <c r="AD112" s="152"/>
      <c r="AE112" s="152"/>
      <c r="AF112" s="152"/>
      <c r="AG112" s="152" t="s">
        <v>299</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59"/>
      <c r="B113" s="160"/>
      <c r="C113" s="194" t="s">
        <v>335</v>
      </c>
      <c r="D113" s="190"/>
      <c r="E113" s="191"/>
      <c r="F113" s="161"/>
      <c r="G113" s="161"/>
      <c r="H113" s="161"/>
      <c r="I113" s="161"/>
      <c r="J113" s="161"/>
      <c r="K113" s="161"/>
      <c r="L113" s="161"/>
      <c r="M113" s="161"/>
      <c r="N113" s="161"/>
      <c r="O113" s="161"/>
      <c r="P113" s="161"/>
      <c r="Q113" s="161"/>
      <c r="R113" s="161"/>
      <c r="S113" s="161"/>
      <c r="T113" s="161"/>
      <c r="U113" s="161"/>
      <c r="V113" s="161"/>
      <c r="W113" s="161"/>
      <c r="X113" s="152"/>
      <c r="Y113" s="152"/>
      <c r="Z113" s="152"/>
      <c r="AA113" s="152"/>
      <c r="AB113" s="152"/>
      <c r="AC113" s="152"/>
      <c r="AD113" s="152"/>
      <c r="AE113" s="152"/>
      <c r="AF113" s="152"/>
      <c r="AG113" s="152" t="s">
        <v>299</v>
      </c>
      <c r="AH113" s="152">
        <v>0</v>
      </c>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outlineLevel="1" x14ac:dyDescent="0.2">
      <c r="A114" s="159"/>
      <c r="B114" s="160"/>
      <c r="C114" s="194" t="s">
        <v>925</v>
      </c>
      <c r="D114" s="190"/>
      <c r="E114" s="191">
        <v>110</v>
      </c>
      <c r="F114" s="161"/>
      <c r="G114" s="161"/>
      <c r="H114" s="161"/>
      <c r="I114" s="161"/>
      <c r="J114" s="161"/>
      <c r="K114" s="161"/>
      <c r="L114" s="161"/>
      <c r="M114" s="161"/>
      <c r="N114" s="161"/>
      <c r="O114" s="161"/>
      <c r="P114" s="161"/>
      <c r="Q114" s="161"/>
      <c r="R114" s="161"/>
      <c r="S114" s="161"/>
      <c r="T114" s="161"/>
      <c r="U114" s="161"/>
      <c r="V114" s="161"/>
      <c r="W114" s="161"/>
      <c r="X114" s="152"/>
      <c r="Y114" s="152"/>
      <c r="Z114" s="152"/>
      <c r="AA114" s="152"/>
      <c r="AB114" s="152"/>
      <c r="AC114" s="152"/>
      <c r="AD114" s="152"/>
      <c r="AE114" s="152"/>
      <c r="AF114" s="152"/>
      <c r="AG114" s="152" t="s">
        <v>299</v>
      </c>
      <c r="AH114" s="152">
        <v>0</v>
      </c>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outlineLevel="1" x14ac:dyDescent="0.2">
      <c r="A115" s="159"/>
      <c r="B115" s="160"/>
      <c r="C115" s="194" t="s">
        <v>930</v>
      </c>
      <c r="D115" s="190"/>
      <c r="E115" s="191"/>
      <c r="F115" s="161"/>
      <c r="G115" s="161"/>
      <c r="H115" s="161"/>
      <c r="I115" s="161"/>
      <c r="J115" s="161"/>
      <c r="K115" s="161"/>
      <c r="L115" s="161"/>
      <c r="M115" s="161"/>
      <c r="N115" s="161"/>
      <c r="O115" s="161"/>
      <c r="P115" s="161"/>
      <c r="Q115" s="161"/>
      <c r="R115" s="161"/>
      <c r="S115" s="161"/>
      <c r="T115" s="161"/>
      <c r="U115" s="161"/>
      <c r="V115" s="161"/>
      <c r="W115" s="161"/>
      <c r="X115" s="152"/>
      <c r="Y115" s="152"/>
      <c r="Z115" s="152"/>
      <c r="AA115" s="152"/>
      <c r="AB115" s="152"/>
      <c r="AC115" s="152"/>
      <c r="AD115" s="152"/>
      <c r="AE115" s="152"/>
      <c r="AF115" s="152"/>
      <c r="AG115" s="152" t="s">
        <v>299</v>
      </c>
      <c r="AH115" s="152">
        <v>0</v>
      </c>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row>
    <row r="116" spans="1:60" outlineLevel="1" x14ac:dyDescent="0.2">
      <c r="A116" s="159"/>
      <c r="B116" s="160"/>
      <c r="C116" s="194" t="s">
        <v>931</v>
      </c>
      <c r="D116" s="190"/>
      <c r="E116" s="191">
        <v>367</v>
      </c>
      <c r="F116" s="161"/>
      <c r="G116" s="161"/>
      <c r="H116" s="161"/>
      <c r="I116" s="161"/>
      <c r="J116" s="161"/>
      <c r="K116" s="161"/>
      <c r="L116" s="161"/>
      <c r="M116" s="161"/>
      <c r="N116" s="161"/>
      <c r="O116" s="161"/>
      <c r="P116" s="161"/>
      <c r="Q116" s="161"/>
      <c r="R116" s="161"/>
      <c r="S116" s="161"/>
      <c r="T116" s="161"/>
      <c r="U116" s="161"/>
      <c r="V116" s="161"/>
      <c r="W116" s="161"/>
      <c r="X116" s="152"/>
      <c r="Y116" s="152"/>
      <c r="Z116" s="152"/>
      <c r="AA116" s="152"/>
      <c r="AB116" s="152"/>
      <c r="AC116" s="152"/>
      <c r="AD116" s="152"/>
      <c r="AE116" s="152"/>
      <c r="AF116" s="152"/>
      <c r="AG116" s="152" t="s">
        <v>299</v>
      </c>
      <c r="AH116" s="152">
        <v>0</v>
      </c>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59"/>
      <c r="B117" s="160"/>
      <c r="C117" s="194" t="s">
        <v>926</v>
      </c>
      <c r="D117" s="190"/>
      <c r="E117" s="191"/>
      <c r="F117" s="161"/>
      <c r="G117" s="161"/>
      <c r="H117" s="161"/>
      <c r="I117" s="161"/>
      <c r="J117" s="161"/>
      <c r="K117" s="161"/>
      <c r="L117" s="161"/>
      <c r="M117" s="161"/>
      <c r="N117" s="161"/>
      <c r="O117" s="161"/>
      <c r="P117" s="161"/>
      <c r="Q117" s="161"/>
      <c r="R117" s="161"/>
      <c r="S117" s="161"/>
      <c r="T117" s="161"/>
      <c r="U117" s="161"/>
      <c r="V117" s="161"/>
      <c r="W117" s="161"/>
      <c r="X117" s="152"/>
      <c r="Y117" s="152"/>
      <c r="Z117" s="152"/>
      <c r="AA117" s="152"/>
      <c r="AB117" s="152"/>
      <c r="AC117" s="152"/>
      <c r="AD117" s="152"/>
      <c r="AE117" s="152"/>
      <c r="AF117" s="152"/>
      <c r="AG117" s="152" t="s">
        <v>299</v>
      </c>
      <c r="AH117" s="152">
        <v>0</v>
      </c>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59"/>
      <c r="B118" s="160"/>
      <c r="C118" s="194" t="s">
        <v>887</v>
      </c>
      <c r="D118" s="190"/>
      <c r="E118" s="191">
        <v>16</v>
      </c>
      <c r="F118" s="161"/>
      <c r="G118" s="161"/>
      <c r="H118" s="161"/>
      <c r="I118" s="161"/>
      <c r="J118" s="161"/>
      <c r="K118" s="161"/>
      <c r="L118" s="161"/>
      <c r="M118" s="161"/>
      <c r="N118" s="161"/>
      <c r="O118" s="161"/>
      <c r="P118" s="161"/>
      <c r="Q118" s="161"/>
      <c r="R118" s="161"/>
      <c r="S118" s="161"/>
      <c r="T118" s="161"/>
      <c r="U118" s="161"/>
      <c r="V118" s="161"/>
      <c r="W118" s="161"/>
      <c r="X118" s="152"/>
      <c r="Y118" s="152"/>
      <c r="Z118" s="152"/>
      <c r="AA118" s="152"/>
      <c r="AB118" s="152"/>
      <c r="AC118" s="152"/>
      <c r="AD118" s="152"/>
      <c r="AE118" s="152"/>
      <c r="AF118" s="152"/>
      <c r="AG118" s="152" t="s">
        <v>299</v>
      </c>
      <c r="AH118" s="152">
        <v>0</v>
      </c>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outlineLevel="1" x14ac:dyDescent="0.2">
      <c r="A119" s="159"/>
      <c r="B119" s="160"/>
      <c r="C119" s="194" t="s">
        <v>927</v>
      </c>
      <c r="D119" s="190"/>
      <c r="E119" s="191"/>
      <c r="F119" s="161"/>
      <c r="G119" s="161"/>
      <c r="H119" s="161"/>
      <c r="I119" s="161"/>
      <c r="J119" s="161"/>
      <c r="K119" s="161"/>
      <c r="L119" s="161"/>
      <c r="M119" s="161"/>
      <c r="N119" s="161"/>
      <c r="O119" s="161"/>
      <c r="P119" s="161"/>
      <c r="Q119" s="161"/>
      <c r="R119" s="161"/>
      <c r="S119" s="161"/>
      <c r="T119" s="161"/>
      <c r="U119" s="161"/>
      <c r="V119" s="161"/>
      <c r="W119" s="161"/>
      <c r="X119" s="152"/>
      <c r="Y119" s="152"/>
      <c r="Z119" s="152"/>
      <c r="AA119" s="152"/>
      <c r="AB119" s="152"/>
      <c r="AC119" s="152"/>
      <c r="AD119" s="152"/>
      <c r="AE119" s="152"/>
      <c r="AF119" s="152"/>
      <c r="AG119" s="152" t="s">
        <v>299</v>
      </c>
      <c r="AH119" s="152">
        <v>0</v>
      </c>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row>
    <row r="120" spans="1:60" outlineLevel="1" x14ac:dyDescent="0.2">
      <c r="A120" s="159"/>
      <c r="B120" s="160"/>
      <c r="C120" s="194" t="s">
        <v>928</v>
      </c>
      <c r="D120" s="190"/>
      <c r="E120" s="191">
        <v>2</v>
      </c>
      <c r="F120" s="161"/>
      <c r="G120" s="161"/>
      <c r="H120" s="161"/>
      <c r="I120" s="161"/>
      <c r="J120" s="161"/>
      <c r="K120" s="161"/>
      <c r="L120" s="161"/>
      <c r="M120" s="161"/>
      <c r="N120" s="161"/>
      <c r="O120" s="161"/>
      <c r="P120" s="161"/>
      <c r="Q120" s="161"/>
      <c r="R120" s="161"/>
      <c r="S120" s="161"/>
      <c r="T120" s="161"/>
      <c r="U120" s="161"/>
      <c r="V120" s="161"/>
      <c r="W120" s="161"/>
      <c r="X120" s="152"/>
      <c r="Y120" s="152"/>
      <c r="Z120" s="152"/>
      <c r="AA120" s="152"/>
      <c r="AB120" s="152"/>
      <c r="AC120" s="152"/>
      <c r="AD120" s="152"/>
      <c r="AE120" s="152"/>
      <c r="AF120" s="152"/>
      <c r="AG120" s="152" t="s">
        <v>299</v>
      </c>
      <c r="AH120" s="152">
        <v>0</v>
      </c>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59"/>
      <c r="B121" s="160"/>
      <c r="C121" s="194" t="s">
        <v>889</v>
      </c>
      <c r="D121" s="190"/>
      <c r="E121" s="191">
        <v>1.5</v>
      </c>
      <c r="F121" s="161"/>
      <c r="G121" s="161"/>
      <c r="H121" s="161"/>
      <c r="I121" s="161"/>
      <c r="J121" s="161"/>
      <c r="K121" s="161"/>
      <c r="L121" s="161"/>
      <c r="M121" s="161"/>
      <c r="N121" s="161"/>
      <c r="O121" s="161"/>
      <c r="P121" s="161"/>
      <c r="Q121" s="161"/>
      <c r="R121" s="161"/>
      <c r="S121" s="161"/>
      <c r="T121" s="161"/>
      <c r="U121" s="161"/>
      <c r="V121" s="161"/>
      <c r="W121" s="161"/>
      <c r="X121" s="152"/>
      <c r="Y121" s="152"/>
      <c r="Z121" s="152"/>
      <c r="AA121" s="152"/>
      <c r="AB121" s="152"/>
      <c r="AC121" s="152"/>
      <c r="AD121" s="152"/>
      <c r="AE121" s="152"/>
      <c r="AF121" s="152"/>
      <c r="AG121" s="152" t="s">
        <v>299</v>
      </c>
      <c r="AH121" s="152">
        <v>0</v>
      </c>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x14ac:dyDescent="0.2">
      <c r="A122" s="163" t="s">
        <v>249</v>
      </c>
      <c r="B122" s="164" t="s">
        <v>166</v>
      </c>
      <c r="C122" s="184" t="s">
        <v>167</v>
      </c>
      <c r="D122" s="165"/>
      <c r="E122" s="166"/>
      <c r="F122" s="167"/>
      <c r="G122" s="167">
        <f>SUMIF(AG123:AG133,"&lt;&gt;NOR",G123:G133)</f>
        <v>0</v>
      </c>
      <c r="H122" s="167"/>
      <c r="I122" s="167">
        <f>SUM(I123:I133)</f>
        <v>0</v>
      </c>
      <c r="J122" s="167"/>
      <c r="K122" s="167">
        <f>SUM(K123:K133)</f>
        <v>0</v>
      </c>
      <c r="L122" s="167"/>
      <c r="M122" s="167">
        <f>SUM(M123:M133)</f>
        <v>0</v>
      </c>
      <c r="N122" s="167"/>
      <c r="O122" s="167">
        <f>SUM(O123:O133)</f>
        <v>0.02</v>
      </c>
      <c r="P122" s="167"/>
      <c r="Q122" s="167">
        <f>SUM(Q123:Q133)</f>
        <v>0</v>
      </c>
      <c r="R122" s="167"/>
      <c r="S122" s="167"/>
      <c r="T122" s="168"/>
      <c r="U122" s="162"/>
      <c r="V122" s="162">
        <f>SUM(V123:V133)</f>
        <v>0.83</v>
      </c>
      <c r="W122" s="162"/>
      <c r="AG122" t="s">
        <v>250</v>
      </c>
    </row>
    <row r="123" spans="1:60" ht="22.5" outlineLevel="1" x14ac:dyDescent="0.2">
      <c r="A123" s="169">
        <v>14</v>
      </c>
      <c r="B123" s="170" t="s">
        <v>740</v>
      </c>
      <c r="C123" s="186" t="s">
        <v>741</v>
      </c>
      <c r="D123" s="171" t="s">
        <v>369</v>
      </c>
      <c r="E123" s="172">
        <v>7</v>
      </c>
      <c r="F123" s="173"/>
      <c r="G123" s="174">
        <f>ROUND(E123*F123,2)</f>
        <v>0</v>
      </c>
      <c r="H123" s="173"/>
      <c r="I123" s="174">
        <f>ROUND(E123*H123,2)</f>
        <v>0</v>
      </c>
      <c r="J123" s="173"/>
      <c r="K123" s="174">
        <f>ROUND(E123*J123,2)</f>
        <v>0</v>
      </c>
      <c r="L123" s="174">
        <v>21</v>
      </c>
      <c r="M123" s="174">
        <f>G123*(1+L123/100)</f>
        <v>0</v>
      </c>
      <c r="N123" s="174">
        <v>1E-4</v>
      </c>
      <c r="O123" s="174">
        <f>ROUND(E123*N123,2)</f>
        <v>0</v>
      </c>
      <c r="P123" s="174">
        <v>0</v>
      </c>
      <c r="Q123" s="174">
        <f>ROUND(E123*P123,2)</f>
        <v>0</v>
      </c>
      <c r="R123" s="174" t="s">
        <v>529</v>
      </c>
      <c r="S123" s="174" t="s">
        <v>261</v>
      </c>
      <c r="T123" s="175" t="s">
        <v>261</v>
      </c>
      <c r="U123" s="161">
        <v>0.11899999999999999</v>
      </c>
      <c r="V123" s="161">
        <f>ROUND(E123*U123,2)</f>
        <v>0.83</v>
      </c>
      <c r="W123" s="161"/>
      <c r="X123" s="152"/>
      <c r="Y123" s="152"/>
      <c r="Z123" s="152"/>
      <c r="AA123" s="152"/>
      <c r="AB123" s="152"/>
      <c r="AC123" s="152"/>
      <c r="AD123" s="152"/>
      <c r="AE123" s="152"/>
      <c r="AF123" s="152"/>
      <c r="AG123" s="152" t="s">
        <v>295</v>
      </c>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59"/>
      <c r="B124" s="160"/>
      <c r="C124" s="254" t="s">
        <v>530</v>
      </c>
      <c r="D124" s="255"/>
      <c r="E124" s="255"/>
      <c r="F124" s="255"/>
      <c r="G124" s="255"/>
      <c r="H124" s="161"/>
      <c r="I124" s="161"/>
      <c r="J124" s="161"/>
      <c r="K124" s="161"/>
      <c r="L124" s="161"/>
      <c r="M124" s="161"/>
      <c r="N124" s="161"/>
      <c r="O124" s="161"/>
      <c r="P124" s="161"/>
      <c r="Q124" s="161"/>
      <c r="R124" s="161"/>
      <c r="S124" s="161"/>
      <c r="T124" s="161"/>
      <c r="U124" s="161"/>
      <c r="V124" s="161"/>
      <c r="W124" s="161"/>
      <c r="X124" s="152"/>
      <c r="Y124" s="152"/>
      <c r="Z124" s="152"/>
      <c r="AA124" s="152"/>
      <c r="AB124" s="152"/>
      <c r="AC124" s="152"/>
      <c r="AD124" s="152"/>
      <c r="AE124" s="152"/>
      <c r="AF124" s="152"/>
      <c r="AG124" s="152" t="s">
        <v>297</v>
      </c>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outlineLevel="1" x14ac:dyDescent="0.2">
      <c r="A125" s="159"/>
      <c r="B125" s="160"/>
      <c r="C125" s="194" t="s">
        <v>905</v>
      </c>
      <c r="D125" s="190"/>
      <c r="E125" s="191"/>
      <c r="F125" s="161"/>
      <c r="G125" s="161"/>
      <c r="H125" s="161"/>
      <c r="I125" s="161"/>
      <c r="J125" s="161"/>
      <c r="K125" s="161"/>
      <c r="L125" s="161"/>
      <c r="M125" s="161"/>
      <c r="N125" s="161"/>
      <c r="O125" s="161"/>
      <c r="P125" s="161"/>
      <c r="Q125" s="161"/>
      <c r="R125" s="161"/>
      <c r="S125" s="161"/>
      <c r="T125" s="161"/>
      <c r="U125" s="161"/>
      <c r="V125" s="161"/>
      <c r="W125" s="161"/>
      <c r="X125" s="152"/>
      <c r="Y125" s="152"/>
      <c r="Z125" s="152"/>
      <c r="AA125" s="152"/>
      <c r="AB125" s="152"/>
      <c r="AC125" s="152"/>
      <c r="AD125" s="152"/>
      <c r="AE125" s="152"/>
      <c r="AF125" s="152"/>
      <c r="AG125" s="152" t="s">
        <v>299</v>
      </c>
      <c r="AH125" s="152">
        <v>0</v>
      </c>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row>
    <row r="126" spans="1:60" outlineLevel="1" x14ac:dyDescent="0.2">
      <c r="A126" s="159"/>
      <c r="B126" s="160"/>
      <c r="C126" s="194" t="s">
        <v>932</v>
      </c>
      <c r="D126" s="190"/>
      <c r="E126" s="191">
        <v>4</v>
      </c>
      <c r="F126" s="161"/>
      <c r="G126" s="161"/>
      <c r="H126" s="161"/>
      <c r="I126" s="161"/>
      <c r="J126" s="161"/>
      <c r="K126" s="161"/>
      <c r="L126" s="161"/>
      <c r="M126" s="161"/>
      <c r="N126" s="161"/>
      <c r="O126" s="161"/>
      <c r="P126" s="161"/>
      <c r="Q126" s="161"/>
      <c r="R126" s="161"/>
      <c r="S126" s="161"/>
      <c r="T126" s="161"/>
      <c r="U126" s="161"/>
      <c r="V126" s="161"/>
      <c r="W126" s="161"/>
      <c r="X126" s="152"/>
      <c r="Y126" s="152"/>
      <c r="Z126" s="152"/>
      <c r="AA126" s="152"/>
      <c r="AB126" s="152"/>
      <c r="AC126" s="152"/>
      <c r="AD126" s="152"/>
      <c r="AE126" s="152"/>
      <c r="AF126" s="152"/>
      <c r="AG126" s="152" t="s">
        <v>299</v>
      </c>
      <c r="AH126" s="152">
        <v>0</v>
      </c>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row>
    <row r="127" spans="1:60" outlineLevel="1" x14ac:dyDescent="0.2">
      <c r="A127" s="159"/>
      <c r="B127" s="160"/>
      <c r="C127" s="194" t="s">
        <v>907</v>
      </c>
      <c r="D127" s="190"/>
      <c r="E127" s="191"/>
      <c r="F127" s="161"/>
      <c r="G127" s="161"/>
      <c r="H127" s="161"/>
      <c r="I127" s="161"/>
      <c r="J127" s="161"/>
      <c r="K127" s="161"/>
      <c r="L127" s="161"/>
      <c r="M127" s="161"/>
      <c r="N127" s="161"/>
      <c r="O127" s="161"/>
      <c r="P127" s="161"/>
      <c r="Q127" s="161"/>
      <c r="R127" s="161"/>
      <c r="S127" s="161"/>
      <c r="T127" s="161"/>
      <c r="U127" s="161"/>
      <c r="V127" s="161"/>
      <c r="W127" s="161"/>
      <c r="X127" s="152"/>
      <c r="Y127" s="152"/>
      <c r="Z127" s="152"/>
      <c r="AA127" s="152"/>
      <c r="AB127" s="152"/>
      <c r="AC127" s="152"/>
      <c r="AD127" s="152"/>
      <c r="AE127" s="152"/>
      <c r="AF127" s="152"/>
      <c r="AG127" s="152" t="s">
        <v>299</v>
      </c>
      <c r="AH127" s="152">
        <v>0</v>
      </c>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row>
    <row r="128" spans="1:60" outlineLevel="1" x14ac:dyDescent="0.2">
      <c r="A128" s="159"/>
      <c r="B128" s="160"/>
      <c r="C128" s="194" t="s">
        <v>767</v>
      </c>
      <c r="D128" s="190"/>
      <c r="E128" s="191">
        <v>3</v>
      </c>
      <c r="F128" s="161"/>
      <c r="G128" s="161"/>
      <c r="H128" s="161"/>
      <c r="I128" s="161"/>
      <c r="J128" s="161"/>
      <c r="K128" s="161"/>
      <c r="L128" s="161"/>
      <c r="M128" s="161"/>
      <c r="N128" s="161"/>
      <c r="O128" s="161"/>
      <c r="P128" s="161"/>
      <c r="Q128" s="161"/>
      <c r="R128" s="161"/>
      <c r="S128" s="161"/>
      <c r="T128" s="161"/>
      <c r="U128" s="161"/>
      <c r="V128" s="161"/>
      <c r="W128" s="161"/>
      <c r="X128" s="152"/>
      <c r="Y128" s="152"/>
      <c r="Z128" s="152"/>
      <c r="AA128" s="152"/>
      <c r="AB128" s="152"/>
      <c r="AC128" s="152"/>
      <c r="AD128" s="152"/>
      <c r="AE128" s="152"/>
      <c r="AF128" s="152"/>
      <c r="AG128" s="152" t="s">
        <v>299</v>
      </c>
      <c r="AH128" s="152">
        <v>0</v>
      </c>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row>
    <row r="129" spans="1:60" ht="22.5" outlineLevel="1" x14ac:dyDescent="0.2">
      <c r="A129" s="169">
        <v>15</v>
      </c>
      <c r="B129" s="170" t="s">
        <v>933</v>
      </c>
      <c r="C129" s="186" t="s">
        <v>934</v>
      </c>
      <c r="D129" s="171" t="s">
        <v>446</v>
      </c>
      <c r="E129" s="172">
        <v>7.35</v>
      </c>
      <c r="F129" s="173"/>
      <c r="G129" s="174">
        <f>ROUND(E129*F129,2)</f>
        <v>0</v>
      </c>
      <c r="H129" s="173"/>
      <c r="I129" s="174">
        <f>ROUND(E129*H129,2)</f>
        <v>0</v>
      </c>
      <c r="J129" s="173"/>
      <c r="K129" s="174">
        <f>ROUND(E129*J129,2)</f>
        <v>0</v>
      </c>
      <c r="L129" s="174">
        <v>21</v>
      </c>
      <c r="M129" s="174">
        <f>G129*(1+L129/100)</f>
        <v>0</v>
      </c>
      <c r="N129" s="174">
        <v>3.2100000000000002E-3</v>
      </c>
      <c r="O129" s="174">
        <f>ROUND(E129*N129,2)</f>
        <v>0.02</v>
      </c>
      <c r="P129" s="174">
        <v>0</v>
      </c>
      <c r="Q129" s="174">
        <f>ROUND(E129*P129,2)</f>
        <v>0</v>
      </c>
      <c r="R129" s="174" t="s">
        <v>326</v>
      </c>
      <c r="S129" s="174" t="s">
        <v>261</v>
      </c>
      <c r="T129" s="175" t="s">
        <v>261</v>
      </c>
      <c r="U129" s="161">
        <v>0</v>
      </c>
      <c r="V129" s="161">
        <f>ROUND(E129*U129,2)</f>
        <v>0</v>
      </c>
      <c r="W129" s="161"/>
      <c r="X129" s="152"/>
      <c r="Y129" s="152"/>
      <c r="Z129" s="152"/>
      <c r="AA129" s="152"/>
      <c r="AB129" s="152"/>
      <c r="AC129" s="152"/>
      <c r="AD129" s="152"/>
      <c r="AE129" s="152"/>
      <c r="AF129" s="152"/>
      <c r="AG129" s="152" t="s">
        <v>327</v>
      </c>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row>
    <row r="130" spans="1:60" outlineLevel="1" x14ac:dyDescent="0.2">
      <c r="A130" s="159"/>
      <c r="B130" s="160"/>
      <c r="C130" s="194" t="s">
        <v>905</v>
      </c>
      <c r="D130" s="190"/>
      <c r="E130" s="191"/>
      <c r="F130" s="161"/>
      <c r="G130" s="161"/>
      <c r="H130" s="161"/>
      <c r="I130" s="161"/>
      <c r="J130" s="161"/>
      <c r="K130" s="161"/>
      <c r="L130" s="161"/>
      <c r="M130" s="161"/>
      <c r="N130" s="161"/>
      <c r="O130" s="161"/>
      <c r="P130" s="161"/>
      <c r="Q130" s="161"/>
      <c r="R130" s="161"/>
      <c r="S130" s="161"/>
      <c r="T130" s="161"/>
      <c r="U130" s="161"/>
      <c r="V130" s="161"/>
      <c r="W130" s="161"/>
      <c r="X130" s="152"/>
      <c r="Y130" s="152"/>
      <c r="Z130" s="152"/>
      <c r="AA130" s="152"/>
      <c r="AB130" s="152"/>
      <c r="AC130" s="152"/>
      <c r="AD130" s="152"/>
      <c r="AE130" s="152"/>
      <c r="AF130" s="152"/>
      <c r="AG130" s="152" t="s">
        <v>299</v>
      </c>
      <c r="AH130" s="152">
        <v>0</v>
      </c>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row>
    <row r="131" spans="1:60" outlineLevel="1" x14ac:dyDescent="0.2">
      <c r="A131" s="159"/>
      <c r="B131" s="160"/>
      <c r="C131" s="194" t="s">
        <v>935</v>
      </c>
      <c r="D131" s="190"/>
      <c r="E131" s="191">
        <v>4.2</v>
      </c>
      <c r="F131" s="161"/>
      <c r="G131" s="161"/>
      <c r="H131" s="161"/>
      <c r="I131" s="161"/>
      <c r="J131" s="161"/>
      <c r="K131" s="161"/>
      <c r="L131" s="161"/>
      <c r="M131" s="161"/>
      <c r="N131" s="161"/>
      <c r="O131" s="161"/>
      <c r="P131" s="161"/>
      <c r="Q131" s="161"/>
      <c r="R131" s="161"/>
      <c r="S131" s="161"/>
      <c r="T131" s="161"/>
      <c r="U131" s="161"/>
      <c r="V131" s="161"/>
      <c r="W131" s="161"/>
      <c r="X131" s="152"/>
      <c r="Y131" s="152"/>
      <c r="Z131" s="152"/>
      <c r="AA131" s="152"/>
      <c r="AB131" s="152"/>
      <c r="AC131" s="152"/>
      <c r="AD131" s="152"/>
      <c r="AE131" s="152"/>
      <c r="AF131" s="152"/>
      <c r="AG131" s="152" t="s">
        <v>299</v>
      </c>
      <c r="AH131" s="152">
        <v>0</v>
      </c>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row>
    <row r="132" spans="1:60" outlineLevel="1" x14ac:dyDescent="0.2">
      <c r="A132" s="159"/>
      <c r="B132" s="160"/>
      <c r="C132" s="194" t="s">
        <v>907</v>
      </c>
      <c r="D132" s="190"/>
      <c r="E132" s="191"/>
      <c r="F132" s="161"/>
      <c r="G132" s="161"/>
      <c r="H132" s="161"/>
      <c r="I132" s="161"/>
      <c r="J132" s="161"/>
      <c r="K132" s="161"/>
      <c r="L132" s="161"/>
      <c r="M132" s="161"/>
      <c r="N132" s="161"/>
      <c r="O132" s="161"/>
      <c r="P132" s="161"/>
      <c r="Q132" s="161"/>
      <c r="R132" s="161"/>
      <c r="S132" s="161"/>
      <c r="T132" s="161"/>
      <c r="U132" s="161"/>
      <c r="V132" s="161"/>
      <c r="W132" s="161"/>
      <c r="X132" s="152"/>
      <c r="Y132" s="152"/>
      <c r="Z132" s="152"/>
      <c r="AA132" s="152"/>
      <c r="AB132" s="152"/>
      <c r="AC132" s="152"/>
      <c r="AD132" s="152"/>
      <c r="AE132" s="152"/>
      <c r="AF132" s="152"/>
      <c r="AG132" s="152" t="s">
        <v>299</v>
      </c>
      <c r="AH132" s="152">
        <v>0</v>
      </c>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row>
    <row r="133" spans="1:60" outlineLevel="1" x14ac:dyDescent="0.2">
      <c r="A133" s="159"/>
      <c r="B133" s="160"/>
      <c r="C133" s="194" t="s">
        <v>936</v>
      </c>
      <c r="D133" s="190"/>
      <c r="E133" s="191">
        <v>3.15</v>
      </c>
      <c r="F133" s="161"/>
      <c r="G133" s="161"/>
      <c r="H133" s="161"/>
      <c r="I133" s="161"/>
      <c r="J133" s="161"/>
      <c r="K133" s="161"/>
      <c r="L133" s="161"/>
      <c r="M133" s="161"/>
      <c r="N133" s="161"/>
      <c r="O133" s="161"/>
      <c r="P133" s="161"/>
      <c r="Q133" s="161"/>
      <c r="R133" s="161"/>
      <c r="S133" s="161"/>
      <c r="T133" s="161"/>
      <c r="U133" s="161"/>
      <c r="V133" s="161"/>
      <c r="W133" s="161"/>
      <c r="X133" s="152"/>
      <c r="Y133" s="152"/>
      <c r="Z133" s="152"/>
      <c r="AA133" s="152"/>
      <c r="AB133" s="152"/>
      <c r="AC133" s="152"/>
      <c r="AD133" s="152"/>
      <c r="AE133" s="152"/>
      <c r="AF133" s="152"/>
      <c r="AG133" s="152" t="s">
        <v>299</v>
      </c>
      <c r="AH133" s="152">
        <v>0</v>
      </c>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row>
    <row r="134" spans="1:60" x14ac:dyDescent="0.2">
      <c r="A134" s="163" t="s">
        <v>249</v>
      </c>
      <c r="B134" s="164" t="s">
        <v>168</v>
      </c>
      <c r="C134" s="184" t="s">
        <v>169</v>
      </c>
      <c r="D134" s="165"/>
      <c r="E134" s="166"/>
      <c r="F134" s="167"/>
      <c r="G134" s="167">
        <f>SUMIF(AG135:AG137,"&lt;&gt;NOR",G135:G137)</f>
        <v>0</v>
      </c>
      <c r="H134" s="167"/>
      <c r="I134" s="167">
        <f>SUM(I135:I137)</f>
        <v>0</v>
      </c>
      <c r="J134" s="167"/>
      <c r="K134" s="167">
        <f>SUM(K135:K137)</f>
        <v>0</v>
      </c>
      <c r="L134" s="167"/>
      <c r="M134" s="167">
        <f>SUM(M135:M137)</f>
        <v>0</v>
      </c>
      <c r="N134" s="167"/>
      <c r="O134" s="167">
        <f>SUM(O135:O137)</f>
        <v>0</v>
      </c>
      <c r="P134" s="167"/>
      <c r="Q134" s="167">
        <f>SUM(Q135:Q137)</f>
        <v>0</v>
      </c>
      <c r="R134" s="167"/>
      <c r="S134" s="167"/>
      <c r="T134" s="168"/>
      <c r="U134" s="162"/>
      <c r="V134" s="162">
        <f>SUM(V135:V137)</f>
        <v>0</v>
      </c>
      <c r="W134" s="162"/>
      <c r="AG134" t="s">
        <v>250</v>
      </c>
    </row>
    <row r="135" spans="1:60" outlineLevel="1" x14ac:dyDescent="0.2">
      <c r="A135" s="176">
        <v>16</v>
      </c>
      <c r="B135" s="177" t="s">
        <v>937</v>
      </c>
      <c r="C135" s="185" t="s">
        <v>938</v>
      </c>
      <c r="D135" s="178" t="s">
        <v>446</v>
      </c>
      <c r="E135" s="179">
        <v>1</v>
      </c>
      <c r="F135" s="180"/>
      <c r="G135" s="181">
        <f>ROUND(E135*F135,2)</f>
        <v>0</v>
      </c>
      <c r="H135" s="180"/>
      <c r="I135" s="181">
        <f>ROUND(E135*H135,2)</f>
        <v>0</v>
      </c>
      <c r="J135" s="180"/>
      <c r="K135" s="181">
        <f>ROUND(E135*J135,2)</f>
        <v>0</v>
      </c>
      <c r="L135" s="181">
        <v>21</v>
      </c>
      <c r="M135" s="181">
        <f>G135*(1+L135/100)</f>
        <v>0</v>
      </c>
      <c r="N135" s="181">
        <v>0</v>
      </c>
      <c r="O135" s="181">
        <f>ROUND(E135*N135,2)</f>
        <v>0</v>
      </c>
      <c r="P135" s="181">
        <v>0</v>
      </c>
      <c r="Q135" s="181">
        <f>ROUND(E135*P135,2)</f>
        <v>0</v>
      </c>
      <c r="R135" s="181"/>
      <c r="S135" s="181" t="s">
        <v>254</v>
      </c>
      <c r="T135" s="182" t="s">
        <v>255</v>
      </c>
      <c r="U135" s="161">
        <v>0</v>
      </c>
      <c r="V135" s="161">
        <f>ROUND(E135*U135,2)</f>
        <v>0</v>
      </c>
      <c r="W135" s="161"/>
      <c r="X135" s="152"/>
      <c r="Y135" s="152"/>
      <c r="Z135" s="152"/>
      <c r="AA135" s="152"/>
      <c r="AB135" s="152"/>
      <c r="AC135" s="152"/>
      <c r="AD135" s="152"/>
      <c r="AE135" s="152"/>
      <c r="AF135" s="152"/>
      <c r="AG135" s="152" t="s">
        <v>295</v>
      </c>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row>
    <row r="136" spans="1:60" outlineLevel="1" x14ac:dyDescent="0.2">
      <c r="A136" s="176">
        <v>17</v>
      </c>
      <c r="B136" s="177" t="s">
        <v>939</v>
      </c>
      <c r="C136" s="185" t="s">
        <v>940</v>
      </c>
      <c r="D136" s="178" t="s">
        <v>446</v>
      </c>
      <c r="E136" s="179">
        <v>1</v>
      </c>
      <c r="F136" s="180"/>
      <c r="G136" s="181">
        <f>ROUND(E136*F136,2)</f>
        <v>0</v>
      </c>
      <c r="H136" s="180"/>
      <c r="I136" s="181">
        <f>ROUND(E136*H136,2)</f>
        <v>0</v>
      </c>
      <c r="J136" s="180"/>
      <c r="K136" s="181">
        <f>ROUND(E136*J136,2)</f>
        <v>0</v>
      </c>
      <c r="L136" s="181">
        <v>21</v>
      </c>
      <c r="M136" s="181">
        <f>G136*(1+L136/100)</f>
        <v>0</v>
      </c>
      <c r="N136" s="181">
        <v>0</v>
      </c>
      <c r="O136" s="181">
        <f>ROUND(E136*N136,2)</f>
        <v>0</v>
      </c>
      <c r="P136" s="181">
        <v>0</v>
      </c>
      <c r="Q136" s="181">
        <f>ROUND(E136*P136,2)</f>
        <v>0</v>
      </c>
      <c r="R136" s="181"/>
      <c r="S136" s="181" t="s">
        <v>254</v>
      </c>
      <c r="T136" s="182" t="s">
        <v>255</v>
      </c>
      <c r="U136" s="161">
        <v>0</v>
      </c>
      <c r="V136" s="161">
        <f>ROUND(E136*U136,2)</f>
        <v>0</v>
      </c>
      <c r="W136" s="161"/>
      <c r="X136" s="152"/>
      <c r="Y136" s="152"/>
      <c r="Z136" s="152"/>
      <c r="AA136" s="152"/>
      <c r="AB136" s="152"/>
      <c r="AC136" s="152"/>
      <c r="AD136" s="152"/>
      <c r="AE136" s="152"/>
      <c r="AF136" s="152"/>
      <c r="AG136" s="152" t="s">
        <v>295</v>
      </c>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row>
    <row r="137" spans="1:60" outlineLevel="1" x14ac:dyDescent="0.2">
      <c r="A137" s="176">
        <v>18</v>
      </c>
      <c r="B137" s="177" t="s">
        <v>941</v>
      </c>
      <c r="C137" s="185" t="s">
        <v>942</v>
      </c>
      <c r="D137" s="178" t="s">
        <v>446</v>
      </c>
      <c r="E137" s="179">
        <v>1</v>
      </c>
      <c r="F137" s="180"/>
      <c r="G137" s="181">
        <f>ROUND(E137*F137,2)</f>
        <v>0</v>
      </c>
      <c r="H137" s="180"/>
      <c r="I137" s="181">
        <f>ROUND(E137*H137,2)</f>
        <v>0</v>
      </c>
      <c r="J137" s="180"/>
      <c r="K137" s="181">
        <f>ROUND(E137*J137,2)</f>
        <v>0</v>
      </c>
      <c r="L137" s="181">
        <v>21</v>
      </c>
      <c r="M137" s="181">
        <f>G137*(1+L137/100)</f>
        <v>0</v>
      </c>
      <c r="N137" s="181">
        <v>0</v>
      </c>
      <c r="O137" s="181">
        <f>ROUND(E137*N137,2)</f>
        <v>0</v>
      </c>
      <c r="P137" s="181">
        <v>0</v>
      </c>
      <c r="Q137" s="181">
        <f>ROUND(E137*P137,2)</f>
        <v>0</v>
      </c>
      <c r="R137" s="181"/>
      <c r="S137" s="181" t="s">
        <v>254</v>
      </c>
      <c r="T137" s="182" t="s">
        <v>255</v>
      </c>
      <c r="U137" s="161">
        <v>0</v>
      </c>
      <c r="V137" s="161">
        <f>ROUND(E137*U137,2)</f>
        <v>0</v>
      </c>
      <c r="W137" s="161"/>
      <c r="X137" s="152"/>
      <c r="Y137" s="152"/>
      <c r="Z137" s="152"/>
      <c r="AA137" s="152"/>
      <c r="AB137" s="152"/>
      <c r="AC137" s="152"/>
      <c r="AD137" s="152"/>
      <c r="AE137" s="152"/>
      <c r="AF137" s="152"/>
      <c r="AG137" s="152" t="s">
        <v>295</v>
      </c>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row>
    <row r="138" spans="1:60" x14ac:dyDescent="0.2">
      <c r="A138" s="163" t="s">
        <v>249</v>
      </c>
      <c r="B138" s="164" t="s">
        <v>170</v>
      </c>
      <c r="C138" s="184" t="s">
        <v>171</v>
      </c>
      <c r="D138" s="165"/>
      <c r="E138" s="166"/>
      <c r="F138" s="167"/>
      <c r="G138" s="167">
        <f>SUMIF(AG139:AG144,"&lt;&gt;NOR",G139:G144)</f>
        <v>0</v>
      </c>
      <c r="H138" s="167"/>
      <c r="I138" s="167">
        <f>SUM(I139:I144)</f>
        <v>0</v>
      </c>
      <c r="J138" s="167"/>
      <c r="K138" s="167">
        <f>SUM(K139:K144)</f>
        <v>0</v>
      </c>
      <c r="L138" s="167"/>
      <c r="M138" s="167">
        <f>SUM(M139:M144)</f>
        <v>0</v>
      </c>
      <c r="N138" s="167"/>
      <c r="O138" s="167">
        <f>SUM(O139:O144)</f>
        <v>0</v>
      </c>
      <c r="P138" s="167"/>
      <c r="Q138" s="167">
        <f>SUM(Q139:Q144)</f>
        <v>0</v>
      </c>
      <c r="R138" s="167"/>
      <c r="S138" s="167"/>
      <c r="T138" s="168"/>
      <c r="U138" s="162"/>
      <c r="V138" s="162">
        <f>SUM(V139:V144)</f>
        <v>0.85</v>
      </c>
      <c r="W138" s="162"/>
      <c r="AG138" t="s">
        <v>250</v>
      </c>
    </row>
    <row r="139" spans="1:60" outlineLevel="1" x14ac:dyDescent="0.2">
      <c r="A139" s="169">
        <v>19</v>
      </c>
      <c r="B139" s="170" t="s">
        <v>943</v>
      </c>
      <c r="C139" s="186" t="s">
        <v>944</v>
      </c>
      <c r="D139" s="171" t="s">
        <v>369</v>
      </c>
      <c r="E139" s="172">
        <v>23</v>
      </c>
      <c r="F139" s="173"/>
      <c r="G139" s="174">
        <f>ROUND(E139*F139,2)</f>
        <v>0</v>
      </c>
      <c r="H139" s="173"/>
      <c r="I139" s="174">
        <f>ROUND(E139*H139,2)</f>
        <v>0</v>
      </c>
      <c r="J139" s="173"/>
      <c r="K139" s="174">
        <f>ROUND(E139*J139,2)</f>
        <v>0</v>
      </c>
      <c r="L139" s="174">
        <v>21</v>
      </c>
      <c r="M139" s="174">
        <f>G139*(1+L139/100)</f>
        <v>0</v>
      </c>
      <c r="N139" s="174">
        <v>0</v>
      </c>
      <c r="O139" s="174">
        <f>ROUND(E139*N139,2)</f>
        <v>0</v>
      </c>
      <c r="P139" s="174">
        <v>0</v>
      </c>
      <c r="Q139" s="174">
        <f>ROUND(E139*P139,2)</f>
        <v>0</v>
      </c>
      <c r="R139" s="174" t="s">
        <v>333</v>
      </c>
      <c r="S139" s="174" t="s">
        <v>261</v>
      </c>
      <c r="T139" s="175" t="s">
        <v>261</v>
      </c>
      <c r="U139" s="161">
        <v>3.6999999999999998E-2</v>
      </c>
      <c r="V139" s="161">
        <f>ROUND(E139*U139,2)</f>
        <v>0.85</v>
      </c>
      <c r="W139" s="161"/>
      <c r="X139" s="152"/>
      <c r="Y139" s="152"/>
      <c r="Z139" s="152"/>
      <c r="AA139" s="152"/>
      <c r="AB139" s="152"/>
      <c r="AC139" s="152"/>
      <c r="AD139" s="152"/>
      <c r="AE139" s="152"/>
      <c r="AF139" s="152"/>
      <c r="AG139" s="152" t="s">
        <v>295</v>
      </c>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row>
    <row r="140" spans="1:60" outlineLevel="1" x14ac:dyDescent="0.2">
      <c r="A140" s="159"/>
      <c r="B140" s="160"/>
      <c r="C140" s="254" t="s">
        <v>945</v>
      </c>
      <c r="D140" s="255"/>
      <c r="E140" s="255"/>
      <c r="F140" s="255"/>
      <c r="G140" s="255"/>
      <c r="H140" s="161"/>
      <c r="I140" s="161"/>
      <c r="J140" s="161"/>
      <c r="K140" s="161"/>
      <c r="L140" s="161"/>
      <c r="M140" s="161"/>
      <c r="N140" s="161"/>
      <c r="O140" s="161"/>
      <c r="P140" s="161"/>
      <c r="Q140" s="161"/>
      <c r="R140" s="161"/>
      <c r="S140" s="161"/>
      <c r="T140" s="161"/>
      <c r="U140" s="161"/>
      <c r="V140" s="161"/>
      <c r="W140" s="161"/>
      <c r="X140" s="152"/>
      <c r="Y140" s="152"/>
      <c r="Z140" s="152"/>
      <c r="AA140" s="152"/>
      <c r="AB140" s="152"/>
      <c r="AC140" s="152"/>
      <c r="AD140" s="152"/>
      <c r="AE140" s="152"/>
      <c r="AF140" s="152"/>
      <c r="AG140" s="152" t="s">
        <v>297</v>
      </c>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row>
    <row r="141" spans="1:60" outlineLevel="1" x14ac:dyDescent="0.2">
      <c r="A141" s="159"/>
      <c r="B141" s="160"/>
      <c r="C141" s="194" t="s">
        <v>946</v>
      </c>
      <c r="D141" s="190"/>
      <c r="E141" s="191"/>
      <c r="F141" s="161"/>
      <c r="G141" s="161"/>
      <c r="H141" s="161"/>
      <c r="I141" s="161"/>
      <c r="J141" s="161"/>
      <c r="K141" s="161"/>
      <c r="L141" s="161"/>
      <c r="M141" s="161"/>
      <c r="N141" s="161"/>
      <c r="O141" s="161"/>
      <c r="P141" s="161"/>
      <c r="Q141" s="161"/>
      <c r="R141" s="161"/>
      <c r="S141" s="161"/>
      <c r="T141" s="161"/>
      <c r="U141" s="161"/>
      <c r="V141" s="161"/>
      <c r="W141" s="161"/>
      <c r="X141" s="152"/>
      <c r="Y141" s="152"/>
      <c r="Z141" s="152"/>
      <c r="AA141" s="152"/>
      <c r="AB141" s="152"/>
      <c r="AC141" s="152"/>
      <c r="AD141" s="152"/>
      <c r="AE141" s="152"/>
      <c r="AF141" s="152"/>
      <c r="AG141" s="152" t="s">
        <v>299</v>
      </c>
      <c r="AH141" s="152">
        <v>0</v>
      </c>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row>
    <row r="142" spans="1:60" outlineLevel="1" x14ac:dyDescent="0.2">
      <c r="A142" s="159"/>
      <c r="B142" s="160"/>
      <c r="C142" s="194" t="s">
        <v>947</v>
      </c>
      <c r="D142" s="190"/>
      <c r="E142" s="191">
        <v>16</v>
      </c>
      <c r="F142" s="161"/>
      <c r="G142" s="161"/>
      <c r="H142" s="161"/>
      <c r="I142" s="161"/>
      <c r="J142" s="161"/>
      <c r="K142" s="161"/>
      <c r="L142" s="161"/>
      <c r="M142" s="161"/>
      <c r="N142" s="161"/>
      <c r="O142" s="161"/>
      <c r="P142" s="161"/>
      <c r="Q142" s="161"/>
      <c r="R142" s="161"/>
      <c r="S142" s="161"/>
      <c r="T142" s="161"/>
      <c r="U142" s="161"/>
      <c r="V142" s="161"/>
      <c r="W142" s="161"/>
      <c r="X142" s="152"/>
      <c r="Y142" s="152"/>
      <c r="Z142" s="152"/>
      <c r="AA142" s="152"/>
      <c r="AB142" s="152"/>
      <c r="AC142" s="152"/>
      <c r="AD142" s="152"/>
      <c r="AE142" s="152"/>
      <c r="AF142" s="152"/>
      <c r="AG142" s="152" t="s">
        <v>299</v>
      </c>
      <c r="AH142" s="152">
        <v>0</v>
      </c>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row>
    <row r="143" spans="1:60" outlineLevel="1" x14ac:dyDescent="0.2">
      <c r="A143" s="159"/>
      <c r="B143" s="160"/>
      <c r="C143" s="194" t="s">
        <v>948</v>
      </c>
      <c r="D143" s="190"/>
      <c r="E143" s="191"/>
      <c r="F143" s="161"/>
      <c r="G143" s="161"/>
      <c r="H143" s="161"/>
      <c r="I143" s="161"/>
      <c r="J143" s="161"/>
      <c r="K143" s="161"/>
      <c r="L143" s="161"/>
      <c r="M143" s="161"/>
      <c r="N143" s="161"/>
      <c r="O143" s="161"/>
      <c r="P143" s="161"/>
      <c r="Q143" s="161"/>
      <c r="R143" s="161"/>
      <c r="S143" s="161"/>
      <c r="T143" s="161"/>
      <c r="U143" s="161"/>
      <c r="V143" s="161"/>
      <c r="W143" s="161"/>
      <c r="X143" s="152"/>
      <c r="Y143" s="152"/>
      <c r="Z143" s="152"/>
      <c r="AA143" s="152"/>
      <c r="AB143" s="152"/>
      <c r="AC143" s="152"/>
      <c r="AD143" s="152"/>
      <c r="AE143" s="152"/>
      <c r="AF143" s="152"/>
      <c r="AG143" s="152" t="s">
        <v>299</v>
      </c>
      <c r="AH143" s="152">
        <v>0</v>
      </c>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row>
    <row r="144" spans="1:60" outlineLevel="1" x14ac:dyDescent="0.2">
      <c r="A144" s="159"/>
      <c r="B144" s="160"/>
      <c r="C144" s="194" t="s">
        <v>949</v>
      </c>
      <c r="D144" s="190"/>
      <c r="E144" s="191">
        <v>7</v>
      </c>
      <c r="F144" s="161"/>
      <c r="G144" s="161"/>
      <c r="H144" s="161"/>
      <c r="I144" s="161"/>
      <c r="J144" s="161"/>
      <c r="K144" s="161"/>
      <c r="L144" s="161"/>
      <c r="M144" s="161"/>
      <c r="N144" s="161"/>
      <c r="O144" s="161"/>
      <c r="P144" s="161"/>
      <c r="Q144" s="161"/>
      <c r="R144" s="161"/>
      <c r="S144" s="161"/>
      <c r="T144" s="161"/>
      <c r="U144" s="161"/>
      <c r="V144" s="161"/>
      <c r="W144" s="161"/>
      <c r="X144" s="152"/>
      <c r="Y144" s="152"/>
      <c r="Z144" s="152"/>
      <c r="AA144" s="152"/>
      <c r="AB144" s="152"/>
      <c r="AC144" s="152"/>
      <c r="AD144" s="152"/>
      <c r="AE144" s="152"/>
      <c r="AF144" s="152"/>
      <c r="AG144" s="152" t="s">
        <v>299</v>
      </c>
      <c r="AH144" s="152">
        <v>0</v>
      </c>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row>
    <row r="145" spans="1:60" x14ac:dyDescent="0.2">
      <c r="A145" s="163" t="s">
        <v>249</v>
      </c>
      <c r="B145" s="164" t="s">
        <v>176</v>
      </c>
      <c r="C145" s="184" t="s">
        <v>177</v>
      </c>
      <c r="D145" s="165"/>
      <c r="E145" s="166"/>
      <c r="F145" s="167"/>
      <c r="G145" s="167">
        <f>SUMIF(AG146:AG150,"&lt;&gt;NOR",G146:G150)</f>
        <v>0</v>
      </c>
      <c r="H145" s="167"/>
      <c r="I145" s="167">
        <f>SUM(I146:I150)</f>
        <v>0</v>
      </c>
      <c r="J145" s="167"/>
      <c r="K145" s="167">
        <f>SUM(K146:K150)</f>
        <v>0</v>
      </c>
      <c r="L145" s="167"/>
      <c r="M145" s="167">
        <f>SUM(M146:M150)</f>
        <v>0</v>
      </c>
      <c r="N145" s="167"/>
      <c r="O145" s="167">
        <f>SUM(O146:O150)</f>
        <v>0</v>
      </c>
      <c r="P145" s="167"/>
      <c r="Q145" s="167">
        <f>SUM(Q146:Q150)</f>
        <v>0</v>
      </c>
      <c r="R145" s="167"/>
      <c r="S145" s="167"/>
      <c r="T145" s="168"/>
      <c r="U145" s="162"/>
      <c r="V145" s="162">
        <f>SUM(V146:V150)</f>
        <v>1.84</v>
      </c>
      <c r="W145" s="162"/>
      <c r="AG145" t="s">
        <v>250</v>
      </c>
    </row>
    <row r="146" spans="1:60" outlineLevel="1" x14ac:dyDescent="0.2">
      <c r="A146" s="169">
        <v>20</v>
      </c>
      <c r="B146" s="170" t="s">
        <v>348</v>
      </c>
      <c r="C146" s="186" t="s">
        <v>349</v>
      </c>
      <c r="D146" s="171" t="s">
        <v>350</v>
      </c>
      <c r="E146" s="172">
        <v>115.06304</v>
      </c>
      <c r="F146" s="173"/>
      <c r="G146" s="174">
        <f>ROUND(E146*F146,2)</f>
        <v>0</v>
      </c>
      <c r="H146" s="173"/>
      <c r="I146" s="174">
        <f>ROUND(E146*H146,2)</f>
        <v>0</v>
      </c>
      <c r="J146" s="173"/>
      <c r="K146" s="174">
        <f>ROUND(E146*J146,2)</f>
        <v>0</v>
      </c>
      <c r="L146" s="174">
        <v>21</v>
      </c>
      <c r="M146" s="174">
        <f>G146*(1+L146/100)</f>
        <v>0</v>
      </c>
      <c r="N146" s="174">
        <v>0</v>
      </c>
      <c r="O146" s="174">
        <f>ROUND(E146*N146,2)</f>
        <v>0</v>
      </c>
      <c r="P146" s="174">
        <v>0</v>
      </c>
      <c r="Q146" s="174">
        <f>ROUND(E146*P146,2)</f>
        <v>0</v>
      </c>
      <c r="R146" s="174" t="s">
        <v>333</v>
      </c>
      <c r="S146" s="174" t="s">
        <v>261</v>
      </c>
      <c r="T146" s="175" t="s">
        <v>261</v>
      </c>
      <c r="U146" s="161">
        <v>1.6E-2</v>
      </c>
      <c r="V146" s="161">
        <f>ROUND(E146*U146,2)</f>
        <v>1.84</v>
      </c>
      <c r="W146" s="161"/>
      <c r="X146" s="152"/>
      <c r="Y146" s="152"/>
      <c r="Z146" s="152"/>
      <c r="AA146" s="152"/>
      <c r="AB146" s="152"/>
      <c r="AC146" s="152"/>
      <c r="AD146" s="152"/>
      <c r="AE146" s="152"/>
      <c r="AF146" s="152"/>
      <c r="AG146" s="152" t="s">
        <v>351</v>
      </c>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row>
    <row r="147" spans="1:60" outlineLevel="1" x14ac:dyDescent="0.2">
      <c r="A147" s="159"/>
      <c r="B147" s="160"/>
      <c r="C147" s="254" t="s">
        <v>352</v>
      </c>
      <c r="D147" s="255"/>
      <c r="E147" s="255"/>
      <c r="F147" s="255"/>
      <c r="G147" s="255"/>
      <c r="H147" s="161"/>
      <c r="I147" s="161"/>
      <c r="J147" s="161"/>
      <c r="K147" s="161"/>
      <c r="L147" s="161"/>
      <c r="M147" s="161"/>
      <c r="N147" s="161"/>
      <c r="O147" s="161"/>
      <c r="P147" s="161"/>
      <c r="Q147" s="161"/>
      <c r="R147" s="161"/>
      <c r="S147" s="161"/>
      <c r="T147" s="161"/>
      <c r="U147" s="161"/>
      <c r="V147" s="161"/>
      <c r="W147" s="161"/>
      <c r="X147" s="152"/>
      <c r="Y147" s="152"/>
      <c r="Z147" s="152"/>
      <c r="AA147" s="152"/>
      <c r="AB147" s="152"/>
      <c r="AC147" s="152"/>
      <c r="AD147" s="152"/>
      <c r="AE147" s="152"/>
      <c r="AF147" s="152"/>
      <c r="AG147" s="152" t="s">
        <v>297</v>
      </c>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row>
    <row r="148" spans="1:60" outlineLevel="1" x14ac:dyDescent="0.2">
      <c r="A148" s="159"/>
      <c r="B148" s="160"/>
      <c r="C148" s="194" t="s">
        <v>353</v>
      </c>
      <c r="D148" s="190"/>
      <c r="E148" s="191"/>
      <c r="F148" s="161"/>
      <c r="G148" s="161"/>
      <c r="H148" s="161"/>
      <c r="I148" s="161"/>
      <c r="J148" s="161"/>
      <c r="K148" s="161"/>
      <c r="L148" s="161"/>
      <c r="M148" s="161"/>
      <c r="N148" s="161"/>
      <c r="O148" s="161"/>
      <c r="P148" s="161"/>
      <c r="Q148" s="161"/>
      <c r="R148" s="161"/>
      <c r="S148" s="161"/>
      <c r="T148" s="161"/>
      <c r="U148" s="161"/>
      <c r="V148" s="161"/>
      <c r="W148" s="161"/>
      <c r="X148" s="152"/>
      <c r="Y148" s="152"/>
      <c r="Z148" s="152"/>
      <c r="AA148" s="152"/>
      <c r="AB148" s="152"/>
      <c r="AC148" s="152"/>
      <c r="AD148" s="152"/>
      <c r="AE148" s="152"/>
      <c r="AF148" s="152"/>
      <c r="AG148" s="152" t="s">
        <v>299</v>
      </c>
      <c r="AH148" s="152">
        <v>0</v>
      </c>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row>
    <row r="149" spans="1:60" outlineLevel="1" x14ac:dyDescent="0.2">
      <c r="A149" s="159"/>
      <c r="B149" s="160"/>
      <c r="C149" s="194" t="s">
        <v>950</v>
      </c>
      <c r="D149" s="190"/>
      <c r="E149" s="191"/>
      <c r="F149" s="161"/>
      <c r="G149" s="161"/>
      <c r="H149" s="161"/>
      <c r="I149" s="161"/>
      <c r="J149" s="161"/>
      <c r="K149" s="161"/>
      <c r="L149" s="161"/>
      <c r="M149" s="161"/>
      <c r="N149" s="161"/>
      <c r="O149" s="161"/>
      <c r="P149" s="161"/>
      <c r="Q149" s="161"/>
      <c r="R149" s="161"/>
      <c r="S149" s="161"/>
      <c r="T149" s="161"/>
      <c r="U149" s="161"/>
      <c r="V149" s="161"/>
      <c r="W149" s="161"/>
      <c r="X149" s="152"/>
      <c r="Y149" s="152"/>
      <c r="Z149" s="152"/>
      <c r="AA149" s="152"/>
      <c r="AB149" s="152"/>
      <c r="AC149" s="152"/>
      <c r="AD149" s="152"/>
      <c r="AE149" s="152"/>
      <c r="AF149" s="152"/>
      <c r="AG149" s="152" t="s">
        <v>299</v>
      </c>
      <c r="AH149" s="152">
        <v>0</v>
      </c>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row>
    <row r="150" spans="1:60" outlineLevel="1" x14ac:dyDescent="0.2">
      <c r="A150" s="159"/>
      <c r="B150" s="160"/>
      <c r="C150" s="194" t="s">
        <v>951</v>
      </c>
      <c r="D150" s="190"/>
      <c r="E150" s="191">
        <v>115.06304</v>
      </c>
      <c r="F150" s="161"/>
      <c r="G150" s="161"/>
      <c r="H150" s="161"/>
      <c r="I150" s="161"/>
      <c r="J150" s="161"/>
      <c r="K150" s="161"/>
      <c r="L150" s="161"/>
      <c r="M150" s="161"/>
      <c r="N150" s="161"/>
      <c r="O150" s="161"/>
      <c r="P150" s="161"/>
      <c r="Q150" s="161"/>
      <c r="R150" s="161"/>
      <c r="S150" s="161"/>
      <c r="T150" s="161"/>
      <c r="U150" s="161"/>
      <c r="V150" s="161"/>
      <c r="W150" s="161"/>
      <c r="X150" s="152"/>
      <c r="Y150" s="152"/>
      <c r="Z150" s="152"/>
      <c r="AA150" s="152"/>
      <c r="AB150" s="152"/>
      <c r="AC150" s="152"/>
      <c r="AD150" s="152"/>
      <c r="AE150" s="152"/>
      <c r="AF150" s="152"/>
      <c r="AG150" s="152" t="s">
        <v>299</v>
      </c>
      <c r="AH150" s="152">
        <v>0</v>
      </c>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row>
    <row r="151" spans="1:60" x14ac:dyDescent="0.2">
      <c r="A151" s="163" t="s">
        <v>249</v>
      </c>
      <c r="B151" s="164" t="s">
        <v>218</v>
      </c>
      <c r="C151" s="184" t="s">
        <v>219</v>
      </c>
      <c r="D151" s="165"/>
      <c r="E151" s="166"/>
      <c r="F151" s="167"/>
      <c r="G151" s="167">
        <f>SUMIF(AG152:AG168,"&lt;&gt;NOR",G152:G168)</f>
        <v>0</v>
      </c>
      <c r="H151" s="167"/>
      <c r="I151" s="167">
        <f>SUM(I152:I168)</f>
        <v>0</v>
      </c>
      <c r="J151" s="167"/>
      <c r="K151" s="167">
        <f>SUM(K152:K168)</f>
        <v>0</v>
      </c>
      <c r="L151" s="167"/>
      <c r="M151" s="167">
        <f>SUM(M152:M168)</f>
        <v>0</v>
      </c>
      <c r="N151" s="167"/>
      <c r="O151" s="167">
        <f>SUM(O152:O168)</f>
        <v>0</v>
      </c>
      <c r="P151" s="167"/>
      <c r="Q151" s="167">
        <f>SUM(Q152:Q168)</f>
        <v>0</v>
      </c>
      <c r="R151" s="167"/>
      <c r="S151" s="167"/>
      <c r="T151" s="168"/>
      <c r="U151" s="162"/>
      <c r="V151" s="162">
        <f>SUM(V152:V168)</f>
        <v>2.27</v>
      </c>
      <c r="W151" s="162"/>
      <c r="AG151" t="s">
        <v>250</v>
      </c>
    </row>
    <row r="152" spans="1:60" outlineLevel="1" x14ac:dyDescent="0.2">
      <c r="A152" s="169">
        <v>21</v>
      </c>
      <c r="B152" s="170" t="s">
        <v>371</v>
      </c>
      <c r="C152" s="186" t="s">
        <v>372</v>
      </c>
      <c r="D152" s="171" t="s">
        <v>350</v>
      </c>
      <c r="E152" s="172">
        <v>3.85</v>
      </c>
      <c r="F152" s="173"/>
      <c r="G152" s="174">
        <f>ROUND(E152*F152,2)</f>
        <v>0</v>
      </c>
      <c r="H152" s="173"/>
      <c r="I152" s="174">
        <f>ROUND(E152*H152,2)</f>
        <v>0</v>
      </c>
      <c r="J152" s="173"/>
      <c r="K152" s="174">
        <f>ROUND(E152*J152,2)</f>
        <v>0</v>
      </c>
      <c r="L152" s="174">
        <v>21</v>
      </c>
      <c r="M152" s="174">
        <f>G152*(1+L152/100)</f>
        <v>0</v>
      </c>
      <c r="N152" s="174">
        <v>0</v>
      </c>
      <c r="O152" s="174">
        <f>ROUND(E152*N152,2)</f>
        <v>0</v>
      </c>
      <c r="P152" s="174">
        <v>0</v>
      </c>
      <c r="Q152" s="174">
        <f>ROUND(E152*P152,2)</f>
        <v>0</v>
      </c>
      <c r="R152" s="174" t="s">
        <v>373</v>
      </c>
      <c r="S152" s="174" t="s">
        <v>261</v>
      </c>
      <c r="T152" s="175" t="s">
        <v>261</v>
      </c>
      <c r="U152" s="161">
        <v>0.49</v>
      </c>
      <c r="V152" s="161">
        <f>ROUND(E152*U152,2)</f>
        <v>1.89</v>
      </c>
      <c r="W152" s="161"/>
      <c r="X152" s="152"/>
      <c r="Y152" s="152"/>
      <c r="Z152" s="152"/>
      <c r="AA152" s="152"/>
      <c r="AB152" s="152"/>
      <c r="AC152" s="152"/>
      <c r="AD152" s="152"/>
      <c r="AE152" s="152"/>
      <c r="AF152" s="152"/>
      <c r="AG152" s="152" t="s">
        <v>374</v>
      </c>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row>
    <row r="153" spans="1:60" outlineLevel="1" x14ac:dyDescent="0.2">
      <c r="A153" s="159"/>
      <c r="B153" s="160"/>
      <c r="C153" s="194" t="s">
        <v>375</v>
      </c>
      <c r="D153" s="190"/>
      <c r="E153" s="191"/>
      <c r="F153" s="161"/>
      <c r="G153" s="161"/>
      <c r="H153" s="161"/>
      <c r="I153" s="161"/>
      <c r="J153" s="161"/>
      <c r="K153" s="161"/>
      <c r="L153" s="161"/>
      <c r="M153" s="161"/>
      <c r="N153" s="161"/>
      <c r="O153" s="161"/>
      <c r="P153" s="161"/>
      <c r="Q153" s="161"/>
      <c r="R153" s="161"/>
      <c r="S153" s="161"/>
      <c r="T153" s="161"/>
      <c r="U153" s="161"/>
      <c r="V153" s="161"/>
      <c r="W153" s="161"/>
      <c r="X153" s="152"/>
      <c r="Y153" s="152"/>
      <c r="Z153" s="152"/>
      <c r="AA153" s="152"/>
      <c r="AB153" s="152"/>
      <c r="AC153" s="152"/>
      <c r="AD153" s="152"/>
      <c r="AE153" s="152"/>
      <c r="AF153" s="152"/>
      <c r="AG153" s="152" t="s">
        <v>299</v>
      </c>
      <c r="AH153" s="152">
        <v>0</v>
      </c>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row>
    <row r="154" spans="1:60" outlineLevel="1" x14ac:dyDescent="0.2">
      <c r="A154" s="159"/>
      <c r="B154" s="160"/>
      <c r="C154" s="194" t="s">
        <v>952</v>
      </c>
      <c r="D154" s="190"/>
      <c r="E154" s="191"/>
      <c r="F154" s="161"/>
      <c r="G154" s="161"/>
      <c r="H154" s="161"/>
      <c r="I154" s="161"/>
      <c r="J154" s="161"/>
      <c r="K154" s="161"/>
      <c r="L154" s="161"/>
      <c r="M154" s="161"/>
      <c r="N154" s="161"/>
      <c r="O154" s="161"/>
      <c r="P154" s="161"/>
      <c r="Q154" s="161"/>
      <c r="R154" s="161"/>
      <c r="S154" s="161"/>
      <c r="T154" s="161"/>
      <c r="U154" s="161"/>
      <c r="V154" s="161"/>
      <c r="W154" s="161"/>
      <c r="X154" s="152"/>
      <c r="Y154" s="152"/>
      <c r="Z154" s="152"/>
      <c r="AA154" s="152"/>
      <c r="AB154" s="152"/>
      <c r="AC154" s="152"/>
      <c r="AD154" s="152"/>
      <c r="AE154" s="152"/>
      <c r="AF154" s="152"/>
      <c r="AG154" s="152" t="s">
        <v>299</v>
      </c>
      <c r="AH154" s="152">
        <v>0</v>
      </c>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row>
    <row r="155" spans="1:60" outlineLevel="1" x14ac:dyDescent="0.2">
      <c r="A155" s="159"/>
      <c r="B155" s="160"/>
      <c r="C155" s="194" t="s">
        <v>953</v>
      </c>
      <c r="D155" s="190"/>
      <c r="E155" s="191">
        <v>3.85</v>
      </c>
      <c r="F155" s="161"/>
      <c r="G155" s="161"/>
      <c r="H155" s="161"/>
      <c r="I155" s="161"/>
      <c r="J155" s="161"/>
      <c r="K155" s="161"/>
      <c r="L155" s="161"/>
      <c r="M155" s="161"/>
      <c r="N155" s="161"/>
      <c r="O155" s="161"/>
      <c r="P155" s="161"/>
      <c r="Q155" s="161"/>
      <c r="R155" s="161"/>
      <c r="S155" s="161"/>
      <c r="T155" s="161"/>
      <c r="U155" s="161"/>
      <c r="V155" s="161"/>
      <c r="W155" s="161"/>
      <c r="X155" s="152"/>
      <c r="Y155" s="152"/>
      <c r="Z155" s="152"/>
      <c r="AA155" s="152"/>
      <c r="AB155" s="152"/>
      <c r="AC155" s="152"/>
      <c r="AD155" s="152"/>
      <c r="AE155" s="152"/>
      <c r="AF155" s="152"/>
      <c r="AG155" s="152" t="s">
        <v>299</v>
      </c>
      <c r="AH155" s="152">
        <v>0</v>
      </c>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row>
    <row r="156" spans="1:60" outlineLevel="1" x14ac:dyDescent="0.2">
      <c r="A156" s="169">
        <v>22</v>
      </c>
      <c r="B156" s="170" t="s">
        <v>377</v>
      </c>
      <c r="C156" s="186" t="s">
        <v>378</v>
      </c>
      <c r="D156" s="171" t="s">
        <v>350</v>
      </c>
      <c r="E156" s="172">
        <v>73.150000000000006</v>
      </c>
      <c r="F156" s="173"/>
      <c r="G156" s="174">
        <f>ROUND(E156*F156,2)</f>
        <v>0</v>
      </c>
      <c r="H156" s="173"/>
      <c r="I156" s="174">
        <f>ROUND(E156*H156,2)</f>
        <v>0</v>
      </c>
      <c r="J156" s="173"/>
      <c r="K156" s="174">
        <f>ROUND(E156*J156,2)</f>
        <v>0</v>
      </c>
      <c r="L156" s="174">
        <v>21</v>
      </c>
      <c r="M156" s="174">
        <f>G156*(1+L156/100)</f>
        <v>0</v>
      </c>
      <c r="N156" s="174">
        <v>0</v>
      </c>
      <c r="O156" s="174">
        <f>ROUND(E156*N156,2)</f>
        <v>0</v>
      </c>
      <c r="P156" s="174">
        <v>0</v>
      </c>
      <c r="Q156" s="174">
        <f>ROUND(E156*P156,2)</f>
        <v>0</v>
      </c>
      <c r="R156" s="174" t="s">
        <v>373</v>
      </c>
      <c r="S156" s="174" t="s">
        <v>261</v>
      </c>
      <c r="T156" s="175" t="s">
        <v>261</v>
      </c>
      <c r="U156" s="161">
        <v>0</v>
      </c>
      <c r="V156" s="161">
        <f>ROUND(E156*U156,2)</f>
        <v>0</v>
      </c>
      <c r="W156" s="161"/>
      <c r="X156" s="152"/>
      <c r="Y156" s="152"/>
      <c r="Z156" s="152"/>
      <c r="AA156" s="152"/>
      <c r="AB156" s="152"/>
      <c r="AC156" s="152"/>
      <c r="AD156" s="152"/>
      <c r="AE156" s="152"/>
      <c r="AF156" s="152"/>
      <c r="AG156" s="152" t="s">
        <v>374</v>
      </c>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row>
    <row r="157" spans="1:60" outlineLevel="1" x14ac:dyDescent="0.2">
      <c r="A157" s="159"/>
      <c r="B157" s="160"/>
      <c r="C157" s="194" t="s">
        <v>375</v>
      </c>
      <c r="D157" s="190"/>
      <c r="E157" s="191"/>
      <c r="F157" s="161"/>
      <c r="G157" s="161"/>
      <c r="H157" s="161"/>
      <c r="I157" s="161"/>
      <c r="J157" s="161"/>
      <c r="K157" s="161"/>
      <c r="L157" s="161"/>
      <c r="M157" s="161"/>
      <c r="N157" s="161"/>
      <c r="O157" s="161"/>
      <c r="P157" s="161"/>
      <c r="Q157" s="161"/>
      <c r="R157" s="161"/>
      <c r="S157" s="161"/>
      <c r="T157" s="161"/>
      <c r="U157" s="161"/>
      <c r="V157" s="161"/>
      <c r="W157" s="161"/>
      <c r="X157" s="152"/>
      <c r="Y157" s="152"/>
      <c r="Z157" s="152"/>
      <c r="AA157" s="152"/>
      <c r="AB157" s="152"/>
      <c r="AC157" s="152"/>
      <c r="AD157" s="152"/>
      <c r="AE157" s="152"/>
      <c r="AF157" s="152"/>
      <c r="AG157" s="152" t="s">
        <v>299</v>
      </c>
      <c r="AH157" s="152">
        <v>0</v>
      </c>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row>
    <row r="158" spans="1:60" outlineLevel="1" x14ac:dyDescent="0.2">
      <c r="A158" s="159"/>
      <c r="B158" s="160"/>
      <c r="C158" s="194" t="s">
        <v>952</v>
      </c>
      <c r="D158" s="190"/>
      <c r="E158" s="191"/>
      <c r="F158" s="161"/>
      <c r="G158" s="161"/>
      <c r="H158" s="161"/>
      <c r="I158" s="161"/>
      <c r="J158" s="161"/>
      <c r="K158" s="161"/>
      <c r="L158" s="161"/>
      <c r="M158" s="161"/>
      <c r="N158" s="161"/>
      <c r="O158" s="161"/>
      <c r="P158" s="161"/>
      <c r="Q158" s="161"/>
      <c r="R158" s="161"/>
      <c r="S158" s="161"/>
      <c r="T158" s="161"/>
      <c r="U158" s="161"/>
      <c r="V158" s="161"/>
      <c r="W158" s="161"/>
      <c r="X158" s="152"/>
      <c r="Y158" s="152"/>
      <c r="Z158" s="152"/>
      <c r="AA158" s="152"/>
      <c r="AB158" s="152"/>
      <c r="AC158" s="152"/>
      <c r="AD158" s="152"/>
      <c r="AE158" s="152"/>
      <c r="AF158" s="152"/>
      <c r="AG158" s="152" t="s">
        <v>299</v>
      </c>
      <c r="AH158" s="152">
        <v>0</v>
      </c>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row>
    <row r="159" spans="1:60" outlineLevel="1" x14ac:dyDescent="0.2">
      <c r="A159" s="159"/>
      <c r="B159" s="160"/>
      <c r="C159" s="194" t="s">
        <v>954</v>
      </c>
      <c r="D159" s="190"/>
      <c r="E159" s="191">
        <v>73.150000000000006</v>
      </c>
      <c r="F159" s="161"/>
      <c r="G159" s="161"/>
      <c r="H159" s="161"/>
      <c r="I159" s="161"/>
      <c r="J159" s="161"/>
      <c r="K159" s="161"/>
      <c r="L159" s="161"/>
      <c r="M159" s="161"/>
      <c r="N159" s="161"/>
      <c r="O159" s="161"/>
      <c r="P159" s="161"/>
      <c r="Q159" s="161"/>
      <c r="R159" s="161"/>
      <c r="S159" s="161"/>
      <c r="T159" s="161"/>
      <c r="U159" s="161"/>
      <c r="V159" s="161"/>
      <c r="W159" s="161"/>
      <c r="X159" s="152"/>
      <c r="Y159" s="152"/>
      <c r="Z159" s="152"/>
      <c r="AA159" s="152"/>
      <c r="AB159" s="152"/>
      <c r="AC159" s="152"/>
      <c r="AD159" s="152"/>
      <c r="AE159" s="152"/>
      <c r="AF159" s="152"/>
      <c r="AG159" s="152" t="s">
        <v>299</v>
      </c>
      <c r="AH159" s="152">
        <v>0</v>
      </c>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row>
    <row r="160" spans="1:60" outlineLevel="1" x14ac:dyDescent="0.2">
      <c r="A160" s="169">
        <v>23</v>
      </c>
      <c r="B160" s="170" t="s">
        <v>955</v>
      </c>
      <c r="C160" s="186" t="s">
        <v>956</v>
      </c>
      <c r="D160" s="171" t="s">
        <v>350</v>
      </c>
      <c r="E160" s="172">
        <v>3.85</v>
      </c>
      <c r="F160" s="173"/>
      <c r="G160" s="174">
        <f>ROUND(E160*F160,2)</f>
        <v>0</v>
      </c>
      <c r="H160" s="173"/>
      <c r="I160" s="174">
        <f>ROUND(E160*H160,2)</f>
        <v>0</v>
      </c>
      <c r="J160" s="173"/>
      <c r="K160" s="174">
        <f>ROUND(E160*J160,2)</f>
        <v>0</v>
      </c>
      <c r="L160" s="174">
        <v>21</v>
      </c>
      <c r="M160" s="174">
        <f>G160*(1+L160/100)</f>
        <v>0</v>
      </c>
      <c r="N160" s="174">
        <v>0</v>
      </c>
      <c r="O160" s="174">
        <f>ROUND(E160*N160,2)</f>
        <v>0</v>
      </c>
      <c r="P160" s="174">
        <v>0</v>
      </c>
      <c r="Q160" s="174">
        <f>ROUND(E160*P160,2)</f>
        <v>0</v>
      </c>
      <c r="R160" s="174" t="s">
        <v>373</v>
      </c>
      <c r="S160" s="174" t="s">
        <v>261</v>
      </c>
      <c r="T160" s="175" t="s">
        <v>261</v>
      </c>
      <c r="U160" s="161">
        <v>0</v>
      </c>
      <c r="V160" s="161">
        <f>ROUND(E160*U160,2)</f>
        <v>0</v>
      </c>
      <c r="W160" s="161"/>
      <c r="X160" s="152"/>
      <c r="Y160" s="152"/>
      <c r="Z160" s="152"/>
      <c r="AA160" s="152"/>
      <c r="AB160" s="152"/>
      <c r="AC160" s="152"/>
      <c r="AD160" s="152"/>
      <c r="AE160" s="152"/>
      <c r="AF160" s="152"/>
      <c r="AG160" s="152" t="s">
        <v>374</v>
      </c>
      <c r="AH160" s="152"/>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row>
    <row r="161" spans="1:60" outlineLevel="1" x14ac:dyDescent="0.2">
      <c r="A161" s="159"/>
      <c r="B161" s="160"/>
      <c r="C161" s="194" t="s">
        <v>375</v>
      </c>
      <c r="D161" s="190"/>
      <c r="E161" s="191"/>
      <c r="F161" s="161"/>
      <c r="G161" s="161"/>
      <c r="H161" s="161"/>
      <c r="I161" s="161"/>
      <c r="J161" s="161"/>
      <c r="K161" s="161"/>
      <c r="L161" s="161"/>
      <c r="M161" s="161"/>
      <c r="N161" s="161"/>
      <c r="O161" s="161"/>
      <c r="P161" s="161"/>
      <c r="Q161" s="161"/>
      <c r="R161" s="161"/>
      <c r="S161" s="161"/>
      <c r="T161" s="161"/>
      <c r="U161" s="161"/>
      <c r="V161" s="161"/>
      <c r="W161" s="161"/>
      <c r="X161" s="152"/>
      <c r="Y161" s="152"/>
      <c r="Z161" s="152"/>
      <c r="AA161" s="152"/>
      <c r="AB161" s="152"/>
      <c r="AC161" s="152"/>
      <c r="AD161" s="152"/>
      <c r="AE161" s="152"/>
      <c r="AF161" s="152"/>
      <c r="AG161" s="152" t="s">
        <v>299</v>
      </c>
      <c r="AH161" s="152">
        <v>0</v>
      </c>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row>
    <row r="162" spans="1:60" outlineLevel="1" x14ac:dyDescent="0.2">
      <c r="A162" s="159"/>
      <c r="B162" s="160"/>
      <c r="C162" s="194" t="s">
        <v>952</v>
      </c>
      <c r="D162" s="190"/>
      <c r="E162" s="191"/>
      <c r="F162" s="161"/>
      <c r="G162" s="161"/>
      <c r="H162" s="161"/>
      <c r="I162" s="161"/>
      <c r="J162" s="161"/>
      <c r="K162" s="161"/>
      <c r="L162" s="161"/>
      <c r="M162" s="161"/>
      <c r="N162" s="161"/>
      <c r="O162" s="161"/>
      <c r="P162" s="161"/>
      <c r="Q162" s="161"/>
      <c r="R162" s="161"/>
      <c r="S162" s="161"/>
      <c r="T162" s="161"/>
      <c r="U162" s="161"/>
      <c r="V162" s="161"/>
      <c r="W162" s="161"/>
      <c r="X162" s="152"/>
      <c r="Y162" s="152"/>
      <c r="Z162" s="152"/>
      <c r="AA162" s="152"/>
      <c r="AB162" s="152"/>
      <c r="AC162" s="152"/>
      <c r="AD162" s="152"/>
      <c r="AE162" s="152"/>
      <c r="AF162" s="152"/>
      <c r="AG162" s="152" t="s">
        <v>299</v>
      </c>
      <c r="AH162" s="152">
        <v>0</v>
      </c>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row>
    <row r="163" spans="1:60" outlineLevel="1" x14ac:dyDescent="0.2">
      <c r="A163" s="159"/>
      <c r="B163" s="160"/>
      <c r="C163" s="194" t="s">
        <v>953</v>
      </c>
      <c r="D163" s="190"/>
      <c r="E163" s="191">
        <v>3.85</v>
      </c>
      <c r="F163" s="161"/>
      <c r="G163" s="161"/>
      <c r="H163" s="161"/>
      <c r="I163" s="161"/>
      <c r="J163" s="161"/>
      <c r="K163" s="161"/>
      <c r="L163" s="161"/>
      <c r="M163" s="161"/>
      <c r="N163" s="161"/>
      <c r="O163" s="161"/>
      <c r="P163" s="161"/>
      <c r="Q163" s="161"/>
      <c r="R163" s="161"/>
      <c r="S163" s="161"/>
      <c r="T163" s="161"/>
      <c r="U163" s="161"/>
      <c r="V163" s="161"/>
      <c r="W163" s="161"/>
      <c r="X163" s="152"/>
      <c r="Y163" s="152"/>
      <c r="Z163" s="152"/>
      <c r="AA163" s="152"/>
      <c r="AB163" s="152"/>
      <c r="AC163" s="152"/>
      <c r="AD163" s="152"/>
      <c r="AE163" s="152"/>
      <c r="AF163" s="152"/>
      <c r="AG163" s="152" t="s">
        <v>299</v>
      </c>
      <c r="AH163" s="152">
        <v>0</v>
      </c>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row>
    <row r="164" spans="1:60" ht="22.5" outlineLevel="1" x14ac:dyDescent="0.2">
      <c r="A164" s="169">
        <v>24</v>
      </c>
      <c r="B164" s="170" t="s">
        <v>382</v>
      </c>
      <c r="C164" s="186" t="s">
        <v>383</v>
      </c>
      <c r="D164" s="171" t="s">
        <v>350</v>
      </c>
      <c r="E164" s="172">
        <v>3.85</v>
      </c>
      <c r="F164" s="173"/>
      <c r="G164" s="174">
        <f>ROUND(E164*F164,2)</f>
        <v>0</v>
      </c>
      <c r="H164" s="173"/>
      <c r="I164" s="174">
        <f>ROUND(E164*H164,2)</f>
        <v>0</v>
      </c>
      <c r="J164" s="173"/>
      <c r="K164" s="174">
        <f>ROUND(E164*J164,2)</f>
        <v>0</v>
      </c>
      <c r="L164" s="174">
        <v>21</v>
      </c>
      <c r="M164" s="174">
        <f>G164*(1+L164/100)</f>
        <v>0</v>
      </c>
      <c r="N164" s="174">
        <v>0</v>
      </c>
      <c r="O164" s="174">
        <f>ROUND(E164*N164,2)</f>
        <v>0</v>
      </c>
      <c r="P164" s="174">
        <v>0</v>
      </c>
      <c r="Q164" s="174">
        <f>ROUND(E164*P164,2)</f>
        <v>0</v>
      </c>
      <c r="R164" s="174" t="s">
        <v>384</v>
      </c>
      <c r="S164" s="174" t="s">
        <v>261</v>
      </c>
      <c r="T164" s="175" t="s">
        <v>261</v>
      </c>
      <c r="U164" s="161">
        <v>9.9000000000000005E-2</v>
      </c>
      <c r="V164" s="161">
        <f>ROUND(E164*U164,2)</f>
        <v>0.38</v>
      </c>
      <c r="W164" s="161"/>
      <c r="X164" s="152"/>
      <c r="Y164" s="152"/>
      <c r="Z164" s="152"/>
      <c r="AA164" s="152"/>
      <c r="AB164" s="152"/>
      <c r="AC164" s="152"/>
      <c r="AD164" s="152"/>
      <c r="AE164" s="152"/>
      <c r="AF164" s="152"/>
      <c r="AG164" s="152" t="s">
        <v>374</v>
      </c>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row>
    <row r="165" spans="1:60" outlineLevel="1" x14ac:dyDescent="0.2">
      <c r="A165" s="159"/>
      <c r="B165" s="160"/>
      <c r="C165" s="254" t="s">
        <v>385</v>
      </c>
      <c r="D165" s="255"/>
      <c r="E165" s="255"/>
      <c r="F165" s="255"/>
      <c r="G165" s="255"/>
      <c r="H165" s="161"/>
      <c r="I165" s="161"/>
      <c r="J165" s="161"/>
      <c r="K165" s="161"/>
      <c r="L165" s="161"/>
      <c r="M165" s="161"/>
      <c r="N165" s="161"/>
      <c r="O165" s="161"/>
      <c r="P165" s="161"/>
      <c r="Q165" s="161"/>
      <c r="R165" s="161"/>
      <c r="S165" s="161"/>
      <c r="T165" s="161"/>
      <c r="U165" s="161"/>
      <c r="V165" s="161"/>
      <c r="W165" s="161"/>
      <c r="X165" s="152"/>
      <c r="Y165" s="152"/>
      <c r="Z165" s="152"/>
      <c r="AA165" s="152"/>
      <c r="AB165" s="152"/>
      <c r="AC165" s="152"/>
      <c r="AD165" s="152"/>
      <c r="AE165" s="152"/>
      <c r="AF165" s="152"/>
      <c r="AG165" s="152" t="s">
        <v>297</v>
      </c>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row>
    <row r="166" spans="1:60" outlineLevel="1" x14ac:dyDescent="0.2">
      <c r="A166" s="159"/>
      <c r="B166" s="160"/>
      <c r="C166" s="194" t="s">
        <v>375</v>
      </c>
      <c r="D166" s="190"/>
      <c r="E166" s="191"/>
      <c r="F166" s="161"/>
      <c r="G166" s="161"/>
      <c r="H166" s="161"/>
      <c r="I166" s="161"/>
      <c r="J166" s="161"/>
      <c r="K166" s="161"/>
      <c r="L166" s="161"/>
      <c r="M166" s="161"/>
      <c r="N166" s="161"/>
      <c r="O166" s="161"/>
      <c r="P166" s="161"/>
      <c r="Q166" s="161"/>
      <c r="R166" s="161"/>
      <c r="S166" s="161"/>
      <c r="T166" s="161"/>
      <c r="U166" s="161"/>
      <c r="V166" s="161"/>
      <c r="W166" s="161"/>
      <c r="X166" s="152"/>
      <c r="Y166" s="152"/>
      <c r="Z166" s="152"/>
      <c r="AA166" s="152"/>
      <c r="AB166" s="152"/>
      <c r="AC166" s="152"/>
      <c r="AD166" s="152"/>
      <c r="AE166" s="152"/>
      <c r="AF166" s="152"/>
      <c r="AG166" s="152" t="s">
        <v>299</v>
      </c>
      <c r="AH166" s="152">
        <v>0</v>
      </c>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row>
    <row r="167" spans="1:60" outlineLevel="1" x14ac:dyDescent="0.2">
      <c r="A167" s="159"/>
      <c r="B167" s="160"/>
      <c r="C167" s="194" t="s">
        <v>952</v>
      </c>
      <c r="D167" s="190"/>
      <c r="E167" s="191"/>
      <c r="F167" s="161"/>
      <c r="G167" s="161"/>
      <c r="H167" s="161"/>
      <c r="I167" s="161"/>
      <c r="J167" s="161"/>
      <c r="K167" s="161"/>
      <c r="L167" s="161"/>
      <c r="M167" s="161"/>
      <c r="N167" s="161"/>
      <c r="O167" s="161"/>
      <c r="P167" s="161"/>
      <c r="Q167" s="161"/>
      <c r="R167" s="161"/>
      <c r="S167" s="161"/>
      <c r="T167" s="161"/>
      <c r="U167" s="161"/>
      <c r="V167" s="161"/>
      <c r="W167" s="161"/>
      <c r="X167" s="152"/>
      <c r="Y167" s="152"/>
      <c r="Z167" s="152"/>
      <c r="AA167" s="152"/>
      <c r="AB167" s="152"/>
      <c r="AC167" s="152"/>
      <c r="AD167" s="152"/>
      <c r="AE167" s="152"/>
      <c r="AF167" s="152"/>
      <c r="AG167" s="152" t="s">
        <v>299</v>
      </c>
      <c r="AH167" s="152">
        <v>0</v>
      </c>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row>
    <row r="168" spans="1:60" outlineLevel="1" x14ac:dyDescent="0.2">
      <c r="A168" s="159"/>
      <c r="B168" s="160"/>
      <c r="C168" s="194" t="s">
        <v>953</v>
      </c>
      <c r="D168" s="190"/>
      <c r="E168" s="191">
        <v>3.85</v>
      </c>
      <c r="F168" s="161"/>
      <c r="G168" s="161"/>
      <c r="H168" s="161"/>
      <c r="I168" s="161"/>
      <c r="J168" s="161"/>
      <c r="K168" s="161"/>
      <c r="L168" s="161"/>
      <c r="M168" s="161"/>
      <c r="N168" s="161"/>
      <c r="O168" s="161"/>
      <c r="P168" s="161"/>
      <c r="Q168" s="161"/>
      <c r="R168" s="161"/>
      <c r="S168" s="161"/>
      <c r="T168" s="161"/>
      <c r="U168" s="161"/>
      <c r="V168" s="161"/>
      <c r="W168" s="161"/>
      <c r="X168" s="152"/>
      <c r="Y168" s="152"/>
      <c r="Z168" s="152"/>
      <c r="AA168" s="152"/>
      <c r="AB168" s="152"/>
      <c r="AC168" s="152"/>
      <c r="AD168" s="152"/>
      <c r="AE168" s="152"/>
      <c r="AF168" s="152"/>
      <c r="AG168" s="152" t="s">
        <v>299</v>
      </c>
      <c r="AH168" s="152">
        <v>0</v>
      </c>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2"/>
      <c r="BG168" s="152"/>
      <c r="BH168" s="152"/>
    </row>
    <row r="169" spans="1:60" x14ac:dyDescent="0.2">
      <c r="A169" s="5"/>
      <c r="B169" s="6"/>
      <c r="C169" s="187"/>
      <c r="D169" s="8"/>
      <c r="E169" s="5"/>
      <c r="F169" s="5"/>
      <c r="G169" s="5"/>
      <c r="H169" s="5"/>
      <c r="I169" s="5"/>
      <c r="J169" s="5"/>
      <c r="K169" s="5"/>
      <c r="L169" s="5"/>
      <c r="M169" s="5"/>
      <c r="N169" s="5"/>
      <c r="O169" s="5"/>
      <c r="P169" s="5"/>
      <c r="Q169" s="5"/>
      <c r="R169" s="5"/>
      <c r="S169" s="5"/>
      <c r="T169" s="5"/>
      <c r="U169" s="5"/>
      <c r="V169" s="5"/>
      <c r="W169" s="5"/>
      <c r="AE169">
        <v>15</v>
      </c>
      <c r="AF169">
        <v>21</v>
      </c>
    </row>
    <row r="170" spans="1:60" x14ac:dyDescent="0.2">
      <c r="A170" s="155"/>
      <c r="B170" s="156" t="s">
        <v>29</v>
      </c>
      <c r="C170" s="188"/>
      <c r="D170" s="157"/>
      <c r="E170" s="158"/>
      <c r="F170" s="158"/>
      <c r="G170" s="183">
        <f>G8+G71+G78+G81+G122+G134+G138+G145+G151</f>
        <v>0</v>
      </c>
      <c r="H170" s="5"/>
      <c r="I170" s="5"/>
      <c r="J170" s="5"/>
      <c r="K170" s="5"/>
      <c r="L170" s="5"/>
      <c r="M170" s="5"/>
      <c r="N170" s="5"/>
      <c r="O170" s="5"/>
      <c r="P170" s="5"/>
      <c r="Q170" s="5"/>
      <c r="R170" s="5"/>
      <c r="S170" s="5"/>
      <c r="T170" s="5"/>
      <c r="U170" s="5"/>
      <c r="V170" s="5"/>
      <c r="W170" s="5"/>
      <c r="AE170">
        <f>SUMIF(L7:L168,AE169,G7:G168)</f>
        <v>0</v>
      </c>
      <c r="AF170">
        <f>SUMIF(L7:L168,AF169,G7:G168)</f>
        <v>0</v>
      </c>
      <c r="AG170" t="s">
        <v>288</v>
      </c>
    </row>
    <row r="171" spans="1:60" x14ac:dyDescent="0.2">
      <c r="A171" s="253" t="s">
        <v>386</v>
      </c>
      <c r="B171" s="253"/>
      <c r="C171" s="187"/>
      <c r="D171" s="8"/>
      <c r="E171" s="5"/>
      <c r="F171" s="5"/>
      <c r="G171" s="5"/>
      <c r="H171" s="5"/>
      <c r="I171" s="5"/>
      <c r="J171" s="5"/>
      <c r="K171" s="5"/>
      <c r="L171" s="5"/>
      <c r="M171" s="5"/>
      <c r="N171" s="5"/>
      <c r="O171" s="5"/>
      <c r="P171" s="5"/>
      <c r="Q171" s="5"/>
      <c r="R171" s="5"/>
      <c r="S171" s="5"/>
      <c r="T171" s="5"/>
      <c r="U171" s="5"/>
      <c r="V171" s="5"/>
      <c r="W171" s="5"/>
    </row>
    <row r="172" spans="1:60" x14ac:dyDescent="0.2">
      <c r="A172" s="5"/>
      <c r="B172" s="6" t="s">
        <v>957</v>
      </c>
      <c r="C172" s="187" t="s">
        <v>958</v>
      </c>
      <c r="D172" s="8"/>
      <c r="E172" s="5"/>
      <c r="F172" s="5"/>
      <c r="G172" s="5"/>
      <c r="H172" s="5"/>
      <c r="I172" s="5"/>
      <c r="J172" s="5"/>
      <c r="K172" s="5"/>
      <c r="L172" s="5"/>
      <c r="M172" s="5"/>
      <c r="N172" s="5"/>
      <c r="O172" s="5"/>
      <c r="P172" s="5"/>
      <c r="Q172" s="5"/>
      <c r="R172" s="5"/>
      <c r="S172" s="5"/>
      <c r="T172" s="5"/>
      <c r="U172" s="5"/>
      <c r="V172" s="5"/>
      <c r="W172" s="5"/>
      <c r="AG172" t="s">
        <v>389</v>
      </c>
    </row>
    <row r="173" spans="1:60" x14ac:dyDescent="0.2">
      <c r="A173" s="5"/>
      <c r="B173" s="6" t="s">
        <v>390</v>
      </c>
      <c r="C173" s="187" t="s">
        <v>391</v>
      </c>
      <c r="D173" s="8"/>
      <c r="E173" s="5"/>
      <c r="F173" s="5"/>
      <c r="G173" s="5"/>
      <c r="H173" s="5"/>
      <c r="I173" s="5"/>
      <c r="J173" s="5"/>
      <c r="K173" s="5"/>
      <c r="L173" s="5"/>
      <c r="M173" s="5"/>
      <c r="N173" s="5"/>
      <c r="O173" s="5"/>
      <c r="P173" s="5"/>
      <c r="Q173" s="5"/>
      <c r="R173" s="5"/>
      <c r="S173" s="5"/>
      <c r="T173" s="5"/>
      <c r="U173" s="5"/>
      <c r="V173" s="5"/>
      <c r="W173" s="5"/>
      <c r="AG173" t="s">
        <v>392</v>
      </c>
    </row>
    <row r="174" spans="1:60" x14ac:dyDescent="0.2">
      <c r="A174" s="5"/>
      <c r="B174" s="6"/>
      <c r="C174" s="187" t="s">
        <v>959</v>
      </c>
      <c r="D174" s="8"/>
      <c r="E174" s="5"/>
      <c r="F174" s="5"/>
      <c r="G174" s="5"/>
      <c r="H174" s="5"/>
      <c r="I174" s="5"/>
      <c r="J174" s="5"/>
      <c r="K174" s="5"/>
      <c r="L174" s="5"/>
      <c r="M174" s="5"/>
      <c r="N174" s="5"/>
      <c r="O174" s="5"/>
      <c r="P174" s="5"/>
      <c r="Q174" s="5"/>
      <c r="R174" s="5"/>
      <c r="S174" s="5"/>
      <c r="T174" s="5"/>
      <c r="U174" s="5"/>
      <c r="V174" s="5"/>
      <c r="W174" s="5"/>
      <c r="AG174" t="s">
        <v>394</v>
      </c>
    </row>
    <row r="175" spans="1:60" x14ac:dyDescent="0.2">
      <c r="A175" s="5"/>
      <c r="B175" s="6"/>
      <c r="C175" s="187"/>
      <c r="D175" s="8"/>
      <c r="E175" s="5"/>
      <c r="F175" s="5"/>
      <c r="G175" s="5"/>
      <c r="H175" s="5"/>
      <c r="I175" s="5"/>
      <c r="J175" s="5"/>
      <c r="K175" s="5"/>
      <c r="L175" s="5"/>
      <c r="M175" s="5"/>
      <c r="N175" s="5"/>
      <c r="O175" s="5"/>
      <c r="P175" s="5"/>
      <c r="Q175" s="5"/>
      <c r="R175" s="5"/>
      <c r="S175" s="5"/>
      <c r="T175" s="5"/>
      <c r="U175" s="5"/>
      <c r="V175" s="5"/>
      <c r="W175" s="5"/>
    </row>
    <row r="176" spans="1:60" x14ac:dyDescent="0.2">
      <c r="C176" s="189"/>
      <c r="D176" s="143"/>
      <c r="AG176" t="s">
        <v>289</v>
      </c>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6">
    <mergeCell ref="A1:G1"/>
    <mergeCell ref="C2:G2"/>
    <mergeCell ref="C3:G3"/>
    <mergeCell ref="C4:G4"/>
    <mergeCell ref="C83:G83"/>
    <mergeCell ref="A171:B171"/>
    <mergeCell ref="C15:G15"/>
    <mergeCell ref="C23:G23"/>
    <mergeCell ref="C31:G31"/>
    <mergeCell ref="C53:G53"/>
    <mergeCell ref="C73:G73"/>
    <mergeCell ref="C165:G165"/>
    <mergeCell ref="C93:G93"/>
    <mergeCell ref="C124:G124"/>
    <mergeCell ref="C140:G140"/>
    <mergeCell ref="C147:G14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78</v>
      </c>
      <c r="C3" s="247" t="s">
        <v>79</v>
      </c>
      <c r="D3" s="248"/>
      <c r="E3" s="248"/>
      <c r="F3" s="248"/>
      <c r="G3" s="249"/>
      <c r="AC3" s="90" t="s">
        <v>225</v>
      </c>
      <c r="AG3" t="s">
        <v>227</v>
      </c>
    </row>
    <row r="4" spans="1:60" ht="24.95" customHeight="1" x14ac:dyDescent="0.2">
      <c r="A4" s="145" t="s">
        <v>9</v>
      </c>
      <c r="B4" s="146" t="s">
        <v>78</v>
      </c>
      <c r="C4" s="250" t="s">
        <v>79</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SUMIF(AG9:AG35,"&lt;&gt;NOR",G9:G35)</f>
        <v>0</v>
      </c>
      <c r="H8" s="167"/>
      <c r="I8" s="167">
        <f>SUM(I9:I35)</f>
        <v>0</v>
      </c>
      <c r="J8" s="167"/>
      <c r="K8" s="167">
        <f>SUM(K9:K35)</f>
        <v>0</v>
      </c>
      <c r="L8" s="167"/>
      <c r="M8" s="167">
        <f>SUM(M9:M35)</f>
        <v>0</v>
      </c>
      <c r="N8" s="167"/>
      <c r="O8" s="167">
        <f>SUM(O9:O35)</f>
        <v>0</v>
      </c>
      <c r="P8" s="167"/>
      <c r="Q8" s="167">
        <f>SUM(Q9:Q35)</f>
        <v>0</v>
      </c>
      <c r="R8" s="167"/>
      <c r="S8" s="167"/>
      <c r="T8" s="168"/>
      <c r="U8" s="162"/>
      <c r="V8" s="162">
        <f>SUM(V9:V35)</f>
        <v>46.36999999999999</v>
      </c>
      <c r="W8" s="162"/>
      <c r="AG8" t="s">
        <v>250</v>
      </c>
    </row>
    <row r="9" spans="1:60" outlineLevel="1" x14ac:dyDescent="0.2">
      <c r="A9" s="169">
        <v>1</v>
      </c>
      <c r="B9" s="170" t="s">
        <v>960</v>
      </c>
      <c r="C9" s="186" t="s">
        <v>961</v>
      </c>
      <c r="D9" s="171" t="s">
        <v>305</v>
      </c>
      <c r="E9" s="172">
        <v>75</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0.2</v>
      </c>
      <c r="V9" s="161">
        <f>ROUND(E9*U9,2)</f>
        <v>15</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ht="33.75" outlineLevel="1" x14ac:dyDescent="0.2">
      <c r="A10" s="159"/>
      <c r="B10" s="160"/>
      <c r="C10" s="254" t="s">
        <v>402</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97"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52"/>
      <c r="BC10" s="152"/>
      <c r="BD10" s="152"/>
      <c r="BE10" s="152"/>
      <c r="BF10" s="152"/>
      <c r="BG10" s="152"/>
      <c r="BH10" s="152"/>
    </row>
    <row r="11" spans="1:60" outlineLevel="1" x14ac:dyDescent="0.2">
      <c r="A11" s="159"/>
      <c r="B11" s="160"/>
      <c r="C11" s="194" t="s">
        <v>962</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963</v>
      </c>
      <c r="D12" s="190"/>
      <c r="E12" s="191">
        <v>37.5</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963</v>
      </c>
      <c r="D13" s="190"/>
      <c r="E13" s="191">
        <v>37.5</v>
      </c>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69">
        <v>2</v>
      </c>
      <c r="B14" s="170" t="s">
        <v>469</v>
      </c>
      <c r="C14" s="186" t="s">
        <v>470</v>
      </c>
      <c r="D14" s="171" t="s">
        <v>305</v>
      </c>
      <c r="E14" s="172">
        <v>75</v>
      </c>
      <c r="F14" s="173"/>
      <c r="G14" s="174">
        <f>ROUND(E14*F14,2)</f>
        <v>0</v>
      </c>
      <c r="H14" s="173"/>
      <c r="I14" s="174">
        <f>ROUND(E14*H14,2)</f>
        <v>0</v>
      </c>
      <c r="J14" s="173"/>
      <c r="K14" s="174">
        <f>ROUND(E14*J14,2)</f>
        <v>0</v>
      </c>
      <c r="L14" s="174">
        <v>21</v>
      </c>
      <c r="M14" s="174">
        <f>G14*(1+L14/100)</f>
        <v>0</v>
      </c>
      <c r="N14" s="174">
        <v>0</v>
      </c>
      <c r="O14" s="174">
        <f>ROUND(E14*N14,2)</f>
        <v>0</v>
      </c>
      <c r="P14" s="174">
        <v>0</v>
      </c>
      <c r="Q14" s="174">
        <f>ROUND(E14*P14,2)</f>
        <v>0</v>
      </c>
      <c r="R14" s="174" t="s">
        <v>294</v>
      </c>
      <c r="S14" s="174" t="s">
        <v>261</v>
      </c>
      <c r="T14" s="175" t="s">
        <v>261</v>
      </c>
      <c r="U14" s="161">
        <v>0.34499999999999997</v>
      </c>
      <c r="V14" s="161">
        <f>ROUND(E14*U14,2)</f>
        <v>25.88</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254" t="s">
        <v>407</v>
      </c>
      <c r="D15" s="255"/>
      <c r="E15" s="255"/>
      <c r="F15" s="255"/>
      <c r="G15" s="255"/>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297</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962</v>
      </c>
      <c r="D16" s="190"/>
      <c r="E16" s="191"/>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194" t="s">
        <v>963</v>
      </c>
      <c r="D17" s="190"/>
      <c r="E17" s="191">
        <v>37.5</v>
      </c>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963</v>
      </c>
      <c r="D18" s="190"/>
      <c r="E18" s="191">
        <v>37.5</v>
      </c>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69">
        <v>3</v>
      </c>
      <c r="B19" s="170" t="s">
        <v>471</v>
      </c>
      <c r="C19" s="186" t="s">
        <v>472</v>
      </c>
      <c r="D19" s="171" t="s">
        <v>305</v>
      </c>
      <c r="E19" s="172">
        <v>75</v>
      </c>
      <c r="F19" s="173"/>
      <c r="G19" s="174">
        <f>ROUND(E19*F19,2)</f>
        <v>0</v>
      </c>
      <c r="H19" s="173"/>
      <c r="I19" s="174">
        <f>ROUND(E19*H19,2)</f>
        <v>0</v>
      </c>
      <c r="J19" s="173"/>
      <c r="K19" s="174">
        <f>ROUND(E19*J19,2)</f>
        <v>0</v>
      </c>
      <c r="L19" s="174">
        <v>21</v>
      </c>
      <c r="M19" s="174">
        <f>G19*(1+L19/100)</f>
        <v>0</v>
      </c>
      <c r="N19" s="174">
        <v>0</v>
      </c>
      <c r="O19" s="174">
        <f>ROUND(E19*N19,2)</f>
        <v>0</v>
      </c>
      <c r="P19" s="174">
        <v>0</v>
      </c>
      <c r="Q19" s="174">
        <f>ROUND(E19*P19,2)</f>
        <v>0</v>
      </c>
      <c r="R19" s="174" t="s">
        <v>294</v>
      </c>
      <c r="S19" s="174" t="s">
        <v>261</v>
      </c>
      <c r="T19" s="175" t="s">
        <v>261</v>
      </c>
      <c r="U19" s="161">
        <v>1.0999999999999999E-2</v>
      </c>
      <c r="V19" s="161">
        <f>ROUND(E19*U19,2)</f>
        <v>0.83</v>
      </c>
      <c r="W19" s="161"/>
      <c r="X19" s="152"/>
      <c r="Y19" s="152"/>
      <c r="Z19" s="152"/>
      <c r="AA19" s="152"/>
      <c r="AB19" s="152"/>
      <c r="AC19" s="152"/>
      <c r="AD19" s="152"/>
      <c r="AE19" s="152"/>
      <c r="AF19" s="152"/>
      <c r="AG19" s="152" t="s">
        <v>295</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254" t="s">
        <v>306</v>
      </c>
      <c r="D20" s="255"/>
      <c r="E20" s="255"/>
      <c r="F20" s="255"/>
      <c r="G20" s="255"/>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297</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4" t="s">
        <v>962</v>
      </c>
      <c r="D21" s="190"/>
      <c r="E21" s="191"/>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963</v>
      </c>
      <c r="D22" s="190"/>
      <c r="E22" s="191">
        <v>37.5</v>
      </c>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963</v>
      </c>
      <c r="D23" s="190"/>
      <c r="E23" s="191">
        <v>37.5</v>
      </c>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ht="22.5" outlineLevel="1" x14ac:dyDescent="0.2">
      <c r="A24" s="169">
        <v>4</v>
      </c>
      <c r="B24" s="170" t="s">
        <v>312</v>
      </c>
      <c r="C24" s="186" t="s">
        <v>313</v>
      </c>
      <c r="D24" s="171" t="s">
        <v>305</v>
      </c>
      <c r="E24" s="172">
        <v>75</v>
      </c>
      <c r="F24" s="173"/>
      <c r="G24" s="174">
        <f>ROUND(E24*F24,2)</f>
        <v>0</v>
      </c>
      <c r="H24" s="173"/>
      <c r="I24" s="174">
        <f>ROUND(E24*H24,2)</f>
        <v>0</v>
      </c>
      <c r="J24" s="173"/>
      <c r="K24" s="174">
        <f>ROUND(E24*J24,2)</f>
        <v>0</v>
      </c>
      <c r="L24" s="174">
        <v>21</v>
      </c>
      <c r="M24" s="174">
        <f>G24*(1+L24/100)</f>
        <v>0</v>
      </c>
      <c r="N24" s="174">
        <v>0</v>
      </c>
      <c r="O24" s="174">
        <f>ROUND(E24*N24,2)</f>
        <v>0</v>
      </c>
      <c r="P24" s="174">
        <v>0</v>
      </c>
      <c r="Q24" s="174">
        <f>ROUND(E24*P24,2)</f>
        <v>0</v>
      </c>
      <c r="R24" s="174" t="s">
        <v>294</v>
      </c>
      <c r="S24" s="174" t="s">
        <v>261</v>
      </c>
      <c r="T24" s="175" t="s">
        <v>261</v>
      </c>
      <c r="U24" s="161">
        <v>5.2999999999999999E-2</v>
      </c>
      <c r="V24" s="161">
        <f>ROUND(E24*U24,2)</f>
        <v>3.98</v>
      </c>
      <c r="W24" s="161"/>
      <c r="X24" s="152"/>
      <c r="Y24" s="152"/>
      <c r="Z24" s="152"/>
      <c r="AA24" s="152"/>
      <c r="AB24" s="152"/>
      <c r="AC24" s="152"/>
      <c r="AD24" s="152"/>
      <c r="AE24" s="152"/>
      <c r="AF24" s="152"/>
      <c r="AG24" s="152" t="s">
        <v>295</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962</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963</v>
      </c>
      <c r="D26" s="190"/>
      <c r="E26" s="191">
        <v>37.5</v>
      </c>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963</v>
      </c>
      <c r="D27" s="190"/>
      <c r="E27" s="191">
        <v>37.5</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ht="22.5" outlineLevel="1" x14ac:dyDescent="0.2">
      <c r="A28" s="169">
        <v>5</v>
      </c>
      <c r="B28" s="170" t="s">
        <v>412</v>
      </c>
      <c r="C28" s="186" t="s">
        <v>413</v>
      </c>
      <c r="D28" s="171" t="s">
        <v>305</v>
      </c>
      <c r="E28" s="172">
        <v>75</v>
      </c>
      <c r="F28" s="173"/>
      <c r="G28" s="174">
        <f>ROUND(E28*F28,2)</f>
        <v>0</v>
      </c>
      <c r="H28" s="173"/>
      <c r="I28" s="174">
        <f>ROUND(E28*H28,2)</f>
        <v>0</v>
      </c>
      <c r="J28" s="173"/>
      <c r="K28" s="174">
        <f>ROUND(E28*J28,2)</f>
        <v>0</v>
      </c>
      <c r="L28" s="174">
        <v>21</v>
      </c>
      <c r="M28" s="174">
        <f>G28*(1+L28/100)</f>
        <v>0</v>
      </c>
      <c r="N28" s="174">
        <v>0</v>
      </c>
      <c r="O28" s="174">
        <f>ROUND(E28*N28,2)</f>
        <v>0</v>
      </c>
      <c r="P28" s="174">
        <v>0</v>
      </c>
      <c r="Q28" s="174">
        <f>ROUND(E28*P28,2)</f>
        <v>0</v>
      </c>
      <c r="R28" s="174" t="s">
        <v>294</v>
      </c>
      <c r="S28" s="174" t="s">
        <v>261</v>
      </c>
      <c r="T28" s="175" t="s">
        <v>261</v>
      </c>
      <c r="U28" s="161">
        <v>8.9999999999999993E-3</v>
      </c>
      <c r="V28" s="161">
        <f>ROUND(E28*U28,2)</f>
        <v>0.68</v>
      </c>
      <c r="W28" s="161"/>
      <c r="X28" s="152"/>
      <c r="Y28" s="152"/>
      <c r="Z28" s="152"/>
      <c r="AA28" s="152"/>
      <c r="AB28" s="152"/>
      <c r="AC28" s="152"/>
      <c r="AD28" s="152"/>
      <c r="AE28" s="152"/>
      <c r="AF28" s="152"/>
      <c r="AG28" s="152" t="s">
        <v>295</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962</v>
      </c>
      <c r="D29" s="190"/>
      <c r="E29" s="191"/>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963</v>
      </c>
      <c r="D30" s="190"/>
      <c r="E30" s="191">
        <v>37.5</v>
      </c>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963</v>
      </c>
      <c r="D31" s="190"/>
      <c r="E31" s="191">
        <v>37.5</v>
      </c>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69">
        <v>6</v>
      </c>
      <c r="B32" s="170" t="s">
        <v>484</v>
      </c>
      <c r="C32" s="186" t="s">
        <v>485</v>
      </c>
      <c r="D32" s="171" t="s">
        <v>305</v>
      </c>
      <c r="E32" s="172">
        <v>75</v>
      </c>
      <c r="F32" s="173"/>
      <c r="G32" s="174">
        <f>ROUND(E32*F32,2)</f>
        <v>0</v>
      </c>
      <c r="H32" s="173"/>
      <c r="I32" s="174">
        <f>ROUND(E32*H32,2)</f>
        <v>0</v>
      </c>
      <c r="J32" s="173"/>
      <c r="K32" s="174">
        <f>ROUND(E32*J32,2)</f>
        <v>0</v>
      </c>
      <c r="L32" s="174">
        <v>21</v>
      </c>
      <c r="M32" s="174">
        <f>G32*(1+L32/100)</f>
        <v>0</v>
      </c>
      <c r="N32" s="174">
        <v>0</v>
      </c>
      <c r="O32" s="174">
        <f>ROUND(E32*N32,2)</f>
        <v>0</v>
      </c>
      <c r="P32" s="174">
        <v>0</v>
      </c>
      <c r="Q32" s="174">
        <f>ROUND(E32*P32,2)</f>
        <v>0</v>
      </c>
      <c r="R32" s="174" t="s">
        <v>294</v>
      </c>
      <c r="S32" s="174" t="s">
        <v>261</v>
      </c>
      <c r="T32" s="175" t="s">
        <v>261</v>
      </c>
      <c r="U32" s="161">
        <v>0</v>
      </c>
      <c r="V32" s="161">
        <f>ROUND(E32*U32,2)</f>
        <v>0</v>
      </c>
      <c r="W32" s="161"/>
      <c r="X32" s="152"/>
      <c r="Y32" s="152"/>
      <c r="Z32" s="152"/>
      <c r="AA32" s="152"/>
      <c r="AB32" s="152"/>
      <c r="AC32" s="152"/>
      <c r="AD32" s="152"/>
      <c r="AE32" s="152"/>
      <c r="AF32" s="152"/>
      <c r="AG32" s="152" t="s">
        <v>295</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962</v>
      </c>
      <c r="D33" s="190"/>
      <c r="E33" s="191"/>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963</v>
      </c>
      <c r="D34" s="190"/>
      <c r="E34" s="191">
        <v>37.5</v>
      </c>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963</v>
      </c>
      <c r="D35" s="190"/>
      <c r="E35" s="191">
        <v>37.5</v>
      </c>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x14ac:dyDescent="0.2">
      <c r="A36" s="163" t="s">
        <v>249</v>
      </c>
      <c r="B36" s="164" t="s">
        <v>152</v>
      </c>
      <c r="C36" s="184" t="s">
        <v>153</v>
      </c>
      <c r="D36" s="165"/>
      <c r="E36" s="166"/>
      <c r="F36" s="167"/>
      <c r="G36" s="167">
        <f>SUMIF(AG37:AG94,"&lt;&gt;NOR",G37:G94)</f>
        <v>0</v>
      </c>
      <c r="H36" s="167"/>
      <c r="I36" s="167">
        <f>SUM(I37:I94)</f>
        <v>0</v>
      </c>
      <c r="J36" s="167"/>
      <c r="K36" s="167">
        <f>SUM(K37:K94)</f>
        <v>0</v>
      </c>
      <c r="L36" s="167"/>
      <c r="M36" s="167">
        <f>SUM(M37:M94)</f>
        <v>0</v>
      </c>
      <c r="N36" s="167"/>
      <c r="O36" s="167">
        <f>SUM(O37:O94)</f>
        <v>116.46000000000001</v>
      </c>
      <c r="P36" s="167"/>
      <c r="Q36" s="167">
        <f>SUM(Q37:Q94)</f>
        <v>0</v>
      </c>
      <c r="R36" s="167"/>
      <c r="S36" s="167"/>
      <c r="T36" s="168"/>
      <c r="U36" s="162"/>
      <c r="V36" s="162">
        <f>SUM(V37:V94)</f>
        <v>10.55</v>
      </c>
      <c r="W36" s="162"/>
      <c r="AG36" t="s">
        <v>250</v>
      </c>
    </row>
    <row r="37" spans="1:60" outlineLevel="1" x14ac:dyDescent="0.2">
      <c r="A37" s="169">
        <v>7</v>
      </c>
      <c r="B37" s="170" t="s">
        <v>964</v>
      </c>
      <c r="C37" s="186" t="s">
        <v>965</v>
      </c>
      <c r="D37" s="171" t="s">
        <v>305</v>
      </c>
      <c r="E37" s="172">
        <v>21.984000000000002</v>
      </c>
      <c r="F37" s="173"/>
      <c r="G37" s="174">
        <f>ROUND(E37*F37,2)</f>
        <v>0</v>
      </c>
      <c r="H37" s="173"/>
      <c r="I37" s="174">
        <f>ROUND(E37*H37,2)</f>
        <v>0</v>
      </c>
      <c r="J37" s="173"/>
      <c r="K37" s="174">
        <f>ROUND(E37*J37,2)</f>
        <v>0</v>
      </c>
      <c r="L37" s="174">
        <v>21</v>
      </c>
      <c r="M37" s="174">
        <f>G37*(1+L37/100)</f>
        <v>0</v>
      </c>
      <c r="N37" s="174">
        <v>2.5249999999999999</v>
      </c>
      <c r="O37" s="174">
        <f>ROUND(E37*N37,2)</f>
        <v>55.51</v>
      </c>
      <c r="P37" s="174">
        <v>0</v>
      </c>
      <c r="Q37" s="174">
        <f>ROUND(E37*P37,2)</f>
        <v>0</v>
      </c>
      <c r="R37" s="174" t="s">
        <v>430</v>
      </c>
      <c r="S37" s="174" t="s">
        <v>261</v>
      </c>
      <c r="T37" s="175" t="s">
        <v>261</v>
      </c>
      <c r="U37" s="161">
        <v>0.48</v>
      </c>
      <c r="V37" s="161">
        <f>ROUND(E37*U37,2)</f>
        <v>10.55</v>
      </c>
      <c r="W37" s="161"/>
      <c r="X37" s="152"/>
      <c r="Y37" s="152"/>
      <c r="Z37" s="152"/>
      <c r="AA37" s="152"/>
      <c r="AB37" s="152"/>
      <c r="AC37" s="152"/>
      <c r="AD37" s="152"/>
      <c r="AE37" s="152"/>
      <c r="AF37" s="152"/>
      <c r="AG37" s="152" t="s">
        <v>295</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254" t="s">
        <v>966</v>
      </c>
      <c r="D38" s="255"/>
      <c r="E38" s="255"/>
      <c r="F38" s="255"/>
      <c r="G38" s="255"/>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297</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4" t="s">
        <v>967</v>
      </c>
      <c r="D39" s="190"/>
      <c r="E39" s="191"/>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4" t="s">
        <v>968</v>
      </c>
      <c r="D40" s="190"/>
      <c r="E40" s="191">
        <v>10.8</v>
      </c>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194" t="s">
        <v>968</v>
      </c>
      <c r="D41" s="190"/>
      <c r="E41" s="191">
        <v>10.8</v>
      </c>
      <c r="F41" s="161"/>
      <c r="G41" s="161"/>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299</v>
      </c>
      <c r="AH41" s="152">
        <v>0</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4" t="s">
        <v>969</v>
      </c>
      <c r="D42" s="190"/>
      <c r="E42" s="191"/>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970</v>
      </c>
      <c r="D43" s="190"/>
      <c r="E43" s="191">
        <v>0.19</v>
      </c>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4" t="s">
        <v>970</v>
      </c>
      <c r="D44" s="190"/>
      <c r="E44" s="191">
        <v>0.19</v>
      </c>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0</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69">
        <v>8</v>
      </c>
      <c r="B45" s="170" t="s">
        <v>971</v>
      </c>
      <c r="C45" s="186" t="s">
        <v>972</v>
      </c>
      <c r="D45" s="171" t="s">
        <v>305</v>
      </c>
      <c r="E45" s="172">
        <v>19.574000000000002</v>
      </c>
      <c r="F45" s="173"/>
      <c r="G45" s="174">
        <f>ROUND(E45*F45,2)</f>
        <v>0</v>
      </c>
      <c r="H45" s="173"/>
      <c r="I45" s="174">
        <f>ROUND(E45*H45,2)</f>
        <v>0</v>
      </c>
      <c r="J45" s="173"/>
      <c r="K45" s="174">
        <f>ROUND(E45*J45,2)</f>
        <v>0</v>
      </c>
      <c r="L45" s="174">
        <v>21</v>
      </c>
      <c r="M45" s="174">
        <f>G45*(1+L45/100)</f>
        <v>0</v>
      </c>
      <c r="N45" s="174">
        <v>2.5249999999999999</v>
      </c>
      <c r="O45" s="174">
        <f>ROUND(E45*N45,2)</f>
        <v>49.42</v>
      </c>
      <c r="P45" s="174">
        <v>0</v>
      </c>
      <c r="Q45" s="174">
        <f>ROUND(E45*P45,2)</f>
        <v>0</v>
      </c>
      <c r="R45" s="174" t="s">
        <v>430</v>
      </c>
      <c r="S45" s="174" t="s">
        <v>261</v>
      </c>
      <c r="T45" s="175" t="s">
        <v>261</v>
      </c>
      <c r="U45" s="161">
        <v>0</v>
      </c>
      <c r="V45" s="161">
        <f>ROUND(E45*U45,2)</f>
        <v>0</v>
      </c>
      <c r="W45" s="161"/>
      <c r="X45" s="152"/>
      <c r="Y45" s="152"/>
      <c r="Z45" s="152"/>
      <c r="AA45" s="152"/>
      <c r="AB45" s="152"/>
      <c r="AC45" s="152"/>
      <c r="AD45" s="152"/>
      <c r="AE45" s="152"/>
      <c r="AF45" s="152"/>
      <c r="AG45" s="152" t="s">
        <v>295</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254" t="s">
        <v>966</v>
      </c>
      <c r="D46" s="255"/>
      <c r="E46" s="255"/>
      <c r="F46" s="255"/>
      <c r="G46" s="255"/>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297</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973</v>
      </c>
      <c r="D47" s="190"/>
      <c r="E47" s="191"/>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194" t="s">
        <v>974</v>
      </c>
      <c r="D48" s="190"/>
      <c r="E48" s="191">
        <v>8.5500000000000007</v>
      </c>
      <c r="F48" s="161"/>
      <c r="G48" s="161"/>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299</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4" t="s">
        <v>974</v>
      </c>
      <c r="D49" s="190"/>
      <c r="E49" s="191">
        <v>8.5500000000000007</v>
      </c>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4" t="s">
        <v>969</v>
      </c>
      <c r="D50" s="190"/>
      <c r="E50" s="191"/>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4" t="s">
        <v>975</v>
      </c>
      <c r="D51" s="190"/>
      <c r="E51" s="191">
        <v>0.15</v>
      </c>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4" t="s">
        <v>975</v>
      </c>
      <c r="D52" s="190"/>
      <c r="E52" s="191">
        <v>0.15</v>
      </c>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969</v>
      </c>
      <c r="D53" s="190"/>
      <c r="E53" s="191"/>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4" t="s">
        <v>976</v>
      </c>
      <c r="D54" s="190"/>
      <c r="E54" s="191">
        <v>1.05</v>
      </c>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976</v>
      </c>
      <c r="D55" s="190"/>
      <c r="E55" s="191">
        <v>1.05</v>
      </c>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4" t="s">
        <v>969</v>
      </c>
      <c r="D56" s="190"/>
      <c r="E56" s="191"/>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4" t="s">
        <v>977</v>
      </c>
      <c r="D57" s="190"/>
      <c r="E57" s="191">
        <v>0.04</v>
      </c>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194" t="s">
        <v>977</v>
      </c>
      <c r="D58" s="190"/>
      <c r="E58" s="191">
        <v>0.04</v>
      </c>
      <c r="F58" s="161"/>
      <c r="G58" s="161"/>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299</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69">
        <v>9</v>
      </c>
      <c r="B59" s="170" t="s">
        <v>978</v>
      </c>
      <c r="C59" s="186" t="s">
        <v>979</v>
      </c>
      <c r="D59" s="171" t="s">
        <v>293</v>
      </c>
      <c r="E59" s="172">
        <v>164</v>
      </c>
      <c r="F59" s="173"/>
      <c r="G59" s="174">
        <f>ROUND(E59*F59,2)</f>
        <v>0</v>
      </c>
      <c r="H59" s="173"/>
      <c r="I59" s="174">
        <f>ROUND(E59*H59,2)</f>
        <v>0</v>
      </c>
      <c r="J59" s="173"/>
      <c r="K59" s="174">
        <f>ROUND(E59*J59,2)</f>
        <v>0</v>
      </c>
      <c r="L59" s="174">
        <v>21</v>
      </c>
      <c r="M59" s="174">
        <f>G59*(1+L59/100)</f>
        <v>0</v>
      </c>
      <c r="N59" s="174">
        <v>3.925E-2</v>
      </c>
      <c r="O59" s="174">
        <f>ROUND(E59*N59,2)</f>
        <v>6.44</v>
      </c>
      <c r="P59" s="174">
        <v>0</v>
      </c>
      <c r="Q59" s="174">
        <f>ROUND(E59*P59,2)</f>
        <v>0</v>
      </c>
      <c r="R59" s="174" t="s">
        <v>430</v>
      </c>
      <c r="S59" s="174" t="s">
        <v>261</v>
      </c>
      <c r="T59" s="175" t="s">
        <v>261</v>
      </c>
      <c r="U59" s="161">
        <v>0</v>
      </c>
      <c r="V59" s="161">
        <f>ROUND(E59*U59,2)</f>
        <v>0</v>
      </c>
      <c r="W59" s="161"/>
      <c r="X59" s="152"/>
      <c r="Y59" s="152"/>
      <c r="Z59" s="152"/>
      <c r="AA59" s="152"/>
      <c r="AB59" s="152"/>
      <c r="AC59" s="152"/>
      <c r="AD59" s="152"/>
      <c r="AE59" s="152"/>
      <c r="AF59" s="152"/>
      <c r="AG59" s="152" t="s">
        <v>295</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ht="22.5" outlineLevel="1" x14ac:dyDescent="0.2">
      <c r="A60" s="159"/>
      <c r="B60" s="160"/>
      <c r="C60" s="254" t="s">
        <v>980</v>
      </c>
      <c r="D60" s="255"/>
      <c r="E60" s="255"/>
      <c r="F60" s="255"/>
      <c r="G60" s="255"/>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297</v>
      </c>
      <c r="AH60" s="152"/>
      <c r="AI60" s="152"/>
      <c r="AJ60" s="152"/>
      <c r="AK60" s="152"/>
      <c r="AL60" s="152"/>
      <c r="AM60" s="152"/>
      <c r="AN60" s="152"/>
      <c r="AO60" s="152"/>
      <c r="AP60" s="152"/>
      <c r="AQ60" s="152"/>
      <c r="AR60" s="152"/>
      <c r="AS60" s="152"/>
      <c r="AT60" s="152"/>
      <c r="AU60" s="152"/>
      <c r="AV60" s="152"/>
      <c r="AW60" s="152"/>
      <c r="AX60" s="152"/>
      <c r="AY60" s="152"/>
      <c r="AZ60" s="152"/>
      <c r="BA60" s="197" t="str">
        <f>C60</f>
        <v>bednění svislé nebo šikmé (odkloněné), půdorysně přímé nebo zalomené, stěn základových patek ve volných nebo zapažených jámách, rýhách, šachtách, včetně případných vzpěr,</v>
      </c>
      <c r="BB60" s="152"/>
      <c r="BC60" s="152"/>
      <c r="BD60" s="152"/>
      <c r="BE60" s="152"/>
      <c r="BF60" s="152"/>
      <c r="BG60" s="152"/>
      <c r="BH60" s="152"/>
    </row>
    <row r="61" spans="1:60" outlineLevel="1" x14ac:dyDescent="0.2">
      <c r="A61" s="159"/>
      <c r="B61" s="160"/>
      <c r="C61" s="194" t="s">
        <v>981</v>
      </c>
      <c r="D61" s="190"/>
      <c r="E61" s="191"/>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4" t="s">
        <v>982</v>
      </c>
      <c r="D62" s="190"/>
      <c r="E62" s="191">
        <v>82</v>
      </c>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4" t="s">
        <v>982</v>
      </c>
      <c r="D63" s="190"/>
      <c r="E63" s="191">
        <v>82</v>
      </c>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69">
        <v>10</v>
      </c>
      <c r="B64" s="170" t="s">
        <v>983</v>
      </c>
      <c r="C64" s="186" t="s">
        <v>984</v>
      </c>
      <c r="D64" s="171" t="s">
        <v>293</v>
      </c>
      <c r="E64" s="172">
        <v>164</v>
      </c>
      <c r="F64" s="173"/>
      <c r="G64" s="174">
        <f>ROUND(E64*F64,2)</f>
        <v>0</v>
      </c>
      <c r="H64" s="173"/>
      <c r="I64" s="174">
        <f>ROUND(E64*H64,2)</f>
        <v>0</v>
      </c>
      <c r="J64" s="173"/>
      <c r="K64" s="174">
        <f>ROUND(E64*J64,2)</f>
        <v>0</v>
      </c>
      <c r="L64" s="174">
        <v>21</v>
      </c>
      <c r="M64" s="174">
        <f>G64*(1+L64/100)</f>
        <v>0</v>
      </c>
      <c r="N64" s="174">
        <v>0</v>
      </c>
      <c r="O64" s="174">
        <f>ROUND(E64*N64,2)</f>
        <v>0</v>
      </c>
      <c r="P64" s="174">
        <v>0</v>
      </c>
      <c r="Q64" s="174">
        <f>ROUND(E64*P64,2)</f>
        <v>0</v>
      </c>
      <c r="R64" s="174" t="s">
        <v>430</v>
      </c>
      <c r="S64" s="174" t="s">
        <v>261</v>
      </c>
      <c r="T64" s="175" t="s">
        <v>261</v>
      </c>
      <c r="U64" s="161">
        <v>0</v>
      </c>
      <c r="V64" s="161">
        <f>ROUND(E64*U64,2)</f>
        <v>0</v>
      </c>
      <c r="W64" s="161"/>
      <c r="X64" s="152"/>
      <c r="Y64" s="152"/>
      <c r="Z64" s="152"/>
      <c r="AA64" s="152"/>
      <c r="AB64" s="152"/>
      <c r="AC64" s="152"/>
      <c r="AD64" s="152"/>
      <c r="AE64" s="152"/>
      <c r="AF64" s="152"/>
      <c r="AG64" s="152" t="s">
        <v>295</v>
      </c>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ht="22.5" outlineLevel="1" x14ac:dyDescent="0.2">
      <c r="A65" s="159"/>
      <c r="B65" s="160"/>
      <c r="C65" s="254" t="s">
        <v>980</v>
      </c>
      <c r="D65" s="255"/>
      <c r="E65" s="255"/>
      <c r="F65" s="255"/>
      <c r="G65" s="255"/>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297</v>
      </c>
      <c r="AH65" s="152"/>
      <c r="AI65" s="152"/>
      <c r="AJ65" s="152"/>
      <c r="AK65" s="152"/>
      <c r="AL65" s="152"/>
      <c r="AM65" s="152"/>
      <c r="AN65" s="152"/>
      <c r="AO65" s="152"/>
      <c r="AP65" s="152"/>
      <c r="AQ65" s="152"/>
      <c r="AR65" s="152"/>
      <c r="AS65" s="152"/>
      <c r="AT65" s="152"/>
      <c r="AU65" s="152"/>
      <c r="AV65" s="152"/>
      <c r="AW65" s="152"/>
      <c r="AX65" s="152"/>
      <c r="AY65" s="152"/>
      <c r="AZ65" s="152"/>
      <c r="BA65" s="197" t="str">
        <f>C65</f>
        <v>bednění svislé nebo šikmé (odkloněné), půdorysně přímé nebo zalomené, stěn základových patek ve volných nebo zapažených jámách, rýhách, šachtách, včetně případných vzpěr,</v>
      </c>
      <c r="BB65" s="152"/>
      <c r="BC65" s="152"/>
      <c r="BD65" s="152"/>
      <c r="BE65" s="152"/>
      <c r="BF65" s="152"/>
      <c r="BG65" s="152"/>
      <c r="BH65" s="152"/>
    </row>
    <row r="66" spans="1:60" outlineLevel="1" x14ac:dyDescent="0.2">
      <c r="A66" s="159"/>
      <c r="B66" s="160"/>
      <c r="C66" s="194" t="s">
        <v>981</v>
      </c>
      <c r="D66" s="190"/>
      <c r="E66" s="191"/>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4" t="s">
        <v>982</v>
      </c>
      <c r="D67" s="190"/>
      <c r="E67" s="191">
        <v>82</v>
      </c>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v>0</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4" t="s">
        <v>982</v>
      </c>
      <c r="D68" s="190"/>
      <c r="E68" s="191">
        <v>82</v>
      </c>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69">
        <v>11</v>
      </c>
      <c r="B69" s="170" t="s">
        <v>985</v>
      </c>
      <c r="C69" s="186" t="s">
        <v>986</v>
      </c>
      <c r="D69" s="171" t="s">
        <v>350</v>
      </c>
      <c r="E69" s="172">
        <v>4.9870000000000001</v>
      </c>
      <c r="F69" s="173"/>
      <c r="G69" s="174">
        <f>ROUND(E69*F69,2)</f>
        <v>0</v>
      </c>
      <c r="H69" s="173"/>
      <c r="I69" s="174">
        <f>ROUND(E69*H69,2)</f>
        <v>0</v>
      </c>
      <c r="J69" s="173"/>
      <c r="K69" s="174">
        <f>ROUND(E69*J69,2)</f>
        <v>0</v>
      </c>
      <c r="L69" s="174">
        <v>21</v>
      </c>
      <c r="M69" s="174">
        <f>G69*(1+L69/100)</f>
        <v>0</v>
      </c>
      <c r="N69" s="174">
        <v>1.0211600000000001</v>
      </c>
      <c r="O69" s="174">
        <f>ROUND(E69*N69,2)</f>
        <v>5.09</v>
      </c>
      <c r="P69" s="174">
        <v>0</v>
      </c>
      <c r="Q69" s="174">
        <f>ROUND(E69*P69,2)</f>
        <v>0</v>
      </c>
      <c r="R69" s="174" t="s">
        <v>430</v>
      </c>
      <c r="S69" s="174" t="s">
        <v>261</v>
      </c>
      <c r="T69" s="175" t="s">
        <v>261</v>
      </c>
      <c r="U69" s="161">
        <v>0</v>
      </c>
      <c r="V69" s="161">
        <f>ROUND(E69*U69,2)</f>
        <v>0</v>
      </c>
      <c r="W69" s="161"/>
      <c r="X69" s="152"/>
      <c r="Y69" s="152"/>
      <c r="Z69" s="152"/>
      <c r="AA69" s="152"/>
      <c r="AB69" s="152"/>
      <c r="AC69" s="152"/>
      <c r="AD69" s="152"/>
      <c r="AE69" s="152"/>
      <c r="AF69" s="152"/>
      <c r="AG69" s="152" t="s">
        <v>295</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254" t="s">
        <v>987</v>
      </c>
      <c r="D70" s="255"/>
      <c r="E70" s="255"/>
      <c r="F70" s="255"/>
      <c r="G70" s="255"/>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297</v>
      </c>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194" t="s">
        <v>967</v>
      </c>
      <c r="D71" s="190"/>
      <c r="E71" s="191"/>
      <c r="F71" s="161"/>
      <c r="G71" s="161"/>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299</v>
      </c>
      <c r="AH71" s="152">
        <v>0</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59"/>
      <c r="B72" s="160"/>
      <c r="C72" s="195" t="s">
        <v>308</v>
      </c>
      <c r="D72" s="192"/>
      <c r="E72" s="193"/>
      <c r="F72" s="161"/>
      <c r="G72" s="161"/>
      <c r="H72" s="161"/>
      <c r="I72" s="161"/>
      <c r="J72" s="161"/>
      <c r="K72" s="161"/>
      <c r="L72" s="161"/>
      <c r="M72" s="161"/>
      <c r="N72" s="161"/>
      <c r="O72" s="161"/>
      <c r="P72" s="161"/>
      <c r="Q72" s="161"/>
      <c r="R72" s="161"/>
      <c r="S72" s="161"/>
      <c r="T72" s="161"/>
      <c r="U72" s="161"/>
      <c r="V72" s="161"/>
      <c r="W72" s="161"/>
      <c r="X72" s="152"/>
      <c r="Y72" s="152"/>
      <c r="Z72" s="152"/>
      <c r="AA72" s="152"/>
      <c r="AB72" s="152"/>
      <c r="AC72" s="152"/>
      <c r="AD72" s="152"/>
      <c r="AE72" s="152"/>
      <c r="AF72" s="152"/>
      <c r="AG72" s="152" t="s">
        <v>299</v>
      </c>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196" t="s">
        <v>988</v>
      </c>
      <c r="D73" s="192"/>
      <c r="E73" s="193">
        <v>10.8</v>
      </c>
      <c r="F73" s="161"/>
      <c r="G73" s="161"/>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299</v>
      </c>
      <c r="AH73" s="152">
        <v>2</v>
      </c>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6" t="s">
        <v>988</v>
      </c>
      <c r="D74" s="192"/>
      <c r="E74" s="193">
        <v>10.8</v>
      </c>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2</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59"/>
      <c r="B75" s="160"/>
      <c r="C75" s="196" t="s">
        <v>989</v>
      </c>
      <c r="D75" s="192"/>
      <c r="E75" s="193"/>
      <c r="F75" s="161"/>
      <c r="G75" s="161"/>
      <c r="H75" s="161"/>
      <c r="I75" s="161"/>
      <c r="J75" s="161"/>
      <c r="K75" s="161"/>
      <c r="L75" s="161"/>
      <c r="M75" s="161"/>
      <c r="N75" s="161"/>
      <c r="O75" s="161"/>
      <c r="P75" s="161"/>
      <c r="Q75" s="161"/>
      <c r="R75" s="161"/>
      <c r="S75" s="161"/>
      <c r="T75" s="161"/>
      <c r="U75" s="161"/>
      <c r="V75" s="161"/>
      <c r="W75" s="161"/>
      <c r="X75" s="152"/>
      <c r="Y75" s="152"/>
      <c r="Z75" s="152"/>
      <c r="AA75" s="152"/>
      <c r="AB75" s="152"/>
      <c r="AC75" s="152"/>
      <c r="AD75" s="152"/>
      <c r="AE75" s="152"/>
      <c r="AF75" s="152"/>
      <c r="AG75" s="152" t="s">
        <v>299</v>
      </c>
      <c r="AH75" s="152">
        <v>2</v>
      </c>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6" t="s">
        <v>990</v>
      </c>
      <c r="D76" s="192"/>
      <c r="E76" s="193">
        <v>0.19</v>
      </c>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v>2</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6" t="s">
        <v>990</v>
      </c>
      <c r="D77" s="192"/>
      <c r="E77" s="193">
        <v>0.19</v>
      </c>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2</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5" t="s">
        <v>310</v>
      </c>
      <c r="D78" s="192"/>
      <c r="E78" s="193"/>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59"/>
      <c r="B79" s="160"/>
      <c r="C79" s="194" t="s">
        <v>991</v>
      </c>
      <c r="D79" s="190"/>
      <c r="E79" s="191">
        <v>2.64</v>
      </c>
      <c r="F79" s="161"/>
      <c r="G79" s="161"/>
      <c r="H79" s="161"/>
      <c r="I79" s="161"/>
      <c r="J79" s="161"/>
      <c r="K79" s="161"/>
      <c r="L79" s="161"/>
      <c r="M79" s="161"/>
      <c r="N79" s="161"/>
      <c r="O79" s="161"/>
      <c r="P79" s="161"/>
      <c r="Q79" s="161"/>
      <c r="R79" s="161"/>
      <c r="S79" s="161"/>
      <c r="T79" s="161"/>
      <c r="U79" s="161"/>
      <c r="V79" s="161"/>
      <c r="W79" s="161"/>
      <c r="X79" s="152"/>
      <c r="Y79" s="152"/>
      <c r="Z79" s="152"/>
      <c r="AA79" s="152"/>
      <c r="AB79" s="152"/>
      <c r="AC79" s="152"/>
      <c r="AD79" s="152"/>
      <c r="AE79" s="152"/>
      <c r="AF79" s="152"/>
      <c r="AG79" s="152" t="s">
        <v>299</v>
      </c>
      <c r="AH79" s="152">
        <v>0</v>
      </c>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194" t="s">
        <v>973</v>
      </c>
      <c r="D80" s="190"/>
      <c r="E80" s="191"/>
      <c r="F80" s="161"/>
      <c r="G80" s="161"/>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299</v>
      </c>
      <c r="AH80" s="152">
        <v>0</v>
      </c>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59"/>
      <c r="B81" s="160"/>
      <c r="C81" s="195" t="s">
        <v>308</v>
      </c>
      <c r="D81" s="192"/>
      <c r="E81" s="193"/>
      <c r="F81" s="161"/>
      <c r="G81" s="161"/>
      <c r="H81" s="161"/>
      <c r="I81" s="161"/>
      <c r="J81" s="161"/>
      <c r="K81" s="161"/>
      <c r="L81" s="161"/>
      <c r="M81" s="161"/>
      <c r="N81" s="161"/>
      <c r="O81" s="161"/>
      <c r="P81" s="161"/>
      <c r="Q81" s="161"/>
      <c r="R81" s="161"/>
      <c r="S81" s="161"/>
      <c r="T81" s="161"/>
      <c r="U81" s="161"/>
      <c r="V81" s="161"/>
      <c r="W81" s="161"/>
      <c r="X81" s="152"/>
      <c r="Y81" s="152"/>
      <c r="Z81" s="152"/>
      <c r="AA81" s="152"/>
      <c r="AB81" s="152"/>
      <c r="AC81" s="152"/>
      <c r="AD81" s="152"/>
      <c r="AE81" s="152"/>
      <c r="AF81" s="152"/>
      <c r="AG81" s="152" t="s">
        <v>299</v>
      </c>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1" x14ac:dyDescent="0.2">
      <c r="A82" s="159"/>
      <c r="B82" s="160"/>
      <c r="C82" s="196" t="s">
        <v>992</v>
      </c>
      <c r="D82" s="192"/>
      <c r="E82" s="193">
        <v>8.5500000000000007</v>
      </c>
      <c r="F82" s="161"/>
      <c r="G82" s="161"/>
      <c r="H82" s="161"/>
      <c r="I82" s="161"/>
      <c r="J82" s="161"/>
      <c r="K82" s="161"/>
      <c r="L82" s="161"/>
      <c r="M82" s="161"/>
      <c r="N82" s="161"/>
      <c r="O82" s="161"/>
      <c r="P82" s="161"/>
      <c r="Q82" s="161"/>
      <c r="R82" s="161"/>
      <c r="S82" s="161"/>
      <c r="T82" s="161"/>
      <c r="U82" s="161"/>
      <c r="V82" s="161"/>
      <c r="W82" s="161"/>
      <c r="X82" s="152"/>
      <c r="Y82" s="152"/>
      <c r="Z82" s="152"/>
      <c r="AA82" s="152"/>
      <c r="AB82" s="152"/>
      <c r="AC82" s="152"/>
      <c r="AD82" s="152"/>
      <c r="AE82" s="152"/>
      <c r="AF82" s="152"/>
      <c r="AG82" s="152" t="s">
        <v>299</v>
      </c>
      <c r="AH82" s="152">
        <v>2</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196" t="s">
        <v>992</v>
      </c>
      <c r="D83" s="192"/>
      <c r="E83" s="193">
        <v>8.5500000000000007</v>
      </c>
      <c r="F83" s="161"/>
      <c r="G83" s="161"/>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299</v>
      </c>
      <c r="AH83" s="152">
        <v>2</v>
      </c>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1" x14ac:dyDescent="0.2">
      <c r="A84" s="159"/>
      <c r="B84" s="160"/>
      <c r="C84" s="196" t="s">
        <v>989</v>
      </c>
      <c r="D84" s="192"/>
      <c r="E84" s="193"/>
      <c r="F84" s="161"/>
      <c r="G84" s="161"/>
      <c r="H84" s="161"/>
      <c r="I84" s="161"/>
      <c r="J84" s="161"/>
      <c r="K84" s="161"/>
      <c r="L84" s="161"/>
      <c r="M84" s="161"/>
      <c r="N84" s="161"/>
      <c r="O84" s="161"/>
      <c r="P84" s="161"/>
      <c r="Q84" s="161"/>
      <c r="R84" s="161"/>
      <c r="S84" s="161"/>
      <c r="T84" s="161"/>
      <c r="U84" s="161"/>
      <c r="V84" s="161"/>
      <c r="W84" s="161"/>
      <c r="X84" s="152"/>
      <c r="Y84" s="152"/>
      <c r="Z84" s="152"/>
      <c r="AA84" s="152"/>
      <c r="AB84" s="152"/>
      <c r="AC84" s="152"/>
      <c r="AD84" s="152"/>
      <c r="AE84" s="152"/>
      <c r="AF84" s="152"/>
      <c r="AG84" s="152" t="s">
        <v>299</v>
      </c>
      <c r="AH84" s="152">
        <v>2</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6" t="s">
        <v>993</v>
      </c>
      <c r="D85" s="192"/>
      <c r="E85" s="193">
        <v>0.15</v>
      </c>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2</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6" t="s">
        <v>993</v>
      </c>
      <c r="D86" s="192"/>
      <c r="E86" s="193">
        <v>0.15</v>
      </c>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2</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1" x14ac:dyDescent="0.2">
      <c r="A87" s="159"/>
      <c r="B87" s="160"/>
      <c r="C87" s="196" t="s">
        <v>989</v>
      </c>
      <c r="D87" s="192"/>
      <c r="E87" s="193"/>
      <c r="F87" s="161"/>
      <c r="G87" s="161"/>
      <c r="H87" s="161"/>
      <c r="I87" s="161"/>
      <c r="J87" s="161"/>
      <c r="K87" s="161"/>
      <c r="L87" s="161"/>
      <c r="M87" s="161"/>
      <c r="N87" s="161"/>
      <c r="O87" s="161"/>
      <c r="P87" s="161"/>
      <c r="Q87" s="161"/>
      <c r="R87" s="161"/>
      <c r="S87" s="161"/>
      <c r="T87" s="161"/>
      <c r="U87" s="161"/>
      <c r="V87" s="161"/>
      <c r="W87" s="161"/>
      <c r="X87" s="152"/>
      <c r="Y87" s="152"/>
      <c r="Z87" s="152"/>
      <c r="AA87" s="152"/>
      <c r="AB87" s="152"/>
      <c r="AC87" s="152"/>
      <c r="AD87" s="152"/>
      <c r="AE87" s="152"/>
      <c r="AF87" s="152"/>
      <c r="AG87" s="152" t="s">
        <v>299</v>
      </c>
      <c r="AH87" s="152">
        <v>2</v>
      </c>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59"/>
      <c r="B88" s="160"/>
      <c r="C88" s="196" t="s">
        <v>994</v>
      </c>
      <c r="D88" s="192"/>
      <c r="E88" s="193">
        <v>1.05</v>
      </c>
      <c r="F88" s="161"/>
      <c r="G88" s="161"/>
      <c r="H88" s="161"/>
      <c r="I88" s="161"/>
      <c r="J88" s="161"/>
      <c r="K88" s="161"/>
      <c r="L88" s="161"/>
      <c r="M88" s="161"/>
      <c r="N88" s="161"/>
      <c r="O88" s="161"/>
      <c r="P88" s="161"/>
      <c r="Q88" s="161"/>
      <c r="R88" s="161"/>
      <c r="S88" s="161"/>
      <c r="T88" s="161"/>
      <c r="U88" s="161"/>
      <c r="V88" s="161"/>
      <c r="W88" s="161"/>
      <c r="X88" s="152"/>
      <c r="Y88" s="152"/>
      <c r="Z88" s="152"/>
      <c r="AA88" s="152"/>
      <c r="AB88" s="152"/>
      <c r="AC88" s="152"/>
      <c r="AD88" s="152"/>
      <c r="AE88" s="152"/>
      <c r="AF88" s="152"/>
      <c r="AG88" s="152" t="s">
        <v>299</v>
      </c>
      <c r="AH88" s="152">
        <v>2</v>
      </c>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1" x14ac:dyDescent="0.2">
      <c r="A89" s="159"/>
      <c r="B89" s="160"/>
      <c r="C89" s="196" t="s">
        <v>994</v>
      </c>
      <c r="D89" s="192"/>
      <c r="E89" s="193">
        <v>1.05</v>
      </c>
      <c r="F89" s="161"/>
      <c r="G89" s="161"/>
      <c r="H89" s="161"/>
      <c r="I89" s="161"/>
      <c r="J89" s="161"/>
      <c r="K89" s="161"/>
      <c r="L89" s="161"/>
      <c r="M89" s="161"/>
      <c r="N89" s="161"/>
      <c r="O89" s="161"/>
      <c r="P89" s="161"/>
      <c r="Q89" s="161"/>
      <c r="R89" s="161"/>
      <c r="S89" s="161"/>
      <c r="T89" s="161"/>
      <c r="U89" s="161"/>
      <c r="V89" s="161"/>
      <c r="W89" s="161"/>
      <c r="X89" s="152"/>
      <c r="Y89" s="152"/>
      <c r="Z89" s="152"/>
      <c r="AA89" s="152"/>
      <c r="AB89" s="152"/>
      <c r="AC89" s="152"/>
      <c r="AD89" s="152"/>
      <c r="AE89" s="152"/>
      <c r="AF89" s="152"/>
      <c r="AG89" s="152" t="s">
        <v>299</v>
      </c>
      <c r="AH89" s="152">
        <v>2</v>
      </c>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59"/>
      <c r="B90" s="160"/>
      <c r="C90" s="196" t="s">
        <v>989</v>
      </c>
      <c r="D90" s="192"/>
      <c r="E90" s="193"/>
      <c r="F90" s="161"/>
      <c r="G90" s="161"/>
      <c r="H90" s="161"/>
      <c r="I90" s="161"/>
      <c r="J90" s="161"/>
      <c r="K90" s="161"/>
      <c r="L90" s="161"/>
      <c r="M90" s="161"/>
      <c r="N90" s="161"/>
      <c r="O90" s="161"/>
      <c r="P90" s="161"/>
      <c r="Q90" s="161"/>
      <c r="R90" s="161"/>
      <c r="S90" s="161"/>
      <c r="T90" s="161"/>
      <c r="U90" s="161"/>
      <c r="V90" s="161"/>
      <c r="W90" s="161"/>
      <c r="X90" s="152"/>
      <c r="Y90" s="152"/>
      <c r="Z90" s="152"/>
      <c r="AA90" s="152"/>
      <c r="AB90" s="152"/>
      <c r="AC90" s="152"/>
      <c r="AD90" s="152"/>
      <c r="AE90" s="152"/>
      <c r="AF90" s="152"/>
      <c r="AG90" s="152" t="s">
        <v>299</v>
      </c>
      <c r="AH90" s="152">
        <v>2</v>
      </c>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59"/>
      <c r="B91" s="160"/>
      <c r="C91" s="196" t="s">
        <v>995</v>
      </c>
      <c r="D91" s="192"/>
      <c r="E91" s="193">
        <v>0.04</v>
      </c>
      <c r="F91" s="161"/>
      <c r="G91" s="161"/>
      <c r="H91" s="161"/>
      <c r="I91" s="161"/>
      <c r="J91" s="161"/>
      <c r="K91" s="161"/>
      <c r="L91" s="161"/>
      <c r="M91" s="161"/>
      <c r="N91" s="161"/>
      <c r="O91" s="161"/>
      <c r="P91" s="161"/>
      <c r="Q91" s="161"/>
      <c r="R91" s="161"/>
      <c r="S91" s="161"/>
      <c r="T91" s="161"/>
      <c r="U91" s="161"/>
      <c r="V91" s="161"/>
      <c r="W91" s="161"/>
      <c r="X91" s="152"/>
      <c r="Y91" s="152"/>
      <c r="Z91" s="152"/>
      <c r="AA91" s="152"/>
      <c r="AB91" s="152"/>
      <c r="AC91" s="152"/>
      <c r="AD91" s="152"/>
      <c r="AE91" s="152"/>
      <c r="AF91" s="152"/>
      <c r="AG91" s="152" t="s">
        <v>299</v>
      </c>
      <c r="AH91" s="152">
        <v>2</v>
      </c>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196" t="s">
        <v>995</v>
      </c>
      <c r="D92" s="192"/>
      <c r="E92" s="193">
        <v>0.04</v>
      </c>
      <c r="F92" s="161"/>
      <c r="G92" s="161"/>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299</v>
      </c>
      <c r="AH92" s="152">
        <v>2</v>
      </c>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1" x14ac:dyDescent="0.2">
      <c r="A93" s="159"/>
      <c r="B93" s="160"/>
      <c r="C93" s="195" t="s">
        <v>310</v>
      </c>
      <c r="D93" s="192"/>
      <c r="E93" s="193"/>
      <c r="F93" s="161"/>
      <c r="G93" s="161"/>
      <c r="H93" s="161"/>
      <c r="I93" s="161"/>
      <c r="J93" s="161"/>
      <c r="K93" s="161"/>
      <c r="L93" s="161"/>
      <c r="M93" s="161"/>
      <c r="N93" s="161"/>
      <c r="O93" s="161"/>
      <c r="P93" s="161"/>
      <c r="Q93" s="161"/>
      <c r="R93" s="161"/>
      <c r="S93" s="161"/>
      <c r="T93" s="161"/>
      <c r="U93" s="161"/>
      <c r="V93" s="161"/>
      <c r="W93" s="161"/>
      <c r="X93" s="152"/>
      <c r="Y93" s="152"/>
      <c r="Z93" s="152"/>
      <c r="AA93" s="152"/>
      <c r="AB93" s="152"/>
      <c r="AC93" s="152"/>
      <c r="AD93" s="152"/>
      <c r="AE93" s="152"/>
      <c r="AF93" s="152"/>
      <c r="AG93" s="152" t="s">
        <v>299</v>
      </c>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59"/>
      <c r="B94" s="160"/>
      <c r="C94" s="194" t="s">
        <v>996</v>
      </c>
      <c r="D94" s="190"/>
      <c r="E94" s="191">
        <v>2.35</v>
      </c>
      <c r="F94" s="161"/>
      <c r="G94" s="161"/>
      <c r="H94" s="161"/>
      <c r="I94" s="161"/>
      <c r="J94" s="161"/>
      <c r="K94" s="161"/>
      <c r="L94" s="161"/>
      <c r="M94" s="161"/>
      <c r="N94" s="161"/>
      <c r="O94" s="161"/>
      <c r="P94" s="161"/>
      <c r="Q94" s="161"/>
      <c r="R94" s="161"/>
      <c r="S94" s="161"/>
      <c r="T94" s="161"/>
      <c r="U94" s="161"/>
      <c r="V94" s="161"/>
      <c r="W94" s="161"/>
      <c r="X94" s="152"/>
      <c r="Y94" s="152"/>
      <c r="Z94" s="152"/>
      <c r="AA94" s="152"/>
      <c r="AB94" s="152"/>
      <c r="AC94" s="152"/>
      <c r="AD94" s="152"/>
      <c r="AE94" s="152"/>
      <c r="AF94" s="152"/>
      <c r="AG94" s="152" t="s">
        <v>299</v>
      </c>
      <c r="AH94" s="152">
        <v>0</v>
      </c>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x14ac:dyDescent="0.2">
      <c r="A95" s="163" t="s">
        <v>249</v>
      </c>
      <c r="B95" s="164" t="s">
        <v>162</v>
      </c>
      <c r="C95" s="184" t="s">
        <v>163</v>
      </c>
      <c r="D95" s="165"/>
      <c r="E95" s="166"/>
      <c r="F95" s="167"/>
      <c r="G95" s="167">
        <f>SUMIF(AG96:AG112,"&lt;&gt;NOR",G96:G112)</f>
        <v>0</v>
      </c>
      <c r="H95" s="167"/>
      <c r="I95" s="167">
        <f>SUM(I96:I112)</f>
        <v>0</v>
      </c>
      <c r="J95" s="167"/>
      <c r="K95" s="167">
        <f>SUM(K96:K112)</f>
        <v>0</v>
      </c>
      <c r="L95" s="167"/>
      <c r="M95" s="167">
        <f>SUM(M96:M112)</f>
        <v>0</v>
      </c>
      <c r="N95" s="167"/>
      <c r="O95" s="167">
        <f>SUM(O96:O112)</f>
        <v>22.330000000000002</v>
      </c>
      <c r="P95" s="167"/>
      <c r="Q95" s="167">
        <f>SUM(Q96:Q112)</f>
        <v>0</v>
      </c>
      <c r="R95" s="167"/>
      <c r="S95" s="167"/>
      <c r="T95" s="168"/>
      <c r="U95" s="162"/>
      <c r="V95" s="162">
        <f>SUM(V96:V112)</f>
        <v>2.3199999999999998</v>
      </c>
      <c r="W95" s="162"/>
      <c r="AG95" t="s">
        <v>250</v>
      </c>
    </row>
    <row r="96" spans="1:60" ht="22.5" outlineLevel="1" x14ac:dyDescent="0.2">
      <c r="A96" s="169">
        <v>12</v>
      </c>
      <c r="B96" s="170" t="s">
        <v>494</v>
      </c>
      <c r="C96" s="186" t="s">
        <v>495</v>
      </c>
      <c r="D96" s="171" t="s">
        <v>293</v>
      </c>
      <c r="E96" s="172">
        <v>44</v>
      </c>
      <c r="F96" s="173"/>
      <c r="G96" s="174">
        <f>ROUND(E96*F96,2)</f>
        <v>0</v>
      </c>
      <c r="H96" s="173"/>
      <c r="I96" s="174">
        <f>ROUND(E96*H96,2)</f>
        <v>0</v>
      </c>
      <c r="J96" s="173"/>
      <c r="K96" s="174">
        <f>ROUND(E96*J96,2)</f>
        <v>0</v>
      </c>
      <c r="L96" s="174">
        <v>21</v>
      </c>
      <c r="M96" s="174">
        <f>G96*(1+L96/100)</f>
        <v>0</v>
      </c>
      <c r="N96" s="174">
        <v>0.37080000000000002</v>
      </c>
      <c r="O96" s="174">
        <f>ROUND(E96*N96,2)</f>
        <v>16.32</v>
      </c>
      <c r="P96" s="174">
        <v>0</v>
      </c>
      <c r="Q96" s="174">
        <f>ROUND(E96*P96,2)</f>
        <v>0</v>
      </c>
      <c r="R96" s="174" t="s">
        <v>333</v>
      </c>
      <c r="S96" s="174" t="s">
        <v>261</v>
      </c>
      <c r="T96" s="175" t="s">
        <v>261</v>
      </c>
      <c r="U96" s="161">
        <v>2.9000000000000001E-2</v>
      </c>
      <c r="V96" s="161">
        <f>ROUND(E96*U96,2)</f>
        <v>1.28</v>
      </c>
      <c r="W96" s="161"/>
      <c r="X96" s="152"/>
      <c r="Y96" s="152"/>
      <c r="Z96" s="152"/>
      <c r="AA96" s="152"/>
      <c r="AB96" s="152"/>
      <c r="AC96" s="152"/>
      <c r="AD96" s="152"/>
      <c r="AE96" s="152"/>
      <c r="AF96" s="152"/>
      <c r="AG96" s="152" t="s">
        <v>295</v>
      </c>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59"/>
      <c r="B97" s="160"/>
      <c r="C97" s="194" t="s">
        <v>496</v>
      </c>
      <c r="D97" s="190"/>
      <c r="E97" s="191"/>
      <c r="F97" s="161"/>
      <c r="G97" s="161"/>
      <c r="H97" s="161"/>
      <c r="I97" s="161"/>
      <c r="J97" s="161"/>
      <c r="K97" s="161"/>
      <c r="L97" s="161"/>
      <c r="M97" s="161"/>
      <c r="N97" s="161"/>
      <c r="O97" s="161"/>
      <c r="P97" s="161"/>
      <c r="Q97" s="161"/>
      <c r="R97" s="161"/>
      <c r="S97" s="161"/>
      <c r="T97" s="161"/>
      <c r="U97" s="161"/>
      <c r="V97" s="161"/>
      <c r="W97" s="161"/>
      <c r="X97" s="152"/>
      <c r="Y97" s="152"/>
      <c r="Z97" s="152"/>
      <c r="AA97" s="152"/>
      <c r="AB97" s="152"/>
      <c r="AC97" s="152"/>
      <c r="AD97" s="152"/>
      <c r="AE97" s="152"/>
      <c r="AF97" s="152"/>
      <c r="AG97" s="152" t="s">
        <v>299</v>
      </c>
      <c r="AH97" s="152">
        <v>0</v>
      </c>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59"/>
      <c r="B98" s="160"/>
      <c r="C98" s="194" t="s">
        <v>997</v>
      </c>
      <c r="D98" s="190"/>
      <c r="E98" s="191">
        <v>44</v>
      </c>
      <c r="F98" s="161"/>
      <c r="G98" s="161"/>
      <c r="H98" s="161"/>
      <c r="I98" s="161"/>
      <c r="J98" s="161"/>
      <c r="K98" s="161"/>
      <c r="L98" s="161"/>
      <c r="M98" s="161"/>
      <c r="N98" s="161"/>
      <c r="O98" s="161"/>
      <c r="P98" s="161"/>
      <c r="Q98" s="161"/>
      <c r="R98" s="161"/>
      <c r="S98" s="161"/>
      <c r="T98" s="161"/>
      <c r="U98" s="161"/>
      <c r="V98" s="161"/>
      <c r="W98" s="161"/>
      <c r="X98" s="152"/>
      <c r="Y98" s="152"/>
      <c r="Z98" s="152"/>
      <c r="AA98" s="152"/>
      <c r="AB98" s="152"/>
      <c r="AC98" s="152"/>
      <c r="AD98" s="152"/>
      <c r="AE98" s="152"/>
      <c r="AF98" s="152"/>
      <c r="AG98" s="152" t="s">
        <v>299</v>
      </c>
      <c r="AH98" s="152">
        <v>0</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ht="22.5" outlineLevel="1" x14ac:dyDescent="0.2">
      <c r="A99" s="169">
        <v>13</v>
      </c>
      <c r="B99" s="170" t="s">
        <v>498</v>
      </c>
      <c r="C99" s="186" t="s">
        <v>332</v>
      </c>
      <c r="D99" s="171" t="s">
        <v>293</v>
      </c>
      <c r="E99" s="172">
        <v>22</v>
      </c>
      <c r="F99" s="173"/>
      <c r="G99" s="174">
        <f>ROUND(E99*F99,2)</f>
        <v>0</v>
      </c>
      <c r="H99" s="173"/>
      <c r="I99" s="174">
        <f>ROUND(E99*H99,2)</f>
        <v>0</v>
      </c>
      <c r="J99" s="173"/>
      <c r="K99" s="174">
        <f>ROUND(E99*J99,2)</f>
        <v>0</v>
      </c>
      <c r="L99" s="174">
        <v>21</v>
      </c>
      <c r="M99" s="174">
        <f>G99*(1+L99/100)</f>
        <v>0</v>
      </c>
      <c r="N99" s="174">
        <v>0.15826000000000001</v>
      </c>
      <c r="O99" s="174">
        <f>ROUND(E99*N99,2)</f>
        <v>3.48</v>
      </c>
      <c r="P99" s="174">
        <v>0</v>
      </c>
      <c r="Q99" s="174">
        <f>ROUND(E99*P99,2)</f>
        <v>0</v>
      </c>
      <c r="R99" s="174" t="s">
        <v>333</v>
      </c>
      <c r="S99" s="174" t="s">
        <v>261</v>
      </c>
      <c r="T99" s="175" t="s">
        <v>261</v>
      </c>
      <c r="U99" s="161">
        <v>2.4E-2</v>
      </c>
      <c r="V99" s="161">
        <f>ROUND(E99*U99,2)</f>
        <v>0.53</v>
      </c>
      <c r="W99" s="161"/>
      <c r="X99" s="152"/>
      <c r="Y99" s="152"/>
      <c r="Z99" s="152"/>
      <c r="AA99" s="152"/>
      <c r="AB99" s="152"/>
      <c r="AC99" s="152"/>
      <c r="AD99" s="152"/>
      <c r="AE99" s="152"/>
      <c r="AF99" s="152"/>
      <c r="AG99" s="152" t="s">
        <v>295</v>
      </c>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1" x14ac:dyDescent="0.2">
      <c r="A100" s="159"/>
      <c r="B100" s="160"/>
      <c r="C100" s="254" t="s">
        <v>334</v>
      </c>
      <c r="D100" s="255"/>
      <c r="E100" s="255"/>
      <c r="F100" s="255"/>
      <c r="G100" s="255"/>
      <c r="H100" s="161"/>
      <c r="I100" s="161"/>
      <c r="J100" s="161"/>
      <c r="K100" s="161"/>
      <c r="L100" s="161"/>
      <c r="M100" s="161"/>
      <c r="N100" s="161"/>
      <c r="O100" s="161"/>
      <c r="P100" s="161"/>
      <c r="Q100" s="161"/>
      <c r="R100" s="161"/>
      <c r="S100" s="161"/>
      <c r="T100" s="161"/>
      <c r="U100" s="161"/>
      <c r="V100" s="161"/>
      <c r="W100" s="161"/>
      <c r="X100" s="152"/>
      <c r="Y100" s="152"/>
      <c r="Z100" s="152"/>
      <c r="AA100" s="152"/>
      <c r="AB100" s="152"/>
      <c r="AC100" s="152"/>
      <c r="AD100" s="152"/>
      <c r="AE100" s="152"/>
      <c r="AF100" s="152"/>
      <c r="AG100" s="152" t="s">
        <v>297</v>
      </c>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59"/>
      <c r="B101" s="160"/>
      <c r="C101" s="194" t="s">
        <v>496</v>
      </c>
      <c r="D101" s="190"/>
      <c r="E101" s="191"/>
      <c r="F101" s="161"/>
      <c r="G101" s="161"/>
      <c r="H101" s="161"/>
      <c r="I101" s="161"/>
      <c r="J101" s="161"/>
      <c r="K101" s="161"/>
      <c r="L101" s="161"/>
      <c r="M101" s="161"/>
      <c r="N101" s="161"/>
      <c r="O101" s="161"/>
      <c r="P101" s="161"/>
      <c r="Q101" s="161"/>
      <c r="R101" s="161"/>
      <c r="S101" s="161"/>
      <c r="T101" s="161"/>
      <c r="U101" s="161"/>
      <c r="V101" s="161"/>
      <c r="W101" s="161"/>
      <c r="X101" s="152"/>
      <c r="Y101" s="152"/>
      <c r="Z101" s="152"/>
      <c r="AA101" s="152"/>
      <c r="AB101" s="152"/>
      <c r="AC101" s="152"/>
      <c r="AD101" s="152"/>
      <c r="AE101" s="152"/>
      <c r="AF101" s="152"/>
      <c r="AG101" s="152" t="s">
        <v>299</v>
      </c>
      <c r="AH101" s="152">
        <v>0</v>
      </c>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59"/>
      <c r="B102" s="160"/>
      <c r="C102" s="194" t="s">
        <v>998</v>
      </c>
      <c r="D102" s="190"/>
      <c r="E102" s="191">
        <v>22</v>
      </c>
      <c r="F102" s="161"/>
      <c r="G102" s="161"/>
      <c r="H102" s="161"/>
      <c r="I102" s="161"/>
      <c r="J102" s="161"/>
      <c r="K102" s="161"/>
      <c r="L102" s="161"/>
      <c r="M102" s="161"/>
      <c r="N102" s="161"/>
      <c r="O102" s="161"/>
      <c r="P102" s="161"/>
      <c r="Q102" s="161"/>
      <c r="R102" s="161"/>
      <c r="S102" s="161"/>
      <c r="T102" s="161"/>
      <c r="U102" s="161"/>
      <c r="V102" s="161"/>
      <c r="W102" s="161"/>
      <c r="X102" s="152"/>
      <c r="Y102" s="152"/>
      <c r="Z102" s="152"/>
      <c r="AA102" s="152"/>
      <c r="AB102" s="152"/>
      <c r="AC102" s="152"/>
      <c r="AD102" s="152"/>
      <c r="AE102" s="152"/>
      <c r="AF102" s="152"/>
      <c r="AG102" s="152" t="s">
        <v>299</v>
      </c>
      <c r="AH102" s="152">
        <v>0</v>
      </c>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69">
        <v>14</v>
      </c>
      <c r="B103" s="170" t="s">
        <v>339</v>
      </c>
      <c r="C103" s="186" t="s">
        <v>340</v>
      </c>
      <c r="D103" s="171" t="s">
        <v>293</v>
      </c>
      <c r="E103" s="172">
        <v>44</v>
      </c>
      <c r="F103" s="173"/>
      <c r="G103" s="174">
        <f>ROUND(E103*F103,2)</f>
        <v>0</v>
      </c>
      <c r="H103" s="173"/>
      <c r="I103" s="174">
        <f>ROUND(E103*H103,2)</f>
        <v>0</v>
      </c>
      <c r="J103" s="173"/>
      <c r="K103" s="174">
        <f>ROUND(E103*J103,2)</f>
        <v>0</v>
      </c>
      <c r="L103" s="174">
        <v>21</v>
      </c>
      <c r="M103" s="174">
        <f>G103*(1+L103/100)</f>
        <v>0</v>
      </c>
      <c r="N103" s="174">
        <v>5.6100000000000004E-3</v>
      </c>
      <c r="O103" s="174">
        <f>ROUND(E103*N103,2)</f>
        <v>0.25</v>
      </c>
      <c r="P103" s="174">
        <v>0</v>
      </c>
      <c r="Q103" s="174">
        <f>ROUND(E103*P103,2)</f>
        <v>0</v>
      </c>
      <c r="R103" s="174" t="s">
        <v>333</v>
      </c>
      <c r="S103" s="174" t="s">
        <v>261</v>
      </c>
      <c r="T103" s="175" t="s">
        <v>261</v>
      </c>
      <c r="U103" s="161">
        <v>4.0000000000000001E-3</v>
      </c>
      <c r="V103" s="161">
        <f>ROUND(E103*U103,2)</f>
        <v>0.18</v>
      </c>
      <c r="W103" s="161"/>
      <c r="X103" s="152"/>
      <c r="Y103" s="152"/>
      <c r="Z103" s="152"/>
      <c r="AA103" s="152"/>
      <c r="AB103" s="152"/>
      <c r="AC103" s="152"/>
      <c r="AD103" s="152"/>
      <c r="AE103" s="152"/>
      <c r="AF103" s="152"/>
      <c r="AG103" s="152" t="s">
        <v>295</v>
      </c>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59"/>
      <c r="B104" s="160"/>
      <c r="C104" s="254" t="s">
        <v>341</v>
      </c>
      <c r="D104" s="255"/>
      <c r="E104" s="255"/>
      <c r="F104" s="255"/>
      <c r="G104" s="255"/>
      <c r="H104" s="161"/>
      <c r="I104" s="161"/>
      <c r="J104" s="161"/>
      <c r="K104" s="161"/>
      <c r="L104" s="161"/>
      <c r="M104" s="161"/>
      <c r="N104" s="161"/>
      <c r="O104" s="161"/>
      <c r="P104" s="161"/>
      <c r="Q104" s="161"/>
      <c r="R104" s="161"/>
      <c r="S104" s="161"/>
      <c r="T104" s="161"/>
      <c r="U104" s="161"/>
      <c r="V104" s="161"/>
      <c r="W104" s="161"/>
      <c r="X104" s="152"/>
      <c r="Y104" s="152"/>
      <c r="Z104" s="152"/>
      <c r="AA104" s="152"/>
      <c r="AB104" s="152"/>
      <c r="AC104" s="152"/>
      <c r="AD104" s="152"/>
      <c r="AE104" s="152"/>
      <c r="AF104" s="152"/>
      <c r="AG104" s="152" t="s">
        <v>297</v>
      </c>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outlineLevel="1" x14ac:dyDescent="0.2">
      <c r="A105" s="159"/>
      <c r="B105" s="160"/>
      <c r="C105" s="194" t="s">
        <v>496</v>
      </c>
      <c r="D105" s="190"/>
      <c r="E105" s="191"/>
      <c r="F105" s="161"/>
      <c r="G105" s="161"/>
      <c r="H105" s="161"/>
      <c r="I105" s="161"/>
      <c r="J105" s="161"/>
      <c r="K105" s="161"/>
      <c r="L105" s="161"/>
      <c r="M105" s="161"/>
      <c r="N105" s="161"/>
      <c r="O105" s="161"/>
      <c r="P105" s="161"/>
      <c r="Q105" s="161"/>
      <c r="R105" s="161"/>
      <c r="S105" s="161"/>
      <c r="T105" s="161"/>
      <c r="U105" s="161"/>
      <c r="V105" s="161"/>
      <c r="W105" s="161"/>
      <c r="X105" s="152"/>
      <c r="Y105" s="152"/>
      <c r="Z105" s="152"/>
      <c r="AA105" s="152"/>
      <c r="AB105" s="152"/>
      <c r="AC105" s="152"/>
      <c r="AD105" s="152"/>
      <c r="AE105" s="152"/>
      <c r="AF105" s="152"/>
      <c r="AG105" s="152" t="s">
        <v>299</v>
      </c>
      <c r="AH105" s="152">
        <v>0</v>
      </c>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59"/>
      <c r="B106" s="160"/>
      <c r="C106" s="194" t="s">
        <v>342</v>
      </c>
      <c r="D106" s="190"/>
      <c r="E106" s="191"/>
      <c r="F106" s="161"/>
      <c r="G106" s="161"/>
      <c r="H106" s="161"/>
      <c r="I106" s="161"/>
      <c r="J106" s="161"/>
      <c r="K106" s="161"/>
      <c r="L106" s="161"/>
      <c r="M106" s="161"/>
      <c r="N106" s="161"/>
      <c r="O106" s="161"/>
      <c r="P106" s="161"/>
      <c r="Q106" s="161"/>
      <c r="R106" s="161"/>
      <c r="S106" s="161"/>
      <c r="T106" s="161"/>
      <c r="U106" s="161"/>
      <c r="V106" s="161"/>
      <c r="W106" s="161"/>
      <c r="X106" s="152"/>
      <c r="Y106" s="152"/>
      <c r="Z106" s="152"/>
      <c r="AA106" s="152"/>
      <c r="AB106" s="152"/>
      <c r="AC106" s="152"/>
      <c r="AD106" s="152"/>
      <c r="AE106" s="152"/>
      <c r="AF106" s="152"/>
      <c r="AG106" s="152" t="s">
        <v>299</v>
      </c>
      <c r="AH106" s="152">
        <v>0</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59"/>
      <c r="B107" s="160"/>
      <c r="C107" s="194" t="s">
        <v>998</v>
      </c>
      <c r="D107" s="190"/>
      <c r="E107" s="191">
        <v>22</v>
      </c>
      <c r="F107" s="161"/>
      <c r="G107" s="161"/>
      <c r="H107" s="161"/>
      <c r="I107" s="161"/>
      <c r="J107" s="161"/>
      <c r="K107" s="161"/>
      <c r="L107" s="161"/>
      <c r="M107" s="161"/>
      <c r="N107" s="161"/>
      <c r="O107" s="161"/>
      <c r="P107" s="161"/>
      <c r="Q107" s="161"/>
      <c r="R107" s="161"/>
      <c r="S107" s="161"/>
      <c r="T107" s="161"/>
      <c r="U107" s="161"/>
      <c r="V107" s="161"/>
      <c r="W107" s="161"/>
      <c r="X107" s="152"/>
      <c r="Y107" s="152"/>
      <c r="Z107" s="152"/>
      <c r="AA107" s="152"/>
      <c r="AB107" s="152"/>
      <c r="AC107" s="152"/>
      <c r="AD107" s="152"/>
      <c r="AE107" s="152"/>
      <c r="AF107" s="152"/>
      <c r="AG107" s="152" t="s">
        <v>299</v>
      </c>
      <c r="AH107" s="152">
        <v>0</v>
      </c>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outlineLevel="1" x14ac:dyDescent="0.2">
      <c r="A108" s="159"/>
      <c r="B108" s="160"/>
      <c r="C108" s="194" t="s">
        <v>343</v>
      </c>
      <c r="D108" s="190"/>
      <c r="E108" s="191"/>
      <c r="F108" s="161"/>
      <c r="G108" s="161"/>
      <c r="H108" s="161"/>
      <c r="I108" s="161"/>
      <c r="J108" s="161"/>
      <c r="K108" s="161"/>
      <c r="L108" s="161"/>
      <c r="M108" s="161"/>
      <c r="N108" s="161"/>
      <c r="O108" s="161"/>
      <c r="P108" s="161"/>
      <c r="Q108" s="161"/>
      <c r="R108" s="161"/>
      <c r="S108" s="161"/>
      <c r="T108" s="161"/>
      <c r="U108" s="161"/>
      <c r="V108" s="161"/>
      <c r="W108" s="161"/>
      <c r="X108" s="152"/>
      <c r="Y108" s="152"/>
      <c r="Z108" s="152"/>
      <c r="AA108" s="152"/>
      <c r="AB108" s="152"/>
      <c r="AC108" s="152"/>
      <c r="AD108" s="152"/>
      <c r="AE108" s="152"/>
      <c r="AF108" s="152"/>
      <c r="AG108" s="152" t="s">
        <v>299</v>
      </c>
      <c r="AH108" s="152">
        <v>0</v>
      </c>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1" x14ac:dyDescent="0.2">
      <c r="A109" s="159"/>
      <c r="B109" s="160"/>
      <c r="C109" s="194" t="s">
        <v>998</v>
      </c>
      <c r="D109" s="190"/>
      <c r="E109" s="191">
        <v>22</v>
      </c>
      <c r="F109" s="161"/>
      <c r="G109" s="161"/>
      <c r="H109" s="161"/>
      <c r="I109" s="161"/>
      <c r="J109" s="161"/>
      <c r="K109" s="161"/>
      <c r="L109" s="161"/>
      <c r="M109" s="161"/>
      <c r="N109" s="161"/>
      <c r="O109" s="161"/>
      <c r="P109" s="161"/>
      <c r="Q109" s="161"/>
      <c r="R109" s="161"/>
      <c r="S109" s="161"/>
      <c r="T109" s="161"/>
      <c r="U109" s="161"/>
      <c r="V109" s="161"/>
      <c r="W109" s="161"/>
      <c r="X109" s="152"/>
      <c r="Y109" s="152"/>
      <c r="Z109" s="152"/>
      <c r="AA109" s="152"/>
      <c r="AB109" s="152"/>
      <c r="AC109" s="152"/>
      <c r="AD109" s="152"/>
      <c r="AE109" s="152"/>
      <c r="AF109" s="152"/>
      <c r="AG109" s="152" t="s">
        <v>299</v>
      </c>
      <c r="AH109" s="152">
        <v>0</v>
      </c>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ht="22.5" outlineLevel="1" x14ac:dyDescent="0.2">
      <c r="A110" s="169">
        <v>15</v>
      </c>
      <c r="B110" s="170" t="s">
        <v>881</v>
      </c>
      <c r="C110" s="186" t="s">
        <v>882</v>
      </c>
      <c r="D110" s="171" t="s">
        <v>293</v>
      </c>
      <c r="E110" s="172">
        <v>22</v>
      </c>
      <c r="F110" s="173"/>
      <c r="G110" s="174">
        <f>ROUND(E110*F110,2)</f>
        <v>0</v>
      </c>
      <c r="H110" s="173"/>
      <c r="I110" s="174">
        <f>ROUND(E110*H110,2)</f>
        <v>0</v>
      </c>
      <c r="J110" s="173"/>
      <c r="K110" s="174">
        <f>ROUND(E110*J110,2)</f>
        <v>0</v>
      </c>
      <c r="L110" s="174">
        <v>21</v>
      </c>
      <c r="M110" s="174">
        <f>G110*(1+L110/100)</f>
        <v>0</v>
      </c>
      <c r="N110" s="174">
        <v>0.10373</v>
      </c>
      <c r="O110" s="174">
        <f>ROUND(E110*N110,2)</f>
        <v>2.2799999999999998</v>
      </c>
      <c r="P110" s="174">
        <v>0</v>
      </c>
      <c r="Q110" s="174">
        <f>ROUND(E110*P110,2)</f>
        <v>0</v>
      </c>
      <c r="R110" s="174" t="s">
        <v>333</v>
      </c>
      <c r="S110" s="174" t="s">
        <v>261</v>
      </c>
      <c r="T110" s="175" t="s">
        <v>261</v>
      </c>
      <c r="U110" s="161">
        <v>1.4999999999999999E-2</v>
      </c>
      <c r="V110" s="161">
        <f>ROUND(E110*U110,2)</f>
        <v>0.33</v>
      </c>
      <c r="W110" s="161"/>
      <c r="X110" s="152"/>
      <c r="Y110" s="152"/>
      <c r="Z110" s="152"/>
      <c r="AA110" s="152"/>
      <c r="AB110" s="152"/>
      <c r="AC110" s="152"/>
      <c r="AD110" s="152"/>
      <c r="AE110" s="152"/>
      <c r="AF110" s="152"/>
      <c r="AG110" s="152" t="s">
        <v>295</v>
      </c>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59"/>
      <c r="B111" s="160"/>
      <c r="C111" s="194" t="s">
        <v>496</v>
      </c>
      <c r="D111" s="190"/>
      <c r="E111" s="191"/>
      <c r="F111" s="161"/>
      <c r="G111" s="161"/>
      <c r="H111" s="161"/>
      <c r="I111" s="161"/>
      <c r="J111" s="161"/>
      <c r="K111" s="161"/>
      <c r="L111" s="161"/>
      <c r="M111" s="161"/>
      <c r="N111" s="161"/>
      <c r="O111" s="161"/>
      <c r="P111" s="161"/>
      <c r="Q111" s="161"/>
      <c r="R111" s="161"/>
      <c r="S111" s="161"/>
      <c r="T111" s="161"/>
      <c r="U111" s="161"/>
      <c r="V111" s="161"/>
      <c r="W111" s="161"/>
      <c r="X111" s="152"/>
      <c r="Y111" s="152"/>
      <c r="Z111" s="152"/>
      <c r="AA111" s="152"/>
      <c r="AB111" s="152"/>
      <c r="AC111" s="152"/>
      <c r="AD111" s="152"/>
      <c r="AE111" s="152"/>
      <c r="AF111" s="152"/>
      <c r="AG111" s="152" t="s">
        <v>299</v>
      </c>
      <c r="AH111" s="152">
        <v>0</v>
      </c>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59"/>
      <c r="B112" s="160"/>
      <c r="C112" s="194" t="s">
        <v>998</v>
      </c>
      <c r="D112" s="190"/>
      <c r="E112" s="191">
        <v>22</v>
      </c>
      <c r="F112" s="161"/>
      <c r="G112" s="161"/>
      <c r="H112" s="161"/>
      <c r="I112" s="161"/>
      <c r="J112" s="161"/>
      <c r="K112" s="161"/>
      <c r="L112" s="161"/>
      <c r="M112" s="161"/>
      <c r="N112" s="161"/>
      <c r="O112" s="161"/>
      <c r="P112" s="161"/>
      <c r="Q112" s="161"/>
      <c r="R112" s="161"/>
      <c r="S112" s="161"/>
      <c r="T112" s="161"/>
      <c r="U112" s="161"/>
      <c r="V112" s="161"/>
      <c r="W112" s="161"/>
      <c r="X112" s="152"/>
      <c r="Y112" s="152"/>
      <c r="Z112" s="152"/>
      <c r="AA112" s="152"/>
      <c r="AB112" s="152"/>
      <c r="AC112" s="152"/>
      <c r="AD112" s="152"/>
      <c r="AE112" s="152"/>
      <c r="AF112" s="152"/>
      <c r="AG112" s="152" t="s">
        <v>299</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x14ac:dyDescent="0.2">
      <c r="A113" s="163" t="s">
        <v>249</v>
      </c>
      <c r="B113" s="164" t="s">
        <v>176</v>
      </c>
      <c r="C113" s="184" t="s">
        <v>177</v>
      </c>
      <c r="D113" s="165"/>
      <c r="E113" s="166"/>
      <c r="F113" s="167"/>
      <c r="G113" s="167">
        <f>SUMIF(AG114:AG118,"&lt;&gt;NOR",G114:G118)</f>
        <v>0</v>
      </c>
      <c r="H113" s="167"/>
      <c r="I113" s="167">
        <f>SUM(I114:I118)</f>
        <v>0</v>
      </c>
      <c r="J113" s="167"/>
      <c r="K113" s="167">
        <f>SUM(K114:K118)</f>
        <v>0</v>
      </c>
      <c r="L113" s="167"/>
      <c r="M113" s="167">
        <f>SUM(M114:M118)</f>
        <v>0</v>
      </c>
      <c r="N113" s="167"/>
      <c r="O113" s="167">
        <f>SUM(O114:O118)</f>
        <v>0</v>
      </c>
      <c r="P113" s="167"/>
      <c r="Q113" s="167">
        <f>SUM(Q114:Q118)</f>
        <v>0</v>
      </c>
      <c r="R113" s="167"/>
      <c r="S113" s="167"/>
      <c r="T113" s="168"/>
      <c r="U113" s="162"/>
      <c r="V113" s="162">
        <f>SUM(V114:V118)</f>
        <v>59.26</v>
      </c>
      <c r="W113" s="162"/>
      <c r="AG113" t="s">
        <v>250</v>
      </c>
    </row>
    <row r="114" spans="1:60" outlineLevel="1" x14ac:dyDescent="0.2">
      <c r="A114" s="169">
        <v>16</v>
      </c>
      <c r="B114" s="170" t="s">
        <v>999</v>
      </c>
      <c r="C114" s="186" t="s">
        <v>1000</v>
      </c>
      <c r="D114" s="171" t="s">
        <v>350</v>
      </c>
      <c r="E114" s="172">
        <v>138.78928999999999</v>
      </c>
      <c r="F114" s="173"/>
      <c r="G114" s="174">
        <f>ROUND(E114*F114,2)</f>
        <v>0</v>
      </c>
      <c r="H114" s="173"/>
      <c r="I114" s="174">
        <f>ROUND(E114*H114,2)</f>
        <v>0</v>
      </c>
      <c r="J114" s="173"/>
      <c r="K114" s="174">
        <f>ROUND(E114*J114,2)</f>
        <v>0</v>
      </c>
      <c r="L114" s="174">
        <v>21</v>
      </c>
      <c r="M114" s="174">
        <f>G114*(1+L114/100)</f>
        <v>0</v>
      </c>
      <c r="N114" s="174">
        <v>0</v>
      </c>
      <c r="O114" s="174">
        <f>ROUND(E114*N114,2)</f>
        <v>0</v>
      </c>
      <c r="P114" s="174">
        <v>0</v>
      </c>
      <c r="Q114" s="174">
        <f>ROUND(E114*P114,2)</f>
        <v>0</v>
      </c>
      <c r="R114" s="174" t="s">
        <v>709</v>
      </c>
      <c r="S114" s="174" t="s">
        <v>261</v>
      </c>
      <c r="T114" s="175" t="s">
        <v>261</v>
      </c>
      <c r="U114" s="161">
        <v>0.42699999999999999</v>
      </c>
      <c r="V114" s="161">
        <f>ROUND(E114*U114,2)</f>
        <v>59.26</v>
      </c>
      <c r="W114" s="161"/>
      <c r="X114" s="152"/>
      <c r="Y114" s="152"/>
      <c r="Z114" s="152"/>
      <c r="AA114" s="152"/>
      <c r="AB114" s="152"/>
      <c r="AC114" s="152"/>
      <c r="AD114" s="152"/>
      <c r="AE114" s="152"/>
      <c r="AF114" s="152"/>
      <c r="AG114" s="152" t="s">
        <v>351</v>
      </c>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outlineLevel="1" x14ac:dyDescent="0.2">
      <c r="A115" s="159"/>
      <c r="B115" s="160"/>
      <c r="C115" s="254" t="s">
        <v>1001</v>
      </c>
      <c r="D115" s="255"/>
      <c r="E115" s="255"/>
      <c r="F115" s="255"/>
      <c r="G115" s="255"/>
      <c r="H115" s="161"/>
      <c r="I115" s="161"/>
      <c r="J115" s="161"/>
      <c r="K115" s="161"/>
      <c r="L115" s="161"/>
      <c r="M115" s="161"/>
      <c r="N115" s="161"/>
      <c r="O115" s="161"/>
      <c r="P115" s="161"/>
      <c r="Q115" s="161"/>
      <c r="R115" s="161"/>
      <c r="S115" s="161"/>
      <c r="T115" s="161"/>
      <c r="U115" s="161"/>
      <c r="V115" s="161"/>
      <c r="W115" s="161"/>
      <c r="X115" s="152"/>
      <c r="Y115" s="152"/>
      <c r="Z115" s="152"/>
      <c r="AA115" s="152"/>
      <c r="AB115" s="152"/>
      <c r="AC115" s="152"/>
      <c r="AD115" s="152"/>
      <c r="AE115" s="152"/>
      <c r="AF115" s="152"/>
      <c r="AG115" s="152" t="s">
        <v>297</v>
      </c>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row>
    <row r="116" spans="1:60" outlineLevel="1" x14ac:dyDescent="0.2">
      <c r="A116" s="159"/>
      <c r="B116" s="160"/>
      <c r="C116" s="194" t="s">
        <v>353</v>
      </c>
      <c r="D116" s="190"/>
      <c r="E116" s="191"/>
      <c r="F116" s="161"/>
      <c r="G116" s="161"/>
      <c r="H116" s="161"/>
      <c r="I116" s="161"/>
      <c r="J116" s="161"/>
      <c r="K116" s="161"/>
      <c r="L116" s="161"/>
      <c r="M116" s="161"/>
      <c r="N116" s="161"/>
      <c r="O116" s="161"/>
      <c r="P116" s="161"/>
      <c r="Q116" s="161"/>
      <c r="R116" s="161"/>
      <c r="S116" s="161"/>
      <c r="T116" s="161"/>
      <c r="U116" s="161"/>
      <c r="V116" s="161"/>
      <c r="W116" s="161"/>
      <c r="X116" s="152"/>
      <c r="Y116" s="152"/>
      <c r="Z116" s="152"/>
      <c r="AA116" s="152"/>
      <c r="AB116" s="152"/>
      <c r="AC116" s="152"/>
      <c r="AD116" s="152"/>
      <c r="AE116" s="152"/>
      <c r="AF116" s="152"/>
      <c r="AG116" s="152" t="s">
        <v>299</v>
      </c>
      <c r="AH116" s="152">
        <v>0</v>
      </c>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59"/>
      <c r="B117" s="160"/>
      <c r="C117" s="194" t="s">
        <v>1002</v>
      </c>
      <c r="D117" s="190"/>
      <c r="E117" s="191"/>
      <c r="F117" s="161"/>
      <c r="G117" s="161"/>
      <c r="H117" s="161"/>
      <c r="I117" s="161"/>
      <c r="J117" s="161"/>
      <c r="K117" s="161"/>
      <c r="L117" s="161"/>
      <c r="M117" s="161"/>
      <c r="N117" s="161"/>
      <c r="O117" s="161"/>
      <c r="P117" s="161"/>
      <c r="Q117" s="161"/>
      <c r="R117" s="161"/>
      <c r="S117" s="161"/>
      <c r="T117" s="161"/>
      <c r="U117" s="161"/>
      <c r="V117" s="161"/>
      <c r="W117" s="161"/>
      <c r="X117" s="152"/>
      <c r="Y117" s="152"/>
      <c r="Z117" s="152"/>
      <c r="AA117" s="152"/>
      <c r="AB117" s="152"/>
      <c r="AC117" s="152"/>
      <c r="AD117" s="152"/>
      <c r="AE117" s="152"/>
      <c r="AF117" s="152"/>
      <c r="AG117" s="152" t="s">
        <v>299</v>
      </c>
      <c r="AH117" s="152">
        <v>0</v>
      </c>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59"/>
      <c r="B118" s="160"/>
      <c r="C118" s="194" t="s">
        <v>1003</v>
      </c>
      <c r="D118" s="190"/>
      <c r="E118" s="191">
        <v>138.78928999999999</v>
      </c>
      <c r="F118" s="161"/>
      <c r="G118" s="161"/>
      <c r="H118" s="161"/>
      <c r="I118" s="161"/>
      <c r="J118" s="161"/>
      <c r="K118" s="161"/>
      <c r="L118" s="161"/>
      <c r="M118" s="161"/>
      <c r="N118" s="161"/>
      <c r="O118" s="161"/>
      <c r="P118" s="161"/>
      <c r="Q118" s="161"/>
      <c r="R118" s="161"/>
      <c r="S118" s="161"/>
      <c r="T118" s="161"/>
      <c r="U118" s="161"/>
      <c r="V118" s="161"/>
      <c r="W118" s="161"/>
      <c r="X118" s="152"/>
      <c r="Y118" s="152"/>
      <c r="Z118" s="152"/>
      <c r="AA118" s="152"/>
      <c r="AB118" s="152"/>
      <c r="AC118" s="152"/>
      <c r="AD118" s="152"/>
      <c r="AE118" s="152"/>
      <c r="AF118" s="152"/>
      <c r="AG118" s="152" t="s">
        <v>299</v>
      </c>
      <c r="AH118" s="152">
        <v>0</v>
      </c>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x14ac:dyDescent="0.2">
      <c r="A119" s="163" t="s">
        <v>249</v>
      </c>
      <c r="B119" s="164" t="s">
        <v>180</v>
      </c>
      <c r="C119" s="184" t="s">
        <v>181</v>
      </c>
      <c r="D119" s="165"/>
      <c r="E119" s="166"/>
      <c r="F119" s="167"/>
      <c r="G119" s="167">
        <f>SUMIF(AG120:AG125,"&lt;&gt;NOR",G120:G125)</f>
        <v>0</v>
      </c>
      <c r="H119" s="167"/>
      <c r="I119" s="167">
        <f>SUM(I120:I125)</f>
        <v>0</v>
      </c>
      <c r="J119" s="167"/>
      <c r="K119" s="167">
        <f>SUM(K120:K125)</f>
        <v>0</v>
      </c>
      <c r="L119" s="167"/>
      <c r="M119" s="167">
        <f>SUM(M120:M125)</f>
        <v>0</v>
      </c>
      <c r="N119" s="167"/>
      <c r="O119" s="167">
        <f>SUM(O120:O125)</f>
        <v>3</v>
      </c>
      <c r="P119" s="167"/>
      <c r="Q119" s="167">
        <f>SUM(Q120:Q125)</f>
        <v>0</v>
      </c>
      <c r="R119" s="167"/>
      <c r="S119" s="167"/>
      <c r="T119" s="168"/>
      <c r="U119" s="162"/>
      <c r="V119" s="162">
        <f>SUM(V120:V125)</f>
        <v>3.47</v>
      </c>
      <c r="W119" s="162"/>
      <c r="AG119" t="s">
        <v>250</v>
      </c>
    </row>
    <row r="120" spans="1:60" outlineLevel="1" x14ac:dyDescent="0.2">
      <c r="A120" s="176">
        <v>17</v>
      </c>
      <c r="B120" s="177" t="s">
        <v>1004</v>
      </c>
      <c r="C120" s="185" t="s">
        <v>1005</v>
      </c>
      <c r="D120" s="178" t="s">
        <v>446</v>
      </c>
      <c r="E120" s="179">
        <v>2</v>
      </c>
      <c r="F120" s="180"/>
      <c r="G120" s="181">
        <f>ROUND(E120*F120,2)</f>
        <v>0</v>
      </c>
      <c r="H120" s="180"/>
      <c r="I120" s="181">
        <f>ROUND(E120*H120,2)</f>
        <v>0</v>
      </c>
      <c r="J120" s="180"/>
      <c r="K120" s="181">
        <f>ROUND(E120*J120,2)</f>
        <v>0</v>
      </c>
      <c r="L120" s="181">
        <v>21</v>
      </c>
      <c r="M120" s="181">
        <f>G120*(1+L120/100)</f>
        <v>0</v>
      </c>
      <c r="N120" s="181">
        <v>1.5</v>
      </c>
      <c r="O120" s="181">
        <f>ROUND(E120*N120,2)</f>
        <v>3</v>
      </c>
      <c r="P120" s="181">
        <v>0</v>
      </c>
      <c r="Q120" s="181">
        <f>ROUND(E120*P120,2)</f>
        <v>0</v>
      </c>
      <c r="R120" s="181"/>
      <c r="S120" s="181" t="s">
        <v>254</v>
      </c>
      <c r="T120" s="182" t="s">
        <v>255</v>
      </c>
      <c r="U120" s="161">
        <v>0</v>
      </c>
      <c r="V120" s="161">
        <f>ROUND(E120*U120,2)</f>
        <v>0</v>
      </c>
      <c r="W120" s="161"/>
      <c r="X120" s="152"/>
      <c r="Y120" s="152"/>
      <c r="Z120" s="152"/>
      <c r="AA120" s="152"/>
      <c r="AB120" s="152"/>
      <c r="AC120" s="152"/>
      <c r="AD120" s="152"/>
      <c r="AE120" s="152"/>
      <c r="AF120" s="152"/>
      <c r="AG120" s="152" t="s">
        <v>295</v>
      </c>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69">
        <v>18</v>
      </c>
      <c r="B121" s="170" t="s">
        <v>1006</v>
      </c>
      <c r="C121" s="186" t="s">
        <v>1007</v>
      </c>
      <c r="D121" s="171" t="s">
        <v>350</v>
      </c>
      <c r="E121" s="172">
        <v>3</v>
      </c>
      <c r="F121" s="173"/>
      <c r="G121" s="174">
        <f>ROUND(E121*F121,2)</f>
        <v>0</v>
      </c>
      <c r="H121" s="173"/>
      <c r="I121" s="174">
        <f>ROUND(E121*H121,2)</f>
        <v>0</v>
      </c>
      <c r="J121" s="173"/>
      <c r="K121" s="174">
        <f>ROUND(E121*J121,2)</f>
        <v>0</v>
      </c>
      <c r="L121" s="174">
        <v>21</v>
      </c>
      <c r="M121" s="174">
        <f>G121*(1+L121/100)</f>
        <v>0</v>
      </c>
      <c r="N121" s="174">
        <v>0</v>
      </c>
      <c r="O121" s="174">
        <f>ROUND(E121*N121,2)</f>
        <v>0</v>
      </c>
      <c r="P121" s="174">
        <v>0</v>
      </c>
      <c r="Q121" s="174">
        <f>ROUND(E121*P121,2)</f>
        <v>0</v>
      </c>
      <c r="R121" s="174" t="s">
        <v>1008</v>
      </c>
      <c r="S121" s="174" t="s">
        <v>261</v>
      </c>
      <c r="T121" s="175" t="s">
        <v>261</v>
      </c>
      <c r="U121" s="161">
        <v>1.1559999999999999</v>
      </c>
      <c r="V121" s="161">
        <f>ROUND(E121*U121,2)</f>
        <v>3.47</v>
      </c>
      <c r="W121" s="161"/>
      <c r="X121" s="152"/>
      <c r="Y121" s="152"/>
      <c r="Z121" s="152"/>
      <c r="AA121" s="152"/>
      <c r="AB121" s="152"/>
      <c r="AC121" s="152"/>
      <c r="AD121" s="152"/>
      <c r="AE121" s="152"/>
      <c r="AF121" s="152"/>
      <c r="AG121" s="152" t="s">
        <v>351</v>
      </c>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outlineLevel="1" x14ac:dyDescent="0.2">
      <c r="A122" s="159"/>
      <c r="B122" s="160"/>
      <c r="C122" s="254" t="s">
        <v>364</v>
      </c>
      <c r="D122" s="255"/>
      <c r="E122" s="255"/>
      <c r="F122" s="255"/>
      <c r="G122" s="255"/>
      <c r="H122" s="161"/>
      <c r="I122" s="161"/>
      <c r="J122" s="161"/>
      <c r="K122" s="161"/>
      <c r="L122" s="161"/>
      <c r="M122" s="161"/>
      <c r="N122" s="161"/>
      <c r="O122" s="161"/>
      <c r="P122" s="161"/>
      <c r="Q122" s="161"/>
      <c r="R122" s="161"/>
      <c r="S122" s="161"/>
      <c r="T122" s="161"/>
      <c r="U122" s="161"/>
      <c r="V122" s="161"/>
      <c r="W122" s="161"/>
      <c r="X122" s="152"/>
      <c r="Y122" s="152"/>
      <c r="Z122" s="152"/>
      <c r="AA122" s="152"/>
      <c r="AB122" s="152"/>
      <c r="AC122" s="152"/>
      <c r="AD122" s="152"/>
      <c r="AE122" s="152"/>
      <c r="AF122" s="152"/>
      <c r="AG122" s="152" t="s">
        <v>297</v>
      </c>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row>
    <row r="123" spans="1:60" outlineLevel="1" x14ac:dyDescent="0.2">
      <c r="A123" s="159"/>
      <c r="B123" s="160"/>
      <c r="C123" s="194" t="s">
        <v>353</v>
      </c>
      <c r="D123" s="190"/>
      <c r="E123" s="191"/>
      <c r="F123" s="161"/>
      <c r="G123" s="161"/>
      <c r="H123" s="161"/>
      <c r="I123" s="161"/>
      <c r="J123" s="161"/>
      <c r="K123" s="161"/>
      <c r="L123" s="161"/>
      <c r="M123" s="161"/>
      <c r="N123" s="161"/>
      <c r="O123" s="161"/>
      <c r="P123" s="161"/>
      <c r="Q123" s="161"/>
      <c r="R123" s="161"/>
      <c r="S123" s="161"/>
      <c r="T123" s="161"/>
      <c r="U123" s="161"/>
      <c r="V123" s="161"/>
      <c r="W123" s="161"/>
      <c r="X123" s="152"/>
      <c r="Y123" s="152"/>
      <c r="Z123" s="152"/>
      <c r="AA123" s="152"/>
      <c r="AB123" s="152"/>
      <c r="AC123" s="152"/>
      <c r="AD123" s="152"/>
      <c r="AE123" s="152"/>
      <c r="AF123" s="152"/>
      <c r="AG123" s="152" t="s">
        <v>299</v>
      </c>
      <c r="AH123" s="152">
        <v>0</v>
      </c>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59"/>
      <c r="B124" s="160"/>
      <c r="C124" s="194" t="s">
        <v>1009</v>
      </c>
      <c r="D124" s="190"/>
      <c r="E124" s="191"/>
      <c r="F124" s="161"/>
      <c r="G124" s="161"/>
      <c r="H124" s="161"/>
      <c r="I124" s="161"/>
      <c r="J124" s="161"/>
      <c r="K124" s="161"/>
      <c r="L124" s="161"/>
      <c r="M124" s="161"/>
      <c r="N124" s="161"/>
      <c r="O124" s="161"/>
      <c r="P124" s="161"/>
      <c r="Q124" s="161"/>
      <c r="R124" s="161"/>
      <c r="S124" s="161"/>
      <c r="T124" s="161"/>
      <c r="U124" s="161"/>
      <c r="V124" s="161"/>
      <c r="W124" s="161"/>
      <c r="X124" s="152"/>
      <c r="Y124" s="152"/>
      <c r="Z124" s="152"/>
      <c r="AA124" s="152"/>
      <c r="AB124" s="152"/>
      <c r="AC124" s="152"/>
      <c r="AD124" s="152"/>
      <c r="AE124" s="152"/>
      <c r="AF124" s="152"/>
      <c r="AG124" s="152" t="s">
        <v>299</v>
      </c>
      <c r="AH124" s="152">
        <v>0</v>
      </c>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outlineLevel="1" x14ac:dyDescent="0.2">
      <c r="A125" s="159"/>
      <c r="B125" s="160"/>
      <c r="C125" s="194" t="s">
        <v>1010</v>
      </c>
      <c r="D125" s="190"/>
      <c r="E125" s="191">
        <v>3</v>
      </c>
      <c r="F125" s="161"/>
      <c r="G125" s="161"/>
      <c r="H125" s="161"/>
      <c r="I125" s="161"/>
      <c r="J125" s="161"/>
      <c r="K125" s="161"/>
      <c r="L125" s="161"/>
      <c r="M125" s="161"/>
      <c r="N125" s="161"/>
      <c r="O125" s="161"/>
      <c r="P125" s="161"/>
      <c r="Q125" s="161"/>
      <c r="R125" s="161"/>
      <c r="S125" s="161"/>
      <c r="T125" s="161"/>
      <c r="U125" s="161"/>
      <c r="V125" s="161"/>
      <c r="W125" s="161"/>
      <c r="X125" s="152"/>
      <c r="Y125" s="152"/>
      <c r="Z125" s="152"/>
      <c r="AA125" s="152"/>
      <c r="AB125" s="152"/>
      <c r="AC125" s="152"/>
      <c r="AD125" s="152"/>
      <c r="AE125" s="152"/>
      <c r="AF125" s="152"/>
      <c r="AG125" s="152" t="s">
        <v>299</v>
      </c>
      <c r="AH125" s="152">
        <v>0</v>
      </c>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row>
    <row r="126" spans="1:60" x14ac:dyDescent="0.2">
      <c r="A126" s="163" t="s">
        <v>249</v>
      </c>
      <c r="B126" s="164" t="s">
        <v>186</v>
      </c>
      <c r="C126" s="184" t="s">
        <v>187</v>
      </c>
      <c r="D126" s="165"/>
      <c r="E126" s="166"/>
      <c r="F126" s="167"/>
      <c r="G126" s="167">
        <f>SUMIF(AG127:AG145,"&lt;&gt;NOR",G127:G145)</f>
        <v>0</v>
      </c>
      <c r="H126" s="167"/>
      <c r="I126" s="167">
        <f>SUM(I127:I145)</f>
        <v>0</v>
      </c>
      <c r="J126" s="167"/>
      <c r="K126" s="167">
        <f>SUM(K127:K145)</f>
        <v>0</v>
      </c>
      <c r="L126" s="167"/>
      <c r="M126" s="167">
        <f>SUM(M127:M145)</f>
        <v>0</v>
      </c>
      <c r="N126" s="167"/>
      <c r="O126" s="167">
        <f>SUM(O127:O145)</f>
        <v>36.49</v>
      </c>
      <c r="P126" s="167"/>
      <c r="Q126" s="167">
        <f>SUM(Q127:Q145)</f>
        <v>0</v>
      </c>
      <c r="R126" s="167"/>
      <c r="S126" s="167"/>
      <c r="T126" s="168"/>
      <c r="U126" s="162"/>
      <c r="V126" s="162">
        <f>SUM(V127:V145)</f>
        <v>121.4</v>
      </c>
      <c r="W126" s="162"/>
      <c r="AG126" t="s">
        <v>250</v>
      </c>
    </row>
    <row r="127" spans="1:60" outlineLevel="1" x14ac:dyDescent="0.2">
      <c r="A127" s="169">
        <v>19</v>
      </c>
      <c r="B127" s="170" t="s">
        <v>1011</v>
      </c>
      <c r="C127" s="186" t="s">
        <v>1012</v>
      </c>
      <c r="D127" s="171" t="s">
        <v>325</v>
      </c>
      <c r="E127" s="172">
        <v>6889.08</v>
      </c>
      <c r="F127" s="173"/>
      <c r="G127" s="174">
        <f>ROUND(E127*F127,2)</f>
        <v>0</v>
      </c>
      <c r="H127" s="173"/>
      <c r="I127" s="174">
        <f>ROUND(E127*H127,2)</f>
        <v>0</v>
      </c>
      <c r="J127" s="173"/>
      <c r="K127" s="174">
        <f>ROUND(E127*J127,2)</f>
        <v>0</v>
      </c>
      <c r="L127" s="174">
        <v>21</v>
      </c>
      <c r="M127" s="174">
        <f>G127*(1+L127/100)</f>
        <v>0</v>
      </c>
      <c r="N127" s="174">
        <v>1E-3</v>
      </c>
      <c r="O127" s="174">
        <f>ROUND(E127*N127,2)</f>
        <v>6.89</v>
      </c>
      <c r="P127" s="174">
        <v>0</v>
      </c>
      <c r="Q127" s="174">
        <f>ROUND(E127*P127,2)</f>
        <v>0</v>
      </c>
      <c r="R127" s="174"/>
      <c r="S127" s="174" t="s">
        <v>254</v>
      </c>
      <c r="T127" s="175" t="s">
        <v>255</v>
      </c>
      <c r="U127" s="161">
        <v>0</v>
      </c>
      <c r="V127" s="161">
        <f>ROUND(E127*U127,2)</f>
        <v>0</v>
      </c>
      <c r="W127" s="161"/>
      <c r="X127" s="152"/>
      <c r="Y127" s="152"/>
      <c r="Z127" s="152"/>
      <c r="AA127" s="152"/>
      <c r="AB127" s="152"/>
      <c r="AC127" s="152"/>
      <c r="AD127" s="152"/>
      <c r="AE127" s="152"/>
      <c r="AF127" s="152"/>
      <c r="AG127" s="152" t="s">
        <v>295</v>
      </c>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row>
    <row r="128" spans="1:60" outlineLevel="1" x14ac:dyDescent="0.2">
      <c r="A128" s="159"/>
      <c r="B128" s="160"/>
      <c r="C128" s="194" t="s">
        <v>1013</v>
      </c>
      <c r="D128" s="190"/>
      <c r="E128" s="191"/>
      <c r="F128" s="161"/>
      <c r="G128" s="161"/>
      <c r="H128" s="161"/>
      <c r="I128" s="161"/>
      <c r="J128" s="161"/>
      <c r="K128" s="161"/>
      <c r="L128" s="161"/>
      <c r="M128" s="161"/>
      <c r="N128" s="161"/>
      <c r="O128" s="161"/>
      <c r="P128" s="161"/>
      <c r="Q128" s="161"/>
      <c r="R128" s="161"/>
      <c r="S128" s="161"/>
      <c r="T128" s="161"/>
      <c r="U128" s="161"/>
      <c r="V128" s="161"/>
      <c r="W128" s="161"/>
      <c r="X128" s="152"/>
      <c r="Y128" s="152"/>
      <c r="Z128" s="152"/>
      <c r="AA128" s="152"/>
      <c r="AB128" s="152"/>
      <c r="AC128" s="152"/>
      <c r="AD128" s="152"/>
      <c r="AE128" s="152"/>
      <c r="AF128" s="152"/>
      <c r="AG128" s="152" t="s">
        <v>299</v>
      </c>
      <c r="AH128" s="152">
        <v>0</v>
      </c>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row>
    <row r="129" spans="1:60" outlineLevel="1" x14ac:dyDescent="0.2">
      <c r="A129" s="159"/>
      <c r="B129" s="160"/>
      <c r="C129" s="194" t="s">
        <v>1014</v>
      </c>
      <c r="D129" s="190"/>
      <c r="E129" s="191">
        <v>3724.8</v>
      </c>
      <c r="F129" s="161"/>
      <c r="G129" s="161"/>
      <c r="H129" s="161"/>
      <c r="I129" s="161"/>
      <c r="J129" s="161"/>
      <c r="K129" s="161"/>
      <c r="L129" s="161"/>
      <c r="M129" s="161"/>
      <c r="N129" s="161"/>
      <c r="O129" s="161"/>
      <c r="P129" s="161"/>
      <c r="Q129" s="161"/>
      <c r="R129" s="161"/>
      <c r="S129" s="161"/>
      <c r="T129" s="161"/>
      <c r="U129" s="161"/>
      <c r="V129" s="161"/>
      <c r="W129" s="161"/>
      <c r="X129" s="152"/>
      <c r="Y129" s="152"/>
      <c r="Z129" s="152"/>
      <c r="AA129" s="152"/>
      <c r="AB129" s="152"/>
      <c r="AC129" s="152"/>
      <c r="AD129" s="152"/>
      <c r="AE129" s="152"/>
      <c r="AF129" s="152"/>
      <c r="AG129" s="152" t="s">
        <v>299</v>
      </c>
      <c r="AH129" s="152">
        <v>0</v>
      </c>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row>
    <row r="130" spans="1:60" outlineLevel="1" x14ac:dyDescent="0.2">
      <c r="A130" s="159"/>
      <c r="B130" s="160"/>
      <c r="C130" s="194" t="s">
        <v>1015</v>
      </c>
      <c r="D130" s="190"/>
      <c r="E130" s="191"/>
      <c r="F130" s="161"/>
      <c r="G130" s="161"/>
      <c r="H130" s="161"/>
      <c r="I130" s="161"/>
      <c r="J130" s="161"/>
      <c r="K130" s="161"/>
      <c r="L130" s="161"/>
      <c r="M130" s="161"/>
      <c r="N130" s="161"/>
      <c r="O130" s="161"/>
      <c r="P130" s="161"/>
      <c r="Q130" s="161"/>
      <c r="R130" s="161"/>
      <c r="S130" s="161"/>
      <c r="T130" s="161"/>
      <c r="U130" s="161"/>
      <c r="V130" s="161"/>
      <c r="W130" s="161"/>
      <c r="X130" s="152"/>
      <c r="Y130" s="152"/>
      <c r="Z130" s="152"/>
      <c r="AA130" s="152"/>
      <c r="AB130" s="152"/>
      <c r="AC130" s="152"/>
      <c r="AD130" s="152"/>
      <c r="AE130" s="152"/>
      <c r="AF130" s="152"/>
      <c r="AG130" s="152" t="s">
        <v>299</v>
      </c>
      <c r="AH130" s="152">
        <v>0</v>
      </c>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row>
    <row r="131" spans="1:60" outlineLevel="1" x14ac:dyDescent="0.2">
      <c r="A131" s="159"/>
      <c r="B131" s="160"/>
      <c r="C131" s="194" t="s">
        <v>1016</v>
      </c>
      <c r="D131" s="190"/>
      <c r="E131" s="191">
        <v>2538</v>
      </c>
      <c r="F131" s="161"/>
      <c r="G131" s="161"/>
      <c r="H131" s="161"/>
      <c r="I131" s="161"/>
      <c r="J131" s="161"/>
      <c r="K131" s="161"/>
      <c r="L131" s="161"/>
      <c r="M131" s="161"/>
      <c r="N131" s="161"/>
      <c r="O131" s="161"/>
      <c r="P131" s="161"/>
      <c r="Q131" s="161"/>
      <c r="R131" s="161"/>
      <c r="S131" s="161"/>
      <c r="T131" s="161"/>
      <c r="U131" s="161"/>
      <c r="V131" s="161"/>
      <c r="W131" s="161"/>
      <c r="X131" s="152"/>
      <c r="Y131" s="152"/>
      <c r="Z131" s="152"/>
      <c r="AA131" s="152"/>
      <c r="AB131" s="152"/>
      <c r="AC131" s="152"/>
      <c r="AD131" s="152"/>
      <c r="AE131" s="152"/>
      <c r="AF131" s="152"/>
      <c r="AG131" s="152" t="s">
        <v>299</v>
      </c>
      <c r="AH131" s="152">
        <v>0</v>
      </c>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row>
    <row r="132" spans="1:60" outlineLevel="1" x14ac:dyDescent="0.2">
      <c r="A132" s="159"/>
      <c r="B132" s="160"/>
      <c r="C132" s="194" t="s">
        <v>1017</v>
      </c>
      <c r="D132" s="190"/>
      <c r="E132" s="191"/>
      <c r="F132" s="161"/>
      <c r="G132" s="161"/>
      <c r="H132" s="161"/>
      <c r="I132" s="161"/>
      <c r="J132" s="161"/>
      <c r="K132" s="161"/>
      <c r="L132" s="161"/>
      <c r="M132" s="161"/>
      <c r="N132" s="161"/>
      <c r="O132" s="161"/>
      <c r="P132" s="161"/>
      <c r="Q132" s="161"/>
      <c r="R132" s="161"/>
      <c r="S132" s="161"/>
      <c r="T132" s="161"/>
      <c r="U132" s="161"/>
      <c r="V132" s="161"/>
      <c r="W132" s="161"/>
      <c r="X132" s="152"/>
      <c r="Y132" s="152"/>
      <c r="Z132" s="152"/>
      <c r="AA132" s="152"/>
      <c r="AB132" s="152"/>
      <c r="AC132" s="152"/>
      <c r="AD132" s="152"/>
      <c r="AE132" s="152"/>
      <c r="AF132" s="152"/>
      <c r="AG132" s="152" t="s">
        <v>299</v>
      </c>
      <c r="AH132" s="152">
        <v>0</v>
      </c>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row>
    <row r="133" spans="1:60" outlineLevel="1" x14ac:dyDescent="0.2">
      <c r="A133" s="159"/>
      <c r="B133" s="160"/>
      <c r="C133" s="194" t="s">
        <v>1018</v>
      </c>
      <c r="D133" s="190"/>
      <c r="E133" s="191">
        <v>626.28</v>
      </c>
      <c r="F133" s="161"/>
      <c r="G133" s="161"/>
      <c r="H133" s="161"/>
      <c r="I133" s="161"/>
      <c r="J133" s="161"/>
      <c r="K133" s="161"/>
      <c r="L133" s="161"/>
      <c r="M133" s="161"/>
      <c r="N133" s="161"/>
      <c r="O133" s="161"/>
      <c r="P133" s="161"/>
      <c r="Q133" s="161"/>
      <c r="R133" s="161"/>
      <c r="S133" s="161"/>
      <c r="T133" s="161"/>
      <c r="U133" s="161"/>
      <c r="V133" s="161"/>
      <c r="W133" s="161"/>
      <c r="X133" s="152"/>
      <c r="Y133" s="152"/>
      <c r="Z133" s="152"/>
      <c r="AA133" s="152"/>
      <c r="AB133" s="152"/>
      <c r="AC133" s="152"/>
      <c r="AD133" s="152"/>
      <c r="AE133" s="152"/>
      <c r="AF133" s="152"/>
      <c r="AG133" s="152" t="s">
        <v>299</v>
      </c>
      <c r="AH133" s="152">
        <v>0</v>
      </c>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row>
    <row r="134" spans="1:60" outlineLevel="1" x14ac:dyDescent="0.2">
      <c r="A134" s="169">
        <v>20</v>
      </c>
      <c r="B134" s="170" t="s">
        <v>1019</v>
      </c>
      <c r="C134" s="186" t="s">
        <v>1020</v>
      </c>
      <c r="D134" s="171" t="s">
        <v>369</v>
      </c>
      <c r="E134" s="172">
        <v>24</v>
      </c>
      <c r="F134" s="173"/>
      <c r="G134" s="174">
        <f>ROUND(E134*F134,2)</f>
        <v>0</v>
      </c>
      <c r="H134" s="173"/>
      <c r="I134" s="174">
        <f>ROUND(E134*H134,2)</f>
        <v>0</v>
      </c>
      <c r="J134" s="173"/>
      <c r="K134" s="174">
        <f>ROUND(E134*J134,2)</f>
        <v>0</v>
      </c>
      <c r="L134" s="174">
        <v>21</v>
      </c>
      <c r="M134" s="174">
        <f>G134*(1+L134/100)</f>
        <v>0</v>
      </c>
      <c r="N134" s="174">
        <v>0.1</v>
      </c>
      <c r="O134" s="174">
        <f>ROUND(E134*N134,2)</f>
        <v>2.4</v>
      </c>
      <c r="P134" s="174">
        <v>0</v>
      </c>
      <c r="Q134" s="174">
        <f>ROUND(E134*P134,2)</f>
        <v>0</v>
      </c>
      <c r="R134" s="174"/>
      <c r="S134" s="174" t="s">
        <v>254</v>
      </c>
      <c r="T134" s="175" t="s">
        <v>255</v>
      </c>
      <c r="U134" s="161">
        <v>0</v>
      </c>
      <c r="V134" s="161">
        <f>ROUND(E134*U134,2)</f>
        <v>0</v>
      </c>
      <c r="W134" s="161"/>
      <c r="X134" s="152"/>
      <c r="Y134" s="152"/>
      <c r="Z134" s="152"/>
      <c r="AA134" s="152"/>
      <c r="AB134" s="152"/>
      <c r="AC134" s="152"/>
      <c r="AD134" s="152"/>
      <c r="AE134" s="152"/>
      <c r="AF134" s="152"/>
      <c r="AG134" s="152" t="s">
        <v>295</v>
      </c>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row>
    <row r="135" spans="1:60" outlineLevel="1" x14ac:dyDescent="0.2">
      <c r="A135" s="159"/>
      <c r="B135" s="160"/>
      <c r="C135" s="194" t="s">
        <v>1021</v>
      </c>
      <c r="D135" s="190"/>
      <c r="E135" s="191"/>
      <c r="F135" s="161"/>
      <c r="G135" s="161"/>
      <c r="H135" s="161"/>
      <c r="I135" s="161"/>
      <c r="J135" s="161"/>
      <c r="K135" s="161"/>
      <c r="L135" s="161"/>
      <c r="M135" s="161"/>
      <c r="N135" s="161"/>
      <c r="O135" s="161"/>
      <c r="P135" s="161"/>
      <c r="Q135" s="161"/>
      <c r="R135" s="161"/>
      <c r="S135" s="161"/>
      <c r="T135" s="161"/>
      <c r="U135" s="161"/>
      <c r="V135" s="161"/>
      <c r="W135" s="161"/>
      <c r="X135" s="152"/>
      <c r="Y135" s="152"/>
      <c r="Z135" s="152"/>
      <c r="AA135" s="152"/>
      <c r="AB135" s="152"/>
      <c r="AC135" s="152"/>
      <c r="AD135" s="152"/>
      <c r="AE135" s="152"/>
      <c r="AF135" s="152"/>
      <c r="AG135" s="152" t="s">
        <v>299</v>
      </c>
      <c r="AH135" s="152">
        <v>0</v>
      </c>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row>
    <row r="136" spans="1:60" outlineLevel="1" x14ac:dyDescent="0.2">
      <c r="A136" s="159"/>
      <c r="B136" s="160"/>
      <c r="C136" s="194" t="s">
        <v>1022</v>
      </c>
      <c r="D136" s="190"/>
      <c r="E136" s="191">
        <v>24</v>
      </c>
      <c r="F136" s="161"/>
      <c r="G136" s="161"/>
      <c r="H136" s="161"/>
      <c r="I136" s="161"/>
      <c r="J136" s="161"/>
      <c r="K136" s="161"/>
      <c r="L136" s="161"/>
      <c r="M136" s="161"/>
      <c r="N136" s="161"/>
      <c r="O136" s="161"/>
      <c r="P136" s="161"/>
      <c r="Q136" s="161"/>
      <c r="R136" s="161"/>
      <c r="S136" s="161"/>
      <c r="T136" s="161"/>
      <c r="U136" s="161"/>
      <c r="V136" s="161"/>
      <c r="W136" s="161"/>
      <c r="X136" s="152"/>
      <c r="Y136" s="152"/>
      <c r="Z136" s="152"/>
      <c r="AA136" s="152"/>
      <c r="AB136" s="152"/>
      <c r="AC136" s="152"/>
      <c r="AD136" s="152"/>
      <c r="AE136" s="152"/>
      <c r="AF136" s="152"/>
      <c r="AG136" s="152" t="s">
        <v>299</v>
      </c>
      <c r="AH136" s="152">
        <v>0</v>
      </c>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row>
    <row r="137" spans="1:60" outlineLevel="1" x14ac:dyDescent="0.2">
      <c r="A137" s="169">
        <v>21</v>
      </c>
      <c r="B137" s="170" t="s">
        <v>1023</v>
      </c>
      <c r="C137" s="186" t="s">
        <v>1024</v>
      </c>
      <c r="D137" s="171" t="s">
        <v>293</v>
      </c>
      <c r="E137" s="172">
        <v>180</v>
      </c>
      <c r="F137" s="173"/>
      <c r="G137" s="174">
        <f>ROUND(E137*F137,2)</f>
        <v>0</v>
      </c>
      <c r="H137" s="173"/>
      <c r="I137" s="174">
        <f>ROUND(E137*H137,2)</f>
        <v>0</v>
      </c>
      <c r="J137" s="173"/>
      <c r="K137" s="174">
        <f>ROUND(E137*J137,2)</f>
        <v>0</v>
      </c>
      <c r="L137" s="174">
        <v>21</v>
      </c>
      <c r="M137" s="174">
        <f>G137*(1+L137/100)</f>
        <v>0</v>
      </c>
      <c r="N137" s="174">
        <v>0.15</v>
      </c>
      <c r="O137" s="174">
        <f>ROUND(E137*N137,2)</f>
        <v>27</v>
      </c>
      <c r="P137" s="174">
        <v>0</v>
      </c>
      <c r="Q137" s="174">
        <f>ROUND(E137*P137,2)</f>
        <v>0</v>
      </c>
      <c r="R137" s="174"/>
      <c r="S137" s="174" t="s">
        <v>254</v>
      </c>
      <c r="T137" s="175" t="s">
        <v>255</v>
      </c>
      <c r="U137" s="161">
        <v>0</v>
      </c>
      <c r="V137" s="161">
        <f>ROUND(E137*U137,2)</f>
        <v>0</v>
      </c>
      <c r="W137" s="161"/>
      <c r="X137" s="152"/>
      <c r="Y137" s="152"/>
      <c r="Z137" s="152"/>
      <c r="AA137" s="152"/>
      <c r="AB137" s="152"/>
      <c r="AC137" s="152"/>
      <c r="AD137" s="152"/>
      <c r="AE137" s="152"/>
      <c r="AF137" s="152"/>
      <c r="AG137" s="152" t="s">
        <v>295</v>
      </c>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row>
    <row r="138" spans="1:60" outlineLevel="1" x14ac:dyDescent="0.2">
      <c r="A138" s="159"/>
      <c r="B138" s="160"/>
      <c r="C138" s="194" t="s">
        <v>1025</v>
      </c>
      <c r="D138" s="190"/>
      <c r="E138" s="191">
        <v>180</v>
      </c>
      <c r="F138" s="161"/>
      <c r="G138" s="161"/>
      <c r="H138" s="161"/>
      <c r="I138" s="161"/>
      <c r="J138" s="161"/>
      <c r="K138" s="161"/>
      <c r="L138" s="161"/>
      <c r="M138" s="161"/>
      <c r="N138" s="161"/>
      <c r="O138" s="161"/>
      <c r="P138" s="161"/>
      <c r="Q138" s="161"/>
      <c r="R138" s="161"/>
      <c r="S138" s="161"/>
      <c r="T138" s="161"/>
      <c r="U138" s="161"/>
      <c r="V138" s="161"/>
      <c r="W138" s="161"/>
      <c r="X138" s="152"/>
      <c r="Y138" s="152"/>
      <c r="Z138" s="152"/>
      <c r="AA138" s="152"/>
      <c r="AB138" s="152"/>
      <c r="AC138" s="152"/>
      <c r="AD138" s="152"/>
      <c r="AE138" s="152"/>
      <c r="AF138" s="152"/>
      <c r="AG138" s="152" t="s">
        <v>299</v>
      </c>
      <c r="AH138" s="152">
        <v>0</v>
      </c>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row>
    <row r="139" spans="1:60" outlineLevel="1" x14ac:dyDescent="0.2">
      <c r="A139" s="169">
        <v>22</v>
      </c>
      <c r="B139" s="170" t="s">
        <v>1026</v>
      </c>
      <c r="C139" s="186" t="s">
        <v>1027</v>
      </c>
      <c r="D139" s="171" t="s">
        <v>446</v>
      </c>
      <c r="E139" s="172">
        <v>2</v>
      </c>
      <c r="F139" s="173"/>
      <c r="G139" s="174">
        <f>ROUND(E139*F139,2)</f>
        <v>0</v>
      </c>
      <c r="H139" s="173"/>
      <c r="I139" s="174">
        <f>ROUND(E139*H139,2)</f>
        <v>0</v>
      </c>
      <c r="J139" s="173"/>
      <c r="K139" s="174">
        <f>ROUND(E139*J139,2)</f>
        <v>0</v>
      </c>
      <c r="L139" s="174">
        <v>21</v>
      </c>
      <c r="M139" s="174">
        <f>G139*(1+L139/100)</f>
        <v>0</v>
      </c>
      <c r="N139" s="174">
        <v>0.1</v>
      </c>
      <c r="O139" s="174">
        <f>ROUND(E139*N139,2)</f>
        <v>0.2</v>
      </c>
      <c r="P139" s="174">
        <v>0</v>
      </c>
      <c r="Q139" s="174">
        <f>ROUND(E139*P139,2)</f>
        <v>0</v>
      </c>
      <c r="R139" s="174"/>
      <c r="S139" s="174" t="s">
        <v>254</v>
      </c>
      <c r="T139" s="175" t="s">
        <v>255</v>
      </c>
      <c r="U139" s="161">
        <v>0</v>
      </c>
      <c r="V139" s="161">
        <f>ROUND(E139*U139,2)</f>
        <v>0</v>
      </c>
      <c r="W139" s="161"/>
      <c r="X139" s="152"/>
      <c r="Y139" s="152"/>
      <c r="Z139" s="152"/>
      <c r="AA139" s="152"/>
      <c r="AB139" s="152"/>
      <c r="AC139" s="152"/>
      <c r="AD139" s="152"/>
      <c r="AE139" s="152"/>
      <c r="AF139" s="152"/>
      <c r="AG139" s="152" t="s">
        <v>295</v>
      </c>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row>
    <row r="140" spans="1:60" outlineLevel="1" x14ac:dyDescent="0.2">
      <c r="A140" s="159"/>
      <c r="B140" s="160"/>
      <c r="C140" s="194" t="s">
        <v>543</v>
      </c>
      <c r="D140" s="190"/>
      <c r="E140" s="191">
        <v>2</v>
      </c>
      <c r="F140" s="161"/>
      <c r="G140" s="161"/>
      <c r="H140" s="161"/>
      <c r="I140" s="161"/>
      <c r="J140" s="161"/>
      <c r="K140" s="161"/>
      <c r="L140" s="161"/>
      <c r="M140" s="161"/>
      <c r="N140" s="161"/>
      <c r="O140" s="161"/>
      <c r="P140" s="161"/>
      <c r="Q140" s="161"/>
      <c r="R140" s="161"/>
      <c r="S140" s="161"/>
      <c r="T140" s="161"/>
      <c r="U140" s="161"/>
      <c r="V140" s="161"/>
      <c r="W140" s="161"/>
      <c r="X140" s="152"/>
      <c r="Y140" s="152"/>
      <c r="Z140" s="152"/>
      <c r="AA140" s="152"/>
      <c r="AB140" s="152"/>
      <c r="AC140" s="152"/>
      <c r="AD140" s="152"/>
      <c r="AE140" s="152"/>
      <c r="AF140" s="152"/>
      <c r="AG140" s="152" t="s">
        <v>299</v>
      </c>
      <c r="AH140" s="152">
        <v>0</v>
      </c>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row>
    <row r="141" spans="1:60" outlineLevel="1" x14ac:dyDescent="0.2">
      <c r="A141" s="169">
        <v>23</v>
      </c>
      <c r="B141" s="170" t="s">
        <v>362</v>
      </c>
      <c r="C141" s="186" t="s">
        <v>363</v>
      </c>
      <c r="D141" s="171" t="s">
        <v>350</v>
      </c>
      <c r="E141" s="172">
        <v>36.489080000000001</v>
      </c>
      <c r="F141" s="173"/>
      <c r="G141" s="174">
        <f>ROUND(E141*F141,2)</f>
        <v>0</v>
      </c>
      <c r="H141" s="173"/>
      <c r="I141" s="174">
        <f>ROUND(E141*H141,2)</f>
        <v>0</v>
      </c>
      <c r="J141" s="173"/>
      <c r="K141" s="174">
        <f>ROUND(E141*J141,2)</f>
        <v>0</v>
      </c>
      <c r="L141" s="174">
        <v>21</v>
      </c>
      <c r="M141" s="174">
        <f>G141*(1+L141/100)</f>
        <v>0</v>
      </c>
      <c r="N141" s="174">
        <v>0</v>
      </c>
      <c r="O141" s="174">
        <f>ROUND(E141*N141,2)</f>
        <v>0</v>
      </c>
      <c r="P141" s="174">
        <v>0</v>
      </c>
      <c r="Q141" s="174">
        <f>ROUND(E141*P141,2)</f>
        <v>0</v>
      </c>
      <c r="R141" s="174" t="s">
        <v>358</v>
      </c>
      <c r="S141" s="174" t="s">
        <v>261</v>
      </c>
      <c r="T141" s="175" t="s">
        <v>261</v>
      </c>
      <c r="U141" s="161">
        <v>3.327</v>
      </c>
      <c r="V141" s="161">
        <f>ROUND(E141*U141,2)</f>
        <v>121.4</v>
      </c>
      <c r="W141" s="161"/>
      <c r="X141" s="152"/>
      <c r="Y141" s="152"/>
      <c r="Z141" s="152"/>
      <c r="AA141" s="152"/>
      <c r="AB141" s="152"/>
      <c r="AC141" s="152"/>
      <c r="AD141" s="152"/>
      <c r="AE141" s="152"/>
      <c r="AF141" s="152"/>
      <c r="AG141" s="152" t="s">
        <v>351</v>
      </c>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row>
    <row r="142" spans="1:60" outlineLevel="1" x14ac:dyDescent="0.2">
      <c r="A142" s="159"/>
      <c r="B142" s="160"/>
      <c r="C142" s="254" t="s">
        <v>364</v>
      </c>
      <c r="D142" s="255"/>
      <c r="E142" s="255"/>
      <c r="F142" s="255"/>
      <c r="G142" s="255"/>
      <c r="H142" s="161"/>
      <c r="I142" s="161"/>
      <c r="J142" s="161"/>
      <c r="K142" s="161"/>
      <c r="L142" s="161"/>
      <c r="M142" s="161"/>
      <c r="N142" s="161"/>
      <c r="O142" s="161"/>
      <c r="P142" s="161"/>
      <c r="Q142" s="161"/>
      <c r="R142" s="161"/>
      <c r="S142" s="161"/>
      <c r="T142" s="161"/>
      <c r="U142" s="161"/>
      <c r="V142" s="161"/>
      <c r="W142" s="161"/>
      <c r="X142" s="152"/>
      <c r="Y142" s="152"/>
      <c r="Z142" s="152"/>
      <c r="AA142" s="152"/>
      <c r="AB142" s="152"/>
      <c r="AC142" s="152"/>
      <c r="AD142" s="152"/>
      <c r="AE142" s="152"/>
      <c r="AF142" s="152"/>
      <c r="AG142" s="152" t="s">
        <v>297</v>
      </c>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row>
    <row r="143" spans="1:60" outlineLevel="1" x14ac:dyDescent="0.2">
      <c r="A143" s="159"/>
      <c r="B143" s="160"/>
      <c r="C143" s="194" t="s">
        <v>353</v>
      </c>
      <c r="D143" s="190"/>
      <c r="E143" s="191"/>
      <c r="F143" s="161"/>
      <c r="G143" s="161"/>
      <c r="H143" s="161"/>
      <c r="I143" s="161"/>
      <c r="J143" s="161"/>
      <c r="K143" s="161"/>
      <c r="L143" s="161"/>
      <c r="M143" s="161"/>
      <c r="N143" s="161"/>
      <c r="O143" s="161"/>
      <c r="P143" s="161"/>
      <c r="Q143" s="161"/>
      <c r="R143" s="161"/>
      <c r="S143" s="161"/>
      <c r="T143" s="161"/>
      <c r="U143" s="161"/>
      <c r="V143" s="161"/>
      <c r="W143" s="161"/>
      <c r="X143" s="152"/>
      <c r="Y143" s="152"/>
      <c r="Z143" s="152"/>
      <c r="AA143" s="152"/>
      <c r="AB143" s="152"/>
      <c r="AC143" s="152"/>
      <c r="AD143" s="152"/>
      <c r="AE143" s="152"/>
      <c r="AF143" s="152"/>
      <c r="AG143" s="152" t="s">
        <v>299</v>
      </c>
      <c r="AH143" s="152">
        <v>0</v>
      </c>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row>
    <row r="144" spans="1:60" outlineLevel="1" x14ac:dyDescent="0.2">
      <c r="A144" s="159"/>
      <c r="B144" s="160"/>
      <c r="C144" s="194" t="s">
        <v>1028</v>
      </c>
      <c r="D144" s="190"/>
      <c r="E144" s="191"/>
      <c r="F144" s="161"/>
      <c r="G144" s="161"/>
      <c r="H144" s="161"/>
      <c r="I144" s="161"/>
      <c r="J144" s="161"/>
      <c r="K144" s="161"/>
      <c r="L144" s="161"/>
      <c r="M144" s="161"/>
      <c r="N144" s="161"/>
      <c r="O144" s="161"/>
      <c r="P144" s="161"/>
      <c r="Q144" s="161"/>
      <c r="R144" s="161"/>
      <c r="S144" s="161"/>
      <c r="T144" s="161"/>
      <c r="U144" s="161"/>
      <c r="V144" s="161"/>
      <c r="W144" s="161"/>
      <c r="X144" s="152"/>
      <c r="Y144" s="152"/>
      <c r="Z144" s="152"/>
      <c r="AA144" s="152"/>
      <c r="AB144" s="152"/>
      <c r="AC144" s="152"/>
      <c r="AD144" s="152"/>
      <c r="AE144" s="152"/>
      <c r="AF144" s="152"/>
      <c r="AG144" s="152" t="s">
        <v>299</v>
      </c>
      <c r="AH144" s="152">
        <v>0</v>
      </c>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row>
    <row r="145" spans="1:60" outlineLevel="1" x14ac:dyDescent="0.2">
      <c r="A145" s="159"/>
      <c r="B145" s="160"/>
      <c r="C145" s="194" t="s">
        <v>1029</v>
      </c>
      <c r="D145" s="190"/>
      <c r="E145" s="191">
        <v>36.489080000000001</v>
      </c>
      <c r="F145" s="161"/>
      <c r="G145" s="161"/>
      <c r="H145" s="161"/>
      <c r="I145" s="161"/>
      <c r="J145" s="161"/>
      <c r="K145" s="161"/>
      <c r="L145" s="161"/>
      <c r="M145" s="161"/>
      <c r="N145" s="161"/>
      <c r="O145" s="161"/>
      <c r="P145" s="161"/>
      <c r="Q145" s="161"/>
      <c r="R145" s="161"/>
      <c r="S145" s="161"/>
      <c r="T145" s="161"/>
      <c r="U145" s="161"/>
      <c r="V145" s="161"/>
      <c r="W145" s="161"/>
      <c r="X145" s="152"/>
      <c r="Y145" s="152"/>
      <c r="Z145" s="152"/>
      <c r="AA145" s="152"/>
      <c r="AB145" s="152"/>
      <c r="AC145" s="152"/>
      <c r="AD145" s="152"/>
      <c r="AE145" s="152"/>
      <c r="AF145" s="152"/>
      <c r="AG145" s="152" t="s">
        <v>299</v>
      </c>
      <c r="AH145" s="152">
        <v>0</v>
      </c>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row>
    <row r="146" spans="1:60" x14ac:dyDescent="0.2">
      <c r="A146" s="5"/>
      <c r="B146" s="6"/>
      <c r="C146" s="187"/>
      <c r="D146" s="8"/>
      <c r="E146" s="5"/>
      <c r="F146" s="5"/>
      <c r="G146" s="5"/>
      <c r="H146" s="5"/>
      <c r="I146" s="5"/>
      <c r="J146" s="5"/>
      <c r="K146" s="5"/>
      <c r="L146" s="5"/>
      <c r="M146" s="5"/>
      <c r="N146" s="5"/>
      <c r="O146" s="5"/>
      <c r="P146" s="5"/>
      <c r="Q146" s="5"/>
      <c r="R146" s="5"/>
      <c r="S146" s="5"/>
      <c r="T146" s="5"/>
      <c r="U146" s="5"/>
      <c r="V146" s="5"/>
      <c r="W146" s="5"/>
      <c r="AE146">
        <v>15</v>
      </c>
      <c r="AF146">
        <v>21</v>
      </c>
    </row>
    <row r="147" spans="1:60" x14ac:dyDescent="0.2">
      <c r="A147" s="155"/>
      <c r="B147" s="156" t="s">
        <v>29</v>
      </c>
      <c r="C147" s="188"/>
      <c r="D147" s="157"/>
      <c r="E147" s="158"/>
      <c r="F147" s="158"/>
      <c r="G147" s="183">
        <f>G8+G36+G95+G113+G119+G126</f>
        <v>0</v>
      </c>
      <c r="H147" s="5"/>
      <c r="I147" s="5"/>
      <c r="J147" s="5"/>
      <c r="K147" s="5"/>
      <c r="L147" s="5"/>
      <c r="M147" s="5"/>
      <c r="N147" s="5"/>
      <c r="O147" s="5"/>
      <c r="P147" s="5"/>
      <c r="Q147" s="5"/>
      <c r="R147" s="5"/>
      <c r="S147" s="5"/>
      <c r="T147" s="5"/>
      <c r="U147" s="5"/>
      <c r="V147" s="5"/>
      <c r="W147" s="5"/>
      <c r="AE147">
        <f>SUMIF(L7:L145,AE146,G7:G145)</f>
        <v>0</v>
      </c>
      <c r="AF147">
        <f>SUMIF(L7:L145,AF146,G7:G145)</f>
        <v>0</v>
      </c>
      <c r="AG147" t="s">
        <v>288</v>
      </c>
    </row>
    <row r="148" spans="1:60" x14ac:dyDescent="0.2">
      <c r="A148" s="253" t="s">
        <v>386</v>
      </c>
      <c r="B148" s="253"/>
      <c r="C148" s="187"/>
      <c r="D148" s="8"/>
      <c r="E148" s="5"/>
      <c r="F148" s="5"/>
      <c r="G148" s="5"/>
      <c r="H148" s="5"/>
      <c r="I148" s="5"/>
      <c r="J148" s="5"/>
      <c r="K148" s="5"/>
      <c r="L148" s="5"/>
      <c r="M148" s="5"/>
      <c r="N148" s="5"/>
      <c r="O148" s="5"/>
      <c r="P148" s="5"/>
      <c r="Q148" s="5"/>
      <c r="R148" s="5"/>
      <c r="S148" s="5"/>
      <c r="T148" s="5"/>
      <c r="U148" s="5"/>
      <c r="V148" s="5"/>
      <c r="W148" s="5"/>
    </row>
    <row r="149" spans="1:60" x14ac:dyDescent="0.2">
      <c r="A149" s="5"/>
      <c r="B149" s="6" t="s">
        <v>1030</v>
      </c>
      <c r="C149" s="187" t="s">
        <v>1031</v>
      </c>
      <c r="D149" s="8"/>
      <c r="E149" s="5"/>
      <c r="F149" s="5"/>
      <c r="G149" s="5"/>
      <c r="H149" s="5"/>
      <c r="I149" s="5"/>
      <c r="J149" s="5"/>
      <c r="K149" s="5"/>
      <c r="L149" s="5"/>
      <c r="M149" s="5"/>
      <c r="N149" s="5"/>
      <c r="O149" s="5"/>
      <c r="P149" s="5"/>
      <c r="Q149" s="5"/>
      <c r="R149" s="5"/>
      <c r="S149" s="5"/>
      <c r="T149" s="5"/>
      <c r="U149" s="5"/>
      <c r="V149" s="5"/>
      <c r="W149" s="5"/>
      <c r="AG149" t="s">
        <v>389</v>
      </c>
    </row>
    <row r="150" spans="1:60" x14ac:dyDescent="0.2">
      <c r="A150" s="5"/>
      <c r="B150" s="6" t="s">
        <v>390</v>
      </c>
      <c r="C150" s="187" t="s">
        <v>1032</v>
      </c>
      <c r="D150" s="8"/>
      <c r="E150" s="5"/>
      <c r="F150" s="5"/>
      <c r="G150" s="5"/>
      <c r="H150" s="5"/>
      <c r="I150" s="5"/>
      <c r="J150" s="5"/>
      <c r="K150" s="5"/>
      <c r="L150" s="5"/>
      <c r="M150" s="5"/>
      <c r="N150" s="5"/>
      <c r="O150" s="5"/>
      <c r="P150" s="5"/>
      <c r="Q150" s="5"/>
      <c r="R150" s="5"/>
      <c r="S150" s="5"/>
      <c r="T150" s="5"/>
      <c r="U150" s="5"/>
      <c r="V150" s="5"/>
      <c r="W150" s="5"/>
      <c r="AG150" t="s">
        <v>392</v>
      </c>
    </row>
    <row r="151" spans="1:60" x14ac:dyDescent="0.2">
      <c r="A151" s="5"/>
      <c r="B151" s="6"/>
      <c r="C151" s="187" t="s">
        <v>393</v>
      </c>
      <c r="D151" s="8"/>
      <c r="E151" s="5"/>
      <c r="F151" s="5"/>
      <c r="G151" s="5"/>
      <c r="H151" s="5"/>
      <c r="I151" s="5"/>
      <c r="J151" s="5"/>
      <c r="K151" s="5"/>
      <c r="L151" s="5"/>
      <c r="M151" s="5"/>
      <c r="N151" s="5"/>
      <c r="O151" s="5"/>
      <c r="P151" s="5"/>
      <c r="Q151" s="5"/>
      <c r="R151" s="5"/>
      <c r="S151" s="5"/>
      <c r="T151" s="5"/>
      <c r="U151" s="5"/>
      <c r="V151" s="5"/>
      <c r="W151" s="5"/>
      <c r="AG151" t="s">
        <v>394</v>
      </c>
    </row>
    <row r="152" spans="1:60" x14ac:dyDescent="0.2">
      <c r="A152" s="5"/>
      <c r="B152" s="6"/>
      <c r="C152" s="187"/>
      <c r="D152" s="8"/>
      <c r="E152" s="5"/>
      <c r="F152" s="5"/>
      <c r="G152" s="5"/>
      <c r="H152" s="5"/>
      <c r="I152" s="5"/>
      <c r="J152" s="5"/>
      <c r="K152" s="5"/>
      <c r="L152" s="5"/>
      <c r="M152" s="5"/>
      <c r="N152" s="5"/>
      <c r="O152" s="5"/>
      <c r="P152" s="5"/>
      <c r="Q152" s="5"/>
      <c r="R152" s="5"/>
      <c r="S152" s="5"/>
      <c r="T152" s="5"/>
      <c r="U152" s="5"/>
      <c r="V152" s="5"/>
      <c r="W152" s="5"/>
    </row>
    <row r="153" spans="1:60" x14ac:dyDescent="0.2">
      <c r="C153" s="189"/>
      <c r="D153" s="143"/>
      <c r="AG153" t="s">
        <v>289</v>
      </c>
    </row>
    <row r="154" spans="1:60" x14ac:dyDescent="0.2">
      <c r="D154" s="143"/>
    </row>
    <row r="155" spans="1:60" x14ac:dyDescent="0.2">
      <c r="D155" s="143"/>
    </row>
    <row r="156" spans="1:60" x14ac:dyDescent="0.2">
      <c r="D156" s="143"/>
    </row>
    <row r="157" spans="1:60" x14ac:dyDescent="0.2">
      <c r="D157" s="143"/>
    </row>
    <row r="158" spans="1:60" x14ac:dyDescent="0.2">
      <c r="D158" s="143"/>
    </row>
    <row r="159" spans="1:60" x14ac:dyDescent="0.2">
      <c r="D159" s="143"/>
    </row>
    <row r="160" spans="1:60"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8">
    <mergeCell ref="C104:G104"/>
    <mergeCell ref="C115:G115"/>
    <mergeCell ref="A1:G1"/>
    <mergeCell ref="C2:G2"/>
    <mergeCell ref="C3:G3"/>
    <mergeCell ref="C4:G4"/>
    <mergeCell ref="A148:B148"/>
    <mergeCell ref="C10:G10"/>
    <mergeCell ref="C15:G15"/>
    <mergeCell ref="C20:G20"/>
    <mergeCell ref="C38:G38"/>
    <mergeCell ref="C46:G46"/>
    <mergeCell ref="C122:G122"/>
    <mergeCell ref="C142:G142"/>
    <mergeCell ref="C60:G60"/>
    <mergeCell ref="C65:G65"/>
    <mergeCell ref="C70:G70"/>
    <mergeCell ref="C100:G10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80</v>
      </c>
      <c r="C3" s="247" t="s">
        <v>81</v>
      </c>
      <c r="D3" s="248"/>
      <c r="E3" s="248"/>
      <c r="F3" s="248"/>
      <c r="G3" s="249"/>
      <c r="AC3" s="90" t="s">
        <v>225</v>
      </c>
      <c r="AG3" t="s">
        <v>227</v>
      </c>
    </row>
    <row r="4" spans="1:60" ht="24.95" customHeight="1" x14ac:dyDescent="0.2">
      <c r="A4" s="145" t="s">
        <v>9</v>
      </c>
      <c r="B4" s="146" t="s">
        <v>80</v>
      </c>
      <c r="C4" s="250" t="s">
        <v>81</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SUMIF(AG9:AG38,"&lt;&gt;NOR",G9:G38)</f>
        <v>0</v>
      </c>
      <c r="H8" s="167"/>
      <c r="I8" s="167">
        <f>SUM(I9:I38)</f>
        <v>0</v>
      </c>
      <c r="J8" s="167"/>
      <c r="K8" s="167">
        <f>SUM(K9:K38)</f>
        <v>0</v>
      </c>
      <c r="L8" s="167"/>
      <c r="M8" s="167">
        <f>SUM(M9:M38)</f>
        <v>0</v>
      </c>
      <c r="N8" s="167"/>
      <c r="O8" s="167">
        <f>SUM(O9:O38)</f>
        <v>0</v>
      </c>
      <c r="P8" s="167"/>
      <c r="Q8" s="167">
        <f>SUM(Q9:Q38)</f>
        <v>0</v>
      </c>
      <c r="R8" s="167"/>
      <c r="S8" s="167"/>
      <c r="T8" s="168"/>
      <c r="U8" s="162"/>
      <c r="V8" s="162">
        <f>SUM(V9:V38)</f>
        <v>18.260000000000002</v>
      </c>
      <c r="W8" s="162"/>
      <c r="AG8" t="s">
        <v>250</v>
      </c>
    </row>
    <row r="9" spans="1:60" outlineLevel="1" x14ac:dyDescent="0.2">
      <c r="A9" s="169">
        <v>1</v>
      </c>
      <c r="B9" s="170" t="s">
        <v>845</v>
      </c>
      <c r="C9" s="186" t="s">
        <v>846</v>
      </c>
      <c r="D9" s="171" t="s">
        <v>305</v>
      </c>
      <c r="E9" s="172">
        <v>3.6</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3.5329999999999999</v>
      </c>
      <c r="V9" s="161">
        <f>ROUND(E9*U9,2)</f>
        <v>12.72</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847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1033</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1034</v>
      </c>
      <c r="D12" s="190"/>
      <c r="E12" s="191"/>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1035</v>
      </c>
      <c r="D13" s="190"/>
      <c r="E13" s="191">
        <v>3.6</v>
      </c>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ht="22.5" outlineLevel="1" x14ac:dyDescent="0.2">
      <c r="A14" s="169">
        <v>2</v>
      </c>
      <c r="B14" s="170" t="s">
        <v>303</v>
      </c>
      <c r="C14" s="186" t="s">
        <v>304</v>
      </c>
      <c r="D14" s="171" t="s">
        <v>305</v>
      </c>
      <c r="E14" s="172">
        <v>3.6</v>
      </c>
      <c r="F14" s="173"/>
      <c r="G14" s="174">
        <f>ROUND(E14*F14,2)</f>
        <v>0</v>
      </c>
      <c r="H14" s="173"/>
      <c r="I14" s="174">
        <f>ROUND(E14*H14,2)</f>
        <v>0</v>
      </c>
      <c r="J14" s="173"/>
      <c r="K14" s="174">
        <f>ROUND(E14*J14,2)</f>
        <v>0</v>
      </c>
      <c r="L14" s="174">
        <v>21</v>
      </c>
      <c r="M14" s="174">
        <f>G14*(1+L14/100)</f>
        <v>0</v>
      </c>
      <c r="N14" s="174">
        <v>0</v>
      </c>
      <c r="O14" s="174">
        <f>ROUND(E14*N14,2)</f>
        <v>0</v>
      </c>
      <c r="P14" s="174">
        <v>0</v>
      </c>
      <c r="Q14" s="174">
        <f>ROUND(E14*P14,2)</f>
        <v>0</v>
      </c>
      <c r="R14" s="174" t="s">
        <v>294</v>
      </c>
      <c r="S14" s="174" t="s">
        <v>261</v>
      </c>
      <c r="T14" s="175" t="s">
        <v>261</v>
      </c>
      <c r="U14" s="161">
        <v>1.0999999999999999E-2</v>
      </c>
      <c r="V14" s="161">
        <f>ROUND(E14*U14,2)</f>
        <v>0.04</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254" t="s">
        <v>306</v>
      </c>
      <c r="D15" s="255"/>
      <c r="E15" s="255"/>
      <c r="F15" s="255"/>
      <c r="G15" s="255"/>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297</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1033</v>
      </c>
      <c r="D16" s="190"/>
      <c r="E16" s="191"/>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194" t="s">
        <v>1034</v>
      </c>
      <c r="D17" s="190"/>
      <c r="E17" s="191"/>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1035</v>
      </c>
      <c r="D18" s="190"/>
      <c r="E18" s="191">
        <v>3.6</v>
      </c>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ht="22.5" outlineLevel="1" x14ac:dyDescent="0.2">
      <c r="A19" s="169">
        <v>3</v>
      </c>
      <c r="B19" s="170" t="s">
        <v>898</v>
      </c>
      <c r="C19" s="186" t="s">
        <v>899</v>
      </c>
      <c r="D19" s="171" t="s">
        <v>305</v>
      </c>
      <c r="E19" s="172">
        <v>3.6</v>
      </c>
      <c r="F19" s="173"/>
      <c r="G19" s="174">
        <f>ROUND(E19*F19,2)</f>
        <v>0</v>
      </c>
      <c r="H19" s="173"/>
      <c r="I19" s="174">
        <f>ROUND(E19*H19,2)</f>
        <v>0</v>
      </c>
      <c r="J19" s="173"/>
      <c r="K19" s="174">
        <f>ROUND(E19*J19,2)</f>
        <v>0</v>
      </c>
      <c r="L19" s="174">
        <v>21</v>
      </c>
      <c r="M19" s="174">
        <f>G19*(1+L19/100)</f>
        <v>0</v>
      </c>
      <c r="N19" s="174">
        <v>0</v>
      </c>
      <c r="O19" s="174">
        <f>ROUND(E19*N19,2)</f>
        <v>0</v>
      </c>
      <c r="P19" s="174">
        <v>0</v>
      </c>
      <c r="Q19" s="174">
        <f>ROUND(E19*P19,2)</f>
        <v>0</v>
      </c>
      <c r="R19" s="174" t="s">
        <v>294</v>
      </c>
      <c r="S19" s="174" t="s">
        <v>261</v>
      </c>
      <c r="T19" s="175" t="s">
        <v>261</v>
      </c>
      <c r="U19" s="161">
        <v>0.86799999999999999</v>
      </c>
      <c r="V19" s="161">
        <f>ROUND(E19*U19,2)</f>
        <v>3.12</v>
      </c>
      <c r="W19" s="161"/>
      <c r="X19" s="152"/>
      <c r="Y19" s="152"/>
      <c r="Z19" s="152"/>
      <c r="AA19" s="152"/>
      <c r="AB19" s="152"/>
      <c r="AC19" s="152"/>
      <c r="AD19" s="152"/>
      <c r="AE19" s="152"/>
      <c r="AF19" s="152"/>
      <c r="AG19" s="152" t="s">
        <v>295</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254" t="s">
        <v>900</v>
      </c>
      <c r="D20" s="255"/>
      <c r="E20" s="255"/>
      <c r="F20" s="255"/>
      <c r="G20" s="255"/>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297</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4" t="s">
        <v>1033</v>
      </c>
      <c r="D21" s="190"/>
      <c r="E21" s="191"/>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1034</v>
      </c>
      <c r="D22" s="190"/>
      <c r="E22" s="191"/>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1035</v>
      </c>
      <c r="D23" s="190"/>
      <c r="E23" s="191">
        <v>3.6</v>
      </c>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ht="22.5" outlineLevel="1" x14ac:dyDescent="0.2">
      <c r="A24" s="169">
        <v>4</v>
      </c>
      <c r="B24" s="170" t="s">
        <v>901</v>
      </c>
      <c r="C24" s="186" t="s">
        <v>902</v>
      </c>
      <c r="D24" s="171" t="s">
        <v>305</v>
      </c>
      <c r="E24" s="172">
        <v>3.6</v>
      </c>
      <c r="F24" s="173"/>
      <c r="G24" s="174">
        <f>ROUND(E24*F24,2)</f>
        <v>0</v>
      </c>
      <c r="H24" s="173"/>
      <c r="I24" s="174">
        <f>ROUND(E24*H24,2)</f>
        <v>0</v>
      </c>
      <c r="J24" s="173"/>
      <c r="K24" s="174">
        <f>ROUND(E24*J24,2)</f>
        <v>0</v>
      </c>
      <c r="L24" s="174">
        <v>21</v>
      </c>
      <c r="M24" s="174">
        <f>G24*(1+L24/100)</f>
        <v>0</v>
      </c>
      <c r="N24" s="174">
        <v>0</v>
      </c>
      <c r="O24" s="174">
        <f>ROUND(E24*N24,2)</f>
        <v>0</v>
      </c>
      <c r="P24" s="174">
        <v>0</v>
      </c>
      <c r="Q24" s="174">
        <f>ROUND(E24*P24,2)</f>
        <v>0</v>
      </c>
      <c r="R24" s="174" t="s">
        <v>294</v>
      </c>
      <c r="S24" s="174" t="s">
        <v>261</v>
      </c>
      <c r="T24" s="175" t="s">
        <v>261</v>
      </c>
      <c r="U24" s="161">
        <v>0.65200000000000002</v>
      </c>
      <c r="V24" s="161">
        <f>ROUND(E24*U24,2)</f>
        <v>2.35</v>
      </c>
      <c r="W24" s="161"/>
      <c r="X24" s="152"/>
      <c r="Y24" s="152"/>
      <c r="Z24" s="152"/>
      <c r="AA24" s="152"/>
      <c r="AB24" s="152"/>
      <c r="AC24" s="152"/>
      <c r="AD24" s="152"/>
      <c r="AE24" s="152"/>
      <c r="AF24" s="152"/>
      <c r="AG24" s="152" t="s">
        <v>295</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1033</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1034</v>
      </c>
      <c r="D26" s="190"/>
      <c r="E26" s="191"/>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1035</v>
      </c>
      <c r="D27" s="190"/>
      <c r="E27" s="191">
        <v>3.6</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ht="22.5" outlineLevel="1" x14ac:dyDescent="0.2">
      <c r="A28" s="169">
        <v>5</v>
      </c>
      <c r="B28" s="170" t="s">
        <v>412</v>
      </c>
      <c r="C28" s="186" t="s">
        <v>413</v>
      </c>
      <c r="D28" s="171" t="s">
        <v>305</v>
      </c>
      <c r="E28" s="172">
        <v>3.6</v>
      </c>
      <c r="F28" s="173"/>
      <c r="G28" s="174">
        <f>ROUND(E28*F28,2)</f>
        <v>0</v>
      </c>
      <c r="H28" s="173"/>
      <c r="I28" s="174">
        <f>ROUND(E28*H28,2)</f>
        <v>0</v>
      </c>
      <c r="J28" s="173"/>
      <c r="K28" s="174">
        <f>ROUND(E28*J28,2)</f>
        <v>0</v>
      </c>
      <c r="L28" s="174">
        <v>21</v>
      </c>
      <c r="M28" s="174">
        <f>G28*(1+L28/100)</f>
        <v>0</v>
      </c>
      <c r="N28" s="174">
        <v>0</v>
      </c>
      <c r="O28" s="174">
        <f>ROUND(E28*N28,2)</f>
        <v>0</v>
      </c>
      <c r="P28" s="174">
        <v>0</v>
      </c>
      <c r="Q28" s="174">
        <f>ROUND(E28*P28,2)</f>
        <v>0</v>
      </c>
      <c r="R28" s="174" t="s">
        <v>294</v>
      </c>
      <c r="S28" s="174" t="s">
        <v>261</v>
      </c>
      <c r="T28" s="175" t="s">
        <v>261</v>
      </c>
      <c r="U28" s="161">
        <v>8.9999999999999993E-3</v>
      </c>
      <c r="V28" s="161">
        <f>ROUND(E28*U28,2)</f>
        <v>0.03</v>
      </c>
      <c r="W28" s="161"/>
      <c r="X28" s="152"/>
      <c r="Y28" s="152"/>
      <c r="Z28" s="152"/>
      <c r="AA28" s="152"/>
      <c r="AB28" s="152"/>
      <c r="AC28" s="152"/>
      <c r="AD28" s="152"/>
      <c r="AE28" s="152"/>
      <c r="AF28" s="152"/>
      <c r="AG28" s="152" t="s">
        <v>295</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1033</v>
      </c>
      <c r="D29" s="190"/>
      <c r="E29" s="191"/>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1034</v>
      </c>
      <c r="D30" s="190"/>
      <c r="E30" s="191"/>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1035</v>
      </c>
      <c r="D31" s="190"/>
      <c r="E31" s="191">
        <v>3.6</v>
      </c>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69">
        <v>6</v>
      </c>
      <c r="B32" s="170" t="s">
        <v>484</v>
      </c>
      <c r="C32" s="186" t="s">
        <v>485</v>
      </c>
      <c r="D32" s="171" t="s">
        <v>305</v>
      </c>
      <c r="E32" s="172">
        <v>6.84</v>
      </c>
      <c r="F32" s="173"/>
      <c r="G32" s="174">
        <f>ROUND(E32*F32,2)</f>
        <v>0</v>
      </c>
      <c r="H32" s="173"/>
      <c r="I32" s="174">
        <f>ROUND(E32*H32,2)</f>
        <v>0</v>
      </c>
      <c r="J32" s="173"/>
      <c r="K32" s="174">
        <f>ROUND(E32*J32,2)</f>
        <v>0</v>
      </c>
      <c r="L32" s="174">
        <v>21</v>
      </c>
      <c r="M32" s="174">
        <f>G32*(1+L32/100)</f>
        <v>0</v>
      </c>
      <c r="N32" s="174">
        <v>0</v>
      </c>
      <c r="O32" s="174">
        <f>ROUND(E32*N32,2)</f>
        <v>0</v>
      </c>
      <c r="P32" s="174">
        <v>0</v>
      </c>
      <c r="Q32" s="174">
        <f>ROUND(E32*P32,2)</f>
        <v>0</v>
      </c>
      <c r="R32" s="174" t="s">
        <v>294</v>
      </c>
      <c r="S32" s="174" t="s">
        <v>261</v>
      </c>
      <c r="T32" s="175" t="s">
        <v>261</v>
      </c>
      <c r="U32" s="161">
        <v>0</v>
      </c>
      <c r="V32" s="161">
        <f>ROUND(E32*U32,2)</f>
        <v>0</v>
      </c>
      <c r="W32" s="161"/>
      <c r="X32" s="152"/>
      <c r="Y32" s="152"/>
      <c r="Z32" s="152"/>
      <c r="AA32" s="152"/>
      <c r="AB32" s="152"/>
      <c r="AC32" s="152"/>
      <c r="AD32" s="152"/>
      <c r="AE32" s="152"/>
      <c r="AF32" s="152"/>
      <c r="AG32" s="152" t="s">
        <v>295</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1033</v>
      </c>
      <c r="D33" s="190"/>
      <c r="E33" s="191"/>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1034</v>
      </c>
      <c r="D34" s="190"/>
      <c r="E34" s="191"/>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5" t="s">
        <v>308</v>
      </c>
      <c r="D35" s="192"/>
      <c r="E35" s="193"/>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196" t="s">
        <v>1036</v>
      </c>
      <c r="D36" s="192"/>
      <c r="E36" s="193">
        <v>3.6</v>
      </c>
      <c r="F36" s="161"/>
      <c r="G36" s="161"/>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299</v>
      </c>
      <c r="AH36" s="152">
        <v>2</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5" t="s">
        <v>310</v>
      </c>
      <c r="D37" s="192"/>
      <c r="E37" s="193"/>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1037</v>
      </c>
      <c r="D38" s="190"/>
      <c r="E38" s="191">
        <v>6.84</v>
      </c>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x14ac:dyDescent="0.2">
      <c r="A39" s="163" t="s">
        <v>249</v>
      </c>
      <c r="B39" s="164" t="s">
        <v>152</v>
      </c>
      <c r="C39" s="184" t="s">
        <v>153</v>
      </c>
      <c r="D39" s="165"/>
      <c r="E39" s="166"/>
      <c r="F39" s="167"/>
      <c r="G39" s="167">
        <f>SUMIF(AG40:AG47,"&lt;&gt;NOR",G40:G47)</f>
        <v>0</v>
      </c>
      <c r="H39" s="167"/>
      <c r="I39" s="167">
        <f>SUM(I40:I47)</f>
        <v>0</v>
      </c>
      <c r="J39" s="167"/>
      <c r="K39" s="167">
        <f>SUM(K40:K47)</f>
        <v>0</v>
      </c>
      <c r="L39" s="167"/>
      <c r="M39" s="167">
        <f>SUM(M40:M47)</f>
        <v>0</v>
      </c>
      <c r="N39" s="167"/>
      <c r="O39" s="167">
        <f>SUM(O40:O47)</f>
        <v>13.42</v>
      </c>
      <c r="P39" s="167"/>
      <c r="Q39" s="167">
        <f>SUM(Q40:Q47)</f>
        <v>0</v>
      </c>
      <c r="R39" s="167"/>
      <c r="S39" s="167"/>
      <c r="T39" s="168"/>
      <c r="U39" s="162"/>
      <c r="V39" s="162">
        <f>SUM(V40:V47)</f>
        <v>7.21</v>
      </c>
      <c r="W39" s="162"/>
      <c r="AG39" t="s">
        <v>250</v>
      </c>
    </row>
    <row r="40" spans="1:60" outlineLevel="1" x14ac:dyDescent="0.2">
      <c r="A40" s="169">
        <v>7</v>
      </c>
      <c r="B40" s="170" t="s">
        <v>1038</v>
      </c>
      <c r="C40" s="186" t="s">
        <v>1039</v>
      </c>
      <c r="D40" s="171" t="s">
        <v>293</v>
      </c>
      <c r="E40" s="172">
        <v>4.5</v>
      </c>
      <c r="F40" s="173"/>
      <c r="G40" s="174">
        <f>ROUND(E40*F40,2)</f>
        <v>0</v>
      </c>
      <c r="H40" s="173"/>
      <c r="I40" s="174">
        <f>ROUND(E40*H40,2)</f>
        <v>0</v>
      </c>
      <c r="J40" s="173"/>
      <c r="K40" s="174">
        <f>ROUND(E40*J40,2)</f>
        <v>0</v>
      </c>
      <c r="L40" s="174">
        <v>21</v>
      </c>
      <c r="M40" s="174">
        <f>G40*(1+L40/100)</f>
        <v>0</v>
      </c>
      <c r="N40" s="174">
        <v>0.96299999999999997</v>
      </c>
      <c r="O40" s="174">
        <f>ROUND(E40*N40,2)</f>
        <v>4.33</v>
      </c>
      <c r="P40" s="174">
        <v>0</v>
      </c>
      <c r="Q40" s="174">
        <f>ROUND(E40*P40,2)</f>
        <v>0</v>
      </c>
      <c r="R40" s="174" t="s">
        <v>430</v>
      </c>
      <c r="S40" s="174" t="s">
        <v>261</v>
      </c>
      <c r="T40" s="175" t="s">
        <v>261</v>
      </c>
      <c r="U40" s="161">
        <v>1.22</v>
      </c>
      <c r="V40" s="161">
        <f>ROUND(E40*U40,2)</f>
        <v>5.49</v>
      </c>
      <c r="W40" s="161"/>
      <c r="X40" s="152"/>
      <c r="Y40" s="152"/>
      <c r="Z40" s="152"/>
      <c r="AA40" s="152"/>
      <c r="AB40" s="152"/>
      <c r="AC40" s="152"/>
      <c r="AD40" s="152"/>
      <c r="AE40" s="152"/>
      <c r="AF40" s="152"/>
      <c r="AG40" s="152" t="s">
        <v>295</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254" t="s">
        <v>1040</v>
      </c>
      <c r="D41" s="255"/>
      <c r="E41" s="255"/>
      <c r="F41" s="255"/>
      <c r="G41" s="255"/>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297</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4" t="s">
        <v>1041</v>
      </c>
      <c r="D42" s="190"/>
      <c r="E42" s="191"/>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1042</v>
      </c>
      <c r="D43" s="190"/>
      <c r="E43" s="191">
        <v>4.5</v>
      </c>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69">
        <v>8</v>
      </c>
      <c r="B44" s="170" t="s">
        <v>1043</v>
      </c>
      <c r="C44" s="186" t="s">
        <v>1044</v>
      </c>
      <c r="D44" s="171" t="s">
        <v>305</v>
      </c>
      <c r="E44" s="172">
        <v>3.6</v>
      </c>
      <c r="F44" s="173"/>
      <c r="G44" s="174">
        <f>ROUND(E44*F44,2)</f>
        <v>0</v>
      </c>
      <c r="H44" s="173"/>
      <c r="I44" s="174">
        <f>ROUND(E44*H44,2)</f>
        <v>0</v>
      </c>
      <c r="J44" s="173"/>
      <c r="K44" s="174">
        <f>ROUND(E44*J44,2)</f>
        <v>0</v>
      </c>
      <c r="L44" s="174">
        <v>21</v>
      </c>
      <c r="M44" s="174">
        <f>G44*(1+L44/100)</f>
        <v>0</v>
      </c>
      <c r="N44" s="174">
        <v>2.5249999999999999</v>
      </c>
      <c r="O44" s="174">
        <f>ROUND(E44*N44,2)</f>
        <v>9.09</v>
      </c>
      <c r="P44" s="174">
        <v>0</v>
      </c>
      <c r="Q44" s="174">
        <f>ROUND(E44*P44,2)</f>
        <v>0</v>
      </c>
      <c r="R44" s="174" t="s">
        <v>430</v>
      </c>
      <c r="S44" s="174" t="s">
        <v>261</v>
      </c>
      <c r="T44" s="175" t="s">
        <v>261</v>
      </c>
      <c r="U44" s="161">
        <v>0.47699999999999998</v>
      </c>
      <c r="V44" s="161">
        <f>ROUND(E44*U44,2)</f>
        <v>1.72</v>
      </c>
      <c r="W44" s="161"/>
      <c r="X44" s="152"/>
      <c r="Y44" s="152"/>
      <c r="Z44" s="152"/>
      <c r="AA44" s="152"/>
      <c r="AB44" s="152"/>
      <c r="AC44" s="152"/>
      <c r="AD44" s="152"/>
      <c r="AE44" s="152"/>
      <c r="AF44" s="152"/>
      <c r="AG44" s="152" t="s">
        <v>295</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194" t="s">
        <v>1045</v>
      </c>
      <c r="D45" s="190"/>
      <c r="E45" s="191"/>
      <c r="F45" s="161"/>
      <c r="G45" s="161"/>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299</v>
      </c>
      <c r="AH45" s="152">
        <v>0</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4" t="s">
        <v>1034</v>
      </c>
      <c r="D46" s="190"/>
      <c r="E46" s="191"/>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0</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1035</v>
      </c>
      <c r="D47" s="190"/>
      <c r="E47" s="191">
        <v>3.6</v>
      </c>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x14ac:dyDescent="0.2">
      <c r="A48" s="163" t="s">
        <v>249</v>
      </c>
      <c r="B48" s="164" t="s">
        <v>156</v>
      </c>
      <c r="C48" s="184" t="s">
        <v>157</v>
      </c>
      <c r="D48" s="165"/>
      <c r="E48" s="166"/>
      <c r="F48" s="167"/>
      <c r="G48" s="167">
        <f>SUMIF(AG49:AG55,"&lt;&gt;NOR",G49:G55)</f>
        <v>0</v>
      </c>
      <c r="H48" s="167"/>
      <c r="I48" s="167">
        <f>SUM(I49:I55)</f>
        <v>0</v>
      </c>
      <c r="J48" s="167"/>
      <c r="K48" s="167">
        <f>SUM(K49:K55)</f>
        <v>0</v>
      </c>
      <c r="L48" s="167"/>
      <c r="M48" s="167">
        <f>SUM(M49:M55)</f>
        <v>0</v>
      </c>
      <c r="N48" s="167"/>
      <c r="O48" s="167">
        <f>SUM(O49:O55)</f>
        <v>5.2299999999999995</v>
      </c>
      <c r="P48" s="167"/>
      <c r="Q48" s="167">
        <f>SUM(Q49:Q55)</f>
        <v>0</v>
      </c>
      <c r="R48" s="167"/>
      <c r="S48" s="167"/>
      <c r="T48" s="168"/>
      <c r="U48" s="162"/>
      <c r="V48" s="162">
        <f>SUM(V49:V55)</f>
        <v>1.72</v>
      </c>
      <c r="W48" s="162"/>
      <c r="AG48" t="s">
        <v>250</v>
      </c>
    </row>
    <row r="49" spans="1:60" ht="22.5" outlineLevel="1" x14ac:dyDescent="0.2">
      <c r="A49" s="169">
        <v>9</v>
      </c>
      <c r="B49" s="170" t="s">
        <v>1046</v>
      </c>
      <c r="C49" s="186" t="s">
        <v>1047</v>
      </c>
      <c r="D49" s="171" t="s">
        <v>446</v>
      </c>
      <c r="E49" s="172">
        <v>1</v>
      </c>
      <c r="F49" s="173"/>
      <c r="G49" s="174">
        <f>ROUND(E49*F49,2)</f>
        <v>0</v>
      </c>
      <c r="H49" s="173"/>
      <c r="I49" s="174">
        <f>ROUND(E49*H49,2)</f>
        <v>0</v>
      </c>
      <c r="J49" s="173"/>
      <c r="K49" s="174">
        <f>ROUND(E49*J49,2)</f>
        <v>0</v>
      </c>
      <c r="L49" s="174">
        <v>21</v>
      </c>
      <c r="M49" s="174">
        <f>G49*(1+L49/100)</f>
        <v>0</v>
      </c>
      <c r="N49" s="174">
        <v>0.30159000000000002</v>
      </c>
      <c r="O49" s="174">
        <f>ROUND(E49*N49,2)</f>
        <v>0.3</v>
      </c>
      <c r="P49" s="174">
        <v>0</v>
      </c>
      <c r="Q49" s="174">
        <f>ROUND(E49*P49,2)</f>
        <v>0</v>
      </c>
      <c r="R49" s="174" t="s">
        <v>1048</v>
      </c>
      <c r="S49" s="174" t="s">
        <v>261</v>
      </c>
      <c r="T49" s="175" t="s">
        <v>261</v>
      </c>
      <c r="U49" s="161">
        <v>1.722</v>
      </c>
      <c r="V49" s="161">
        <f>ROUND(E49*U49,2)</f>
        <v>1.72</v>
      </c>
      <c r="W49" s="161"/>
      <c r="X49" s="152"/>
      <c r="Y49" s="152"/>
      <c r="Z49" s="152"/>
      <c r="AA49" s="152"/>
      <c r="AB49" s="152"/>
      <c r="AC49" s="152"/>
      <c r="AD49" s="152"/>
      <c r="AE49" s="152"/>
      <c r="AF49" s="152"/>
      <c r="AG49" s="152" t="s">
        <v>295</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254" t="s">
        <v>1049</v>
      </c>
      <c r="D50" s="255"/>
      <c r="E50" s="255"/>
      <c r="F50" s="255"/>
      <c r="G50" s="255"/>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297</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4" t="s">
        <v>1050</v>
      </c>
      <c r="D51" s="190"/>
      <c r="E51" s="191"/>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4" t="s">
        <v>734</v>
      </c>
      <c r="D52" s="190"/>
      <c r="E52" s="191">
        <v>1</v>
      </c>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ht="22.5" outlineLevel="1" x14ac:dyDescent="0.2">
      <c r="A53" s="169">
        <v>10</v>
      </c>
      <c r="B53" s="170" t="s">
        <v>1051</v>
      </c>
      <c r="C53" s="186" t="s">
        <v>1052</v>
      </c>
      <c r="D53" s="171" t="s">
        <v>369</v>
      </c>
      <c r="E53" s="172">
        <v>12</v>
      </c>
      <c r="F53" s="173"/>
      <c r="G53" s="174">
        <f>ROUND(E53*F53,2)</f>
        <v>0</v>
      </c>
      <c r="H53" s="173"/>
      <c r="I53" s="174">
        <f>ROUND(E53*H53,2)</f>
        <v>0</v>
      </c>
      <c r="J53" s="173"/>
      <c r="K53" s="174">
        <f>ROUND(E53*J53,2)</f>
        <v>0</v>
      </c>
      <c r="L53" s="174">
        <v>21</v>
      </c>
      <c r="M53" s="174">
        <f>G53*(1+L53/100)</f>
        <v>0</v>
      </c>
      <c r="N53" s="174">
        <v>0.41099999999999998</v>
      </c>
      <c r="O53" s="174">
        <f>ROUND(E53*N53,2)</f>
        <v>4.93</v>
      </c>
      <c r="P53" s="174">
        <v>0</v>
      </c>
      <c r="Q53" s="174">
        <f>ROUND(E53*P53,2)</f>
        <v>0</v>
      </c>
      <c r="R53" s="174" t="s">
        <v>326</v>
      </c>
      <c r="S53" s="174" t="s">
        <v>261</v>
      </c>
      <c r="T53" s="175" t="s">
        <v>261</v>
      </c>
      <c r="U53" s="161">
        <v>0</v>
      </c>
      <c r="V53" s="161">
        <f>ROUND(E53*U53,2)</f>
        <v>0</v>
      </c>
      <c r="W53" s="161"/>
      <c r="X53" s="152"/>
      <c r="Y53" s="152"/>
      <c r="Z53" s="152"/>
      <c r="AA53" s="152"/>
      <c r="AB53" s="152"/>
      <c r="AC53" s="152"/>
      <c r="AD53" s="152"/>
      <c r="AE53" s="152"/>
      <c r="AF53" s="152"/>
      <c r="AG53" s="152" t="s">
        <v>1053</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4" t="s">
        <v>1050</v>
      </c>
      <c r="D54" s="190"/>
      <c r="E54" s="191"/>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1054</v>
      </c>
      <c r="D55" s="190"/>
      <c r="E55" s="191">
        <v>12</v>
      </c>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x14ac:dyDescent="0.2">
      <c r="A56" s="163" t="s">
        <v>249</v>
      </c>
      <c r="B56" s="164" t="s">
        <v>158</v>
      </c>
      <c r="C56" s="184" t="s">
        <v>159</v>
      </c>
      <c r="D56" s="165"/>
      <c r="E56" s="166"/>
      <c r="F56" s="167"/>
      <c r="G56" s="167">
        <f>SUMIF(AG57:AG80,"&lt;&gt;NOR",G57:G80)</f>
        <v>0</v>
      </c>
      <c r="H56" s="167"/>
      <c r="I56" s="167">
        <f>SUM(I57:I80)</f>
        <v>0</v>
      </c>
      <c r="J56" s="167"/>
      <c r="K56" s="167">
        <f>SUM(K57:K80)</f>
        <v>0</v>
      </c>
      <c r="L56" s="167"/>
      <c r="M56" s="167">
        <f>SUM(M57:M80)</f>
        <v>0</v>
      </c>
      <c r="N56" s="167"/>
      <c r="O56" s="167">
        <f>SUM(O57:O80)</f>
        <v>2.46</v>
      </c>
      <c r="P56" s="167"/>
      <c r="Q56" s="167">
        <f>SUM(Q57:Q80)</f>
        <v>0</v>
      </c>
      <c r="R56" s="167"/>
      <c r="S56" s="167"/>
      <c r="T56" s="168"/>
      <c r="U56" s="162"/>
      <c r="V56" s="162">
        <f>SUM(V57:V80)</f>
        <v>11.530000000000001</v>
      </c>
      <c r="W56" s="162"/>
      <c r="AG56" t="s">
        <v>250</v>
      </c>
    </row>
    <row r="57" spans="1:60" outlineLevel="1" x14ac:dyDescent="0.2">
      <c r="A57" s="169">
        <v>11</v>
      </c>
      <c r="B57" s="170" t="s">
        <v>1055</v>
      </c>
      <c r="C57" s="186" t="s">
        <v>1056</v>
      </c>
      <c r="D57" s="171" t="s">
        <v>305</v>
      </c>
      <c r="E57" s="172">
        <v>0.9</v>
      </c>
      <c r="F57" s="173"/>
      <c r="G57" s="174">
        <f>ROUND(E57*F57,2)</f>
        <v>0</v>
      </c>
      <c r="H57" s="173"/>
      <c r="I57" s="174">
        <f>ROUND(E57*H57,2)</f>
        <v>0</v>
      </c>
      <c r="J57" s="173"/>
      <c r="K57" s="174">
        <f>ROUND(E57*J57,2)</f>
        <v>0</v>
      </c>
      <c r="L57" s="174">
        <v>21</v>
      </c>
      <c r="M57" s="174">
        <f>G57*(1+L57/100)</f>
        <v>0</v>
      </c>
      <c r="N57" s="174">
        <v>2.5251700000000001</v>
      </c>
      <c r="O57" s="174">
        <f>ROUND(E57*N57,2)</f>
        <v>2.27</v>
      </c>
      <c r="P57" s="174">
        <v>0</v>
      </c>
      <c r="Q57" s="174">
        <f>ROUND(E57*P57,2)</f>
        <v>0</v>
      </c>
      <c r="R57" s="174" t="s">
        <v>430</v>
      </c>
      <c r="S57" s="174" t="s">
        <v>261</v>
      </c>
      <c r="T57" s="175" t="s">
        <v>261</v>
      </c>
      <c r="U57" s="161">
        <v>1.448</v>
      </c>
      <c r="V57" s="161">
        <f>ROUND(E57*U57,2)</f>
        <v>1.3</v>
      </c>
      <c r="W57" s="161"/>
      <c r="X57" s="152"/>
      <c r="Y57" s="152"/>
      <c r="Z57" s="152"/>
      <c r="AA57" s="152"/>
      <c r="AB57" s="152"/>
      <c r="AC57" s="152"/>
      <c r="AD57" s="152"/>
      <c r="AE57" s="152"/>
      <c r="AF57" s="152"/>
      <c r="AG57" s="152" t="s">
        <v>295</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194" t="s">
        <v>1057</v>
      </c>
      <c r="D58" s="190"/>
      <c r="E58" s="191"/>
      <c r="F58" s="161"/>
      <c r="G58" s="161"/>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299</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4" t="s">
        <v>1034</v>
      </c>
      <c r="D59" s="190"/>
      <c r="E59" s="191"/>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0</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1058</v>
      </c>
      <c r="D60" s="190"/>
      <c r="E60" s="191">
        <v>0.6</v>
      </c>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59"/>
      <c r="B61" s="160"/>
      <c r="C61" s="194" t="s">
        <v>1059</v>
      </c>
      <c r="D61" s="190"/>
      <c r="E61" s="191">
        <v>0.3</v>
      </c>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69">
        <v>12</v>
      </c>
      <c r="B62" s="170" t="s">
        <v>1060</v>
      </c>
      <c r="C62" s="186" t="s">
        <v>1061</v>
      </c>
      <c r="D62" s="171" t="s">
        <v>293</v>
      </c>
      <c r="E62" s="172">
        <v>6.3</v>
      </c>
      <c r="F62" s="173"/>
      <c r="G62" s="174">
        <f>ROUND(E62*F62,2)</f>
        <v>0</v>
      </c>
      <c r="H62" s="173"/>
      <c r="I62" s="174">
        <f>ROUND(E62*H62,2)</f>
        <v>0</v>
      </c>
      <c r="J62" s="173"/>
      <c r="K62" s="174">
        <f>ROUND(E62*J62,2)</f>
        <v>0</v>
      </c>
      <c r="L62" s="174">
        <v>21</v>
      </c>
      <c r="M62" s="174">
        <f>G62*(1+L62/100)</f>
        <v>0</v>
      </c>
      <c r="N62" s="174">
        <v>7.9500000000000005E-3</v>
      </c>
      <c r="O62" s="174">
        <f>ROUND(E62*N62,2)</f>
        <v>0.05</v>
      </c>
      <c r="P62" s="174">
        <v>0</v>
      </c>
      <c r="Q62" s="174">
        <f>ROUND(E62*P62,2)</f>
        <v>0</v>
      </c>
      <c r="R62" s="174" t="s">
        <v>430</v>
      </c>
      <c r="S62" s="174" t="s">
        <v>261</v>
      </c>
      <c r="T62" s="175" t="s">
        <v>261</v>
      </c>
      <c r="U62" s="161">
        <v>0.79</v>
      </c>
      <c r="V62" s="161">
        <f>ROUND(E62*U62,2)</f>
        <v>4.9800000000000004</v>
      </c>
      <c r="W62" s="161"/>
      <c r="X62" s="152"/>
      <c r="Y62" s="152"/>
      <c r="Z62" s="152"/>
      <c r="AA62" s="152"/>
      <c r="AB62" s="152"/>
      <c r="AC62" s="152"/>
      <c r="AD62" s="152"/>
      <c r="AE62" s="152"/>
      <c r="AF62" s="152"/>
      <c r="AG62" s="152" t="s">
        <v>295</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4" t="s">
        <v>1057</v>
      </c>
      <c r="D63" s="190"/>
      <c r="E63" s="191"/>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4" t="s">
        <v>1034</v>
      </c>
      <c r="D64" s="190"/>
      <c r="E64" s="191"/>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194" t="s">
        <v>1062</v>
      </c>
      <c r="D65" s="190"/>
      <c r="E65" s="191">
        <v>4.2</v>
      </c>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4" t="s">
        <v>1063</v>
      </c>
      <c r="D66" s="190"/>
      <c r="E66" s="191">
        <v>2.1</v>
      </c>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69">
        <v>13</v>
      </c>
      <c r="B67" s="170" t="s">
        <v>1064</v>
      </c>
      <c r="C67" s="186" t="s">
        <v>1065</v>
      </c>
      <c r="D67" s="171" t="s">
        <v>293</v>
      </c>
      <c r="E67" s="172">
        <v>6.3</v>
      </c>
      <c r="F67" s="173"/>
      <c r="G67" s="174">
        <f>ROUND(E67*F67,2)</f>
        <v>0</v>
      </c>
      <c r="H67" s="173"/>
      <c r="I67" s="174">
        <f>ROUND(E67*H67,2)</f>
        <v>0</v>
      </c>
      <c r="J67" s="173"/>
      <c r="K67" s="174">
        <f>ROUND(E67*J67,2)</f>
        <v>0</v>
      </c>
      <c r="L67" s="174">
        <v>21</v>
      </c>
      <c r="M67" s="174">
        <f>G67*(1+L67/100)</f>
        <v>0</v>
      </c>
      <c r="N67" s="174">
        <v>0</v>
      </c>
      <c r="O67" s="174">
        <f>ROUND(E67*N67,2)</f>
        <v>0</v>
      </c>
      <c r="P67" s="174">
        <v>0</v>
      </c>
      <c r="Q67" s="174">
        <f>ROUND(E67*P67,2)</f>
        <v>0</v>
      </c>
      <c r="R67" s="174" t="s">
        <v>430</v>
      </c>
      <c r="S67" s="174" t="s">
        <v>261</v>
      </c>
      <c r="T67" s="175" t="s">
        <v>261</v>
      </c>
      <c r="U67" s="161">
        <v>0.24</v>
      </c>
      <c r="V67" s="161">
        <f>ROUND(E67*U67,2)</f>
        <v>1.51</v>
      </c>
      <c r="W67" s="161"/>
      <c r="X67" s="152"/>
      <c r="Y67" s="152"/>
      <c r="Z67" s="152"/>
      <c r="AA67" s="152"/>
      <c r="AB67" s="152"/>
      <c r="AC67" s="152"/>
      <c r="AD67" s="152"/>
      <c r="AE67" s="152"/>
      <c r="AF67" s="152"/>
      <c r="AG67" s="152" t="s">
        <v>295</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4" t="s">
        <v>1057</v>
      </c>
      <c r="D68" s="190"/>
      <c r="E68" s="191"/>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4" t="s">
        <v>1034</v>
      </c>
      <c r="D69" s="190"/>
      <c r="E69" s="191"/>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0</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4" t="s">
        <v>1062</v>
      </c>
      <c r="D70" s="190"/>
      <c r="E70" s="191">
        <v>4.2</v>
      </c>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194" t="s">
        <v>1063</v>
      </c>
      <c r="D71" s="190"/>
      <c r="E71" s="191">
        <v>2.1</v>
      </c>
      <c r="F71" s="161"/>
      <c r="G71" s="161"/>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299</v>
      </c>
      <c r="AH71" s="152">
        <v>0</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69">
        <v>14</v>
      </c>
      <c r="B72" s="170" t="s">
        <v>1066</v>
      </c>
      <c r="C72" s="186" t="s">
        <v>1067</v>
      </c>
      <c r="D72" s="171" t="s">
        <v>350</v>
      </c>
      <c r="E72" s="172">
        <v>0.13500000000000001</v>
      </c>
      <c r="F72" s="173"/>
      <c r="G72" s="174">
        <f>ROUND(E72*F72,2)</f>
        <v>0</v>
      </c>
      <c r="H72" s="173"/>
      <c r="I72" s="174">
        <f>ROUND(E72*H72,2)</f>
        <v>0</v>
      </c>
      <c r="J72" s="173"/>
      <c r="K72" s="174">
        <f>ROUND(E72*J72,2)</f>
        <v>0</v>
      </c>
      <c r="L72" s="174">
        <v>21</v>
      </c>
      <c r="M72" s="174">
        <f>G72*(1+L72/100)</f>
        <v>0</v>
      </c>
      <c r="N72" s="174">
        <v>1.0166500000000001</v>
      </c>
      <c r="O72" s="174">
        <f>ROUND(E72*N72,2)</f>
        <v>0.14000000000000001</v>
      </c>
      <c r="P72" s="174">
        <v>0</v>
      </c>
      <c r="Q72" s="174">
        <f>ROUND(E72*P72,2)</f>
        <v>0</v>
      </c>
      <c r="R72" s="174" t="s">
        <v>430</v>
      </c>
      <c r="S72" s="174" t="s">
        <v>261</v>
      </c>
      <c r="T72" s="175" t="s">
        <v>261</v>
      </c>
      <c r="U72" s="161">
        <v>27.672999999999998</v>
      </c>
      <c r="V72" s="161">
        <f>ROUND(E72*U72,2)</f>
        <v>3.74</v>
      </c>
      <c r="W72" s="161"/>
      <c r="X72" s="152"/>
      <c r="Y72" s="152"/>
      <c r="Z72" s="152"/>
      <c r="AA72" s="152"/>
      <c r="AB72" s="152"/>
      <c r="AC72" s="152"/>
      <c r="AD72" s="152"/>
      <c r="AE72" s="152"/>
      <c r="AF72" s="152"/>
      <c r="AG72" s="152" t="s">
        <v>295</v>
      </c>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254" t="s">
        <v>1068</v>
      </c>
      <c r="D73" s="255"/>
      <c r="E73" s="255"/>
      <c r="F73" s="255"/>
      <c r="G73" s="255"/>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297</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4" t="s">
        <v>1057</v>
      </c>
      <c r="D74" s="190"/>
      <c r="E74" s="191"/>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59"/>
      <c r="B75" s="160"/>
      <c r="C75" s="194" t="s">
        <v>1034</v>
      </c>
      <c r="D75" s="190"/>
      <c r="E75" s="191"/>
      <c r="F75" s="161"/>
      <c r="G75" s="161"/>
      <c r="H75" s="161"/>
      <c r="I75" s="161"/>
      <c r="J75" s="161"/>
      <c r="K75" s="161"/>
      <c r="L75" s="161"/>
      <c r="M75" s="161"/>
      <c r="N75" s="161"/>
      <c r="O75" s="161"/>
      <c r="P75" s="161"/>
      <c r="Q75" s="161"/>
      <c r="R75" s="161"/>
      <c r="S75" s="161"/>
      <c r="T75" s="161"/>
      <c r="U75" s="161"/>
      <c r="V75" s="161"/>
      <c r="W75" s="161"/>
      <c r="X75" s="152"/>
      <c r="Y75" s="152"/>
      <c r="Z75" s="152"/>
      <c r="AA75" s="152"/>
      <c r="AB75" s="152"/>
      <c r="AC75" s="152"/>
      <c r="AD75" s="152"/>
      <c r="AE75" s="152"/>
      <c r="AF75" s="152"/>
      <c r="AG75" s="152" t="s">
        <v>299</v>
      </c>
      <c r="AH75" s="152">
        <v>0</v>
      </c>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5" t="s">
        <v>308</v>
      </c>
      <c r="D76" s="192"/>
      <c r="E76" s="193"/>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6" t="s">
        <v>1069</v>
      </c>
      <c r="D77" s="192"/>
      <c r="E77" s="193">
        <v>0.6</v>
      </c>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2</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6" t="s">
        <v>1070</v>
      </c>
      <c r="D78" s="192"/>
      <c r="E78" s="193">
        <v>0.3</v>
      </c>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v>2</v>
      </c>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59"/>
      <c r="B79" s="160"/>
      <c r="C79" s="195" t="s">
        <v>310</v>
      </c>
      <c r="D79" s="192"/>
      <c r="E79" s="193"/>
      <c r="F79" s="161"/>
      <c r="G79" s="161"/>
      <c r="H79" s="161"/>
      <c r="I79" s="161"/>
      <c r="J79" s="161"/>
      <c r="K79" s="161"/>
      <c r="L79" s="161"/>
      <c r="M79" s="161"/>
      <c r="N79" s="161"/>
      <c r="O79" s="161"/>
      <c r="P79" s="161"/>
      <c r="Q79" s="161"/>
      <c r="R79" s="161"/>
      <c r="S79" s="161"/>
      <c r="T79" s="161"/>
      <c r="U79" s="161"/>
      <c r="V79" s="161"/>
      <c r="W79" s="161"/>
      <c r="X79" s="152"/>
      <c r="Y79" s="152"/>
      <c r="Z79" s="152"/>
      <c r="AA79" s="152"/>
      <c r="AB79" s="152"/>
      <c r="AC79" s="152"/>
      <c r="AD79" s="152"/>
      <c r="AE79" s="152"/>
      <c r="AF79" s="152"/>
      <c r="AG79" s="152" t="s">
        <v>299</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194" t="s">
        <v>1071</v>
      </c>
      <c r="D80" s="190"/>
      <c r="E80" s="191">
        <v>0.14000000000000001</v>
      </c>
      <c r="F80" s="161"/>
      <c r="G80" s="161"/>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299</v>
      </c>
      <c r="AH80" s="152">
        <v>0</v>
      </c>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x14ac:dyDescent="0.2">
      <c r="A81" s="163" t="s">
        <v>249</v>
      </c>
      <c r="B81" s="164" t="s">
        <v>162</v>
      </c>
      <c r="C81" s="184" t="s">
        <v>163</v>
      </c>
      <c r="D81" s="165"/>
      <c r="E81" s="166"/>
      <c r="F81" s="167"/>
      <c r="G81" s="167">
        <f>SUMIF(AG82:AG86,"&lt;&gt;NOR",G82:G86)</f>
        <v>0</v>
      </c>
      <c r="H81" s="167"/>
      <c r="I81" s="167">
        <f>SUM(I82:I86)</f>
        <v>0</v>
      </c>
      <c r="J81" s="167"/>
      <c r="K81" s="167">
        <f>SUM(K82:K86)</f>
        <v>0</v>
      </c>
      <c r="L81" s="167"/>
      <c r="M81" s="167">
        <f>SUM(M82:M86)</f>
        <v>0</v>
      </c>
      <c r="N81" s="167"/>
      <c r="O81" s="167">
        <f>SUM(O82:O86)</f>
        <v>1.9</v>
      </c>
      <c r="P81" s="167"/>
      <c r="Q81" s="167">
        <f>SUM(Q82:Q86)</f>
        <v>0</v>
      </c>
      <c r="R81" s="167"/>
      <c r="S81" s="167"/>
      <c r="T81" s="168"/>
      <c r="U81" s="162"/>
      <c r="V81" s="162">
        <f>SUM(V82:V86)</f>
        <v>0.3</v>
      </c>
      <c r="W81" s="162"/>
      <c r="AG81" t="s">
        <v>250</v>
      </c>
    </row>
    <row r="82" spans="1:60" ht="22.5" outlineLevel="1" x14ac:dyDescent="0.2">
      <c r="A82" s="169">
        <v>15</v>
      </c>
      <c r="B82" s="170" t="s">
        <v>1072</v>
      </c>
      <c r="C82" s="186" t="s">
        <v>1073</v>
      </c>
      <c r="D82" s="171" t="s">
        <v>293</v>
      </c>
      <c r="E82" s="172">
        <v>14.4</v>
      </c>
      <c r="F82" s="173"/>
      <c r="G82" s="174">
        <f>ROUND(E82*F82,2)</f>
        <v>0</v>
      </c>
      <c r="H82" s="173"/>
      <c r="I82" s="174">
        <f>ROUND(E82*H82,2)</f>
        <v>0</v>
      </c>
      <c r="J82" s="173"/>
      <c r="K82" s="174">
        <f>ROUND(E82*J82,2)</f>
        <v>0</v>
      </c>
      <c r="L82" s="174">
        <v>21</v>
      </c>
      <c r="M82" s="174">
        <f>G82*(1+L82/100)</f>
        <v>0</v>
      </c>
      <c r="N82" s="174">
        <v>0.13188</v>
      </c>
      <c r="O82" s="174">
        <f>ROUND(E82*N82,2)</f>
        <v>1.9</v>
      </c>
      <c r="P82" s="174">
        <v>0</v>
      </c>
      <c r="Q82" s="174">
        <f>ROUND(E82*P82,2)</f>
        <v>0</v>
      </c>
      <c r="R82" s="174" t="s">
        <v>333</v>
      </c>
      <c r="S82" s="174" t="s">
        <v>261</v>
      </c>
      <c r="T82" s="175" t="s">
        <v>261</v>
      </c>
      <c r="U82" s="161">
        <v>2.1000000000000001E-2</v>
      </c>
      <c r="V82" s="161">
        <f>ROUND(E82*U82,2)</f>
        <v>0.3</v>
      </c>
      <c r="W82" s="161"/>
      <c r="X82" s="152"/>
      <c r="Y82" s="152"/>
      <c r="Z82" s="152"/>
      <c r="AA82" s="152"/>
      <c r="AB82" s="152"/>
      <c r="AC82" s="152"/>
      <c r="AD82" s="152"/>
      <c r="AE82" s="152"/>
      <c r="AF82" s="152"/>
      <c r="AG82" s="152" t="s">
        <v>295</v>
      </c>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254" t="s">
        <v>334</v>
      </c>
      <c r="D83" s="255"/>
      <c r="E83" s="255"/>
      <c r="F83" s="255"/>
      <c r="G83" s="255"/>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297</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1" x14ac:dyDescent="0.2">
      <c r="A84" s="159"/>
      <c r="B84" s="160"/>
      <c r="C84" s="194" t="s">
        <v>1034</v>
      </c>
      <c r="D84" s="190"/>
      <c r="E84" s="191"/>
      <c r="F84" s="161"/>
      <c r="G84" s="161"/>
      <c r="H84" s="161"/>
      <c r="I84" s="161"/>
      <c r="J84" s="161"/>
      <c r="K84" s="161"/>
      <c r="L84" s="161"/>
      <c r="M84" s="161"/>
      <c r="N84" s="161"/>
      <c r="O84" s="161"/>
      <c r="P84" s="161"/>
      <c r="Q84" s="161"/>
      <c r="R84" s="161"/>
      <c r="S84" s="161"/>
      <c r="T84" s="161"/>
      <c r="U84" s="161"/>
      <c r="V84" s="161"/>
      <c r="W84" s="161"/>
      <c r="X84" s="152"/>
      <c r="Y84" s="152"/>
      <c r="Z84" s="152"/>
      <c r="AA84" s="152"/>
      <c r="AB84" s="152"/>
      <c r="AC84" s="152"/>
      <c r="AD84" s="152"/>
      <c r="AE84" s="152"/>
      <c r="AF84" s="152"/>
      <c r="AG84" s="152" t="s">
        <v>299</v>
      </c>
      <c r="AH84" s="152">
        <v>0</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4" t="s">
        <v>1074</v>
      </c>
      <c r="D85" s="190"/>
      <c r="E85" s="191"/>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0</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4" t="s">
        <v>1075</v>
      </c>
      <c r="D86" s="190"/>
      <c r="E86" s="191">
        <v>14.4</v>
      </c>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x14ac:dyDescent="0.2">
      <c r="A87" s="163" t="s">
        <v>249</v>
      </c>
      <c r="B87" s="164" t="s">
        <v>164</v>
      </c>
      <c r="C87" s="184" t="s">
        <v>165</v>
      </c>
      <c r="D87" s="165"/>
      <c r="E87" s="166"/>
      <c r="F87" s="167"/>
      <c r="G87" s="167">
        <f>SUMIF(AG88:AG92,"&lt;&gt;NOR",G88:G92)</f>
        <v>0</v>
      </c>
      <c r="H87" s="167"/>
      <c r="I87" s="167">
        <f>SUM(I88:I92)</f>
        <v>0</v>
      </c>
      <c r="J87" s="167"/>
      <c r="K87" s="167">
        <f>SUM(K88:K92)</f>
        <v>0</v>
      </c>
      <c r="L87" s="167"/>
      <c r="M87" s="167">
        <f>SUM(M88:M92)</f>
        <v>0</v>
      </c>
      <c r="N87" s="167"/>
      <c r="O87" s="167">
        <f>SUM(O88:O92)</f>
        <v>1.45</v>
      </c>
      <c r="P87" s="167"/>
      <c r="Q87" s="167">
        <f>SUM(Q88:Q92)</f>
        <v>0</v>
      </c>
      <c r="R87" s="167"/>
      <c r="S87" s="167"/>
      <c r="T87" s="168"/>
      <c r="U87" s="162"/>
      <c r="V87" s="162">
        <f>SUM(V88:V92)</f>
        <v>6.77</v>
      </c>
      <c r="W87" s="162"/>
      <c r="AG87" t="s">
        <v>250</v>
      </c>
    </row>
    <row r="88" spans="1:60" outlineLevel="1" x14ac:dyDescent="0.2">
      <c r="A88" s="169">
        <v>16</v>
      </c>
      <c r="B88" s="170" t="s">
        <v>1076</v>
      </c>
      <c r="C88" s="186" t="s">
        <v>1077</v>
      </c>
      <c r="D88" s="171" t="s">
        <v>293</v>
      </c>
      <c r="E88" s="172">
        <v>14.4</v>
      </c>
      <c r="F88" s="173"/>
      <c r="G88" s="174">
        <f>ROUND(E88*F88,2)</f>
        <v>0</v>
      </c>
      <c r="H88" s="173"/>
      <c r="I88" s="174">
        <f>ROUND(E88*H88,2)</f>
        <v>0</v>
      </c>
      <c r="J88" s="173"/>
      <c r="K88" s="174">
        <f>ROUND(E88*J88,2)</f>
        <v>0</v>
      </c>
      <c r="L88" s="174">
        <v>21</v>
      </c>
      <c r="M88" s="174">
        <f>G88*(1+L88/100)</f>
        <v>0</v>
      </c>
      <c r="N88" s="174">
        <v>0.1008</v>
      </c>
      <c r="O88" s="174">
        <f>ROUND(E88*N88,2)</f>
        <v>1.45</v>
      </c>
      <c r="P88" s="174">
        <v>0</v>
      </c>
      <c r="Q88" s="174">
        <f>ROUND(E88*P88,2)</f>
        <v>0</v>
      </c>
      <c r="R88" s="174" t="s">
        <v>430</v>
      </c>
      <c r="S88" s="174" t="s">
        <v>261</v>
      </c>
      <c r="T88" s="175" t="s">
        <v>261</v>
      </c>
      <c r="U88" s="161">
        <v>0.47</v>
      </c>
      <c r="V88" s="161">
        <f>ROUND(E88*U88,2)</f>
        <v>6.77</v>
      </c>
      <c r="W88" s="161"/>
      <c r="X88" s="152"/>
      <c r="Y88" s="152"/>
      <c r="Z88" s="152"/>
      <c r="AA88" s="152"/>
      <c r="AB88" s="152"/>
      <c r="AC88" s="152"/>
      <c r="AD88" s="152"/>
      <c r="AE88" s="152"/>
      <c r="AF88" s="152"/>
      <c r="AG88" s="152" t="s">
        <v>295</v>
      </c>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1" x14ac:dyDescent="0.2">
      <c r="A89" s="159"/>
      <c r="B89" s="160"/>
      <c r="C89" s="254" t="s">
        <v>1078</v>
      </c>
      <c r="D89" s="255"/>
      <c r="E89" s="255"/>
      <c r="F89" s="255"/>
      <c r="G89" s="255"/>
      <c r="H89" s="161"/>
      <c r="I89" s="161"/>
      <c r="J89" s="161"/>
      <c r="K89" s="161"/>
      <c r="L89" s="161"/>
      <c r="M89" s="161"/>
      <c r="N89" s="161"/>
      <c r="O89" s="161"/>
      <c r="P89" s="161"/>
      <c r="Q89" s="161"/>
      <c r="R89" s="161"/>
      <c r="S89" s="161"/>
      <c r="T89" s="161"/>
      <c r="U89" s="161"/>
      <c r="V89" s="161"/>
      <c r="W89" s="161"/>
      <c r="X89" s="152"/>
      <c r="Y89" s="152"/>
      <c r="Z89" s="152"/>
      <c r="AA89" s="152"/>
      <c r="AB89" s="152"/>
      <c r="AC89" s="152"/>
      <c r="AD89" s="152"/>
      <c r="AE89" s="152"/>
      <c r="AF89" s="152"/>
      <c r="AG89" s="152" t="s">
        <v>297</v>
      </c>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59"/>
      <c r="B90" s="160"/>
      <c r="C90" s="194" t="s">
        <v>1034</v>
      </c>
      <c r="D90" s="190"/>
      <c r="E90" s="191"/>
      <c r="F90" s="161"/>
      <c r="G90" s="161"/>
      <c r="H90" s="161"/>
      <c r="I90" s="161"/>
      <c r="J90" s="161"/>
      <c r="K90" s="161"/>
      <c r="L90" s="161"/>
      <c r="M90" s="161"/>
      <c r="N90" s="161"/>
      <c r="O90" s="161"/>
      <c r="P90" s="161"/>
      <c r="Q90" s="161"/>
      <c r="R90" s="161"/>
      <c r="S90" s="161"/>
      <c r="T90" s="161"/>
      <c r="U90" s="161"/>
      <c r="V90" s="161"/>
      <c r="W90" s="161"/>
      <c r="X90" s="152"/>
      <c r="Y90" s="152"/>
      <c r="Z90" s="152"/>
      <c r="AA90" s="152"/>
      <c r="AB90" s="152"/>
      <c r="AC90" s="152"/>
      <c r="AD90" s="152"/>
      <c r="AE90" s="152"/>
      <c r="AF90" s="152"/>
      <c r="AG90" s="152" t="s">
        <v>299</v>
      </c>
      <c r="AH90" s="152">
        <v>0</v>
      </c>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59"/>
      <c r="B91" s="160"/>
      <c r="C91" s="194" t="s">
        <v>1074</v>
      </c>
      <c r="D91" s="190"/>
      <c r="E91" s="191"/>
      <c r="F91" s="161"/>
      <c r="G91" s="161"/>
      <c r="H91" s="161"/>
      <c r="I91" s="161"/>
      <c r="J91" s="161"/>
      <c r="K91" s="161"/>
      <c r="L91" s="161"/>
      <c r="M91" s="161"/>
      <c r="N91" s="161"/>
      <c r="O91" s="161"/>
      <c r="P91" s="161"/>
      <c r="Q91" s="161"/>
      <c r="R91" s="161"/>
      <c r="S91" s="161"/>
      <c r="T91" s="161"/>
      <c r="U91" s="161"/>
      <c r="V91" s="161"/>
      <c r="W91" s="161"/>
      <c r="X91" s="152"/>
      <c r="Y91" s="152"/>
      <c r="Z91" s="152"/>
      <c r="AA91" s="152"/>
      <c r="AB91" s="152"/>
      <c r="AC91" s="152"/>
      <c r="AD91" s="152"/>
      <c r="AE91" s="152"/>
      <c r="AF91" s="152"/>
      <c r="AG91" s="152" t="s">
        <v>299</v>
      </c>
      <c r="AH91" s="152">
        <v>0</v>
      </c>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194" t="s">
        <v>1075</v>
      </c>
      <c r="D92" s="190"/>
      <c r="E92" s="191">
        <v>14.4</v>
      </c>
      <c r="F92" s="161"/>
      <c r="G92" s="161"/>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299</v>
      </c>
      <c r="AH92" s="152">
        <v>0</v>
      </c>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x14ac:dyDescent="0.2">
      <c r="A93" s="163" t="s">
        <v>249</v>
      </c>
      <c r="B93" s="164" t="s">
        <v>174</v>
      </c>
      <c r="C93" s="184" t="s">
        <v>175</v>
      </c>
      <c r="D93" s="165"/>
      <c r="E93" s="166"/>
      <c r="F93" s="167"/>
      <c r="G93" s="167">
        <f>SUMIF(AG94:AG98,"&lt;&gt;NOR",G94:G98)</f>
        <v>0</v>
      </c>
      <c r="H93" s="167"/>
      <c r="I93" s="167">
        <f>SUM(I94:I98)</f>
        <v>0</v>
      </c>
      <c r="J93" s="167"/>
      <c r="K93" s="167">
        <f>SUM(K94:K98)</f>
        <v>0</v>
      </c>
      <c r="L93" s="167"/>
      <c r="M93" s="167">
        <f>SUM(M94:M98)</f>
        <v>0</v>
      </c>
      <c r="N93" s="167"/>
      <c r="O93" s="167">
        <f>SUM(O94:O98)</f>
        <v>0</v>
      </c>
      <c r="P93" s="167"/>
      <c r="Q93" s="167">
        <f>SUM(Q94:Q98)</f>
        <v>4.32</v>
      </c>
      <c r="R93" s="167"/>
      <c r="S93" s="167"/>
      <c r="T93" s="168"/>
      <c r="U93" s="162"/>
      <c r="V93" s="162">
        <f>SUM(V94:V98)</f>
        <v>15.3</v>
      </c>
      <c r="W93" s="162"/>
      <c r="AG93" t="s">
        <v>250</v>
      </c>
    </row>
    <row r="94" spans="1:60" outlineLevel="1" x14ac:dyDescent="0.2">
      <c r="A94" s="169">
        <v>17</v>
      </c>
      <c r="B94" s="170" t="s">
        <v>1079</v>
      </c>
      <c r="C94" s="186" t="s">
        <v>1080</v>
      </c>
      <c r="D94" s="171" t="s">
        <v>305</v>
      </c>
      <c r="E94" s="172">
        <v>1.8</v>
      </c>
      <c r="F94" s="173"/>
      <c r="G94" s="174">
        <f>ROUND(E94*F94,2)</f>
        <v>0</v>
      </c>
      <c r="H94" s="173"/>
      <c r="I94" s="174">
        <f>ROUND(E94*H94,2)</f>
        <v>0</v>
      </c>
      <c r="J94" s="173"/>
      <c r="K94" s="174">
        <f>ROUND(E94*J94,2)</f>
        <v>0</v>
      </c>
      <c r="L94" s="174">
        <v>21</v>
      </c>
      <c r="M94" s="174">
        <f>G94*(1+L94/100)</f>
        <v>0</v>
      </c>
      <c r="N94" s="174">
        <v>1.47E-3</v>
      </c>
      <c r="O94" s="174">
        <f>ROUND(E94*N94,2)</f>
        <v>0</v>
      </c>
      <c r="P94" s="174">
        <v>2.4</v>
      </c>
      <c r="Q94" s="174">
        <f>ROUND(E94*P94,2)</f>
        <v>4.32</v>
      </c>
      <c r="R94" s="174" t="s">
        <v>373</v>
      </c>
      <c r="S94" s="174" t="s">
        <v>261</v>
      </c>
      <c r="T94" s="175" t="s">
        <v>261</v>
      </c>
      <c r="U94" s="161">
        <v>8.5</v>
      </c>
      <c r="V94" s="161">
        <f>ROUND(E94*U94,2)</f>
        <v>15.3</v>
      </c>
      <c r="W94" s="161"/>
      <c r="X94" s="152"/>
      <c r="Y94" s="152"/>
      <c r="Z94" s="152"/>
      <c r="AA94" s="152"/>
      <c r="AB94" s="152"/>
      <c r="AC94" s="152"/>
      <c r="AD94" s="152"/>
      <c r="AE94" s="152"/>
      <c r="AF94" s="152"/>
      <c r="AG94" s="152" t="s">
        <v>295</v>
      </c>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ht="22.5" outlineLevel="1" x14ac:dyDescent="0.2">
      <c r="A95" s="159"/>
      <c r="B95" s="160"/>
      <c r="C95" s="254" t="s">
        <v>1081</v>
      </c>
      <c r="D95" s="255"/>
      <c r="E95" s="255"/>
      <c r="F95" s="255"/>
      <c r="G95" s="255"/>
      <c r="H95" s="161"/>
      <c r="I95" s="161"/>
      <c r="J95" s="161"/>
      <c r="K95" s="161"/>
      <c r="L95" s="161"/>
      <c r="M95" s="161"/>
      <c r="N95" s="161"/>
      <c r="O95" s="161"/>
      <c r="P95" s="161"/>
      <c r="Q95" s="161"/>
      <c r="R95" s="161"/>
      <c r="S95" s="161"/>
      <c r="T95" s="161"/>
      <c r="U95" s="161"/>
      <c r="V95" s="161"/>
      <c r="W95" s="161"/>
      <c r="X95" s="152"/>
      <c r="Y95" s="152"/>
      <c r="Z95" s="152"/>
      <c r="AA95" s="152"/>
      <c r="AB95" s="152"/>
      <c r="AC95" s="152"/>
      <c r="AD95" s="152"/>
      <c r="AE95" s="152"/>
      <c r="AF95" s="152"/>
      <c r="AG95" s="152" t="s">
        <v>297</v>
      </c>
      <c r="AH95" s="152"/>
      <c r="AI95" s="152"/>
      <c r="AJ95" s="152"/>
      <c r="AK95" s="152"/>
      <c r="AL95" s="152"/>
      <c r="AM95" s="152"/>
      <c r="AN95" s="152"/>
      <c r="AO95" s="152"/>
      <c r="AP95" s="152"/>
      <c r="AQ95" s="152"/>
      <c r="AR95" s="152"/>
      <c r="AS95" s="152"/>
      <c r="AT95" s="152"/>
      <c r="AU95" s="152"/>
      <c r="AV95" s="152"/>
      <c r="AW95" s="152"/>
      <c r="AX95" s="152"/>
      <c r="AY95" s="152"/>
      <c r="AZ95" s="152"/>
      <c r="BA95" s="197" t="str">
        <f>C95</f>
        <v>nebo vybourání otvorů průřezové plochy přes 4 m2 ve zdivu železobetonovém, včetně pomocného lešení o výšce podlahy do 1900 mm a pro zatížení do 1,5 kPa  (150 kg/m2),</v>
      </c>
      <c r="BB95" s="152"/>
      <c r="BC95" s="152"/>
      <c r="BD95" s="152"/>
      <c r="BE95" s="152"/>
      <c r="BF95" s="152"/>
      <c r="BG95" s="152"/>
      <c r="BH95" s="152"/>
    </row>
    <row r="96" spans="1:60" outlineLevel="1" x14ac:dyDescent="0.2">
      <c r="A96" s="159"/>
      <c r="B96" s="160"/>
      <c r="C96" s="194" t="s">
        <v>1082</v>
      </c>
      <c r="D96" s="190"/>
      <c r="E96" s="191"/>
      <c r="F96" s="161"/>
      <c r="G96" s="161"/>
      <c r="H96" s="161"/>
      <c r="I96" s="161"/>
      <c r="J96" s="161"/>
      <c r="K96" s="161"/>
      <c r="L96" s="161"/>
      <c r="M96" s="161"/>
      <c r="N96" s="161"/>
      <c r="O96" s="161"/>
      <c r="P96" s="161"/>
      <c r="Q96" s="161"/>
      <c r="R96" s="161"/>
      <c r="S96" s="161"/>
      <c r="T96" s="161"/>
      <c r="U96" s="161"/>
      <c r="V96" s="161"/>
      <c r="W96" s="161"/>
      <c r="X96" s="152"/>
      <c r="Y96" s="152"/>
      <c r="Z96" s="152"/>
      <c r="AA96" s="152"/>
      <c r="AB96" s="152"/>
      <c r="AC96" s="152"/>
      <c r="AD96" s="152"/>
      <c r="AE96" s="152"/>
      <c r="AF96" s="152"/>
      <c r="AG96" s="152" t="s">
        <v>299</v>
      </c>
      <c r="AH96" s="152">
        <v>0</v>
      </c>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59"/>
      <c r="B97" s="160"/>
      <c r="C97" s="194" t="s">
        <v>1083</v>
      </c>
      <c r="D97" s="190"/>
      <c r="E97" s="191">
        <v>1.2</v>
      </c>
      <c r="F97" s="161"/>
      <c r="G97" s="161"/>
      <c r="H97" s="161"/>
      <c r="I97" s="161"/>
      <c r="J97" s="161"/>
      <c r="K97" s="161"/>
      <c r="L97" s="161"/>
      <c r="M97" s="161"/>
      <c r="N97" s="161"/>
      <c r="O97" s="161"/>
      <c r="P97" s="161"/>
      <c r="Q97" s="161"/>
      <c r="R97" s="161"/>
      <c r="S97" s="161"/>
      <c r="T97" s="161"/>
      <c r="U97" s="161"/>
      <c r="V97" s="161"/>
      <c r="W97" s="161"/>
      <c r="X97" s="152"/>
      <c r="Y97" s="152"/>
      <c r="Z97" s="152"/>
      <c r="AA97" s="152"/>
      <c r="AB97" s="152"/>
      <c r="AC97" s="152"/>
      <c r="AD97" s="152"/>
      <c r="AE97" s="152"/>
      <c r="AF97" s="152"/>
      <c r="AG97" s="152" t="s">
        <v>299</v>
      </c>
      <c r="AH97" s="152">
        <v>0</v>
      </c>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59"/>
      <c r="B98" s="160"/>
      <c r="C98" s="194" t="s">
        <v>1084</v>
      </c>
      <c r="D98" s="190"/>
      <c r="E98" s="191">
        <v>0.6</v>
      </c>
      <c r="F98" s="161"/>
      <c r="G98" s="161"/>
      <c r="H98" s="161"/>
      <c r="I98" s="161"/>
      <c r="J98" s="161"/>
      <c r="K98" s="161"/>
      <c r="L98" s="161"/>
      <c r="M98" s="161"/>
      <c r="N98" s="161"/>
      <c r="O98" s="161"/>
      <c r="P98" s="161"/>
      <c r="Q98" s="161"/>
      <c r="R98" s="161"/>
      <c r="S98" s="161"/>
      <c r="T98" s="161"/>
      <c r="U98" s="161"/>
      <c r="V98" s="161"/>
      <c r="W98" s="161"/>
      <c r="X98" s="152"/>
      <c r="Y98" s="152"/>
      <c r="Z98" s="152"/>
      <c r="AA98" s="152"/>
      <c r="AB98" s="152"/>
      <c r="AC98" s="152"/>
      <c r="AD98" s="152"/>
      <c r="AE98" s="152"/>
      <c r="AF98" s="152"/>
      <c r="AG98" s="152" t="s">
        <v>299</v>
      </c>
      <c r="AH98" s="152">
        <v>0</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x14ac:dyDescent="0.2">
      <c r="A99" s="163" t="s">
        <v>249</v>
      </c>
      <c r="B99" s="164" t="s">
        <v>176</v>
      </c>
      <c r="C99" s="184" t="s">
        <v>177</v>
      </c>
      <c r="D99" s="165"/>
      <c r="E99" s="166"/>
      <c r="F99" s="167"/>
      <c r="G99" s="167">
        <f>SUMIF(AG100:AG104,"&lt;&gt;NOR",G100:G104)</f>
        <v>0</v>
      </c>
      <c r="H99" s="167"/>
      <c r="I99" s="167">
        <f>SUM(I100:I104)</f>
        <v>0</v>
      </c>
      <c r="J99" s="167"/>
      <c r="K99" s="167">
        <f>SUM(K100:K104)</f>
        <v>0</v>
      </c>
      <c r="L99" s="167"/>
      <c r="M99" s="167">
        <f>SUM(M100:M104)</f>
        <v>0</v>
      </c>
      <c r="N99" s="167"/>
      <c r="O99" s="167">
        <f>SUM(O100:O104)</f>
        <v>0</v>
      </c>
      <c r="P99" s="167"/>
      <c r="Q99" s="167">
        <f>SUM(Q100:Q104)</f>
        <v>0</v>
      </c>
      <c r="R99" s="167"/>
      <c r="S99" s="167"/>
      <c r="T99" s="168"/>
      <c r="U99" s="162"/>
      <c r="V99" s="162">
        <f>SUM(V100:V104)</f>
        <v>10.45</v>
      </c>
      <c r="W99" s="162"/>
      <c r="AG99" t="s">
        <v>250</v>
      </c>
    </row>
    <row r="100" spans="1:60" outlineLevel="1" x14ac:dyDescent="0.2">
      <c r="A100" s="169">
        <v>18</v>
      </c>
      <c r="B100" s="170" t="s">
        <v>999</v>
      </c>
      <c r="C100" s="186" t="s">
        <v>1000</v>
      </c>
      <c r="D100" s="171" t="s">
        <v>350</v>
      </c>
      <c r="E100" s="172">
        <v>24.470310000000001</v>
      </c>
      <c r="F100" s="173"/>
      <c r="G100" s="174">
        <f>ROUND(E100*F100,2)</f>
        <v>0</v>
      </c>
      <c r="H100" s="173"/>
      <c r="I100" s="174">
        <f>ROUND(E100*H100,2)</f>
        <v>0</v>
      </c>
      <c r="J100" s="173"/>
      <c r="K100" s="174">
        <f>ROUND(E100*J100,2)</f>
        <v>0</v>
      </c>
      <c r="L100" s="174">
        <v>21</v>
      </c>
      <c r="M100" s="174">
        <f>G100*(1+L100/100)</f>
        <v>0</v>
      </c>
      <c r="N100" s="174">
        <v>0</v>
      </c>
      <c r="O100" s="174">
        <f>ROUND(E100*N100,2)</f>
        <v>0</v>
      </c>
      <c r="P100" s="174">
        <v>0</v>
      </c>
      <c r="Q100" s="174">
        <f>ROUND(E100*P100,2)</f>
        <v>0</v>
      </c>
      <c r="R100" s="174" t="s">
        <v>709</v>
      </c>
      <c r="S100" s="174" t="s">
        <v>261</v>
      </c>
      <c r="T100" s="175" t="s">
        <v>261</v>
      </c>
      <c r="U100" s="161">
        <v>0.42699999999999999</v>
      </c>
      <c r="V100" s="161">
        <f>ROUND(E100*U100,2)</f>
        <v>10.45</v>
      </c>
      <c r="W100" s="161"/>
      <c r="X100" s="152"/>
      <c r="Y100" s="152"/>
      <c r="Z100" s="152"/>
      <c r="AA100" s="152"/>
      <c r="AB100" s="152"/>
      <c r="AC100" s="152"/>
      <c r="AD100" s="152"/>
      <c r="AE100" s="152"/>
      <c r="AF100" s="152"/>
      <c r="AG100" s="152" t="s">
        <v>351</v>
      </c>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59"/>
      <c r="B101" s="160"/>
      <c r="C101" s="254" t="s">
        <v>1001</v>
      </c>
      <c r="D101" s="255"/>
      <c r="E101" s="255"/>
      <c r="F101" s="255"/>
      <c r="G101" s="255"/>
      <c r="H101" s="161"/>
      <c r="I101" s="161"/>
      <c r="J101" s="161"/>
      <c r="K101" s="161"/>
      <c r="L101" s="161"/>
      <c r="M101" s="161"/>
      <c r="N101" s="161"/>
      <c r="O101" s="161"/>
      <c r="P101" s="161"/>
      <c r="Q101" s="161"/>
      <c r="R101" s="161"/>
      <c r="S101" s="161"/>
      <c r="T101" s="161"/>
      <c r="U101" s="161"/>
      <c r="V101" s="161"/>
      <c r="W101" s="161"/>
      <c r="X101" s="152"/>
      <c r="Y101" s="152"/>
      <c r="Z101" s="152"/>
      <c r="AA101" s="152"/>
      <c r="AB101" s="152"/>
      <c r="AC101" s="152"/>
      <c r="AD101" s="152"/>
      <c r="AE101" s="152"/>
      <c r="AF101" s="152"/>
      <c r="AG101" s="152" t="s">
        <v>297</v>
      </c>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59"/>
      <c r="B102" s="160"/>
      <c r="C102" s="194" t="s">
        <v>353</v>
      </c>
      <c r="D102" s="190"/>
      <c r="E102" s="191"/>
      <c r="F102" s="161"/>
      <c r="G102" s="161"/>
      <c r="H102" s="161"/>
      <c r="I102" s="161"/>
      <c r="J102" s="161"/>
      <c r="K102" s="161"/>
      <c r="L102" s="161"/>
      <c r="M102" s="161"/>
      <c r="N102" s="161"/>
      <c r="O102" s="161"/>
      <c r="P102" s="161"/>
      <c r="Q102" s="161"/>
      <c r="R102" s="161"/>
      <c r="S102" s="161"/>
      <c r="T102" s="161"/>
      <c r="U102" s="161"/>
      <c r="V102" s="161"/>
      <c r="W102" s="161"/>
      <c r="X102" s="152"/>
      <c r="Y102" s="152"/>
      <c r="Z102" s="152"/>
      <c r="AA102" s="152"/>
      <c r="AB102" s="152"/>
      <c r="AC102" s="152"/>
      <c r="AD102" s="152"/>
      <c r="AE102" s="152"/>
      <c r="AF102" s="152"/>
      <c r="AG102" s="152" t="s">
        <v>299</v>
      </c>
      <c r="AH102" s="152">
        <v>0</v>
      </c>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59"/>
      <c r="B103" s="160"/>
      <c r="C103" s="194" t="s">
        <v>1085</v>
      </c>
      <c r="D103" s="190"/>
      <c r="E103" s="191"/>
      <c r="F103" s="161"/>
      <c r="G103" s="161"/>
      <c r="H103" s="161"/>
      <c r="I103" s="161"/>
      <c r="J103" s="161"/>
      <c r="K103" s="161"/>
      <c r="L103" s="161"/>
      <c r="M103" s="161"/>
      <c r="N103" s="161"/>
      <c r="O103" s="161"/>
      <c r="P103" s="161"/>
      <c r="Q103" s="161"/>
      <c r="R103" s="161"/>
      <c r="S103" s="161"/>
      <c r="T103" s="161"/>
      <c r="U103" s="161"/>
      <c r="V103" s="161"/>
      <c r="W103" s="161"/>
      <c r="X103" s="152"/>
      <c r="Y103" s="152"/>
      <c r="Z103" s="152"/>
      <c r="AA103" s="152"/>
      <c r="AB103" s="152"/>
      <c r="AC103" s="152"/>
      <c r="AD103" s="152"/>
      <c r="AE103" s="152"/>
      <c r="AF103" s="152"/>
      <c r="AG103" s="152" t="s">
        <v>299</v>
      </c>
      <c r="AH103" s="152">
        <v>0</v>
      </c>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59"/>
      <c r="B104" s="160"/>
      <c r="C104" s="194" t="s">
        <v>1086</v>
      </c>
      <c r="D104" s="190"/>
      <c r="E104" s="191">
        <v>24.470310000000001</v>
      </c>
      <c r="F104" s="161"/>
      <c r="G104" s="161"/>
      <c r="H104" s="161"/>
      <c r="I104" s="161"/>
      <c r="J104" s="161"/>
      <c r="K104" s="161"/>
      <c r="L104" s="161"/>
      <c r="M104" s="161"/>
      <c r="N104" s="161"/>
      <c r="O104" s="161"/>
      <c r="P104" s="161"/>
      <c r="Q104" s="161"/>
      <c r="R104" s="161"/>
      <c r="S104" s="161"/>
      <c r="T104" s="161"/>
      <c r="U104" s="161"/>
      <c r="V104" s="161"/>
      <c r="W104" s="161"/>
      <c r="X104" s="152"/>
      <c r="Y104" s="152"/>
      <c r="Z104" s="152"/>
      <c r="AA104" s="152"/>
      <c r="AB104" s="152"/>
      <c r="AC104" s="152"/>
      <c r="AD104" s="152"/>
      <c r="AE104" s="152"/>
      <c r="AF104" s="152"/>
      <c r="AG104" s="152" t="s">
        <v>299</v>
      </c>
      <c r="AH104" s="152">
        <v>0</v>
      </c>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x14ac:dyDescent="0.2">
      <c r="A105" s="163" t="s">
        <v>249</v>
      </c>
      <c r="B105" s="164" t="s">
        <v>184</v>
      </c>
      <c r="C105" s="184" t="s">
        <v>185</v>
      </c>
      <c r="D105" s="165"/>
      <c r="E105" s="166"/>
      <c r="F105" s="167"/>
      <c r="G105" s="167">
        <f>SUMIF(AG106:AG114,"&lt;&gt;NOR",G106:G114)</f>
        <v>0</v>
      </c>
      <c r="H105" s="167"/>
      <c r="I105" s="167">
        <f>SUM(I106:I114)</f>
        <v>0</v>
      </c>
      <c r="J105" s="167"/>
      <c r="K105" s="167">
        <f>SUM(K106:K114)</f>
        <v>0</v>
      </c>
      <c r="L105" s="167"/>
      <c r="M105" s="167">
        <f>SUM(M106:M114)</f>
        <v>0</v>
      </c>
      <c r="N105" s="167"/>
      <c r="O105" s="167">
        <f>SUM(O106:O114)</f>
        <v>2.5</v>
      </c>
      <c r="P105" s="167"/>
      <c r="Q105" s="167">
        <f>SUM(Q106:Q114)</f>
        <v>0</v>
      </c>
      <c r="R105" s="167"/>
      <c r="S105" s="167"/>
      <c r="T105" s="168"/>
      <c r="U105" s="162"/>
      <c r="V105" s="162">
        <f>SUM(V106:V114)</f>
        <v>5.64</v>
      </c>
      <c r="W105" s="162"/>
      <c r="AG105" t="s">
        <v>250</v>
      </c>
    </row>
    <row r="106" spans="1:60" outlineLevel="1" x14ac:dyDescent="0.2">
      <c r="A106" s="169">
        <v>19</v>
      </c>
      <c r="B106" s="170" t="s">
        <v>1087</v>
      </c>
      <c r="C106" s="186" t="s">
        <v>1088</v>
      </c>
      <c r="D106" s="171" t="s">
        <v>369</v>
      </c>
      <c r="E106" s="172">
        <v>50</v>
      </c>
      <c r="F106" s="173"/>
      <c r="G106" s="174">
        <f>ROUND(E106*F106,2)</f>
        <v>0</v>
      </c>
      <c r="H106" s="173"/>
      <c r="I106" s="174">
        <f>ROUND(E106*H106,2)</f>
        <v>0</v>
      </c>
      <c r="J106" s="173"/>
      <c r="K106" s="174">
        <f>ROUND(E106*J106,2)</f>
        <v>0</v>
      </c>
      <c r="L106" s="174">
        <v>21</v>
      </c>
      <c r="M106" s="174">
        <f>G106*(1+L106/100)</f>
        <v>0</v>
      </c>
      <c r="N106" s="174">
        <v>0.05</v>
      </c>
      <c r="O106" s="174">
        <f>ROUND(E106*N106,2)</f>
        <v>2.5</v>
      </c>
      <c r="P106" s="174">
        <v>0</v>
      </c>
      <c r="Q106" s="174">
        <f>ROUND(E106*P106,2)</f>
        <v>0</v>
      </c>
      <c r="R106" s="174"/>
      <c r="S106" s="174" t="s">
        <v>254</v>
      </c>
      <c r="T106" s="175" t="s">
        <v>255</v>
      </c>
      <c r="U106" s="161">
        <v>0</v>
      </c>
      <c r="V106" s="161">
        <f>ROUND(E106*U106,2)</f>
        <v>0</v>
      </c>
      <c r="W106" s="161"/>
      <c r="X106" s="152"/>
      <c r="Y106" s="152"/>
      <c r="Z106" s="152"/>
      <c r="AA106" s="152"/>
      <c r="AB106" s="152"/>
      <c r="AC106" s="152"/>
      <c r="AD106" s="152"/>
      <c r="AE106" s="152"/>
      <c r="AF106" s="152"/>
      <c r="AG106" s="152" t="s">
        <v>295</v>
      </c>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59"/>
      <c r="B107" s="160"/>
      <c r="C107" s="194" t="s">
        <v>1034</v>
      </c>
      <c r="D107" s="190"/>
      <c r="E107" s="191"/>
      <c r="F107" s="161"/>
      <c r="G107" s="161"/>
      <c r="H107" s="161"/>
      <c r="I107" s="161"/>
      <c r="J107" s="161"/>
      <c r="K107" s="161"/>
      <c r="L107" s="161"/>
      <c r="M107" s="161"/>
      <c r="N107" s="161"/>
      <c r="O107" s="161"/>
      <c r="P107" s="161"/>
      <c r="Q107" s="161"/>
      <c r="R107" s="161"/>
      <c r="S107" s="161"/>
      <c r="T107" s="161"/>
      <c r="U107" s="161"/>
      <c r="V107" s="161"/>
      <c r="W107" s="161"/>
      <c r="X107" s="152"/>
      <c r="Y107" s="152"/>
      <c r="Z107" s="152"/>
      <c r="AA107" s="152"/>
      <c r="AB107" s="152"/>
      <c r="AC107" s="152"/>
      <c r="AD107" s="152"/>
      <c r="AE107" s="152"/>
      <c r="AF107" s="152"/>
      <c r="AG107" s="152" t="s">
        <v>299</v>
      </c>
      <c r="AH107" s="152">
        <v>0</v>
      </c>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outlineLevel="1" x14ac:dyDescent="0.2">
      <c r="A108" s="159"/>
      <c r="B108" s="160"/>
      <c r="C108" s="194" t="s">
        <v>1089</v>
      </c>
      <c r="D108" s="190"/>
      <c r="E108" s="191">
        <v>26</v>
      </c>
      <c r="F108" s="161"/>
      <c r="G108" s="161"/>
      <c r="H108" s="161"/>
      <c r="I108" s="161"/>
      <c r="J108" s="161"/>
      <c r="K108" s="161"/>
      <c r="L108" s="161"/>
      <c r="M108" s="161"/>
      <c r="N108" s="161"/>
      <c r="O108" s="161"/>
      <c r="P108" s="161"/>
      <c r="Q108" s="161"/>
      <c r="R108" s="161"/>
      <c r="S108" s="161"/>
      <c r="T108" s="161"/>
      <c r="U108" s="161"/>
      <c r="V108" s="161"/>
      <c r="W108" s="161"/>
      <c r="X108" s="152"/>
      <c r="Y108" s="152"/>
      <c r="Z108" s="152"/>
      <c r="AA108" s="152"/>
      <c r="AB108" s="152"/>
      <c r="AC108" s="152"/>
      <c r="AD108" s="152"/>
      <c r="AE108" s="152"/>
      <c r="AF108" s="152"/>
      <c r="AG108" s="152" t="s">
        <v>299</v>
      </c>
      <c r="AH108" s="152">
        <v>0</v>
      </c>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1" x14ac:dyDescent="0.2">
      <c r="A109" s="159"/>
      <c r="B109" s="160"/>
      <c r="C109" s="194" t="s">
        <v>1090</v>
      </c>
      <c r="D109" s="190"/>
      <c r="E109" s="191">
        <v>24</v>
      </c>
      <c r="F109" s="161"/>
      <c r="G109" s="161"/>
      <c r="H109" s="161"/>
      <c r="I109" s="161"/>
      <c r="J109" s="161"/>
      <c r="K109" s="161"/>
      <c r="L109" s="161"/>
      <c r="M109" s="161"/>
      <c r="N109" s="161"/>
      <c r="O109" s="161"/>
      <c r="P109" s="161"/>
      <c r="Q109" s="161"/>
      <c r="R109" s="161"/>
      <c r="S109" s="161"/>
      <c r="T109" s="161"/>
      <c r="U109" s="161"/>
      <c r="V109" s="161"/>
      <c r="W109" s="161"/>
      <c r="X109" s="152"/>
      <c r="Y109" s="152"/>
      <c r="Z109" s="152"/>
      <c r="AA109" s="152"/>
      <c r="AB109" s="152"/>
      <c r="AC109" s="152"/>
      <c r="AD109" s="152"/>
      <c r="AE109" s="152"/>
      <c r="AF109" s="152"/>
      <c r="AG109" s="152" t="s">
        <v>299</v>
      </c>
      <c r="AH109" s="152">
        <v>0</v>
      </c>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1" x14ac:dyDescent="0.2">
      <c r="A110" s="169">
        <v>20</v>
      </c>
      <c r="B110" s="170" t="s">
        <v>1091</v>
      </c>
      <c r="C110" s="186" t="s">
        <v>1092</v>
      </c>
      <c r="D110" s="171" t="s">
        <v>350</v>
      </c>
      <c r="E110" s="172">
        <v>2.5</v>
      </c>
      <c r="F110" s="173"/>
      <c r="G110" s="174">
        <f>ROUND(E110*F110,2)</f>
        <v>0</v>
      </c>
      <c r="H110" s="173"/>
      <c r="I110" s="174">
        <f>ROUND(E110*H110,2)</f>
        <v>0</v>
      </c>
      <c r="J110" s="173"/>
      <c r="K110" s="174">
        <f>ROUND(E110*J110,2)</f>
        <v>0</v>
      </c>
      <c r="L110" s="174">
        <v>21</v>
      </c>
      <c r="M110" s="174">
        <f>G110*(1+L110/100)</f>
        <v>0</v>
      </c>
      <c r="N110" s="174">
        <v>0</v>
      </c>
      <c r="O110" s="174">
        <f>ROUND(E110*N110,2)</f>
        <v>0</v>
      </c>
      <c r="P110" s="174">
        <v>0</v>
      </c>
      <c r="Q110" s="174">
        <f>ROUND(E110*P110,2)</f>
        <v>0</v>
      </c>
      <c r="R110" s="174" t="s">
        <v>1093</v>
      </c>
      <c r="S110" s="174" t="s">
        <v>261</v>
      </c>
      <c r="T110" s="175" t="s">
        <v>261</v>
      </c>
      <c r="U110" s="161">
        <v>2.2549999999999999</v>
      </c>
      <c r="V110" s="161">
        <f>ROUND(E110*U110,2)</f>
        <v>5.64</v>
      </c>
      <c r="W110" s="161"/>
      <c r="X110" s="152"/>
      <c r="Y110" s="152"/>
      <c r="Z110" s="152"/>
      <c r="AA110" s="152"/>
      <c r="AB110" s="152"/>
      <c r="AC110" s="152"/>
      <c r="AD110" s="152"/>
      <c r="AE110" s="152"/>
      <c r="AF110" s="152"/>
      <c r="AG110" s="152" t="s">
        <v>351</v>
      </c>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59"/>
      <c r="B111" s="160"/>
      <c r="C111" s="254" t="s">
        <v>364</v>
      </c>
      <c r="D111" s="255"/>
      <c r="E111" s="255"/>
      <c r="F111" s="255"/>
      <c r="G111" s="255"/>
      <c r="H111" s="161"/>
      <c r="I111" s="161"/>
      <c r="J111" s="161"/>
      <c r="K111" s="161"/>
      <c r="L111" s="161"/>
      <c r="M111" s="161"/>
      <c r="N111" s="161"/>
      <c r="O111" s="161"/>
      <c r="P111" s="161"/>
      <c r="Q111" s="161"/>
      <c r="R111" s="161"/>
      <c r="S111" s="161"/>
      <c r="T111" s="161"/>
      <c r="U111" s="161"/>
      <c r="V111" s="161"/>
      <c r="W111" s="161"/>
      <c r="X111" s="152"/>
      <c r="Y111" s="152"/>
      <c r="Z111" s="152"/>
      <c r="AA111" s="152"/>
      <c r="AB111" s="152"/>
      <c r="AC111" s="152"/>
      <c r="AD111" s="152"/>
      <c r="AE111" s="152"/>
      <c r="AF111" s="152"/>
      <c r="AG111" s="152" t="s">
        <v>297</v>
      </c>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59"/>
      <c r="B112" s="160"/>
      <c r="C112" s="194" t="s">
        <v>353</v>
      </c>
      <c r="D112" s="190"/>
      <c r="E112" s="191"/>
      <c r="F112" s="161"/>
      <c r="G112" s="161"/>
      <c r="H112" s="161"/>
      <c r="I112" s="161"/>
      <c r="J112" s="161"/>
      <c r="K112" s="161"/>
      <c r="L112" s="161"/>
      <c r="M112" s="161"/>
      <c r="N112" s="161"/>
      <c r="O112" s="161"/>
      <c r="P112" s="161"/>
      <c r="Q112" s="161"/>
      <c r="R112" s="161"/>
      <c r="S112" s="161"/>
      <c r="T112" s="161"/>
      <c r="U112" s="161"/>
      <c r="V112" s="161"/>
      <c r="W112" s="161"/>
      <c r="X112" s="152"/>
      <c r="Y112" s="152"/>
      <c r="Z112" s="152"/>
      <c r="AA112" s="152"/>
      <c r="AB112" s="152"/>
      <c r="AC112" s="152"/>
      <c r="AD112" s="152"/>
      <c r="AE112" s="152"/>
      <c r="AF112" s="152"/>
      <c r="AG112" s="152" t="s">
        <v>299</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59"/>
      <c r="B113" s="160"/>
      <c r="C113" s="194" t="s">
        <v>1094</v>
      </c>
      <c r="D113" s="190"/>
      <c r="E113" s="191"/>
      <c r="F113" s="161"/>
      <c r="G113" s="161"/>
      <c r="H113" s="161"/>
      <c r="I113" s="161"/>
      <c r="J113" s="161"/>
      <c r="K113" s="161"/>
      <c r="L113" s="161"/>
      <c r="M113" s="161"/>
      <c r="N113" s="161"/>
      <c r="O113" s="161"/>
      <c r="P113" s="161"/>
      <c r="Q113" s="161"/>
      <c r="R113" s="161"/>
      <c r="S113" s="161"/>
      <c r="T113" s="161"/>
      <c r="U113" s="161"/>
      <c r="V113" s="161"/>
      <c r="W113" s="161"/>
      <c r="X113" s="152"/>
      <c r="Y113" s="152"/>
      <c r="Z113" s="152"/>
      <c r="AA113" s="152"/>
      <c r="AB113" s="152"/>
      <c r="AC113" s="152"/>
      <c r="AD113" s="152"/>
      <c r="AE113" s="152"/>
      <c r="AF113" s="152"/>
      <c r="AG113" s="152" t="s">
        <v>299</v>
      </c>
      <c r="AH113" s="152">
        <v>0</v>
      </c>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outlineLevel="1" x14ac:dyDescent="0.2">
      <c r="A114" s="159"/>
      <c r="B114" s="160"/>
      <c r="C114" s="194" t="s">
        <v>1095</v>
      </c>
      <c r="D114" s="190"/>
      <c r="E114" s="191">
        <v>2.5</v>
      </c>
      <c r="F114" s="161"/>
      <c r="G114" s="161"/>
      <c r="H114" s="161"/>
      <c r="I114" s="161"/>
      <c r="J114" s="161"/>
      <c r="K114" s="161"/>
      <c r="L114" s="161"/>
      <c r="M114" s="161"/>
      <c r="N114" s="161"/>
      <c r="O114" s="161"/>
      <c r="P114" s="161"/>
      <c r="Q114" s="161"/>
      <c r="R114" s="161"/>
      <c r="S114" s="161"/>
      <c r="T114" s="161"/>
      <c r="U114" s="161"/>
      <c r="V114" s="161"/>
      <c r="W114" s="161"/>
      <c r="X114" s="152"/>
      <c r="Y114" s="152"/>
      <c r="Z114" s="152"/>
      <c r="AA114" s="152"/>
      <c r="AB114" s="152"/>
      <c r="AC114" s="152"/>
      <c r="AD114" s="152"/>
      <c r="AE114" s="152"/>
      <c r="AF114" s="152"/>
      <c r="AG114" s="152" t="s">
        <v>299</v>
      </c>
      <c r="AH114" s="152">
        <v>0</v>
      </c>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x14ac:dyDescent="0.2">
      <c r="A115" s="163" t="s">
        <v>249</v>
      </c>
      <c r="B115" s="164" t="s">
        <v>186</v>
      </c>
      <c r="C115" s="184" t="s">
        <v>187</v>
      </c>
      <c r="D115" s="165"/>
      <c r="E115" s="166"/>
      <c r="F115" s="167"/>
      <c r="G115" s="167">
        <f>SUMIF(AG116:AG126,"&lt;&gt;NOR",G116:G126)</f>
        <v>0</v>
      </c>
      <c r="H115" s="167"/>
      <c r="I115" s="167">
        <f>SUM(I116:I126)</f>
        <v>0</v>
      </c>
      <c r="J115" s="167"/>
      <c r="K115" s="167">
        <f>SUM(K116:K126)</f>
        <v>0</v>
      </c>
      <c r="L115" s="167"/>
      <c r="M115" s="167">
        <f>SUM(M116:M126)</f>
        <v>0</v>
      </c>
      <c r="N115" s="167"/>
      <c r="O115" s="167">
        <f>SUM(O116:O126)</f>
        <v>1.7999999999999998</v>
      </c>
      <c r="P115" s="167"/>
      <c r="Q115" s="167">
        <f>SUM(Q116:Q126)</f>
        <v>1.2</v>
      </c>
      <c r="R115" s="167"/>
      <c r="S115" s="167"/>
      <c r="T115" s="168"/>
      <c r="U115" s="162"/>
      <c r="V115" s="162">
        <f>SUM(V116:V126)</f>
        <v>5.99</v>
      </c>
      <c r="W115" s="162"/>
      <c r="AG115" t="s">
        <v>250</v>
      </c>
    </row>
    <row r="116" spans="1:60" outlineLevel="1" x14ac:dyDescent="0.2">
      <c r="A116" s="176">
        <v>21</v>
      </c>
      <c r="B116" s="177" t="s">
        <v>1011</v>
      </c>
      <c r="C116" s="185" t="s">
        <v>1096</v>
      </c>
      <c r="D116" s="178" t="s">
        <v>369</v>
      </c>
      <c r="E116" s="179">
        <v>12</v>
      </c>
      <c r="F116" s="180"/>
      <c r="G116" s="181">
        <f>ROUND(E116*F116,2)</f>
        <v>0</v>
      </c>
      <c r="H116" s="180"/>
      <c r="I116" s="181">
        <f>ROUND(E116*H116,2)</f>
        <v>0</v>
      </c>
      <c r="J116" s="180"/>
      <c r="K116" s="181">
        <f>ROUND(E116*J116,2)</f>
        <v>0</v>
      </c>
      <c r="L116" s="181">
        <v>21</v>
      </c>
      <c r="M116" s="181">
        <f>G116*(1+L116/100)</f>
        <v>0</v>
      </c>
      <c r="N116" s="181">
        <v>0.1</v>
      </c>
      <c r="O116" s="181">
        <f>ROUND(E116*N116,2)</f>
        <v>1.2</v>
      </c>
      <c r="P116" s="181">
        <v>0.1</v>
      </c>
      <c r="Q116" s="181">
        <f>ROUND(E116*P116,2)</f>
        <v>1.2</v>
      </c>
      <c r="R116" s="181"/>
      <c r="S116" s="181" t="s">
        <v>254</v>
      </c>
      <c r="T116" s="182" t="s">
        <v>255</v>
      </c>
      <c r="U116" s="161">
        <v>0</v>
      </c>
      <c r="V116" s="161">
        <f>ROUND(E116*U116,2)</f>
        <v>0</v>
      </c>
      <c r="W116" s="161"/>
      <c r="X116" s="152"/>
      <c r="Y116" s="152"/>
      <c r="Z116" s="152"/>
      <c r="AA116" s="152"/>
      <c r="AB116" s="152"/>
      <c r="AC116" s="152"/>
      <c r="AD116" s="152"/>
      <c r="AE116" s="152"/>
      <c r="AF116" s="152"/>
      <c r="AG116" s="152" t="s">
        <v>295</v>
      </c>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69">
        <v>22</v>
      </c>
      <c r="B117" s="170" t="s">
        <v>1019</v>
      </c>
      <c r="C117" s="186" t="s">
        <v>1097</v>
      </c>
      <c r="D117" s="171" t="s">
        <v>369</v>
      </c>
      <c r="E117" s="172">
        <v>50</v>
      </c>
      <c r="F117" s="173"/>
      <c r="G117" s="174">
        <f>ROUND(E117*F117,2)</f>
        <v>0</v>
      </c>
      <c r="H117" s="173"/>
      <c r="I117" s="174">
        <f>ROUND(E117*H117,2)</f>
        <v>0</v>
      </c>
      <c r="J117" s="173"/>
      <c r="K117" s="174">
        <f>ROUND(E117*J117,2)</f>
        <v>0</v>
      </c>
      <c r="L117" s="174">
        <v>21</v>
      </c>
      <c r="M117" s="174">
        <f>G117*(1+L117/100)</f>
        <v>0</v>
      </c>
      <c r="N117" s="174">
        <v>0</v>
      </c>
      <c r="O117" s="174">
        <f>ROUND(E117*N117,2)</f>
        <v>0</v>
      </c>
      <c r="P117" s="174">
        <v>0</v>
      </c>
      <c r="Q117" s="174">
        <f>ROUND(E117*P117,2)</f>
        <v>0</v>
      </c>
      <c r="R117" s="174"/>
      <c r="S117" s="174" t="s">
        <v>254</v>
      </c>
      <c r="T117" s="175" t="s">
        <v>255</v>
      </c>
      <c r="U117" s="161">
        <v>0</v>
      </c>
      <c r="V117" s="161">
        <f>ROUND(E117*U117,2)</f>
        <v>0</v>
      </c>
      <c r="W117" s="161"/>
      <c r="X117" s="152"/>
      <c r="Y117" s="152"/>
      <c r="Z117" s="152"/>
      <c r="AA117" s="152"/>
      <c r="AB117" s="152"/>
      <c r="AC117" s="152"/>
      <c r="AD117" s="152"/>
      <c r="AE117" s="152"/>
      <c r="AF117" s="152"/>
      <c r="AG117" s="152" t="s">
        <v>295</v>
      </c>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59"/>
      <c r="B118" s="160"/>
      <c r="C118" s="194" t="s">
        <v>1089</v>
      </c>
      <c r="D118" s="190"/>
      <c r="E118" s="191">
        <v>26</v>
      </c>
      <c r="F118" s="161"/>
      <c r="G118" s="161"/>
      <c r="H118" s="161"/>
      <c r="I118" s="161"/>
      <c r="J118" s="161"/>
      <c r="K118" s="161"/>
      <c r="L118" s="161"/>
      <c r="M118" s="161"/>
      <c r="N118" s="161"/>
      <c r="O118" s="161"/>
      <c r="P118" s="161"/>
      <c r="Q118" s="161"/>
      <c r="R118" s="161"/>
      <c r="S118" s="161"/>
      <c r="T118" s="161"/>
      <c r="U118" s="161"/>
      <c r="V118" s="161"/>
      <c r="W118" s="161"/>
      <c r="X118" s="152"/>
      <c r="Y118" s="152"/>
      <c r="Z118" s="152"/>
      <c r="AA118" s="152"/>
      <c r="AB118" s="152"/>
      <c r="AC118" s="152"/>
      <c r="AD118" s="152"/>
      <c r="AE118" s="152"/>
      <c r="AF118" s="152"/>
      <c r="AG118" s="152" t="s">
        <v>299</v>
      </c>
      <c r="AH118" s="152">
        <v>0</v>
      </c>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outlineLevel="1" x14ac:dyDescent="0.2">
      <c r="A119" s="159"/>
      <c r="B119" s="160"/>
      <c r="C119" s="194" t="s">
        <v>1090</v>
      </c>
      <c r="D119" s="190"/>
      <c r="E119" s="191">
        <v>24</v>
      </c>
      <c r="F119" s="161"/>
      <c r="G119" s="161"/>
      <c r="H119" s="161"/>
      <c r="I119" s="161"/>
      <c r="J119" s="161"/>
      <c r="K119" s="161"/>
      <c r="L119" s="161"/>
      <c r="M119" s="161"/>
      <c r="N119" s="161"/>
      <c r="O119" s="161"/>
      <c r="P119" s="161"/>
      <c r="Q119" s="161"/>
      <c r="R119" s="161"/>
      <c r="S119" s="161"/>
      <c r="T119" s="161"/>
      <c r="U119" s="161"/>
      <c r="V119" s="161"/>
      <c r="W119" s="161"/>
      <c r="X119" s="152"/>
      <c r="Y119" s="152"/>
      <c r="Z119" s="152"/>
      <c r="AA119" s="152"/>
      <c r="AB119" s="152"/>
      <c r="AC119" s="152"/>
      <c r="AD119" s="152"/>
      <c r="AE119" s="152"/>
      <c r="AF119" s="152"/>
      <c r="AG119" s="152" t="s">
        <v>299</v>
      </c>
      <c r="AH119" s="152">
        <v>0</v>
      </c>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row>
    <row r="120" spans="1:60" outlineLevel="1" x14ac:dyDescent="0.2">
      <c r="A120" s="169">
        <v>23</v>
      </c>
      <c r="B120" s="170" t="s">
        <v>1023</v>
      </c>
      <c r="C120" s="186" t="s">
        <v>1098</v>
      </c>
      <c r="D120" s="171" t="s">
        <v>446</v>
      </c>
      <c r="E120" s="172">
        <v>12</v>
      </c>
      <c r="F120" s="173"/>
      <c r="G120" s="174">
        <f>ROUND(E120*F120,2)</f>
        <v>0</v>
      </c>
      <c r="H120" s="173"/>
      <c r="I120" s="174">
        <f>ROUND(E120*H120,2)</f>
        <v>0</v>
      </c>
      <c r="J120" s="173"/>
      <c r="K120" s="174">
        <f>ROUND(E120*J120,2)</f>
        <v>0</v>
      </c>
      <c r="L120" s="174">
        <v>21</v>
      </c>
      <c r="M120" s="174">
        <f>G120*(1+L120/100)</f>
        <v>0</v>
      </c>
      <c r="N120" s="174">
        <v>0.05</v>
      </c>
      <c r="O120" s="174">
        <f>ROUND(E120*N120,2)</f>
        <v>0.6</v>
      </c>
      <c r="P120" s="174">
        <v>0</v>
      </c>
      <c r="Q120" s="174">
        <f>ROUND(E120*P120,2)</f>
        <v>0</v>
      </c>
      <c r="R120" s="174"/>
      <c r="S120" s="174" t="s">
        <v>254</v>
      </c>
      <c r="T120" s="175" t="s">
        <v>255</v>
      </c>
      <c r="U120" s="161">
        <v>0</v>
      </c>
      <c r="V120" s="161">
        <f>ROUND(E120*U120,2)</f>
        <v>0</v>
      </c>
      <c r="W120" s="161"/>
      <c r="X120" s="152"/>
      <c r="Y120" s="152"/>
      <c r="Z120" s="152"/>
      <c r="AA120" s="152"/>
      <c r="AB120" s="152"/>
      <c r="AC120" s="152"/>
      <c r="AD120" s="152"/>
      <c r="AE120" s="152"/>
      <c r="AF120" s="152"/>
      <c r="AG120" s="152" t="s">
        <v>295</v>
      </c>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59"/>
      <c r="B121" s="160"/>
      <c r="C121" s="194" t="s">
        <v>1054</v>
      </c>
      <c r="D121" s="190"/>
      <c r="E121" s="191">
        <v>12</v>
      </c>
      <c r="F121" s="161"/>
      <c r="G121" s="161"/>
      <c r="H121" s="161"/>
      <c r="I121" s="161"/>
      <c r="J121" s="161"/>
      <c r="K121" s="161"/>
      <c r="L121" s="161"/>
      <c r="M121" s="161"/>
      <c r="N121" s="161"/>
      <c r="O121" s="161"/>
      <c r="P121" s="161"/>
      <c r="Q121" s="161"/>
      <c r="R121" s="161"/>
      <c r="S121" s="161"/>
      <c r="T121" s="161"/>
      <c r="U121" s="161"/>
      <c r="V121" s="161"/>
      <c r="W121" s="161"/>
      <c r="X121" s="152"/>
      <c r="Y121" s="152"/>
      <c r="Z121" s="152"/>
      <c r="AA121" s="152"/>
      <c r="AB121" s="152"/>
      <c r="AC121" s="152"/>
      <c r="AD121" s="152"/>
      <c r="AE121" s="152"/>
      <c r="AF121" s="152"/>
      <c r="AG121" s="152" t="s">
        <v>299</v>
      </c>
      <c r="AH121" s="152">
        <v>0</v>
      </c>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outlineLevel="1" x14ac:dyDescent="0.2">
      <c r="A122" s="169">
        <v>24</v>
      </c>
      <c r="B122" s="170" t="s">
        <v>362</v>
      </c>
      <c r="C122" s="186" t="s">
        <v>363</v>
      </c>
      <c r="D122" s="171" t="s">
        <v>350</v>
      </c>
      <c r="E122" s="172">
        <v>1.8</v>
      </c>
      <c r="F122" s="173"/>
      <c r="G122" s="174">
        <f>ROUND(E122*F122,2)</f>
        <v>0</v>
      </c>
      <c r="H122" s="173"/>
      <c r="I122" s="174">
        <f>ROUND(E122*H122,2)</f>
        <v>0</v>
      </c>
      <c r="J122" s="173"/>
      <c r="K122" s="174">
        <f>ROUND(E122*J122,2)</f>
        <v>0</v>
      </c>
      <c r="L122" s="174">
        <v>21</v>
      </c>
      <c r="M122" s="174">
        <f>G122*(1+L122/100)</f>
        <v>0</v>
      </c>
      <c r="N122" s="174">
        <v>0</v>
      </c>
      <c r="O122" s="174">
        <f>ROUND(E122*N122,2)</f>
        <v>0</v>
      </c>
      <c r="P122" s="174">
        <v>0</v>
      </c>
      <c r="Q122" s="174">
        <f>ROUND(E122*P122,2)</f>
        <v>0</v>
      </c>
      <c r="R122" s="174" t="s">
        <v>358</v>
      </c>
      <c r="S122" s="174" t="s">
        <v>261</v>
      </c>
      <c r="T122" s="175" t="s">
        <v>261</v>
      </c>
      <c r="U122" s="161">
        <v>3.327</v>
      </c>
      <c r="V122" s="161">
        <f>ROUND(E122*U122,2)</f>
        <v>5.99</v>
      </c>
      <c r="W122" s="161"/>
      <c r="X122" s="152"/>
      <c r="Y122" s="152"/>
      <c r="Z122" s="152"/>
      <c r="AA122" s="152"/>
      <c r="AB122" s="152"/>
      <c r="AC122" s="152"/>
      <c r="AD122" s="152"/>
      <c r="AE122" s="152"/>
      <c r="AF122" s="152"/>
      <c r="AG122" s="152" t="s">
        <v>351</v>
      </c>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row>
    <row r="123" spans="1:60" outlineLevel="1" x14ac:dyDescent="0.2">
      <c r="A123" s="159"/>
      <c r="B123" s="160"/>
      <c r="C123" s="254" t="s">
        <v>364</v>
      </c>
      <c r="D123" s="255"/>
      <c r="E123" s="255"/>
      <c r="F123" s="255"/>
      <c r="G123" s="255"/>
      <c r="H123" s="161"/>
      <c r="I123" s="161"/>
      <c r="J123" s="161"/>
      <c r="K123" s="161"/>
      <c r="L123" s="161"/>
      <c r="M123" s="161"/>
      <c r="N123" s="161"/>
      <c r="O123" s="161"/>
      <c r="P123" s="161"/>
      <c r="Q123" s="161"/>
      <c r="R123" s="161"/>
      <c r="S123" s="161"/>
      <c r="T123" s="161"/>
      <c r="U123" s="161"/>
      <c r="V123" s="161"/>
      <c r="W123" s="161"/>
      <c r="X123" s="152"/>
      <c r="Y123" s="152"/>
      <c r="Z123" s="152"/>
      <c r="AA123" s="152"/>
      <c r="AB123" s="152"/>
      <c r="AC123" s="152"/>
      <c r="AD123" s="152"/>
      <c r="AE123" s="152"/>
      <c r="AF123" s="152"/>
      <c r="AG123" s="152" t="s">
        <v>297</v>
      </c>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59"/>
      <c r="B124" s="160"/>
      <c r="C124" s="194" t="s">
        <v>353</v>
      </c>
      <c r="D124" s="190"/>
      <c r="E124" s="191"/>
      <c r="F124" s="161"/>
      <c r="G124" s="161"/>
      <c r="H124" s="161"/>
      <c r="I124" s="161"/>
      <c r="J124" s="161"/>
      <c r="K124" s="161"/>
      <c r="L124" s="161"/>
      <c r="M124" s="161"/>
      <c r="N124" s="161"/>
      <c r="O124" s="161"/>
      <c r="P124" s="161"/>
      <c r="Q124" s="161"/>
      <c r="R124" s="161"/>
      <c r="S124" s="161"/>
      <c r="T124" s="161"/>
      <c r="U124" s="161"/>
      <c r="V124" s="161"/>
      <c r="W124" s="161"/>
      <c r="X124" s="152"/>
      <c r="Y124" s="152"/>
      <c r="Z124" s="152"/>
      <c r="AA124" s="152"/>
      <c r="AB124" s="152"/>
      <c r="AC124" s="152"/>
      <c r="AD124" s="152"/>
      <c r="AE124" s="152"/>
      <c r="AF124" s="152"/>
      <c r="AG124" s="152" t="s">
        <v>299</v>
      </c>
      <c r="AH124" s="152">
        <v>0</v>
      </c>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outlineLevel="1" x14ac:dyDescent="0.2">
      <c r="A125" s="159"/>
      <c r="B125" s="160"/>
      <c r="C125" s="194" t="s">
        <v>1099</v>
      </c>
      <c r="D125" s="190"/>
      <c r="E125" s="191"/>
      <c r="F125" s="161"/>
      <c r="G125" s="161"/>
      <c r="H125" s="161"/>
      <c r="I125" s="161"/>
      <c r="J125" s="161"/>
      <c r="K125" s="161"/>
      <c r="L125" s="161"/>
      <c r="M125" s="161"/>
      <c r="N125" s="161"/>
      <c r="O125" s="161"/>
      <c r="P125" s="161"/>
      <c r="Q125" s="161"/>
      <c r="R125" s="161"/>
      <c r="S125" s="161"/>
      <c r="T125" s="161"/>
      <c r="U125" s="161"/>
      <c r="V125" s="161"/>
      <c r="W125" s="161"/>
      <c r="X125" s="152"/>
      <c r="Y125" s="152"/>
      <c r="Z125" s="152"/>
      <c r="AA125" s="152"/>
      <c r="AB125" s="152"/>
      <c r="AC125" s="152"/>
      <c r="AD125" s="152"/>
      <c r="AE125" s="152"/>
      <c r="AF125" s="152"/>
      <c r="AG125" s="152" t="s">
        <v>299</v>
      </c>
      <c r="AH125" s="152">
        <v>0</v>
      </c>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row>
    <row r="126" spans="1:60" outlineLevel="1" x14ac:dyDescent="0.2">
      <c r="A126" s="159"/>
      <c r="B126" s="160"/>
      <c r="C126" s="194" t="s">
        <v>1100</v>
      </c>
      <c r="D126" s="190"/>
      <c r="E126" s="191">
        <v>1.8</v>
      </c>
      <c r="F126" s="161"/>
      <c r="G126" s="161"/>
      <c r="H126" s="161"/>
      <c r="I126" s="161"/>
      <c r="J126" s="161"/>
      <c r="K126" s="161"/>
      <c r="L126" s="161"/>
      <c r="M126" s="161"/>
      <c r="N126" s="161"/>
      <c r="O126" s="161"/>
      <c r="P126" s="161"/>
      <c r="Q126" s="161"/>
      <c r="R126" s="161"/>
      <c r="S126" s="161"/>
      <c r="T126" s="161"/>
      <c r="U126" s="161"/>
      <c r="V126" s="161"/>
      <c r="W126" s="161"/>
      <c r="X126" s="152"/>
      <c r="Y126" s="152"/>
      <c r="Z126" s="152"/>
      <c r="AA126" s="152"/>
      <c r="AB126" s="152"/>
      <c r="AC126" s="152"/>
      <c r="AD126" s="152"/>
      <c r="AE126" s="152"/>
      <c r="AF126" s="152"/>
      <c r="AG126" s="152" t="s">
        <v>299</v>
      </c>
      <c r="AH126" s="152">
        <v>0</v>
      </c>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row>
    <row r="127" spans="1:60" x14ac:dyDescent="0.2">
      <c r="A127" s="163" t="s">
        <v>249</v>
      </c>
      <c r="B127" s="164" t="s">
        <v>218</v>
      </c>
      <c r="C127" s="184" t="s">
        <v>219</v>
      </c>
      <c r="D127" s="165"/>
      <c r="E127" s="166"/>
      <c r="F127" s="167"/>
      <c r="G127" s="167">
        <f>SUMIF(AG128:AG144,"&lt;&gt;NOR",G128:G144)</f>
        <v>0</v>
      </c>
      <c r="H127" s="167"/>
      <c r="I127" s="167">
        <f>SUM(I128:I144)</f>
        <v>0</v>
      </c>
      <c r="J127" s="167"/>
      <c r="K127" s="167">
        <f>SUM(K128:K144)</f>
        <v>0</v>
      </c>
      <c r="L127" s="167"/>
      <c r="M127" s="167">
        <f>SUM(M128:M144)</f>
        <v>0</v>
      </c>
      <c r="N127" s="167"/>
      <c r="O127" s="167">
        <f>SUM(O128:O144)</f>
        <v>0</v>
      </c>
      <c r="P127" s="167"/>
      <c r="Q127" s="167">
        <f>SUM(Q128:Q144)</f>
        <v>0</v>
      </c>
      <c r="R127" s="167"/>
      <c r="S127" s="167"/>
      <c r="T127" s="168"/>
      <c r="U127" s="162"/>
      <c r="V127" s="162">
        <f>SUM(V128:V144)</f>
        <v>3.25</v>
      </c>
      <c r="W127" s="162"/>
      <c r="AG127" t="s">
        <v>250</v>
      </c>
    </row>
    <row r="128" spans="1:60" outlineLevel="1" x14ac:dyDescent="0.2">
      <c r="A128" s="169">
        <v>25</v>
      </c>
      <c r="B128" s="170" t="s">
        <v>371</v>
      </c>
      <c r="C128" s="186" t="s">
        <v>372</v>
      </c>
      <c r="D128" s="171" t="s">
        <v>350</v>
      </c>
      <c r="E128" s="172">
        <v>5.52</v>
      </c>
      <c r="F128" s="173"/>
      <c r="G128" s="174">
        <f>ROUND(E128*F128,2)</f>
        <v>0</v>
      </c>
      <c r="H128" s="173"/>
      <c r="I128" s="174">
        <f>ROUND(E128*H128,2)</f>
        <v>0</v>
      </c>
      <c r="J128" s="173"/>
      <c r="K128" s="174">
        <f>ROUND(E128*J128,2)</f>
        <v>0</v>
      </c>
      <c r="L128" s="174">
        <v>21</v>
      </c>
      <c r="M128" s="174">
        <f>G128*(1+L128/100)</f>
        <v>0</v>
      </c>
      <c r="N128" s="174">
        <v>0</v>
      </c>
      <c r="O128" s="174">
        <f>ROUND(E128*N128,2)</f>
        <v>0</v>
      </c>
      <c r="P128" s="174">
        <v>0</v>
      </c>
      <c r="Q128" s="174">
        <f>ROUND(E128*P128,2)</f>
        <v>0</v>
      </c>
      <c r="R128" s="174" t="s">
        <v>373</v>
      </c>
      <c r="S128" s="174" t="s">
        <v>261</v>
      </c>
      <c r="T128" s="175" t="s">
        <v>261</v>
      </c>
      <c r="U128" s="161">
        <v>0.49</v>
      </c>
      <c r="V128" s="161">
        <f>ROUND(E128*U128,2)</f>
        <v>2.7</v>
      </c>
      <c r="W128" s="161"/>
      <c r="X128" s="152"/>
      <c r="Y128" s="152"/>
      <c r="Z128" s="152"/>
      <c r="AA128" s="152"/>
      <c r="AB128" s="152"/>
      <c r="AC128" s="152"/>
      <c r="AD128" s="152"/>
      <c r="AE128" s="152"/>
      <c r="AF128" s="152"/>
      <c r="AG128" s="152" t="s">
        <v>374</v>
      </c>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row>
    <row r="129" spans="1:60" outlineLevel="1" x14ac:dyDescent="0.2">
      <c r="A129" s="159"/>
      <c r="B129" s="160"/>
      <c r="C129" s="194" t="s">
        <v>375</v>
      </c>
      <c r="D129" s="190"/>
      <c r="E129" s="191"/>
      <c r="F129" s="161"/>
      <c r="G129" s="161"/>
      <c r="H129" s="161"/>
      <c r="I129" s="161"/>
      <c r="J129" s="161"/>
      <c r="K129" s="161"/>
      <c r="L129" s="161"/>
      <c r="M129" s="161"/>
      <c r="N129" s="161"/>
      <c r="O129" s="161"/>
      <c r="P129" s="161"/>
      <c r="Q129" s="161"/>
      <c r="R129" s="161"/>
      <c r="S129" s="161"/>
      <c r="T129" s="161"/>
      <c r="U129" s="161"/>
      <c r="V129" s="161"/>
      <c r="W129" s="161"/>
      <c r="X129" s="152"/>
      <c r="Y129" s="152"/>
      <c r="Z129" s="152"/>
      <c r="AA129" s="152"/>
      <c r="AB129" s="152"/>
      <c r="AC129" s="152"/>
      <c r="AD129" s="152"/>
      <c r="AE129" s="152"/>
      <c r="AF129" s="152"/>
      <c r="AG129" s="152" t="s">
        <v>299</v>
      </c>
      <c r="AH129" s="152">
        <v>0</v>
      </c>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row>
    <row r="130" spans="1:60" outlineLevel="1" x14ac:dyDescent="0.2">
      <c r="A130" s="159"/>
      <c r="B130" s="160"/>
      <c r="C130" s="194" t="s">
        <v>1101</v>
      </c>
      <c r="D130" s="190"/>
      <c r="E130" s="191"/>
      <c r="F130" s="161"/>
      <c r="G130" s="161"/>
      <c r="H130" s="161"/>
      <c r="I130" s="161"/>
      <c r="J130" s="161"/>
      <c r="K130" s="161"/>
      <c r="L130" s="161"/>
      <c r="M130" s="161"/>
      <c r="N130" s="161"/>
      <c r="O130" s="161"/>
      <c r="P130" s="161"/>
      <c r="Q130" s="161"/>
      <c r="R130" s="161"/>
      <c r="S130" s="161"/>
      <c r="T130" s="161"/>
      <c r="U130" s="161"/>
      <c r="V130" s="161"/>
      <c r="W130" s="161"/>
      <c r="X130" s="152"/>
      <c r="Y130" s="152"/>
      <c r="Z130" s="152"/>
      <c r="AA130" s="152"/>
      <c r="AB130" s="152"/>
      <c r="AC130" s="152"/>
      <c r="AD130" s="152"/>
      <c r="AE130" s="152"/>
      <c r="AF130" s="152"/>
      <c r="AG130" s="152" t="s">
        <v>299</v>
      </c>
      <c r="AH130" s="152">
        <v>0</v>
      </c>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row>
    <row r="131" spans="1:60" outlineLevel="1" x14ac:dyDescent="0.2">
      <c r="A131" s="159"/>
      <c r="B131" s="160"/>
      <c r="C131" s="194" t="s">
        <v>1102</v>
      </c>
      <c r="D131" s="190"/>
      <c r="E131" s="191">
        <v>5.52</v>
      </c>
      <c r="F131" s="161"/>
      <c r="G131" s="161"/>
      <c r="H131" s="161"/>
      <c r="I131" s="161"/>
      <c r="J131" s="161"/>
      <c r="K131" s="161"/>
      <c r="L131" s="161"/>
      <c r="M131" s="161"/>
      <c r="N131" s="161"/>
      <c r="O131" s="161"/>
      <c r="P131" s="161"/>
      <c r="Q131" s="161"/>
      <c r="R131" s="161"/>
      <c r="S131" s="161"/>
      <c r="T131" s="161"/>
      <c r="U131" s="161"/>
      <c r="V131" s="161"/>
      <c r="W131" s="161"/>
      <c r="X131" s="152"/>
      <c r="Y131" s="152"/>
      <c r="Z131" s="152"/>
      <c r="AA131" s="152"/>
      <c r="AB131" s="152"/>
      <c r="AC131" s="152"/>
      <c r="AD131" s="152"/>
      <c r="AE131" s="152"/>
      <c r="AF131" s="152"/>
      <c r="AG131" s="152" t="s">
        <v>299</v>
      </c>
      <c r="AH131" s="152">
        <v>0</v>
      </c>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row>
    <row r="132" spans="1:60" outlineLevel="1" x14ac:dyDescent="0.2">
      <c r="A132" s="169">
        <v>26</v>
      </c>
      <c r="B132" s="170" t="s">
        <v>377</v>
      </c>
      <c r="C132" s="186" t="s">
        <v>378</v>
      </c>
      <c r="D132" s="171" t="s">
        <v>350</v>
      </c>
      <c r="E132" s="172">
        <v>104.88</v>
      </c>
      <c r="F132" s="173"/>
      <c r="G132" s="174">
        <f>ROUND(E132*F132,2)</f>
        <v>0</v>
      </c>
      <c r="H132" s="173"/>
      <c r="I132" s="174">
        <f>ROUND(E132*H132,2)</f>
        <v>0</v>
      </c>
      <c r="J132" s="173"/>
      <c r="K132" s="174">
        <f>ROUND(E132*J132,2)</f>
        <v>0</v>
      </c>
      <c r="L132" s="174">
        <v>21</v>
      </c>
      <c r="M132" s="174">
        <f>G132*(1+L132/100)</f>
        <v>0</v>
      </c>
      <c r="N132" s="174">
        <v>0</v>
      </c>
      <c r="O132" s="174">
        <f>ROUND(E132*N132,2)</f>
        <v>0</v>
      </c>
      <c r="P132" s="174">
        <v>0</v>
      </c>
      <c r="Q132" s="174">
        <f>ROUND(E132*P132,2)</f>
        <v>0</v>
      </c>
      <c r="R132" s="174" t="s">
        <v>373</v>
      </c>
      <c r="S132" s="174" t="s">
        <v>261</v>
      </c>
      <c r="T132" s="175" t="s">
        <v>261</v>
      </c>
      <c r="U132" s="161">
        <v>0</v>
      </c>
      <c r="V132" s="161">
        <f>ROUND(E132*U132,2)</f>
        <v>0</v>
      </c>
      <c r="W132" s="161"/>
      <c r="X132" s="152"/>
      <c r="Y132" s="152"/>
      <c r="Z132" s="152"/>
      <c r="AA132" s="152"/>
      <c r="AB132" s="152"/>
      <c r="AC132" s="152"/>
      <c r="AD132" s="152"/>
      <c r="AE132" s="152"/>
      <c r="AF132" s="152"/>
      <c r="AG132" s="152" t="s">
        <v>374</v>
      </c>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row>
    <row r="133" spans="1:60" outlineLevel="1" x14ac:dyDescent="0.2">
      <c r="A133" s="159"/>
      <c r="B133" s="160"/>
      <c r="C133" s="194" t="s">
        <v>375</v>
      </c>
      <c r="D133" s="190"/>
      <c r="E133" s="191"/>
      <c r="F133" s="161"/>
      <c r="G133" s="161"/>
      <c r="H133" s="161"/>
      <c r="I133" s="161"/>
      <c r="J133" s="161"/>
      <c r="K133" s="161"/>
      <c r="L133" s="161"/>
      <c r="M133" s="161"/>
      <c r="N133" s="161"/>
      <c r="O133" s="161"/>
      <c r="P133" s="161"/>
      <c r="Q133" s="161"/>
      <c r="R133" s="161"/>
      <c r="S133" s="161"/>
      <c r="T133" s="161"/>
      <c r="U133" s="161"/>
      <c r="V133" s="161"/>
      <c r="W133" s="161"/>
      <c r="X133" s="152"/>
      <c r="Y133" s="152"/>
      <c r="Z133" s="152"/>
      <c r="AA133" s="152"/>
      <c r="AB133" s="152"/>
      <c r="AC133" s="152"/>
      <c r="AD133" s="152"/>
      <c r="AE133" s="152"/>
      <c r="AF133" s="152"/>
      <c r="AG133" s="152" t="s">
        <v>299</v>
      </c>
      <c r="AH133" s="152">
        <v>0</v>
      </c>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row>
    <row r="134" spans="1:60" outlineLevel="1" x14ac:dyDescent="0.2">
      <c r="A134" s="159"/>
      <c r="B134" s="160"/>
      <c r="C134" s="194" t="s">
        <v>1101</v>
      </c>
      <c r="D134" s="190"/>
      <c r="E134" s="191"/>
      <c r="F134" s="161"/>
      <c r="G134" s="161"/>
      <c r="H134" s="161"/>
      <c r="I134" s="161"/>
      <c r="J134" s="161"/>
      <c r="K134" s="161"/>
      <c r="L134" s="161"/>
      <c r="M134" s="161"/>
      <c r="N134" s="161"/>
      <c r="O134" s="161"/>
      <c r="P134" s="161"/>
      <c r="Q134" s="161"/>
      <c r="R134" s="161"/>
      <c r="S134" s="161"/>
      <c r="T134" s="161"/>
      <c r="U134" s="161"/>
      <c r="V134" s="161"/>
      <c r="W134" s="161"/>
      <c r="X134" s="152"/>
      <c r="Y134" s="152"/>
      <c r="Z134" s="152"/>
      <c r="AA134" s="152"/>
      <c r="AB134" s="152"/>
      <c r="AC134" s="152"/>
      <c r="AD134" s="152"/>
      <c r="AE134" s="152"/>
      <c r="AF134" s="152"/>
      <c r="AG134" s="152" t="s">
        <v>299</v>
      </c>
      <c r="AH134" s="152">
        <v>0</v>
      </c>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row>
    <row r="135" spans="1:60" outlineLevel="1" x14ac:dyDescent="0.2">
      <c r="A135" s="159"/>
      <c r="B135" s="160"/>
      <c r="C135" s="194" t="s">
        <v>1103</v>
      </c>
      <c r="D135" s="190"/>
      <c r="E135" s="191">
        <v>104.88</v>
      </c>
      <c r="F135" s="161"/>
      <c r="G135" s="161"/>
      <c r="H135" s="161"/>
      <c r="I135" s="161"/>
      <c r="J135" s="161"/>
      <c r="K135" s="161"/>
      <c r="L135" s="161"/>
      <c r="M135" s="161"/>
      <c r="N135" s="161"/>
      <c r="O135" s="161"/>
      <c r="P135" s="161"/>
      <c r="Q135" s="161"/>
      <c r="R135" s="161"/>
      <c r="S135" s="161"/>
      <c r="T135" s="161"/>
      <c r="U135" s="161"/>
      <c r="V135" s="161"/>
      <c r="W135" s="161"/>
      <c r="X135" s="152"/>
      <c r="Y135" s="152"/>
      <c r="Z135" s="152"/>
      <c r="AA135" s="152"/>
      <c r="AB135" s="152"/>
      <c r="AC135" s="152"/>
      <c r="AD135" s="152"/>
      <c r="AE135" s="152"/>
      <c r="AF135" s="152"/>
      <c r="AG135" s="152" t="s">
        <v>299</v>
      </c>
      <c r="AH135" s="152">
        <v>0</v>
      </c>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row>
    <row r="136" spans="1:60" outlineLevel="1" x14ac:dyDescent="0.2">
      <c r="A136" s="169">
        <v>27</v>
      </c>
      <c r="B136" s="170" t="s">
        <v>564</v>
      </c>
      <c r="C136" s="186" t="s">
        <v>565</v>
      </c>
      <c r="D136" s="171" t="s">
        <v>350</v>
      </c>
      <c r="E136" s="172">
        <v>5.52</v>
      </c>
      <c r="F136" s="173"/>
      <c r="G136" s="174">
        <f>ROUND(E136*F136,2)</f>
        <v>0</v>
      </c>
      <c r="H136" s="173"/>
      <c r="I136" s="174">
        <f>ROUND(E136*H136,2)</f>
        <v>0</v>
      </c>
      <c r="J136" s="173"/>
      <c r="K136" s="174">
        <f>ROUND(E136*J136,2)</f>
        <v>0</v>
      </c>
      <c r="L136" s="174">
        <v>21</v>
      </c>
      <c r="M136" s="174">
        <f>G136*(1+L136/100)</f>
        <v>0</v>
      </c>
      <c r="N136" s="174">
        <v>0</v>
      </c>
      <c r="O136" s="174">
        <f>ROUND(E136*N136,2)</f>
        <v>0</v>
      </c>
      <c r="P136" s="174">
        <v>0</v>
      </c>
      <c r="Q136" s="174">
        <f>ROUND(E136*P136,2)</f>
        <v>0</v>
      </c>
      <c r="R136" s="174" t="s">
        <v>373</v>
      </c>
      <c r="S136" s="174" t="s">
        <v>261</v>
      </c>
      <c r="T136" s="175" t="s">
        <v>261</v>
      </c>
      <c r="U136" s="161">
        <v>0</v>
      </c>
      <c r="V136" s="161">
        <f>ROUND(E136*U136,2)</f>
        <v>0</v>
      </c>
      <c r="W136" s="161"/>
      <c r="X136" s="152"/>
      <c r="Y136" s="152"/>
      <c r="Z136" s="152"/>
      <c r="AA136" s="152"/>
      <c r="AB136" s="152"/>
      <c r="AC136" s="152"/>
      <c r="AD136" s="152"/>
      <c r="AE136" s="152"/>
      <c r="AF136" s="152"/>
      <c r="AG136" s="152" t="s">
        <v>374</v>
      </c>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row>
    <row r="137" spans="1:60" outlineLevel="1" x14ac:dyDescent="0.2">
      <c r="A137" s="159"/>
      <c r="B137" s="160"/>
      <c r="C137" s="194" t="s">
        <v>375</v>
      </c>
      <c r="D137" s="190"/>
      <c r="E137" s="191"/>
      <c r="F137" s="161"/>
      <c r="G137" s="161"/>
      <c r="H137" s="161"/>
      <c r="I137" s="161"/>
      <c r="J137" s="161"/>
      <c r="K137" s="161"/>
      <c r="L137" s="161"/>
      <c r="M137" s="161"/>
      <c r="N137" s="161"/>
      <c r="O137" s="161"/>
      <c r="P137" s="161"/>
      <c r="Q137" s="161"/>
      <c r="R137" s="161"/>
      <c r="S137" s="161"/>
      <c r="T137" s="161"/>
      <c r="U137" s="161"/>
      <c r="V137" s="161"/>
      <c r="W137" s="161"/>
      <c r="X137" s="152"/>
      <c r="Y137" s="152"/>
      <c r="Z137" s="152"/>
      <c r="AA137" s="152"/>
      <c r="AB137" s="152"/>
      <c r="AC137" s="152"/>
      <c r="AD137" s="152"/>
      <c r="AE137" s="152"/>
      <c r="AF137" s="152"/>
      <c r="AG137" s="152" t="s">
        <v>299</v>
      </c>
      <c r="AH137" s="152">
        <v>0</v>
      </c>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row>
    <row r="138" spans="1:60" outlineLevel="1" x14ac:dyDescent="0.2">
      <c r="A138" s="159"/>
      <c r="B138" s="160"/>
      <c r="C138" s="194" t="s">
        <v>1101</v>
      </c>
      <c r="D138" s="190"/>
      <c r="E138" s="191"/>
      <c r="F138" s="161"/>
      <c r="G138" s="161"/>
      <c r="H138" s="161"/>
      <c r="I138" s="161"/>
      <c r="J138" s="161"/>
      <c r="K138" s="161"/>
      <c r="L138" s="161"/>
      <c r="M138" s="161"/>
      <c r="N138" s="161"/>
      <c r="O138" s="161"/>
      <c r="P138" s="161"/>
      <c r="Q138" s="161"/>
      <c r="R138" s="161"/>
      <c r="S138" s="161"/>
      <c r="T138" s="161"/>
      <c r="U138" s="161"/>
      <c r="V138" s="161"/>
      <c r="W138" s="161"/>
      <c r="X138" s="152"/>
      <c r="Y138" s="152"/>
      <c r="Z138" s="152"/>
      <c r="AA138" s="152"/>
      <c r="AB138" s="152"/>
      <c r="AC138" s="152"/>
      <c r="AD138" s="152"/>
      <c r="AE138" s="152"/>
      <c r="AF138" s="152"/>
      <c r="AG138" s="152" t="s">
        <v>299</v>
      </c>
      <c r="AH138" s="152">
        <v>0</v>
      </c>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row>
    <row r="139" spans="1:60" outlineLevel="1" x14ac:dyDescent="0.2">
      <c r="A139" s="159"/>
      <c r="B139" s="160"/>
      <c r="C139" s="194" t="s">
        <v>1102</v>
      </c>
      <c r="D139" s="190"/>
      <c r="E139" s="191">
        <v>5.52</v>
      </c>
      <c r="F139" s="161"/>
      <c r="G139" s="161"/>
      <c r="H139" s="161"/>
      <c r="I139" s="161"/>
      <c r="J139" s="161"/>
      <c r="K139" s="161"/>
      <c r="L139" s="161"/>
      <c r="M139" s="161"/>
      <c r="N139" s="161"/>
      <c r="O139" s="161"/>
      <c r="P139" s="161"/>
      <c r="Q139" s="161"/>
      <c r="R139" s="161"/>
      <c r="S139" s="161"/>
      <c r="T139" s="161"/>
      <c r="U139" s="161"/>
      <c r="V139" s="161"/>
      <c r="W139" s="161"/>
      <c r="X139" s="152"/>
      <c r="Y139" s="152"/>
      <c r="Z139" s="152"/>
      <c r="AA139" s="152"/>
      <c r="AB139" s="152"/>
      <c r="AC139" s="152"/>
      <c r="AD139" s="152"/>
      <c r="AE139" s="152"/>
      <c r="AF139" s="152"/>
      <c r="AG139" s="152" t="s">
        <v>299</v>
      </c>
      <c r="AH139" s="152">
        <v>0</v>
      </c>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row>
    <row r="140" spans="1:60" ht="22.5" outlineLevel="1" x14ac:dyDescent="0.2">
      <c r="A140" s="169">
        <v>28</v>
      </c>
      <c r="B140" s="170" t="s">
        <v>382</v>
      </c>
      <c r="C140" s="186" t="s">
        <v>383</v>
      </c>
      <c r="D140" s="171" t="s">
        <v>350</v>
      </c>
      <c r="E140" s="172">
        <v>5.52</v>
      </c>
      <c r="F140" s="173"/>
      <c r="G140" s="174">
        <f>ROUND(E140*F140,2)</f>
        <v>0</v>
      </c>
      <c r="H140" s="173"/>
      <c r="I140" s="174">
        <f>ROUND(E140*H140,2)</f>
        <v>0</v>
      </c>
      <c r="J140" s="173"/>
      <c r="K140" s="174">
        <f>ROUND(E140*J140,2)</f>
        <v>0</v>
      </c>
      <c r="L140" s="174">
        <v>21</v>
      </c>
      <c r="M140" s="174">
        <f>G140*(1+L140/100)</f>
        <v>0</v>
      </c>
      <c r="N140" s="174">
        <v>0</v>
      </c>
      <c r="O140" s="174">
        <f>ROUND(E140*N140,2)</f>
        <v>0</v>
      </c>
      <c r="P140" s="174">
        <v>0</v>
      </c>
      <c r="Q140" s="174">
        <f>ROUND(E140*P140,2)</f>
        <v>0</v>
      </c>
      <c r="R140" s="174" t="s">
        <v>384</v>
      </c>
      <c r="S140" s="174" t="s">
        <v>261</v>
      </c>
      <c r="T140" s="175" t="s">
        <v>261</v>
      </c>
      <c r="U140" s="161">
        <v>9.9000000000000005E-2</v>
      </c>
      <c r="V140" s="161">
        <f>ROUND(E140*U140,2)</f>
        <v>0.55000000000000004</v>
      </c>
      <c r="W140" s="161"/>
      <c r="X140" s="152"/>
      <c r="Y140" s="152"/>
      <c r="Z140" s="152"/>
      <c r="AA140" s="152"/>
      <c r="AB140" s="152"/>
      <c r="AC140" s="152"/>
      <c r="AD140" s="152"/>
      <c r="AE140" s="152"/>
      <c r="AF140" s="152"/>
      <c r="AG140" s="152" t="s">
        <v>374</v>
      </c>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row>
    <row r="141" spans="1:60" outlineLevel="1" x14ac:dyDescent="0.2">
      <c r="A141" s="159"/>
      <c r="B141" s="160"/>
      <c r="C141" s="254" t="s">
        <v>385</v>
      </c>
      <c r="D141" s="255"/>
      <c r="E141" s="255"/>
      <c r="F141" s="255"/>
      <c r="G141" s="255"/>
      <c r="H141" s="161"/>
      <c r="I141" s="161"/>
      <c r="J141" s="161"/>
      <c r="K141" s="161"/>
      <c r="L141" s="161"/>
      <c r="M141" s="161"/>
      <c r="N141" s="161"/>
      <c r="O141" s="161"/>
      <c r="P141" s="161"/>
      <c r="Q141" s="161"/>
      <c r="R141" s="161"/>
      <c r="S141" s="161"/>
      <c r="T141" s="161"/>
      <c r="U141" s="161"/>
      <c r="V141" s="161"/>
      <c r="W141" s="161"/>
      <c r="X141" s="152"/>
      <c r="Y141" s="152"/>
      <c r="Z141" s="152"/>
      <c r="AA141" s="152"/>
      <c r="AB141" s="152"/>
      <c r="AC141" s="152"/>
      <c r="AD141" s="152"/>
      <c r="AE141" s="152"/>
      <c r="AF141" s="152"/>
      <c r="AG141" s="152" t="s">
        <v>297</v>
      </c>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row>
    <row r="142" spans="1:60" outlineLevel="1" x14ac:dyDescent="0.2">
      <c r="A142" s="159"/>
      <c r="B142" s="160"/>
      <c r="C142" s="194" t="s">
        <v>375</v>
      </c>
      <c r="D142" s="190"/>
      <c r="E142" s="191"/>
      <c r="F142" s="161"/>
      <c r="G142" s="161"/>
      <c r="H142" s="161"/>
      <c r="I142" s="161"/>
      <c r="J142" s="161"/>
      <c r="K142" s="161"/>
      <c r="L142" s="161"/>
      <c r="M142" s="161"/>
      <c r="N142" s="161"/>
      <c r="O142" s="161"/>
      <c r="P142" s="161"/>
      <c r="Q142" s="161"/>
      <c r="R142" s="161"/>
      <c r="S142" s="161"/>
      <c r="T142" s="161"/>
      <c r="U142" s="161"/>
      <c r="V142" s="161"/>
      <c r="W142" s="161"/>
      <c r="X142" s="152"/>
      <c r="Y142" s="152"/>
      <c r="Z142" s="152"/>
      <c r="AA142" s="152"/>
      <c r="AB142" s="152"/>
      <c r="AC142" s="152"/>
      <c r="AD142" s="152"/>
      <c r="AE142" s="152"/>
      <c r="AF142" s="152"/>
      <c r="AG142" s="152" t="s">
        <v>299</v>
      </c>
      <c r="AH142" s="152">
        <v>0</v>
      </c>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row>
    <row r="143" spans="1:60" outlineLevel="1" x14ac:dyDescent="0.2">
      <c r="A143" s="159"/>
      <c r="B143" s="160"/>
      <c r="C143" s="194" t="s">
        <v>1101</v>
      </c>
      <c r="D143" s="190"/>
      <c r="E143" s="191"/>
      <c r="F143" s="161"/>
      <c r="G143" s="161"/>
      <c r="H143" s="161"/>
      <c r="I143" s="161"/>
      <c r="J143" s="161"/>
      <c r="K143" s="161"/>
      <c r="L143" s="161"/>
      <c r="M143" s="161"/>
      <c r="N143" s="161"/>
      <c r="O143" s="161"/>
      <c r="P143" s="161"/>
      <c r="Q143" s="161"/>
      <c r="R143" s="161"/>
      <c r="S143" s="161"/>
      <c r="T143" s="161"/>
      <c r="U143" s="161"/>
      <c r="V143" s="161"/>
      <c r="W143" s="161"/>
      <c r="X143" s="152"/>
      <c r="Y143" s="152"/>
      <c r="Z143" s="152"/>
      <c r="AA143" s="152"/>
      <c r="AB143" s="152"/>
      <c r="AC143" s="152"/>
      <c r="AD143" s="152"/>
      <c r="AE143" s="152"/>
      <c r="AF143" s="152"/>
      <c r="AG143" s="152" t="s">
        <v>299</v>
      </c>
      <c r="AH143" s="152">
        <v>0</v>
      </c>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row>
    <row r="144" spans="1:60" outlineLevel="1" x14ac:dyDescent="0.2">
      <c r="A144" s="159"/>
      <c r="B144" s="160"/>
      <c r="C144" s="194" t="s">
        <v>1102</v>
      </c>
      <c r="D144" s="190"/>
      <c r="E144" s="191">
        <v>5.52</v>
      </c>
      <c r="F144" s="161"/>
      <c r="G144" s="161"/>
      <c r="H144" s="161"/>
      <c r="I144" s="161"/>
      <c r="J144" s="161"/>
      <c r="K144" s="161"/>
      <c r="L144" s="161"/>
      <c r="M144" s="161"/>
      <c r="N144" s="161"/>
      <c r="O144" s="161"/>
      <c r="P144" s="161"/>
      <c r="Q144" s="161"/>
      <c r="R144" s="161"/>
      <c r="S144" s="161"/>
      <c r="T144" s="161"/>
      <c r="U144" s="161"/>
      <c r="V144" s="161"/>
      <c r="W144" s="161"/>
      <c r="X144" s="152"/>
      <c r="Y144" s="152"/>
      <c r="Z144" s="152"/>
      <c r="AA144" s="152"/>
      <c r="AB144" s="152"/>
      <c r="AC144" s="152"/>
      <c r="AD144" s="152"/>
      <c r="AE144" s="152"/>
      <c r="AF144" s="152"/>
      <c r="AG144" s="152" t="s">
        <v>299</v>
      </c>
      <c r="AH144" s="152">
        <v>0</v>
      </c>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row>
    <row r="145" spans="1:33" x14ac:dyDescent="0.2">
      <c r="A145" s="5"/>
      <c r="B145" s="6"/>
      <c r="C145" s="187"/>
      <c r="D145" s="8"/>
      <c r="E145" s="5"/>
      <c r="F145" s="5"/>
      <c r="G145" s="5"/>
      <c r="H145" s="5"/>
      <c r="I145" s="5"/>
      <c r="J145" s="5"/>
      <c r="K145" s="5"/>
      <c r="L145" s="5"/>
      <c r="M145" s="5"/>
      <c r="N145" s="5"/>
      <c r="O145" s="5"/>
      <c r="P145" s="5"/>
      <c r="Q145" s="5"/>
      <c r="R145" s="5"/>
      <c r="S145" s="5"/>
      <c r="T145" s="5"/>
      <c r="U145" s="5"/>
      <c r="V145" s="5"/>
      <c r="W145" s="5"/>
      <c r="AE145">
        <v>15</v>
      </c>
      <c r="AF145">
        <v>21</v>
      </c>
    </row>
    <row r="146" spans="1:33" x14ac:dyDescent="0.2">
      <c r="A146" s="155"/>
      <c r="B146" s="156" t="s">
        <v>29</v>
      </c>
      <c r="C146" s="188"/>
      <c r="D146" s="157"/>
      <c r="E146" s="158"/>
      <c r="F146" s="158"/>
      <c r="G146" s="183">
        <f>G8+G39+G48+G56+G81+G87+G93+G99+G105+G115+G127</f>
        <v>0</v>
      </c>
      <c r="H146" s="5"/>
      <c r="I146" s="5"/>
      <c r="J146" s="5"/>
      <c r="K146" s="5"/>
      <c r="L146" s="5"/>
      <c r="M146" s="5"/>
      <c r="N146" s="5"/>
      <c r="O146" s="5"/>
      <c r="P146" s="5"/>
      <c r="Q146" s="5"/>
      <c r="R146" s="5"/>
      <c r="S146" s="5"/>
      <c r="T146" s="5"/>
      <c r="U146" s="5"/>
      <c r="V146" s="5"/>
      <c r="W146" s="5"/>
      <c r="AE146">
        <f>SUMIF(L7:L144,AE145,G7:G144)</f>
        <v>0</v>
      </c>
      <c r="AF146">
        <f>SUMIF(L7:L144,AF145,G7:G144)</f>
        <v>0</v>
      </c>
      <c r="AG146" t="s">
        <v>288</v>
      </c>
    </row>
    <row r="147" spans="1:33" x14ac:dyDescent="0.2">
      <c r="A147" s="253" t="s">
        <v>386</v>
      </c>
      <c r="B147" s="253"/>
      <c r="C147" s="187"/>
      <c r="D147" s="8"/>
      <c r="E147" s="5"/>
      <c r="F147" s="5"/>
      <c r="G147" s="5"/>
      <c r="H147" s="5"/>
      <c r="I147" s="5"/>
      <c r="J147" s="5"/>
      <c r="K147" s="5"/>
      <c r="L147" s="5"/>
      <c r="M147" s="5"/>
      <c r="N147" s="5"/>
      <c r="O147" s="5"/>
      <c r="P147" s="5"/>
      <c r="Q147" s="5"/>
      <c r="R147" s="5"/>
      <c r="S147" s="5"/>
      <c r="T147" s="5"/>
      <c r="U147" s="5"/>
      <c r="V147" s="5"/>
      <c r="W147" s="5"/>
    </row>
    <row r="148" spans="1:33" x14ac:dyDescent="0.2">
      <c r="A148" s="5"/>
      <c r="B148" s="6" t="s">
        <v>1030</v>
      </c>
      <c r="C148" s="187" t="s">
        <v>1031</v>
      </c>
      <c r="D148" s="8"/>
      <c r="E148" s="5"/>
      <c r="F148" s="5"/>
      <c r="G148" s="5"/>
      <c r="H148" s="5"/>
      <c r="I148" s="5"/>
      <c r="J148" s="5"/>
      <c r="K148" s="5"/>
      <c r="L148" s="5"/>
      <c r="M148" s="5"/>
      <c r="N148" s="5"/>
      <c r="O148" s="5"/>
      <c r="P148" s="5"/>
      <c r="Q148" s="5"/>
      <c r="R148" s="5"/>
      <c r="S148" s="5"/>
      <c r="T148" s="5"/>
      <c r="U148" s="5"/>
      <c r="V148" s="5"/>
      <c r="W148" s="5"/>
      <c r="AG148" t="s">
        <v>389</v>
      </c>
    </row>
    <row r="149" spans="1:33" x14ac:dyDescent="0.2">
      <c r="A149" s="5"/>
      <c r="B149" s="6" t="s">
        <v>390</v>
      </c>
      <c r="C149" s="187" t="s">
        <v>1104</v>
      </c>
      <c r="D149" s="8"/>
      <c r="E149" s="5"/>
      <c r="F149" s="5"/>
      <c r="G149" s="5"/>
      <c r="H149" s="5"/>
      <c r="I149" s="5"/>
      <c r="J149" s="5"/>
      <c r="K149" s="5"/>
      <c r="L149" s="5"/>
      <c r="M149" s="5"/>
      <c r="N149" s="5"/>
      <c r="O149" s="5"/>
      <c r="P149" s="5"/>
      <c r="Q149" s="5"/>
      <c r="R149" s="5"/>
      <c r="S149" s="5"/>
      <c r="T149" s="5"/>
      <c r="U149" s="5"/>
      <c r="V149" s="5"/>
      <c r="W149" s="5"/>
      <c r="AG149" t="s">
        <v>392</v>
      </c>
    </row>
    <row r="150" spans="1:33" x14ac:dyDescent="0.2">
      <c r="A150" s="5"/>
      <c r="B150" s="6"/>
      <c r="C150" s="187" t="s">
        <v>393</v>
      </c>
      <c r="D150" s="8"/>
      <c r="E150" s="5"/>
      <c r="F150" s="5"/>
      <c r="G150" s="5"/>
      <c r="H150" s="5"/>
      <c r="I150" s="5"/>
      <c r="J150" s="5"/>
      <c r="K150" s="5"/>
      <c r="L150" s="5"/>
      <c r="M150" s="5"/>
      <c r="N150" s="5"/>
      <c r="O150" s="5"/>
      <c r="P150" s="5"/>
      <c r="Q150" s="5"/>
      <c r="R150" s="5"/>
      <c r="S150" s="5"/>
      <c r="T150" s="5"/>
      <c r="U150" s="5"/>
      <c r="V150" s="5"/>
      <c r="W150" s="5"/>
      <c r="AG150" t="s">
        <v>394</v>
      </c>
    </row>
    <row r="151" spans="1:33" x14ac:dyDescent="0.2">
      <c r="A151" s="5"/>
      <c r="B151" s="6"/>
      <c r="C151" s="187"/>
      <c r="D151" s="8"/>
      <c r="E151" s="5"/>
      <c r="F151" s="5"/>
      <c r="G151" s="5"/>
      <c r="H151" s="5"/>
      <c r="I151" s="5"/>
      <c r="J151" s="5"/>
      <c r="K151" s="5"/>
      <c r="L151" s="5"/>
      <c r="M151" s="5"/>
      <c r="N151" s="5"/>
      <c r="O151" s="5"/>
      <c r="P151" s="5"/>
      <c r="Q151" s="5"/>
      <c r="R151" s="5"/>
      <c r="S151" s="5"/>
      <c r="T151" s="5"/>
      <c r="U151" s="5"/>
      <c r="V151" s="5"/>
      <c r="W151" s="5"/>
    </row>
    <row r="152" spans="1:33" x14ac:dyDescent="0.2">
      <c r="C152" s="189"/>
      <c r="D152" s="143"/>
      <c r="AG152" t="s">
        <v>289</v>
      </c>
    </row>
    <row r="153" spans="1:33" x14ac:dyDescent="0.2">
      <c r="D153" s="143"/>
    </row>
    <row r="154" spans="1:33" x14ac:dyDescent="0.2">
      <c r="D154" s="143"/>
    </row>
    <row r="155" spans="1:33" x14ac:dyDescent="0.2">
      <c r="D155" s="143"/>
    </row>
    <row r="156" spans="1:33" x14ac:dyDescent="0.2">
      <c r="D156" s="143"/>
    </row>
    <row r="157" spans="1:33" x14ac:dyDescent="0.2">
      <c r="D157" s="143"/>
    </row>
    <row r="158" spans="1:33" x14ac:dyDescent="0.2">
      <c r="D158" s="143"/>
    </row>
    <row r="159" spans="1:33" x14ac:dyDescent="0.2">
      <c r="D159" s="143"/>
    </row>
    <row r="160" spans="1:33"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8">
    <mergeCell ref="C101:G101"/>
    <mergeCell ref="C111:G111"/>
    <mergeCell ref="A1:G1"/>
    <mergeCell ref="C2:G2"/>
    <mergeCell ref="C3:G3"/>
    <mergeCell ref="C4:G4"/>
    <mergeCell ref="A147:B147"/>
    <mergeCell ref="C10:G10"/>
    <mergeCell ref="C15:G15"/>
    <mergeCell ref="C20:G20"/>
    <mergeCell ref="C41:G41"/>
    <mergeCell ref="C50:G50"/>
    <mergeCell ref="C123:G123"/>
    <mergeCell ref="C141:G141"/>
    <mergeCell ref="C73:G73"/>
    <mergeCell ref="C83:G83"/>
    <mergeCell ref="C89:G89"/>
    <mergeCell ref="C95:G9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82</v>
      </c>
      <c r="C3" s="247" t="s">
        <v>83</v>
      </c>
      <c r="D3" s="248"/>
      <c r="E3" s="248"/>
      <c r="F3" s="248"/>
      <c r="G3" s="249"/>
      <c r="AC3" s="90" t="s">
        <v>225</v>
      </c>
      <c r="AG3" t="s">
        <v>227</v>
      </c>
    </row>
    <row r="4" spans="1:60" ht="24.95" customHeight="1" x14ac:dyDescent="0.2">
      <c r="A4" s="145" t="s">
        <v>9</v>
      </c>
      <c r="B4" s="146" t="s">
        <v>82</v>
      </c>
      <c r="C4" s="250" t="s">
        <v>83</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172</v>
      </c>
      <c r="C8" s="184" t="s">
        <v>173</v>
      </c>
      <c r="D8" s="165"/>
      <c r="E8" s="166"/>
      <c r="F8" s="167"/>
      <c r="G8" s="167">
        <f>SUMIF(AG9:AG16,"&lt;&gt;NOR",G9:G16)</f>
        <v>0</v>
      </c>
      <c r="H8" s="167"/>
      <c r="I8" s="167">
        <f>SUM(I9:I16)</f>
        <v>0</v>
      </c>
      <c r="J8" s="167"/>
      <c r="K8" s="167">
        <f>SUM(K9:K16)</f>
        <v>0</v>
      </c>
      <c r="L8" s="167"/>
      <c r="M8" s="167">
        <f>SUM(M9:M16)</f>
        <v>0</v>
      </c>
      <c r="N8" s="167"/>
      <c r="O8" s="167">
        <f>SUM(O9:O16)</f>
        <v>2.5</v>
      </c>
      <c r="P8" s="167"/>
      <c r="Q8" s="167">
        <f>SUM(Q9:Q16)</f>
        <v>0</v>
      </c>
      <c r="R8" s="167"/>
      <c r="S8" s="167"/>
      <c r="T8" s="168"/>
      <c r="U8" s="162"/>
      <c r="V8" s="162">
        <f>SUM(V9:V16)</f>
        <v>32.24</v>
      </c>
      <c r="W8" s="162"/>
      <c r="AG8" t="s">
        <v>250</v>
      </c>
    </row>
    <row r="9" spans="1:60" ht="22.5" outlineLevel="1" x14ac:dyDescent="0.2">
      <c r="A9" s="169">
        <v>1</v>
      </c>
      <c r="B9" s="170" t="s">
        <v>1105</v>
      </c>
      <c r="C9" s="186" t="s">
        <v>1106</v>
      </c>
      <c r="D9" s="171" t="s">
        <v>293</v>
      </c>
      <c r="E9" s="172">
        <v>130</v>
      </c>
      <c r="F9" s="173"/>
      <c r="G9" s="174">
        <f>ROUND(E9*F9,2)</f>
        <v>0</v>
      </c>
      <c r="H9" s="173"/>
      <c r="I9" s="174">
        <f>ROUND(E9*H9,2)</f>
        <v>0</v>
      </c>
      <c r="J9" s="173"/>
      <c r="K9" s="174">
        <f>ROUND(E9*J9,2)</f>
        <v>0</v>
      </c>
      <c r="L9" s="174">
        <v>21</v>
      </c>
      <c r="M9" s="174">
        <f>G9*(1+L9/100)</f>
        <v>0</v>
      </c>
      <c r="N9" s="174">
        <v>1.8380000000000001E-2</v>
      </c>
      <c r="O9" s="174">
        <f>ROUND(E9*N9,2)</f>
        <v>2.39</v>
      </c>
      <c r="P9" s="174">
        <v>0</v>
      </c>
      <c r="Q9" s="174">
        <f>ROUND(E9*P9,2)</f>
        <v>0</v>
      </c>
      <c r="R9" s="174" t="s">
        <v>1107</v>
      </c>
      <c r="S9" s="174" t="s">
        <v>261</v>
      </c>
      <c r="T9" s="175" t="s">
        <v>261</v>
      </c>
      <c r="U9" s="161">
        <v>0.13</v>
      </c>
      <c r="V9" s="161">
        <f>ROUND(E9*U9,2)</f>
        <v>16.899999999999999</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1108</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1109</v>
      </c>
      <c r="D11" s="190"/>
      <c r="E11" s="191">
        <v>130</v>
      </c>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ht="33.75" outlineLevel="1" x14ac:dyDescent="0.2">
      <c r="A12" s="169">
        <v>2</v>
      </c>
      <c r="B12" s="170" t="s">
        <v>1110</v>
      </c>
      <c r="C12" s="186" t="s">
        <v>1111</v>
      </c>
      <c r="D12" s="171" t="s">
        <v>293</v>
      </c>
      <c r="E12" s="172">
        <v>130</v>
      </c>
      <c r="F12" s="173"/>
      <c r="G12" s="174">
        <f>ROUND(E12*F12,2)</f>
        <v>0</v>
      </c>
      <c r="H12" s="173"/>
      <c r="I12" s="174">
        <f>ROUND(E12*H12,2)</f>
        <v>0</v>
      </c>
      <c r="J12" s="173"/>
      <c r="K12" s="174">
        <f>ROUND(E12*J12,2)</f>
        <v>0</v>
      </c>
      <c r="L12" s="174">
        <v>21</v>
      </c>
      <c r="M12" s="174">
        <f>G12*(1+L12/100)</f>
        <v>0</v>
      </c>
      <c r="N12" s="174">
        <v>8.4999999999999995E-4</v>
      </c>
      <c r="O12" s="174">
        <f>ROUND(E12*N12,2)</f>
        <v>0.11</v>
      </c>
      <c r="P12" s="174">
        <v>0</v>
      </c>
      <c r="Q12" s="174">
        <f>ROUND(E12*P12,2)</f>
        <v>0</v>
      </c>
      <c r="R12" s="174" t="s">
        <v>1107</v>
      </c>
      <c r="S12" s="174" t="s">
        <v>261</v>
      </c>
      <c r="T12" s="175" t="s">
        <v>261</v>
      </c>
      <c r="U12" s="161">
        <v>6.0000000000000001E-3</v>
      </c>
      <c r="V12" s="161">
        <f>ROUND(E12*U12,2)</f>
        <v>0.78</v>
      </c>
      <c r="W12" s="161"/>
      <c r="X12" s="152"/>
      <c r="Y12" s="152"/>
      <c r="Z12" s="152"/>
      <c r="AA12" s="152"/>
      <c r="AB12" s="152"/>
      <c r="AC12" s="152"/>
      <c r="AD12" s="152"/>
      <c r="AE12" s="152"/>
      <c r="AF12" s="152"/>
      <c r="AG12" s="152" t="s">
        <v>295</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254" t="s">
        <v>1108</v>
      </c>
      <c r="D13" s="255"/>
      <c r="E13" s="255"/>
      <c r="F13" s="255"/>
      <c r="G13" s="255"/>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297</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59"/>
      <c r="B14" s="160"/>
      <c r="C14" s="194" t="s">
        <v>1109</v>
      </c>
      <c r="D14" s="190"/>
      <c r="E14" s="191">
        <v>130</v>
      </c>
      <c r="F14" s="161"/>
      <c r="G14" s="161"/>
      <c r="H14" s="161"/>
      <c r="I14" s="161"/>
      <c r="J14" s="161"/>
      <c r="K14" s="161"/>
      <c r="L14" s="161"/>
      <c r="M14" s="161"/>
      <c r="N14" s="161"/>
      <c r="O14" s="161"/>
      <c r="P14" s="161"/>
      <c r="Q14" s="161"/>
      <c r="R14" s="161"/>
      <c r="S14" s="161"/>
      <c r="T14" s="161"/>
      <c r="U14" s="161"/>
      <c r="V14" s="161"/>
      <c r="W14" s="161"/>
      <c r="X14" s="152"/>
      <c r="Y14" s="152"/>
      <c r="Z14" s="152"/>
      <c r="AA14" s="152"/>
      <c r="AB14" s="152"/>
      <c r="AC14" s="152"/>
      <c r="AD14" s="152"/>
      <c r="AE14" s="152"/>
      <c r="AF14" s="152"/>
      <c r="AG14" s="152" t="s">
        <v>299</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69">
        <v>3</v>
      </c>
      <c r="B15" s="170" t="s">
        <v>1112</v>
      </c>
      <c r="C15" s="186" t="s">
        <v>1113</v>
      </c>
      <c r="D15" s="171" t="s">
        <v>293</v>
      </c>
      <c r="E15" s="172">
        <v>130</v>
      </c>
      <c r="F15" s="173"/>
      <c r="G15" s="174">
        <f>ROUND(E15*F15,2)</f>
        <v>0</v>
      </c>
      <c r="H15" s="173"/>
      <c r="I15" s="174">
        <f>ROUND(E15*H15,2)</f>
        <v>0</v>
      </c>
      <c r="J15" s="173"/>
      <c r="K15" s="174">
        <f>ROUND(E15*J15,2)</f>
        <v>0</v>
      </c>
      <c r="L15" s="174">
        <v>21</v>
      </c>
      <c r="M15" s="174">
        <f>G15*(1+L15/100)</f>
        <v>0</v>
      </c>
      <c r="N15" s="174">
        <v>0</v>
      </c>
      <c r="O15" s="174">
        <f>ROUND(E15*N15,2)</f>
        <v>0</v>
      </c>
      <c r="P15" s="174">
        <v>0</v>
      </c>
      <c r="Q15" s="174">
        <f>ROUND(E15*P15,2)</f>
        <v>0</v>
      </c>
      <c r="R15" s="174" t="s">
        <v>1107</v>
      </c>
      <c r="S15" s="174" t="s">
        <v>261</v>
      </c>
      <c r="T15" s="175" t="s">
        <v>261</v>
      </c>
      <c r="U15" s="161">
        <v>0.112</v>
      </c>
      <c r="V15" s="161">
        <f>ROUND(E15*U15,2)</f>
        <v>14.56</v>
      </c>
      <c r="W15" s="161"/>
      <c r="X15" s="152"/>
      <c r="Y15" s="152"/>
      <c r="Z15" s="152"/>
      <c r="AA15" s="152"/>
      <c r="AB15" s="152"/>
      <c r="AC15" s="152"/>
      <c r="AD15" s="152"/>
      <c r="AE15" s="152"/>
      <c r="AF15" s="152"/>
      <c r="AG15" s="152" t="s">
        <v>295</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1109</v>
      </c>
      <c r="D16" s="190"/>
      <c r="E16" s="191">
        <v>130</v>
      </c>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x14ac:dyDescent="0.2">
      <c r="A17" s="163" t="s">
        <v>249</v>
      </c>
      <c r="B17" s="164" t="s">
        <v>174</v>
      </c>
      <c r="C17" s="184" t="s">
        <v>175</v>
      </c>
      <c r="D17" s="165"/>
      <c r="E17" s="166"/>
      <c r="F17" s="167"/>
      <c r="G17" s="167">
        <f>SUMIF(AG18:AG18,"&lt;&gt;NOR",G18:G18)</f>
        <v>0</v>
      </c>
      <c r="H17" s="167"/>
      <c r="I17" s="167">
        <f>SUM(I18:I18)</f>
        <v>0</v>
      </c>
      <c r="J17" s="167"/>
      <c r="K17" s="167">
        <f>SUM(K18:K18)</f>
        <v>0</v>
      </c>
      <c r="L17" s="167"/>
      <c r="M17" s="167">
        <f>SUM(M18:M18)</f>
        <v>0</v>
      </c>
      <c r="N17" s="167"/>
      <c r="O17" s="167">
        <f>SUM(O18:O18)</f>
        <v>0</v>
      </c>
      <c r="P17" s="167"/>
      <c r="Q17" s="167">
        <f>SUM(Q18:Q18)</f>
        <v>2.61</v>
      </c>
      <c r="R17" s="167"/>
      <c r="S17" s="167"/>
      <c r="T17" s="168"/>
      <c r="U17" s="162"/>
      <c r="V17" s="162">
        <f>SUM(V18:V18)</f>
        <v>0</v>
      </c>
      <c r="W17" s="162"/>
      <c r="AG17" t="s">
        <v>250</v>
      </c>
    </row>
    <row r="18" spans="1:60" outlineLevel="1" x14ac:dyDescent="0.2">
      <c r="A18" s="176">
        <v>4</v>
      </c>
      <c r="B18" s="177" t="s">
        <v>1114</v>
      </c>
      <c r="C18" s="185" t="s">
        <v>1115</v>
      </c>
      <c r="D18" s="178" t="s">
        <v>369</v>
      </c>
      <c r="E18" s="179">
        <v>26.14</v>
      </c>
      <c r="F18" s="180"/>
      <c r="G18" s="181">
        <f>ROUND(E18*F18,2)</f>
        <v>0</v>
      </c>
      <c r="H18" s="180"/>
      <c r="I18" s="181">
        <f>ROUND(E18*H18,2)</f>
        <v>0</v>
      </c>
      <c r="J18" s="180"/>
      <c r="K18" s="181">
        <f>ROUND(E18*J18,2)</f>
        <v>0</v>
      </c>
      <c r="L18" s="181">
        <v>21</v>
      </c>
      <c r="M18" s="181">
        <f>G18*(1+L18/100)</f>
        <v>0</v>
      </c>
      <c r="N18" s="181">
        <v>0</v>
      </c>
      <c r="O18" s="181">
        <f>ROUND(E18*N18,2)</f>
        <v>0</v>
      </c>
      <c r="P18" s="181">
        <v>0.1</v>
      </c>
      <c r="Q18" s="181">
        <f>ROUND(E18*P18,2)</f>
        <v>2.61</v>
      </c>
      <c r="R18" s="181"/>
      <c r="S18" s="181" t="s">
        <v>254</v>
      </c>
      <c r="T18" s="182" t="s">
        <v>255</v>
      </c>
      <c r="U18" s="161">
        <v>0</v>
      </c>
      <c r="V18" s="161">
        <f>ROUND(E18*U18,2)</f>
        <v>0</v>
      </c>
      <c r="W18" s="161"/>
      <c r="X18" s="152"/>
      <c r="Y18" s="152"/>
      <c r="Z18" s="152"/>
      <c r="AA18" s="152"/>
      <c r="AB18" s="152"/>
      <c r="AC18" s="152"/>
      <c r="AD18" s="152"/>
      <c r="AE18" s="152"/>
      <c r="AF18" s="152"/>
      <c r="AG18" s="152" t="s">
        <v>295</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x14ac:dyDescent="0.2">
      <c r="A19" s="163" t="s">
        <v>249</v>
      </c>
      <c r="B19" s="164" t="s">
        <v>176</v>
      </c>
      <c r="C19" s="184" t="s">
        <v>177</v>
      </c>
      <c r="D19" s="165"/>
      <c r="E19" s="166"/>
      <c r="F19" s="167"/>
      <c r="G19" s="167">
        <f>SUMIF(AG20:AG24,"&lt;&gt;NOR",G20:G24)</f>
        <v>0</v>
      </c>
      <c r="H19" s="167"/>
      <c r="I19" s="167">
        <f>SUM(I20:I24)</f>
        <v>0</v>
      </c>
      <c r="J19" s="167"/>
      <c r="K19" s="167">
        <f>SUM(K20:K24)</f>
        <v>0</v>
      </c>
      <c r="L19" s="167"/>
      <c r="M19" s="167">
        <f>SUM(M20:M24)</f>
        <v>0</v>
      </c>
      <c r="N19" s="167"/>
      <c r="O19" s="167">
        <f>SUM(O20:O24)</f>
        <v>0</v>
      </c>
      <c r="P19" s="167"/>
      <c r="Q19" s="167">
        <f>SUM(Q20:Q24)</f>
        <v>0</v>
      </c>
      <c r="R19" s="167"/>
      <c r="S19" s="167"/>
      <c r="T19" s="168"/>
      <c r="U19" s="162"/>
      <c r="V19" s="162">
        <f>SUM(V20:V24)</f>
        <v>2.35</v>
      </c>
      <c r="W19" s="162"/>
      <c r="AG19" t="s">
        <v>250</v>
      </c>
    </row>
    <row r="20" spans="1:60" ht="33.75" outlineLevel="1" x14ac:dyDescent="0.2">
      <c r="A20" s="169">
        <v>5</v>
      </c>
      <c r="B20" s="170" t="s">
        <v>1116</v>
      </c>
      <c r="C20" s="186" t="s">
        <v>1117</v>
      </c>
      <c r="D20" s="171" t="s">
        <v>350</v>
      </c>
      <c r="E20" s="172">
        <v>2.4998999999999998</v>
      </c>
      <c r="F20" s="173"/>
      <c r="G20" s="174">
        <f>ROUND(E20*F20,2)</f>
        <v>0</v>
      </c>
      <c r="H20" s="173"/>
      <c r="I20" s="174">
        <f>ROUND(E20*H20,2)</f>
        <v>0</v>
      </c>
      <c r="J20" s="173"/>
      <c r="K20" s="174">
        <f>ROUND(E20*J20,2)</f>
        <v>0</v>
      </c>
      <c r="L20" s="174">
        <v>21</v>
      </c>
      <c r="M20" s="174">
        <f>G20*(1+L20/100)</f>
        <v>0</v>
      </c>
      <c r="N20" s="174">
        <v>0</v>
      </c>
      <c r="O20" s="174">
        <f>ROUND(E20*N20,2)</f>
        <v>0</v>
      </c>
      <c r="P20" s="174">
        <v>0</v>
      </c>
      <c r="Q20" s="174">
        <f>ROUND(E20*P20,2)</f>
        <v>0</v>
      </c>
      <c r="R20" s="174" t="s">
        <v>1118</v>
      </c>
      <c r="S20" s="174" t="s">
        <v>261</v>
      </c>
      <c r="T20" s="175" t="s">
        <v>261</v>
      </c>
      <c r="U20" s="161">
        <v>0.9385</v>
      </c>
      <c r="V20" s="161">
        <f>ROUND(E20*U20,2)</f>
        <v>2.35</v>
      </c>
      <c r="W20" s="161"/>
      <c r="X20" s="152"/>
      <c r="Y20" s="152"/>
      <c r="Z20" s="152"/>
      <c r="AA20" s="152"/>
      <c r="AB20" s="152"/>
      <c r="AC20" s="152"/>
      <c r="AD20" s="152"/>
      <c r="AE20" s="152"/>
      <c r="AF20" s="152"/>
      <c r="AG20" s="152" t="s">
        <v>351</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254" t="s">
        <v>1119</v>
      </c>
      <c r="D21" s="255"/>
      <c r="E21" s="255"/>
      <c r="F21" s="255"/>
      <c r="G21" s="255"/>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297</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353</v>
      </c>
      <c r="D22" s="190"/>
      <c r="E22" s="191"/>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1120</v>
      </c>
      <c r="D23" s="190"/>
      <c r="E23" s="191"/>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59"/>
      <c r="B24" s="160"/>
      <c r="C24" s="194" t="s">
        <v>1121</v>
      </c>
      <c r="D24" s="190"/>
      <c r="E24" s="191">
        <v>2.4998999999999998</v>
      </c>
      <c r="F24" s="161"/>
      <c r="G24" s="161"/>
      <c r="H24" s="161"/>
      <c r="I24" s="161"/>
      <c r="J24" s="161"/>
      <c r="K24" s="161"/>
      <c r="L24" s="161"/>
      <c r="M24" s="161"/>
      <c r="N24" s="161"/>
      <c r="O24" s="161"/>
      <c r="P24" s="161"/>
      <c r="Q24" s="161"/>
      <c r="R24" s="161"/>
      <c r="S24" s="161"/>
      <c r="T24" s="161"/>
      <c r="U24" s="161"/>
      <c r="V24" s="161"/>
      <c r="W24" s="161"/>
      <c r="X24" s="152"/>
      <c r="Y24" s="152"/>
      <c r="Z24" s="152"/>
      <c r="AA24" s="152"/>
      <c r="AB24" s="152"/>
      <c r="AC24" s="152"/>
      <c r="AD24" s="152"/>
      <c r="AE24" s="152"/>
      <c r="AF24" s="152"/>
      <c r="AG24" s="152" t="s">
        <v>299</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x14ac:dyDescent="0.2">
      <c r="A25" s="163" t="s">
        <v>249</v>
      </c>
      <c r="B25" s="164" t="s">
        <v>182</v>
      </c>
      <c r="C25" s="184" t="s">
        <v>183</v>
      </c>
      <c r="D25" s="165"/>
      <c r="E25" s="166"/>
      <c r="F25" s="167"/>
      <c r="G25" s="167">
        <f>SUMIF(AG26:AG32,"&lt;&gt;NOR",G26:G32)</f>
        <v>0</v>
      </c>
      <c r="H25" s="167"/>
      <c r="I25" s="167">
        <f>SUM(I26:I32)</f>
        <v>0</v>
      </c>
      <c r="J25" s="167"/>
      <c r="K25" s="167">
        <f>SUM(K26:K32)</f>
        <v>0</v>
      </c>
      <c r="L25" s="167"/>
      <c r="M25" s="167">
        <f>SUM(M26:M32)</f>
        <v>0</v>
      </c>
      <c r="N25" s="167"/>
      <c r="O25" s="167">
        <f>SUM(O26:O32)</f>
        <v>0.2</v>
      </c>
      <c r="P25" s="167"/>
      <c r="Q25" s="167">
        <f>SUM(Q26:Q32)</f>
        <v>0</v>
      </c>
      <c r="R25" s="167"/>
      <c r="S25" s="167"/>
      <c r="T25" s="168"/>
      <c r="U25" s="162"/>
      <c r="V25" s="162">
        <f>SUM(V26:V32)</f>
        <v>0.92</v>
      </c>
      <c r="W25" s="162"/>
      <c r="AG25" t="s">
        <v>250</v>
      </c>
    </row>
    <row r="26" spans="1:60" outlineLevel="1" x14ac:dyDescent="0.2">
      <c r="A26" s="169">
        <v>6</v>
      </c>
      <c r="B26" s="170" t="s">
        <v>1122</v>
      </c>
      <c r="C26" s="186" t="s">
        <v>1123</v>
      </c>
      <c r="D26" s="171" t="s">
        <v>293</v>
      </c>
      <c r="E26" s="172">
        <v>39.015000000000001</v>
      </c>
      <c r="F26" s="173"/>
      <c r="G26" s="174">
        <f>ROUND(E26*F26,2)</f>
        <v>0</v>
      </c>
      <c r="H26" s="173"/>
      <c r="I26" s="174">
        <f>ROUND(E26*H26,2)</f>
        <v>0</v>
      </c>
      <c r="J26" s="173"/>
      <c r="K26" s="174">
        <f>ROUND(E26*J26,2)</f>
        <v>0</v>
      </c>
      <c r="L26" s="174">
        <v>21</v>
      </c>
      <c r="M26" s="174">
        <f>G26*(1+L26/100)</f>
        <v>0</v>
      </c>
      <c r="N26" s="174">
        <v>5.0000000000000001E-3</v>
      </c>
      <c r="O26" s="174">
        <f>ROUND(E26*N26,2)</f>
        <v>0.2</v>
      </c>
      <c r="P26" s="174">
        <v>0</v>
      </c>
      <c r="Q26" s="174">
        <f>ROUND(E26*P26,2)</f>
        <v>0</v>
      </c>
      <c r="R26" s="174"/>
      <c r="S26" s="174" t="s">
        <v>254</v>
      </c>
      <c r="T26" s="175" t="s">
        <v>255</v>
      </c>
      <c r="U26" s="161">
        <v>0</v>
      </c>
      <c r="V26" s="161">
        <f>ROUND(E26*U26,2)</f>
        <v>0</v>
      </c>
      <c r="W26" s="161"/>
      <c r="X26" s="152"/>
      <c r="Y26" s="152"/>
      <c r="Z26" s="152"/>
      <c r="AA26" s="152"/>
      <c r="AB26" s="152"/>
      <c r="AC26" s="152"/>
      <c r="AD26" s="152"/>
      <c r="AE26" s="152"/>
      <c r="AF26" s="152"/>
      <c r="AG26" s="152" t="s">
        <v>295</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1124</v>
      </c>
      <c r="D27" s="190"/>
      <c r="E27" s="191">
        <v>39.020000000000003</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69">
        <v>7</v>
      </c>
      <c r="B28" s="170" t="s">
        <v>1125</v>
      </c>
      <c r="C28" s="186" t="s">
        <v>1126</v>
      </c>
      <c r="D28" s="171" t="s">
        <v>350</v>
      </c>
      <c r="E28" s="172">
        <v>0.19508</v>
      </c>
      <c r="F28" s="173"/>
      <c r="G28" s="174">
        <f>ROUND(E28*F28,2)</f>
        <v>0</v>
      </c>
      <c r="H28" s="173"/>
      <c r="I28" s="174">
        <f>ROUND(E28*H28,2)</f>
        <v>0</v>
      </c>
      <c r="J28" s="173"/>
      <c r="K28" s="174">
        <f>ROUND(E28*J28,2)</f>
        <v>0</v>
      </c>
      <c r="L28" s="174">
        <v>21</v>
      </c>
      <c r="M28" s="174">
        <f>G28*(1+L28/100)</f>
        <v>0</v>
      </c>
      <c r="N28" s="174">
        <v>0</v>
      </c>
      <c r="O28" s="174">
        <f>ROUND(E28*N28,2)</f>
        <v>0</v>
      </c>
      <c r="P28" s="174">
        <v>0</v>
      </c>
      <c r="Q28" s="174">
        <f>ROUND(E28*P28,2)</f>
        <v>0</v>
      </c>
      <c r="R28" s="174" t="s">
        <v>1127</v>
      </c>
      <c r="S28" s="174" t="s">
        <v>261</v>
      </c>
      <c r="T28" s="175" t="s">
        <v>261</v>
      </c>
      <c r="U28" s="161">
        <v>4.7370000000000001</v>
      </c>
      <c r="V28" s="161">
        <f>ROUND(E28*U28,2)</f>
        <v>0.92</v>
      </c>
      <c r="W28" s="161"/>
      <c r="X28" s="152"/>
      <c r="Y28" s="152"/>
      <c r="Z28" s="152"/>
      <c r="AA28" s="152"/>
      <c r="AB28" s="152"/>
      <c r="AC28" s="152"/>
      <c r="AD28" s="152"/>
      <c r="AE28" s="152"/>
      <c r="AF28" s="152"/>
      <c r="AG28" s="152" t="s">
        <v>351</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254" t="s">
        <v>364</v>
      </c>
      <c r="D29" s="255"/>
      <c r="E29" s="255"/>
      <c r="F29" s="255"/>
      <c r="G29" s="255"/>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297</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353</v>
      </c>
      <c r="D30" s="190"/>
      <c r="E30" s="191"/>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1128</v>
      </c>
      <c r="D31" s="190"/>
      <c r="E31" s="191"/>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1129</v>
      </c>
      <c r="D32" s="190"/>
      <c r="E32" s="191">
        <v>0.19508</v>
      </c>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x14ac:dyDescent="0.2">
      <c r="A33" s="163" t="s">
        <v>249</v>
      </c>
      <c r="B33" s="164" t="s">
        <v>184</v>
      </c>
      <c r="C33" s="184" t="s">
        <v>185</v>
      </c>
      <c r="D33" s="165"/>
      <c r="E33" s="166"/>
      <c r="F33" s="167"/>
      <c r="G33" s="167">
        <f>SUMIF(AG34:AG39,"&lt;&gt;NOR",G34:G39)</f>
        <v>0</v>
      </c>
      <c r="H33" s="167"/>
      <c r="I33" s="167">
        <f>SUM(I34:I39)</f>
        <v>0</v>
      </c>
      <c r="J33" s="167"/>
      <c r="K33" s="167">
        <f>SUM(K34:K39)</f>
        <v>0</v>
      </c>
      <c r="L33" s="167"/>
      <c r="M33" s="167">
        <f>SUM(M34:M39)</f>
        <v>0</v>
      </c>
      <c r="N33" s="167"/>
      <c r="O33" s="167">
        <f>SUM(O34:O39)</f>
        <v>2.6</v>
      </c>
      <c r="P33" s="167"/>
      <c r="Q33" s="167">
        <f>SUM(Q34:Q39)</f>
        <v>0</v>
      </c>
      <c r="R33" s="167"/>
      <c r="S33" s="167"/>
      <c r="T33" s="168"/>
      <c r="U33" s="162"/>
      <c r="V33" s="162">
        <f>SUM(V34:V39)</f>
        <v>5.87</v>
      </c>
      <c r="W33" s="162"/>
      <c r="AG33" t="s">
        <v>250</v>
      </c>
    </row>
    <row r="34" spans="1:60" outlineLevel="1" x14ac:dyDescent="0.2">
      <c r="A34" s="176">
        <v>8</v>
      </c>
      <c r="B34" s="177" t="s">
        <v>1087</v>
      </c>
      <c r="C34" s="185" t="s">
        <v>1088</v>
      </c>
      <c r="D34" s="178" t="s">
        <v>369</v>
      </c>
      <c r="E34" s="179">
        <v>26.01</v>
      </c>
      <c r="F34" s="180"/>
      <c r="G34" s="181">
        <f>ROUND(E34*F34,2)</f>
        <v>0</v>
      </c>
      <c r="H34" s="180"/>
      <c r="I34" s="181">
        <f>ROUND(E34*H34,2)</f>
        <v>0</v>
      </c>
      <c r="J34" s="180"/>
      <c r="K34" s="181">
        <f>ROUND(E34*J34,2)</f>
        <v>0</v>
      </c>
      <c r="L34" s="181">
        <v>21</v>
      </c>
      <c r="M34" s="181">
        <f>G34*(1+L34/100)</f>
        <v>0</v>
      </c>
      <c r="N34" s="181">
        <v>0.1</v>
      </c>
      <c r="O34" s="181">
        <f>ROUND(E34*N34,2)</f>
        <v>2.6</v>
      </c>
      <c r="P34" s="181">
        <v>0</v>
      </c>
      <c r="Q34" s="181">
        <f>ROUND(E34*P34,2)</f>
        <v>0</v>
      </c>
      <c r="R34" s="181"/>
      <c r="S34" s="181" t="s">
        <v>254</v>
      </c>
      <c r="T34" s="182" t="s">
        <v>255</v>
      </c>
      <c r="U34" s="161">
        <v>0</v>
      </c>
      <c r="V34" s="161">
        <f>ROUND(E34*U34,2)</f>
        <v>0</v>
      </c>
      <c r="W34" s="161"/>
      <c r="X34" s="152"/>
      <c r="Y34" s="152"/>
      <c r="Z34" s="152"/>
      <c r="AA34" s="152"/>
      <c r="AB34" s="152"/>
      <c r="AC34" s="152"/>
      <c r="AD34" s="152"/>
      <c r="AE34" s="152"/>
      <c r="AF34" s="152"/>
      <c r="AG34" s="152" t="s">
        <v>295</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69">
        <v>9</v>
      </c>
      <c r="B35" s="170" t="s">
        <v>1091</v>
      </c>
      <c r="C35" s="186" t="s">
        <v>1092</v>
      </c>
      <c r="D35" s="171" t="s">
        <v>350</v>
      </c>
      <c r="E35" s="172">
        <v>2.601</v>
      </c>
      <c r="F35" s="173"/>
      <c r="G35" s="174">
        <f>ROUND(E35*F35,2)</f>
        <v>0</v>
      </c>
      <c r="H35" s="173"/>
      <c r="I35" s="174">
        <f>ROUND(E35*H35,2)</f>
        <v>0</v>
      </c>
      <c r="J35" s="173"/>
      <c r="K35" s="174">
        <f>ROUND(E35*J35,2)</f>
        <v>0</v>
      </c>
      <c r="L35" s="174">
        <v>21</v>
      </c>
      <c r="M35" s="174">
        <f>G35*(1+L35/100)</f>
        <v>0</v>
      </c>
      <c r="N35" s="174">
        <v>0</v>
      </c>
      <c r="O35" s="174">
        <f>ROUND(E35*N35,2)</f>
        <v>0</v>
      </c>
      <c r="P35" s="174">
        <v>0</v>
      </c>
      <c r="Q35" s="174">
        <f>ROUND(E35*P35,2)</f>
        <v>0</v>
      </c>
      <c r="R35" s="174" t="s">
        <v>1093</v>
      </c>
      <c r="S35" s="174" t="s">
        <v>261</v>
      </c>
      <c r="T35" s="175" t="s">
        <v>261</v>
      </c>
      <c r="U35" s="161">
        <v>2.2549999999999999</v>
      </c>
      <c r="V35" s="161">
        <f>ROUND(E35*U35,2)</f>
        <v>5.87</v>
      </c>
      <c r="W35" s="161"/>
      <c r="X35" s="152"/>
      <c r="Y35" s="152"/>
      <c r="Z35" s="152"/>
      <c r="AA35" s="152"/>
      <c r="AB35" s="152"/>
      <c r="AC35" s="152"/>
      <c r="AD35" s="152"/>
      <c r="AE35" s="152"/>
      <c r="AF35" s="152"/>
      <c r="AG35" s="152" t="s">
        <v>351</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254" t="s">
        <v>364</v>
      </c>
      <c r="D36" s="255"/>
      <c r="E36" s="255"/>
      <c r="F36" s="255"/>
      <c r="G36" s="255"/>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297</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4" t="s">
        <v>353</v>
      </c>
      <c r="D37" s="190"/>
      <c r="E37" s="191"/>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1130</v>
      </c>
      <c r="D38" s="190"/>
      <c r="E38" s="191"/>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4" t="s">
        <v>1131</v>
      </c>
      <c r="D39" s="190"/>
      <c r="E39" s="191">
        <v>2.601</v>
      </c>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x14ac:dyDescent="0.2">
      <c r="A40" s="163" t="s">
        <v>249</v>
      </c>
      <c r="B40" s="164" t="s">
        <v>186</v>
      </c>
      <c r="C40" s="184" t="s">
        <v>187</v>
      </c>
      <c r="D40" s="165"/>
      <c r="E40" s="166"/>
      <c r="F40" s="167"/>
      <c r="G40" s="167">
        <f>SUMIF(AG41:AG48,"&lt;&gt;NOR",G41:G48)</f>
        <v>0</v>
      </c>
      <c r="H40" s="167"/>
      <c r="I40" s="167">
        <f>SUM(I41:I48)</f>
        <v>0</v>
      </c>
      <c r="J40" s="167"/>
      <c r="K40" s="167">
        <f>SUM(K41:K48)</f>
        <v>0</v>
      </c>
      <c r="L40" s="167"/>
      <c r="M40" s="167">
        <f>SUM(M41:M48)</f>
        <v>0</v>
      </c>
      <c r="N40" s="167"/>
      <c r="O40" s="167">
        <f>SUM(O41:O48)</f>
        <v>7.6999999999999993</v>
      </c>
      <c r="P40" s="167"/>
      <c r="Q40" s="167">
        <f>SUM(Q41:Q48)</f>
        <v>0</v>
      </c>
      <c r="R40" s="167"/>
      <c r="S40" s="167"/>
      <c r="T40" s="168"/>
      <c r="U40" s="162"/>
      <c r="V40" s="162">
        <f>SUM(V41:V48)</f>
        <v>25.63</v>
      </c>
      <c r="W40" s="162"/>
      <c r="AG40" t="s">
        <v>250</v>
      </c>
    </row>
    <row r="41" spans="1:60" outlineLevel="1" x14ac:dyDescent="0.2">
      <c r="A41" s="176">
        <v>10</v>
      </c>
      <c r="B41" s="177" t="s">
        <v>1011</v>
      </c>
      <c r="C41" s="185" t="s">
        <v>1132</v>
      </c>
      <c r="D41" s="178" t="s">
        <v>325</v>
      </c>
      <c r="E41" s="179">
        <v>1850</v>
      </c>
      <c r="F41" s="180"/>
      <c r="G41" s="181">
        <f>ROUND(E41*F41,2)</f>
        <v>0</v>
      </c>
      <c r="H41" s="180"/>
      <c r="I41" s="181">
        <f>ROUND(E41*H41,2)</f>
        <v>0</v>
      </c>
      <c r="J41" s="180"/>
      <c r="K41" s="181">
        <f>ROUND(E41*J41,2)</f>
        <v>0</v>
      </c>
      <c r="L41" s="181">
        <v>21</v>
      </c>
      <c r="M41" s="181">
        <f>G41*(1+L41/100)</f>
        <v>0</v>
      </c>
      <c r="N41" s="181">
        <v>1E-3</v>
      </c>
      <c r="O41" s="181">
        <f>ROUND(E41*N41,2)</f>
        <v>1.85</v>
      </c>
      <c r="P41" s="181">
        <v>0</v>
      </c>
      <c r="Q41" s="181">
        <f>ROUND(E41*P41,2)</f>
        <v>0</v>
      </c>
      <c r="R41" s="181"/>
      <c r="S41" s="181" t="s">
        <v>254</v>
      </c>
      <c r="T41" s="182" t="s">
        <v>255</v>
      </c>
      <c r="U41" s="161">
        <v>0</v>
      </c>
      <c r="V41" s="161">
        <f>ROUND(E41*U41,2)</f>
        <v>0</v>
      </c>
      <c r="W41" s="161"/>
      <c r="X41" s="152"/>
      <c r="Y41" s="152"/>
      <c r="Z41" s="152"/>
      <c r="AA41" s="152"/>
      <c r="AB41" s="152"/>
      <c r="AC41" s="152"/>
      <c r="AD41" s="152"/>
      <c r="AE41" s="152"/>
      <c r="AF41" s="152"/>
      <c r="AG41" s="152" t="s">
        <v>295</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69">
        <v>11</v>
      </c>
      <c r="B42" s="170" t="s">
        <v>1019</v>
      </c>
      <c r="C42" s="186" t="s">
        <v>1024</v>
      </c>
      <c r="D42" s="171" t="s">
        <v>293</v>
      </c>
      <c r="E42" s="172">
        <v>39.015000000000001</v>
      </c>
      <c r="F42" s="173"/>
      <c r="G42" s="174">
        <f>ROUND(E42*F42,2)</f>
        <v>0</v>
      </c>
      <c r="H42" s="173"/>
      <c r="I42" s="174">
        <f>ROUND(E42*H42,2)</f>
        <v>0</v>
      </c>
      <c r="J42" s="173"/>
      <c r="K42" s="174">
        <f>ROUND(E42*J42,2)</f>
        <v>0</v>
      </c>
      <c r="L42" s="174">
        <v>21</v>
      </c>
      <c r="M42" s="174">
        <f>G42*(1+L42/100)</f>
        <v>0</v>
      </c>
      <c r="N42" s="174">
        <v>0.15</v>
      </c>
      <c r="O42" s="174">
        <f>ROUND(E42*N42,2)</f>
        <v>5.85</v>
      </c>
      <c r="P42" s="174">
        <v>0</v>
      </c>
      <c r="Q42" s="174">
        <f>ROUND(E42*P42,2)</f>
        <v>0</v>
      </c>
      <c r="R42" s="174"/>
      <c r="S42" s="174" t="s">
        <v>254</v>
      </c>
      <c r="T42" s="175" t="s">
        <v>255</v>
      </c>
      <c r="U42" s="161">
        <v>0</v>
      </c>
      <c r="V42" s="161">
        <f>ROUND(E42*U42,2)</f>
        <v>0</v>
      </c>
      <c r="W42" s="161"/>
      <c r="X42" s="152"/>
      <c r="Y42" s="152"/>
      <c r="Z42" s="152"/>
      <c r="AA42" s="152"/>
      <c r="AB42" s="152"/>
      <c r="AC42" s="152"/>
      <c r="AD42" s="152"/>
      <c r="AE42" s="152"/>
      <c r="AF42" s="152"/>
      <c r="AG42" s="152" t="s">
        <v>295</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1124</v>
      </c>
      <c r="D43" s="190"/>
      <c r="E43" s="191">
        <v>39.020000000000003</v>
      </c>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69">
        <v>12</v>
      </c>
      <c r="B44" s="170" t="s">
        <v>362</v>
      </c>
      <c r="C44" s="186" t="s">
        <v>363</v>
      </c>
      <c r="D44" s="171" t="s">
        <v>350</v>
      </c>
      <c r="E44" s="172">
        <v>7.7022500000000003</v>
      </c>
      <c r="F44" s="173"/>
      <c r="G44" s="174">
        <f>ROUND(E44*F44,2)</f>
        <v>0</v>
      </c>
      <c r="H44" s="173"/>
      <c r="I44" s="174">
        <f>ROUND(E44*H44,2)</f>
        <v>0</v>
      </c>
      <c r="J44" s="173"/>
      <c r="K44" s="174">
        <f>ROUND(E44*J44,2)</f>
        <v>0</v>
      </c>
      <c r="L44" s="174">
        <v>21</v>
      </c>
      <c r="M44" s="174">
        <f>G44*(1+L44/100)</f>
        <v>0</v>
      </c>
      <c r="N44" s="174">
        <v>0</v>
      </c>
      <c r="O44" s="174">
        <f>ROUND(E44*N44,2)</f>
        <v>0</v>
      </c>
      <c r="P44" s="174">
        <v>0</v>
      </c>
      <c r="Q44" s="174">
        <f>ROUND(E44*P44,2)</f>
        <v>0</v>
      </c>
      <c r="R44" s="174" t="s">
        <v>358</v>
      </c>
      <c r="S44" s="174" t="s">
        <v>261</v>
      </c>
      <c r="T44" s="175" t="s">
        <v>261</v>
      </c>
      <c r="U44" s="161">
        <v>3.327</v>
      </c>
      <c r="V44" s="161">
        <f>ROUND(E44*U44,2)</f>
        <v>25.63</v>
      </c>
      <c r="W44" s="161"/>
      <c r="X44" s="152"/>
      <c r="Y44" s="152"/>
      <c r="Z44" s="152"/>
      <c r="AA44" s="152"/>
      <c r="AB44" s="152"/>
      <c r="AC44" s="152"/>
      <c r="AD44" s="152"/>
      <c r="AE44" s="152"/>
      <c r="AF44" s="152"/>
      <c r="AG44" s="152" t="s">
        <v>351</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254" t="s">
        <v>364</v>
      </c>
      <c r="D45" s="255"/>
      <c r="E45" s="255"/>
      <c r="F45" s="255"/>
      <c r="G45" s="255"/>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297</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4" t="s">
        <v>353</v>
      </c>
      <c r="D46" s="190"/>
      <c r="E46" s="191"/>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0</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1133</v>
      </c>
      <c r="D47" s="190"/>
      <c r="E47" s="191"/>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194" t="s">
        <v>1134</v>
      </c>
      <c r="D48" s="190"/>
      <c r="E48" s="191">
        <v>7.7022500000000003</v>
      </c>
      <c r="F48" s="161"/>
      <c r="G48" s="161"/>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299</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x14ac:dyDescent="0.2">
      <c r="A49" s="163" t="s">
        <v>249</v>
      </c>
      <c r="B49" s="164" t="s">
        <v>218</v>
      </c>
      <c r="C49" s="184" t="s">
        <v>219</v>
      </c>
      <c r="D49" s="165"/>
      <c r="E49" s="166"/>
      <c r="F49" s="167"/>
      <c r="G49" s="167">
        <f>SUMIF(AG50:AG66,"&lt;&gt;NOR",G50:G66)</f>
        <v>0</v>
      </c>
      <c r="H49" s="167"/>
      <c r="I49" s="167">
        <f>SUM(I50:I66)</f>
        <v>0</v>
      </c>
      <c r="J49" s="167"/>
      <c r="K49" s="167">
        <f>SUM(K50:K66)</f>
        <v>0</v>
      </c>
      <c r="L49" s="167"/>
      <c r="M49" s="167">
        <f>SUM(M50:M66)</f>
        <v>0</v>
      </c>
      <c r="N49" s="167"/>
      <c r="O49" s="167">
        <f>SUM(O50:O66)</f>
        <v>0</v>
      </c>
      <c r="P49" s="167"/>
      <c r="Q49" s="167">
        <f>SUM(Q50:Q66)</f>
        <v>0</v>
      </c>
      <c r="R49" s="167"/>
      <c r="S49" s="167"/>
      <c r="T49" s="168"/>
      <c r="U49" s="162"/>
      <c r="V49" s="162">
        <f>SUM(V50:V66)</f>
        <v>1.54</v>
      </c>
      <c r="W49" s="162"/>
      <c r="AG49" t="s">
        <v>250</v>
      </c>
    </row>
    <row r="50" spans="1:60" outlineLevel="1" x14ac:dyDescent="0.2">
      <c r="A50" s="169">
        <v>13</v>
      </c>
      <c r="B50" s="170" t="s">
        <v>371</v>
      </c>
      <c r="C50" s="186" t="s">
        <v>372</v>
      </c>
      <c r="D50" s="171" t="s">
        <v>350</v>
      </c>
      <c r="E50" s="172">
        <v>2.6139999999999999</v>
      </c>
      <c r="F50" s="173"/>
      <c r="G50" s="174">
        <f>ROUND(E50*F50,2)</f>
        <v>0</v>
      </c>
      <c r="H50" s="173"/>
      <c r="I50" s="174">
        <f>ROUND(E50*H50,2)</f>
        <v>0</v>
      </c>
      <c r="J50" s="173"/>
      <c r="K50" s="174">
        <f>ROUND(E50*J50,2)</f>
        <v>0</v>
      </c>
      <c r="L50" s="174">
        <v>21</v>
      </c>
      <c r="M50" s="174">
        <f>G50*(1+L50/100)</f>
        <v>0</v>
      </c>
      <c r="N50" s="174">
        <v>0</v>
      </c>
      <c r="O50" s="174">
        <f>ROUND(E50*N50,2)</f>
        <v>0</v>
      </c>
      <c r="P50" s="174">
        <v>0</v>
      </c>
      <c r="Q50" s="174">
        <f>ROUND(E50*P50,2)</f>
        <v>0</v>
      </c>
      <c r="R50" s="174" t="s">
        <v>373</v>
      </c>
      <c r="S50" s="174" t="s">
        <v>261</v>
      </c>
      <c r="T50" s="175" t="s">
        <v>261</v>
      </c>
      <c r="U50" s="161">
        <v>0.49</v>
      </c>
      <c r="V50" s="161">
        <f>ROUND(E50*U50,2)</f>
        <v>1.28</v>
      </c>
      <c r="W50" s="161"/>
      <c r="X50" s="152"/>
      <c r="Y50" s="152"/>
      <c r="Z50" s="152"/>
      <c r="AA50" s="152"/>
      <c r="AB50" s="152"/>
      <c r="AC50" s="152"/>
      <c r="AD50" s="152"/>
      <c r="AE50" s="152"/>
      <c r="AF50" s="152"/>
      <c r="AG50" s="152" t="s">
        <v>374</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4" t="s">
        <v>375</v>
      </c>
      <c r="D51" s="190"/>
      <c r="E51" s="191"/>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4" t="s">
        <v>1135</v>
      </c>
      <c r="D52" s="190"/>
      <c r="E52" s="191"/>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1136</v>
      </c>
      <c r="D53" s="190"/>
      <c r="E53" s="191">
        <v>2.6139999999999999</v>
      </c>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69">
        <v>14</v>
      </c>
      <c r="B54" s="170" t="s">
        <v>377</v>
      </c>
      <c r="C54" s="186" t="s">
        <v>378</v>
      </c>
      <c r="D54" s="171" t="s">
        <v>350</v>
      </c>
      <c r="E54" s="172">
        <v>49.665999999999997</v>
      </c>
      <c r="F54" s="173"/>
      <c r="G54" s="174">
        <f>ROUND(E54*F54,2)</f>
        <v>0</v>
      </c>
      <c r="H54" s="173"/>
      <c r="I54" s="174">
        <f>ROUND(E54*H54,2)</f>
        <v>0</v>
      </c>
      <c r="J54" s="173"/>
      <c r="K54" s="174">
        <f>ROUND(E54*J54,2)</f>
        <v>0</v>
      </c>
      <c r="L54" s="174">
        <v>21</v>
      </c>
      <c r="M54" s="174">
        <f>G54*(1+L54/100)</f>
        <v>0</v>
      </c>
      <c r="N54" s="174">
        <v>0</v>
      </c>
      <c r="O54" s="174">
        <f>ROUND(E54*N54,2)</f>
        <v>0</v>
      </c>
      <c r="P54" s="174">
        <v>0</v>
      </c>
      <c r="Q54" s="174">
        <f>ROUND(E54*P54,2)</f>
        <v>0</v>
      </c>
      <c r="R54" s="174" t="s">
        <v>373</v>
      </c>
      <c r="S54" s="174" t="s">
        <v>261</v>
      </c>
      <c r="T54" s="175" t="s">
        <v>261</v>
      </c>
      <c r="U54" s="161">
        <v>0</v>
      </c>
      <c r="V54" s="161">
        <f>ROUND(E54*U54,2)</f>
        <v>0</v>
      </c>
      <c r="W54" s="161"/>
      <c r="X54" s="152"/>
      <c r="Y54" s="152"/>
      <c r="Z54" s="152"/>
      <c r="AA54" s="152"/>
      <c r="AB54" s="152"/>
      <c r="AC54" s="152"/>
      <c r="AD54" s="152"/>
      <c r="AE54" s="152"/>
      <c r="AF54" s="152"/>
      <c r="AG54" s="152" t="s">
        <v>374</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375</v>
      </c>
      <c r="D55" s="190"/>
      <c r="E55" s="191"/>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4" t="s">
        <v>1135</v>
      </c>
      <c r="D56" s="190"/>
      <c r="E56" s="191"/>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4" t="s">
        <v>1137</v>
      </c>
      <c r="D57" s="190"/>
      <c r="E57" s="191">
        <v>49.665999999999997</v>
      </c>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69">
        <v>15</v>
      </c>
      <c r="B58" s="170" t="s">
        <v>1138</v>
      </c>
      <c r="C58" s="186" t="s">
        <v>1139</v>
      </c>
      <c r="D58" s="171" t="s">
        <v>350</v>
      </c>
      <c r="E58" s="172">
        <v>2.6139999999999999</v>
      </c>
      <c r="F58" s="173"/>
      <c r="G58" s="174">
        <f>ROUND(E58*F58,2)</f>
        <v>0</v>
      </c>
      <c r="H58" s="173"/>
      <c r="I58" s="174">
        <f>ROUND(E58*H58,2)</f>
        <v>0</v>
      </c>
      <c r="J58" s="173"/>
      <c r="K58" s="174">
        <f>ROUND(E58*J58,2)</f>
        <v>0</v>
      </c>
      <c r="L58" s="174">
        <v>21</v>
      </c>
      <c r="M58" s="174">
        <f>G58*(1+L58/100)</f>
        <v>0</v>
      </c>
      <c r="N58" s="174">
        <v>0</v>
      </c>
      <c r="O58" s="174">
        <f>ROUND(E58*N58,2)</f>
        <v>0</v>
      </c>
      <c r="P58" s="174">
        <v>0</v>
      </c>
      <c r="Q58" s="174">
        <f>ROUND(E58*P58,2)</f>
        <v>0</v>
      </c>
      <c r="R58" s="174" t="s">
        <v>373</v>
      </c>
      <c r="S58" s="174" t="s">
        <v>261</v>
      </c>
      <c r="T58" s="175" t="s">
        <v>261</v>
      </c>
      <c r="U58" s="161">
        <v>0</v>
      </c>
      <c r="V58" s="161">
        <f>ROUND(E58*U58,2)</f>
        <v>0</v>
      </c>
      <c r="W58" s="161"/>
      <c r="X58" s="152"/>
      <c r="Y58" s="152"/>
      <c r="Z58" s="152"/>
      <c r="AA58" s="152"/>
      <c r="AB58" s="152"/>
      <c r="AC58" s="152"/>
      <c r="AD58" s="152"/>
      <c r="AE58" s="152"/>
      <c r="AF58" s="152"/>
      <c r="AG58" s="152" t="s">
        <v>374</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4" t="s">
        <v>375</v>
      </c>
      <c r="D59" s="190"/>
      <c r="E59" s="191"/>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0</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1135</v>
      </c>
      <c r="D60" s="190"/>
      <c r="E60" s="191"/>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59"/>
      <c r="B61" s="160"/>
      <c r="C61" s="194" t="s">
        <v>1136</v>
      </c>
      <c r="D61" s="190"/>
      <c r="E61" s="191">
        <v>2.6139999999999999</v>
      </c>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ht="22.5" outlineLevel="1" x14ac:dyDescent="0.2">
      <c r="A62" s="169">
        <v>16</v>
      </c>
      <c r="B62" s="170" t="s">
        <v>382</v>
      </c>
      <c r="C62" s="186" t="s">
        <v>383</v>
      </c>
      <c r="D62" s="171" t="s">
        <v>350</v>
      </c>
      <c r="E62" s="172">
        <v>2.6139999999999999</v>
      </c>
      <c r="F62" s="173"/>
      <c r="G62" s="174">
        <f>ROUND(E62*F62,2)</f>
        <v>0</v>
      </c>
      <c r="H62" s="173"/>
      <c r="I62" s="174">
        <f>ROUND(E62*H62,2)</f>
        <v>0</v>
      </c>
      <c r="J62" s="173"/>
      <c r="K62" s="174">
        <f>ROUND(E62*J62,2)</f>
        <v>0</v>
      </c>
      <c r="L62" s="174">
        <v>21</v>
      </c>
      <c r="M62" s="174">
        <f>G62*(1+L62/100)</f>
        <v>0</v>
      </c>
      <c r="N62" s="174">
        <v>0</v>
      </c>
      <c r="O62" s="174">
        <f>ROUND(E62*N62,2)</f>
        <v>0</v>
      </c>
      <c r="P62" s="174">
        <v>0</v>
      </c>
      <c r="Q62" s="174">
        <f>ROUND(E62*P62,2)</f>
        <v>0</v>
      </c>
      <c r="R62" s="174" t="s">
        <v>384</v>
      </c>
      <c r="S62" s="174" t="s">
        <v>261</v>
      </c>
      <c r="T62" s="175" t="s">
        <v>261</v>
      </c>
      <c r="U62" s="161">
        <v>9.9000000000000005E-2</v>
      </c>
      <c r="V62" s="161">
        <f>ROUND(E62*U62,2)</f>
        <v>0.26</v>
      </c>
      <c r="W62" s="161"/>
      <c r="X62" s="152"/>
      <c r="Y62" s="152"/>
      <c r="Z62" s="152"/>
      <c r="AA62" s="152"/>
      <c r="AB62" s="152"/>
      <c r="AC62" s="152"/>
      <c r="AD62" s="152"/>
      <c r="AE62" s="152"/>
      <c r="AF62" s="152"/>
      <c r="AG62" s="152" t="s">
        <v>374</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254" t="s">
        <v>385</v>
      </c>
      <c r="D63" s="255"/>
      <c r="E63" s="255"/>
      <c r="F63" s="255"/>
      <c r="G63" s="255"/>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297</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4" t="s">
        <v>375</v>
      </c>
      <c r="D64" s="190"/>
      <c r="E64" s="191"/>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194" t="s">
        <v>1135</v>
      </c>
      <c r="D65" s="190"/>
      <c r="E65" s="191"/>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4" t="s">
        <v>1136</v>
      </c>
      <c r="D66" s="190"/>
      <c r="E66" s="191">
        <v>2.6139999999999999</v>
      </c>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x14ac:dyDescent="0.2">
      <c r="A67" s="5"/>
      <c r="B67" s="6"/>
      <c r="C67" s="187"/>
      <c r="D67" s="8"/>
      <c r="E67" s="5"/>
      <c r="F67" s="5"/>
      <c r="G67" s="5"/>
      <c r="H67" s="5"/>
      <c r="I67" s="5"/>
      <c r="J67" s="5"/>
      <c r="K67" s="5"/>
      <c r="L67" s="5"/>
      <c r="M67" s="5"/>
      <c r="N67" s="5"/>
      <c r="O67" s="5"/>
      <c r="P67" s="5"/>
      <c r="Q67" s="5"/>
      <c r="R67" s="5"/>
      <c r="S67" s="5"/>
      <c r="T67" s="5"/>
      <c r="U67" s="5"/>
      <c r="V67" s="5"/>
      <c r="W67" s="5"/>
      <c r="AE67">
        <v>15</v>
      </c>
      <c r="AF67">
        <v>21</v>
      </c>
    </row>
    <row r="68" spans="1:60" x14ac:dyDescent="0.2">
      <c r="A68" s="155"/>
      <c r="B68" s="156" t="s">
        <v>29</v>
      </c>
      <c r="C68" s="188"/>
      <c r="D68" s="157"/>
      <c r="E68" s="158"/>
      <c r="F68" s="158"/>
      <c r="G68" s="183">
        <f>G8+G17+G19+G25+G33+G40+G49</f>
        <v>0</v>
      </c>
      <c r="H68" s="5"/>
      <c r="I68" s="5"/>
      <c r="J68" s="5"/>
      <c r="K68" s="5"/>
      <c r="L68" s="5"/>
      <c r="M68" s="5"/>
      <c r="N68" s="5"/>
      <c r="O68" s="5"/>
      <c r="P68" s="5"/>
      <c r="Q68" s="5"/>
      <c r="R68" s="5"/>
      <c r="S68" s="5"/>
      <c r="T68" s="5"/>
      <c r="U68" s="5"/>
      <c r="V68" s="5"/>
      <c r="W68" s="5"/>
      <c r="AE68">
        <f>SUMIF(L7:L66,AE67,G7:G66)</f>
        <v>0</v>
      </c>
      <c r="AF68">
        <f>SUMIF(L7:L66,AF67,G7:G66)</f>
        <v>0</v>
      </c>
      <c r="AG68" t="s">
        <v>288</v>
      </c>
    </row>
    <row r="69" spans="1:60" x14ac:dyDescent="0.2">
      <c r="A69" s="253" t="s">
        <v>386</v>
      </c>
      <c r="B69" s="253"/>
      <c r="C69" s="187"/>
      <c r="D69" s="8"/>
      <c r="E69" s="5"/>
      <c r="F69" s="5"/>
      <c r="G69" s="5"/>
      <c r="H69" s="5"/>
      <c r="I69" s="5"/>
      <c r="J69" s="5"/>
      <c r="K69" s="5"/>
      <c r="L69" s="5"/>
      <c r="M69" s="5"/>
      <c r="N69" s="5"/>
      <c r="O69" s="5"/>
      <c r="P69" s="5"/>
      <c r="Q69" s="5"/>
      <c r="R69" s="5"/>
      <c r="S69" s="5"/>
      <c r="T69" s="5"/>
      <c r="U69" s="5"/>
      <c r="V69" s="5"/>
      <c r="W69" s="5"/>
    </row>
    <row r="70" spans="1:60" x14ac:dyDescent="0.2">
      <c r="A70" s="5"/>
      <c r="B70" s="6" t="s">
        <v>1140</v>
      </c>
      <c r="C70" s="187" t="s">
        <v>1141</v>
      </c>
      <c r="D70" s="8"/>
      <c r="E70" s="5"/>
      <c r="F70" s="5"/>
      <c r="G70" s="5"/>
      <c r="H70" s="5"/>
      <c r="I70" s="5"/>
      <c r="J70" s="5"/>
      <c r="K70" s="5"/>
      <c r="L70" s="5"/>
      <c r="M70" s="5"/>
      <c r="N70" s="5"/>
      <c r="O70" s="5"/>
      <c r="P70" s="5"/>
      <c r="Q70" s="5"/>
      <c r="R70" s="5"/>
      <c r="S70" s="5"/>
      <c r="T70" s="5"/>
      <c r="U70" s="5"/>
      <c r="V70" s="5"/>
      <c r="W70" s="5"/>
      <c r="AG70" t="s">
        <v>389</v>
      </c>
    </row>
    <row r="71" spans="1:60" x14ac:dyDescent="0.2">
      <c r="A71" s="5"/>
      <c r="B71" s="6" t="s">
        <v>453</v>
      </c>
      <c r="C71" s="187" t="s">
        <v>969</v>
      </c>
      <c r="D71" s="8"/>
      <c r="E71" s="5"/>
      <c r="F71" s="5"/>
      <c r="G71" s="5"/>
      <c r="H71" s="5"/>
      <c r="I71" s="5"/>
      <c r="J71" s="5"/>
      <c r="K71" s="5"/>
      <c r="L71" s="5"/>
      <c r="M71" s="5"/>
      <c r="N71" s="5"/>
      <c r="O71" s="5"/>
      <c r="P71" s="5"/>
      <c r="Q71" s="5"/>
      <c r="R71" s="5"/>
      <c r="S71" s="5"/>
      <c r="T71" s="5"/>
      <c r="U71" s="5"/>
      <c r="V71" s="5"/>
      <c r="W71" s="5"/>
      <c r="AG71" t="s">
        <v>392</v>
      </c>
    </row>
    <row r="72" spans="1:60" x14ac:dyDescent="0.2">
      <c r="A72" s="5"/>
      <c r="B72" s="6"/>
      <c r="C72" s="187" t="s">
        <v>1142</v>
      </c>
      <c r="D72" s="8"/>
      <c r="E72" s="5"/>
      <c r="F72" s="5"/>
      <c r="G72" s="5"/>
      <c r="H72" s="5"/>
      <c r="I72" s="5"/>
      <c r="J72" s="5"/>
      <c r="K72" s="5"/>
      <c r="L72" s="5"/>
      <c r="M72" s="5"/>
      <c r="N72" s="5"/>
      <c r="O72" s="5"/>
      <c r="P72" s="5"/>
      <c r="Q72" s="5"/>
      <c r="R72" s="5"/>
      <c r="S72" s="5"/>
      <c r="T72" s="5"/>
      <c r="U72" s="5"/>
      <c r="V72" s="5"/>
      <c r="W72" s="5"/>
      <c r="AG72" t="s">
        <v>394</v>
      </c>
    </row>
    <row r="73" spans="1:60" x14ac:dyDescent="0.2">
      <c r="A73" s="5"/>
      <c r="B73" s="6"/>
      <c r="C73" s="187"/>
      <c r="D73" s="8"/>
      <c r="E73" s="5"/>
      <c r="F73" s="5"/>
      <c r="G73" s="5"/>
      <c r="H73" s="5"/>
      <c r="I73" s="5"/>
      <c r="J73" s="5"/>
      <c r="K73" s="5"/>
      <c r="L73" s="5"/>
      <c r="M73" s="5"/>
      <c r="N73" s="5"/>
      <c r="O73" s="5"/>
      <c r="P73" s="5"/>
      <c r="Q73" s="5"/>
      <c r="R73" s="5"/>
      <c r="S73" s="5"/>
      <c r="T73" s="5"/>
      <c r="U73" s="5"/>
      <c r="V73" s="5"/>
      <c r="W73" s="5"/>
    </row>
    <row r="74" spans="1:60" x14ac:dyDescent="0.2">
      <c r="C74" s="189"/>
      <c r="D74" s="143"/>
      <c r="AG74" t="s">
        <v>289</v>
      </c>
    </row>
    <row r="75" spans="1:60" x14ac:dyDescent="0.2">
      <c r="D75" s="143"/>
    </row>
    <row r="76" spans="1:60" x14ac:dyDescent="0.2">
      <c r="D76" s="143"/>
    </row>
    <row r="77" spans="1:60" x14ac:dyDescent="0.2">
      <c r="D77" s="143"/>
    </row>
    <row r="78" spans="1:60" x14ac:dyDescent="0.2">
      <c r="D78" s="143"/>
    </row>
    <row r="79" spans="1:60" x14ac:dyDescent="0.2">
      <c r="D79" s="143"/>
    </row>
    <row r="80" spans="1:60" x14ac:dyDescent="0.2">
      <c r="D80" s="143"/>
    </row>
    <row r="81" spans="4:4" x14ac:dyDescent="0.2">
      <c r="D81" s="143"/>
    </row>
    <row r="82" spans="4:4" x14ac:dyDescent="0.2">
      <c r="D82" s="143"/>
    </row>
    <row r="83" spans="4:4" x14ac:dyDescent="0.2">
      <c r="D83" s="143"/>
    </row>
    <row r="84" spans="4:4" x14ac:dyDescent="0.2">
      <c r="D84" s="143"/>
    </row>
    <row r="85" spans="4:4" x14ac:dyDescent="0.2">
      <c r="D85" s="143"/>
    </row>
    <row r="86" spans="4:4" x14ac:dyDescent="0.2">
      <c r="D86" s="143"/>
    </row>
    <row r="87" spans="4:4" x14ac:dyDescent="0.2">
      <c r="D87" s="143"/>
    </row>
    <row r="88" spans="4:4" x14ac:dyDescent="0.2">
      <c r="D88" s="143"/>
    </row>
    <row r="89" spans="4:4" x14ac:dyDescent="0.2">
      <c r="D89" s="143"/>
    </row>
    <row r="90" spans="4:4" x14ac:dyDescent="0.2">
      <c r="D90" s="143"/>
    </row>
    <row r="91" spans="4:4" x14ac:dyDescent="0.2">
      <c r="D91" s="143"/>
    </row>
    <row r="92" spans="4:4" x14ac:dyDescent="0.2">
      <c r="D92" s="143"/>
    </row>
    <row r="93" spans="4:4" x14ac:dyDescent="0.2">
      <c r="D93" s="143"/>
    </row>
    <row r="94" spans="4:4" x14ac:dyDescent="0.2">
      <c r="D94" s="143"/>
    </row>
    <row r="95" spans="4:4" x14ac:dyDescent="0.2">
      <c r="D95" s="143"/>
    </row>
    <row r="96" spans="4:4"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2">
    <mergeCell ref="A1:G1"/>
    <mergeCell ref="C2:G2"/>
    <mergeCell ref="C3:G3"/>
    <mergeCell ref="C4:G4"/>
    <mergeCell ref="A69:B69"/>
    <mergeCell ref="C10:G10"/>
    <mergeCell ref="C13:G13"/>
    <mergeCell ref="C21:G21"/>
    <mergeCell ref="C29:G29"/>
    <mergeCell ref="C36:G36"/>
    <mergeCell ref="C45:G45"/>
    <mergeCell ref="C63:G6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84</v>
      </c>
      <c r="C3" s="247" t="s">
        <v>85</v>
      </c>
      <c r="D3" s="248"/>
      <c r="E3" s="248"/>
      <c r="F3" s="248"/>
      <c r="G3" s="249"/>
      <c r="AC3" s="90" t="s">
        <v>225</v>
      </c>
      <c r="AG3" t="s">
        <v>227</v>
      </c>
    </row>
    <row r="4" spans="1:60" ht="24.95" customHeight="1" x14ac:dyDescent="0.2">
      <c r="A4" s="145" t="s">
        <v>9</v>
      </c>
      <c r="B4" s="146" t="s">
        <v>84</v>
      </c>
      <c r="C4" s="250" t="s">
        <v>85</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SUMIF(AG9:AG49,"&lt;&gt;NOR",G9:G49)</f>
        <v>0</v>
      </c>
      <c r="H8" s="167"/>
      <c r="I8" s="167">
        <f>SUM(I9:I49)</f>
        <v>0</v>
      </c>
      <c r="J8" s="167"/>
      <c r="K8" s="167">
        <f>SUM(K9:K49)</f>
        <v>0</v>
      </c>
      <c r="L8" s="167"/>
      <c r="M8" s="167">
        <f>SUM(M9:M49)</f>
        <v>0</v>
      </c>
      <c r="N8" s="167"/>
      <c r="O8" s="167">
        <f>SUM(O9:O49)</f>
        <v>25.27</v>
      </c>
      <c r="P8" s="167"/>
      <c r="Q8" s="167">
        <f>SUM(Q9:Q49)</f>
        <v>0</v>
      </c>
      <c r="R8" s="167"/>
      <c r="S8" s="167"/>
      <c r="T8" s="168"/>
      <c r="U8" s="162"/>
      <c r="V8" s="162">
        <f>SUM(V9:V49)</f>
        <v>581.82999999999993</v>
      </c>
      <c r="W8" s="162"/>
      <c r="AG8" t="s">
        <v>250</v>
      </c>
    </row>
    <row r="9" spans="1:60" outlineLevel="1" x14ac:dyDescent="0.2">
      <c r="A9" s="169">
        <v>1</v>
      </c>
      <c r="B9" s="170" t="s">
        <v>845</v>
      </c>
      <c r="C9" s="186" t="s">
        <v>846</v>
      </c>
      <c r="D9" s="171" t="s">
        <v>305</v>
      </c>
      <c r="E9" s="172">
        <v>139.15129999999999</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3.5329999999999999</v>
      </c>
      <c r="V9" s="161">
        <f>ROUND(E9*U9,2)</f>
        <v>491.62</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847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1143</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1144</v>
      </c>
      <c r="D12" s="190"/>
      <c r="E12" s="191">
        <v>139.15</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69">
        <v>2</v>
      </c>
      <c r="B13" s="170" t="s">
        <v>469</v>
      </c>
      <c r="C13" s="186" t="s">
        <v>470</v>
      </c>
      <c r="D13" s="171" t="s">
        <v>305</v>
      </c>
      <c r="E13" s="172">
        <v>139.15129999999999</v>
      </c>
      <c r="F13" s="173"/>
      <c r="G13" s="174">
        <f>ROUND(E13*F13,2)</f>
        <v>0</v>
      </c>
      <c r="H13" s="173"/>
      <c r="I13" s="174">
        <f>ROUND(E13*H13,2)</f>
        <v>0</v>
      </c>
      <c r="J13" s="173"/>
      <c r="K13" s="174">
        <f>ROUND(E13*J13,2)</f>
        <v>0</v>
      </c>
      <c r="L13" s="174">
        <v>21</v>
      </c>
      <c r="M13" s="174">
        <f>G13*(1+L13/100)</f>
        <v>0</v>
      </c>
      <c r="N13" s="174">
        <v>0</v>
      </c>
      <c r="O13" s="174">
        <f>ROUND(E13*N13,2)</f>
        <v>0</v>
      </c>
      <c r="P13" s="174">
        <v>0</v>
      </c>
      <c r="Q13" s="174">
        <f>ROUND(E13*P13,2)</f>
        <v>0</v>
      </c>
      <c r="R13" s="174" t="s">
        <v>294</v>
      </c>
      <c r="S13" s="174" t="s">
        <v>261</v>
      </c>
      <c r="T13" s="175" t="s">
        <v>261</v>
      </c>
      <c r="U13" s="161">
        <v>0.34499999999999997</v>
      </c>
      <c r="V13" s="161">
        <f>ROUND(E13*U13,2)</f>
        <v>48.01</v>
      </c>
      <c r="W13" s="161"/>
      <c r="X13" s="152"/>
      <c r="Y13" s="152"/>
      <c r="Z13" s="152"/>
      <c r="AA13" s="152"/>
      <c r="AB13" s="152"/>
      <c r="AC13" s="152"/>
      <c r="AD13" s="152"/>
      <c r="AE13" s="152"/>
      <c r="AF13" s="152"/>
      <c r="AG13" s="152" t="s">
        <v>295</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59"/>
      <c r="B14" s="160"/>
      <c r="C14" s="254" t="s">
        <v>407</v>
      </c>
      <c r="D14" s="255"/>
      <c r="E14" s="255"/>
      <c r="F14" s="255"/>
      <c r="G14" s="255"/>
      <c r="H14" s="161"/>
      <c r="I14" s="161"/>
      <c r="J14" s="161"/>
      <c r="K14" s="161"/>
      <c r="L14" s="161"/>
      <c r="M14" s="161"/>
      <c r="N14" s="161"/>
      <c r="O14" s="161"/>
      <c r="P14" s="161"/>
      <c r="Q14" s="161"/>
      <c r="R14" s="161"/>
      <c r="S14" s="161"/>
      <c r="T14" s="161"/>
      <c r="U14" s="161"/>
      <c r="V14" s="161"/>
      <c r="W14" s="161"/>
      <c r="X14" s="152"/>
      <c r="Y14" s="152"/>
      <c r="Z14" s="152"/>
      <c r="AA14" s="152"/>
      <c r="AB14" s="152"/>
      <c r="AC14" s="152"/>
      <c r="AD14" s="152"/>
      <c r="AE14" s="152"/>
      <c r="AF14" s="152"/>
      <c r="AG14" s="152" t="s">
        <v>297</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194" t="s">
        <v>1143</v>
      </c>
      <c r="D15" s="190"/>
      <c r="E15" s="191"/>
      <c r="F15" s="161"/>
      <c r="G15" s="161"/>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299</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1144</v>
      </c>
      <c r="D16" s="190"/>
      <c r="E16" s="191">
        <v>139.15</v>
      </c>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69">
        <v>3</v>
      </c>
      <c r="B17" s="170" t="s">
        <v>471</v>
      </c>
      <c r="C17" s="186" t="s">
        <v>472</v>
      </c>
      <c r="D17" s="171" t="s">
        <v>305</v>
      </c>
      <c r="E17" s="172">
        <v>139.15129999999999</v>
      </c>
      <c r="F17" s="173"/>
      <c r="G17" s="174">
        <f>ROUND(E17*F17,2)</f>
        <v>0</v>
      </c>
      <c r="H17" s="173"/>
      <c r="I17" s="174">
        <f>ROUND(E17*H17,2)</f>
        <v>0</v>
      </c>
      <c r="J17" s="173"/>
      <c r="K17" s="174">
        <f>ROUND(E17*J17,2)</f>
        <v>0</v>
      </c>
      <c r="L17" s="174">
        <v>21</v>
      </c>
      <c r="M17" s="174">
        <f>G17*(1+L17/100)</f>
        <v>0</v>
      </c>
      <c r="N17" s="174">
        <v>0</v>
      </c>
      <c r="O17" s="174">
        <f>ROUND(E17*N17,2)</f>
        <v>0</v>
      </c>
      <c r="P17" s="174">
        <v>0</v>
      </c>
      <c r="Q17" s="174">
        <f>ROUND(E17*P17,2)</f>
        <v>0</v>
      </c>
      <c r="R17" s="174" t="s">
        <v>294</v>
      </c>
      <c r="S17" s="174" t="s">
        <v>261</v>
      </c>
      <c r="T17" s="175" t="s">
        <v>261</v>
      </c>
      <c r="U17" s="161">
        <v>1.0999999999999999E-2</v>
      </c>
      <c r="V17" s="161">
        <f>ROUND(E17*U17,2)</f>
        <v>1.53</v>
      </c>
      <c r="W17" s="161"/>
      <c r="X17" s="152"/>
      <c r="Y17" s="152"/>
      <c r="Z17" s="152"/>
      <c r="AA17" s="152"/>
      <c r="AB17" s="152"/>
      <c r="AC17" s="152"/>
      <c r="AD17" s="152"/>
      <c r="AE17" s="152"/>
      <c r="AF17" s="152"/>
      <c r="AG17" s="152" t="s">
        <v>295</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254" t="s">
        <v>306</v>
      </c>
      <c r="D18" s="255"/>
      <c r="E18" s="255"/>
      <c r="F18" s="255"/>
      <c r="G18" s="255"/>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297</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194" t="s">
        <v>1143</v>
      </c>
      <c r="D19" s="190"/>
      <c r="E19" s="191"/>
      <c r="F19" s="161"/>
      <c r="G19" s="161"/>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299</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194" t="s">
        <v>1144</v>
      </c>
      <c r="D20" s="190"/>
      <c r="E20" s="191">
        <v>139.15</v>
      </c>
      <c r="F20" s="161"/>
      <c r="G20" s="161"/>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299</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ht="22.5" outlineLevel="1" x14ac:dyDescent="0.2">
      <c r="A21" s="169">
        <v>4</v>
      </c>
      <c r="B21" s="170" t="s">
        <v>312</v>
      </c>
      <c r="C21" s="186" t="s">
        <v>313</v>
      </c>
      <c r="D21" s="171" t="s">
        <v>305</v>
      </c>
      <c r="E21" s="172">
        <v>139.15129999999999</v>
      </c>
      <c r="F21" s="173"/>
      <c r="G21" s="174">
        <f>ROUND(E21*F21,2)</f>
        <v>0</v>
      </c>
      <c r="H21" s="173"/>
      <c r="I21" s="174">
        <f>ROUND(E21*H21,2)</f>
        <v>0</v>
      </c>
      <c r="J21" s="173"/>
      <c r="K21" s="174">
        <f>ROUND(E21*J21,2)</f>
        <v>0</v>
      </c>
      <c r="L21" s="174">
        <v>21</v>
      </c>
      <c r="M21" s="174">
        <f>G21*(1+L21/100)</f>
        <v>0</v>
      </c>
      <c r="N21" s="174">
        <v>0</v>
      </c>
      <c r="O21" s="174">
        <f>ROUND(E21*N21,2)</f>
        <v>0</v>
      </c>
      <c r="P21" s="174">
        <v>0</v>
      </c>
      <c r="Q21" s="174">
        <f>ROUND(E21*P21,2)</f>
        <v>0</v>
      </c>
      <c r="R21" s="174" t="s">
        <v>294</v>
      </c>
      <c r="S21" s="174" t="s">
        <v>261</v>
      </c>
      <c r="T21" s="175" t="s">
        <v>261</v>
      </c>
      <c r="U21" s="161">
        <v>5.2999999999999999E-2</v>
      </c>
      <c r="V21" s="161">
        <f>ROUND(E21*U21,2)</f>
        <v>7.38</v>
      </c>
      <c r="W21" s="161"/>
      <c r="X21" s="152"/>
      <c r="Y21" s="152"/>
      <c r="Z21" s="152"/>
      <c r="AA21" s="152"/>
      <c r="AB21" s="152"/>
      <c r="AC21" s="152"/>
      <c r="AD21" s="152"/>
      <c r="AE21" s="152"/>
      <c r="AF21" s="152"/>
      <c r="AG21" s="152" t="s">
        <v>295</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1143</v>
      </c>
      <c r="D22" s="190"/>
      <c r="E22" s="191"/>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1144</v>
      </c>
      <c r="D23" s="190"/>
      <c r="E23" s="191">
        <v>139.15</v>
      </c>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ht="22.5" outlineLevel="1" x14ac:dyDescent="0.2">
      <c r="A24" s="169">
        <v>5</v>
      </c>
      <c r="B24" s="170" t="s">
        <v>412</v>
      </c>
      <c r="C24" s="186" t="s">
        <v>413</v>
      </c>
      <c r="D24" s="171" t="s">
        <v>305</v>
      </c>
      <c r="E24" s="172">
        <v>139.15129999999999</v>
      </c>
      <c r="F24" s="173"/>
      <c r="G24" s="174">
        <f>ROUND(E24*F24,2)</f>
        <v>0</v>
      </c>
      <c r="H24" s="173"/>
      <c r="I24" s="174">
        <f>ROUND(E24*H24,2)</f>
        <v>0</v>
      </c>
      <c r="J24" s="173"/>
      <c r="K24" s="174">
        <f>ROUND(E24*J24,2)</f>
        <v>0</v>
      </c>
      <c r="L24" s="174">
        <v>21</v>
      </c>
      <c r="M24" s="174">
        <f>G24*(1+L24/100)</f>
        <v>0</v>
      </c>
      <c r="N24" s="174">
        <v>0</v>
      </c>
      <c r="O24" s="174">
        <f>ROUND(E24*N24,2)</f>
        <v>0</v>
      </c>
      <c r="P24" s="174">
        <v>0</v>
      </c>
      <c r="Q24" s="174">
        <f>ROUND(E24*P24,2)</f>
        <v>0</v>
      </c>
      <c r="R24" s="174" t="s">
        <v>294</v>
      </c>
      <c r="S24" s="174" t="s">
        <v>261</v>
      </c>
      <c r="T24" s="175" t="s">
        <v>261</v>
      </c>
      <c r="U24" s="161">
        <v>8.9999999999999993E-3</v>
      </c>
      <c r="V24" s="161">
        <f>ROUND(E24*U24,2)</f>
        <v>1.25</v>
      </c>
      <c r="W24" s="161"/>
      <c r="X24" s="152"/>
      <c r="Y24" s="152"/>
      <c r="Z24" s="152"/>
      <c r="AA24" s="152"/>
      <c r="AB24" s="152"/>
      <c r="AC24" s="152"/>
      <c r="AD24" s="152"/>
      <c r="AE24" s="152"/>
      <c r="AF24" s="152"/>
      <c r="AG24" s="152" t="s">
        <v>295</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1143</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1144</v>
      </c>
      <c r="D26" s="190"/>
      <c r="E26" s="191">
        <v>139.15</v>
      </c>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ht="22.5" outlineLevel="1" x14ac:dyDescent="0.2">
      <c r="A27" s="169">
        <v>6</v>
      </c>
      <c r="B27" s="170" t="s">
        <v>414</v>
      </c>
      <c r="C27" s="186" t="s">
        <v>415</v>
      </c>
      <c r="D27" s="171" t="s">
        <v>305</v>
      </c>
      <c r="E27" s="172">
        <v>11.4855</v>
      </c>
      <c r="F27" s="173"/>
      <c r="G27" s="174">
        <f>ROUND(E27*F27,2)</f>
        <v>0</v>
      </c>
      <c r="H27" s="173"/>
      <c r="I27" s="174">
        <f>ROUND(E27*H27,2)</f>
        <v>0</v>
      </c>
      <c r="J27" s="173"/>
      <c r="K27" s="174">
        <f>ROUND(E27*J27,2)</f>
        <v>0</v>
      </c>
      <c r="L27" s="174">
        <v>21</v>
      </c>
      <c r="M27" s="174">
        <f>G27*(1+L27/100)</f>
        <v>0</v>
      </c>
      <c r="N27" s="174">
        <v>0</v>
      </c>
      <c r="O27" s="174">
        <f>ROUND(E27*N27,2)</f>
        <v>0</v>
      </c>
      <c r="P27" s="174">
        <v>0</v>
      </c>
      <c r="Q27" s="174">
        <f>ROUND(E27*P27,2)</f>
        <v>0</v>
      </c>
      <c r="R27" s="174" t="s">
        <v>294</v>
      </c>
      <c r="S27" s="174" t="s">
        <v>261</v>
      </c>
      <c r="T27" s="175" t="s">
        <v>261</v>
      </c>
      <c r="U27" s="161">
        <v>1.2390000000000001</v>
      </c>
      <c r="V27" s="161">
        <f>ROUND(E27*U27,2)</f>
        <v>14.23</v>
      </c>
      <c r="W27" s="161"/>
      <c r="X27" s="152"/>
      <c r="Y27" s="152"/>
      <c r="Z27" s="152"/>
      <c r="AA27" s="152"/>
      <c r="AB27" s="152"/>
      <c r="AC27" s="152"/>
      <c r="AD27" s="152"/>
      <c r="AE27" s="152"/>
      <c r="AF27" s="152"/>
      <c r="AG27" s="152" t="s">
        <v>295</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254" t="s">
        <v>416</v>
      </c>
      <c r="D28" s="255"/>
      <c r="E28" s="255"/>
      <c r="F28" s="255"/>
      <c r="G28" s="255"/>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297</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1145</v>
      </c>
      <c r="D29" s="190"/>
      <c r="E29" s="191"/>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1144</v>
      </c>
      <c r="D30" s="190"/>
      <c r="E30" s="191">
        <v>139.15</v>
      </c>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1146</v>
      </c>
      <c r="D31" s="190"/>
      <c r="E31" s="191">
        <v>-18.55</v>
      </c>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1147</v>
      </c>
      <c r="D32" s="190"/>
      <c r="E32" s="191">
        <v>-25.18</v>
      </c>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1148</v>
      </c>
      <c r="D33" s="190"/>
      <c r="E33" s="191">
        <v>-83.93</v>
      </c>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69">
        <v>7</v>
      </c>
      <c r="B34" s="170" t="s">
        <v>850</v>
      </c>
      <c r="C34" s="186" t="s">
        <v>851</v>
      </c>
      <c r="D34" s="171" t="s">
        <v>293</v>
      </c>
      <c r="E34" s="172">
        <v>185.535</v>
      </c>
      <c r="F34" s="173"/>
      <c r="G34" s="174">
        <f>ROUND(E34*F34,2)</f>
        <v>0</v>
      </c>
      <c r="H34" s="173"/>
      <c r="I34" s="174">
        <f>ROUND(E34*H34,2)</f>
        <v>0</v>
      </c>
      <c r="J34" s="173"/>
      <c r="K34" s="174">
        <f>ROUND(E34*J34,2)</f>
        <v>0</v>
      </c>
      <c r="L34" s="174">
        <v>21</v>
      </c>
      <c r="M34" s="174">
        <f>G34*(1+L34/100)</f>
        <v>0</v>
      </c>
      <c r="N34" s="174">
        <v>0</v>
      </c>
      <c r="O34" s="174">
        <f>ROUND(E34*N34,2)</f>
        <v>0</v>
      </c>
      <c r="P34" s="174">
        <v>0</v>
      </c>
      <c r="Q34" s="174">
        <f>ROUND(E34*P34,2)</f>
        <v>0</v>
      </c>
      <c r="R34" s="174" t="s">
        <v>294</v>
      </c>
      <c r="S34" s="174" t="s">
        <v>261</v>
      </c>
      <c r="T34" s="175" t="s">
        <v>261</v>
      </c>
      <c r="U34" s="161">
        <v>9.6000000000000002E-2</v>
      </c>
      <c r="V34" s="161">
        <f>ROUND(E34*U34,2)</f>
        <v>17.809999999999999</v>
      </c>
      <c r="W34" s="161"/>
      <c r="X34" s="152"/>
      <c r="Y34" s="152"/>
      <c r="Z34" s="152"/>
      <c r="AA34" s="152"/>
      <c r="AB34" s="152"/>
      <c r="AC34" s="152"/>
      <c r="AD34" s="152"/>
      <c r="AE34" s="152"/>
      <c r="AF34" s="152"/>
      <c r="AG34" s="152" t="s">
        <v>295</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254" t="s">
        <v>481</v>
      </c>
      <c r="D35" s="255"/>
      <c r="E35" s="255"/>
      <c r="F35" s="255"/>
      <c r="G35" s="255"/>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297</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194" t="s">
        <v>1143</v>
      </c>
      <c r="D36" s="190"/>
      <c r="E36" s="191"/>
      <c r="F36" s="161"/>
      <c r="G36" s="161"/>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299</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4" t="s">
        <v>1149</v>
      </c>
      <c r="D37" s="190"/>
      <c r="E37" s="191">
        <v>185.53</v>
      </c>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69">
        <v>8</v>
      </c>
      <c r="B38" s="170" t="s">
        <v>484</v>
      </c>
      <c r="C38" s="186" t="s">
        <v>485</v>
      </c>
      <c r="D38" s="171" t="s">
        <v>305</v>
      </c>
      <c r="E38" s="172">
        <v>139.15129999999999</v>
      </c>
      <c r="F38" s="173"/>
      <c r="G38" s="174">
        <f>ROUND(E38*F38,2)</f>
        <v>0</v>
      </c>
      <c r="H38" s="173"/>
      <c r="I38" s="174">
        <f>ROUND(E38*H38,2)</f>
        <v>0</v>
      </c>
      <c r="J38" s="173"/>
      <c r="K38" s="174">
        <f>ROUND(E38*J38,2)</f>
        <v>0</v>
      </c>
      <c r="L38" s="174">
        <v>21</v>
      </c>
      <c r="M38" s="174">
        <f>G38*(1+L38/100)</f>
        <v>0</v>
      </c>
      <c r="N38" s="174">
        <v>0</v>
      </c>
      <c r="O38" s="174">
        <f>ROUND(E38*N38,2)</f>
        <v>0</v>
      </c>
      <c r="P38" s="174">
        <v>0</v>
      </c>
      <c r="Q38" s="174">
        <f>ROUND(E38*P38,2)</f>
        <v>0</v>
      </c>
      <c r="R38" s="174" t="s">
        <v>294</v>
      </c>
      <c r="S38" s="174" t="s">
        <v>261</v>
      </c>
      <c r="T38" s="175" t="s">
        <v>261</v>
      </c>
      <c r="U38" s="161">
        <v>0</v>
      </c>
      <c r="V38" s="161">
        <f>ROUND(E38*U38,2)</f>
        <v>0</v>
      </c>
      <c r="W38" s="161"/>
      <c r="X38" s="152"/>
      <c r="Y38" s="152"/>
      <c r="Z38" s="152"/>
      <c r="AA38" s="152"/>
      <c r="AB38" s="152"/>
      <c r="AC38" s="152"/>
      <c r="AD38" s="152"/>
      <c r="AE38" s="152"/>
      <c r="AF38" s="152"/>
      <c r="AG38" s="152" t="s">
        <v>295</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4" t="s">
        <v>1143</v>
      </c>
      <c r="D39" s="190"/>
      <c r="E39" s="191"/>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4" t="s">
        <v>1144</v>
      </c>
      <c r="D40" s="190"/>
      <c r="E40" s="191">
        <v>139.15</v>
      </c>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69">
        <v>9</v>
      </c>
      <c r="B41" s="170" t="s">
        <v>422</v>
      </c>
      <c r="C41" s="186" t="s">
        <v>423</v>
      </c>
      <c r="D41" s="171" t="s">
        <v>424</v>
      </c>
      <c r="E41" s="172">
        <v>25.2681</v>
      </c>
      <c r="F41" s="173"/>
      <c r="G41" s="174">
        <f>ROUND(E41*F41,2)</f>
        <v>0</v>
      </c>
      <c r="H41" s="173"/>
      <c r="I41" s="174">
        <f>ROUND(E41*H41,2)</f>
        <v>0</v>
      </c>
      <c r="J41" s="173"/>
      <c r="K41" s="174">
        <f>ROUND(E41*J41,2)</f>
        <v>0</v>
      </c>
      <c r="L41" s="174">
        <v>21</v>
      </c>
      <c r="M41" s="174">
        <f>G41*(1+L41/100)</f>
        <v>0</v>
      </c>
      <c r="N41" s="174">
        <v>1</v>
      </c>
      <c r="O41" s="174">
        <f>ROUND(E41*N41,2)</f>
        <v>25.27</v>
      </c>
      <c r="P41" s="174">
        <v>0</v>
      </c>
      <c r="Q41" s="174">
        <f>ROUND(E41*P41,2)</f>
        <v>0</v>
      </c>
      <c r="R41" s="174" t="s">
        <v>326</v>
      </c>
      <c r="S41" s="174" t="s">
        <v>261</v>
      </c>
      <c r="T41" s="175" t="s">
        <v>261</v>
      </c>
      <c r="U41" s="161">
        <v>0</v>
      </c>
      <c r="V41" s="161">
        <f>ROUND(E41*U41,2)</f>
        <v>0</v>
      </c>
      <c r="W41" s="161"/>
      <c r="X41" s="152"/>
      <c r="Y41" s="152"/>
      <c r="Z41" s="152"/>
      <c r="AA41" s="152"/>
      <c r="AB41" s="152"/>
      <c r="AC41" s="152"/>
      <c r="AD41" s="152"/>
      <c r="AE41" s="152"/>
      <c r="AF41" s="152"/>
      <c r="AG41" s="152" t="s">
        <v>327</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4" t="s">
        <v>1145</v>
      </c>
      <c r="D42" s="190"/>
      <c r="E42" s="191"/>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5" t="s">
        <v>308</v>
      </c>
      <c r="D43" s="192"/>
      <c r="E43" s="193"/>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6" t="s">
        <v>1150</v>
      </c>
      <c r="D44" s="192"/>
      <c r="E44" s="193">
        <v>139.15</v>
      </c>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2</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196" t="s">
        <v>1151</v>
      </c>
      <c r="D45" s="192"/>
      <c r="E45" s="193">
        <v>-18.55</v>
      </c>
      <c r="F45" s="161"/>
      <c r="G45" s="161"/>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299</v>
      </c>
      <c r="AH45" s="152">
        <v>2</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6" t="s">
        <v>1152</v>
      </c>
      <c r="D46" s="192"/>
      <c r="E46" s="193">
        <v>-25.18</v>
      </c>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2</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6" t="s">
        <v>1153</v>
      </c>
      <c r="D47" s="192"/>
      <c r="E47" s="193">
        <v>-83.93</v>
      </c>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2</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195" t="s">
        <v>310</v>
      </c>
      <c r="D48" s="192"/>
      <c r="E48" s="193"/>
      <c r="F48" s="161"/>
      <c r="G48" s="161"/>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299</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4" t="s">
        <v>1154</v>
      </c>
      <c r="D49" s="190"/>
      <c r="E49" s="191">
        <v>25.27</v>
      </c>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x14ac:dyDescent="0.2">
      <c r="A50" s="163" t="s">
        <v>249</v>
      </c>
      <c r="B50" s="164" t="s">
        <v>152</v>
      </c>
      <c r="C50" s="184" t="s">
        <v>153</v>
      </c>
      <c r="D50" s="165"/>
      <c r="E50" s="166"/>
      <c r="F50" s="167"/>
      <c r="G50" s="167">
        <f>SUMIF(AG51:AG80,"&lt;&gt;NOR",G51:G80)</f>
        <v>0</v>
      </c>
      <c r="H50" s="167"/>
      <c r="I50" s="167">
        <f>SUM(I51:I80)</f>
        <v>0</v>
      </c>
      <c r="J50" s="167"/>
      <c r="K50" s="167">
        <f>SUM(K51:K80)</f>
        <v>0</v>
      </c>
      <c r="L50" s="167"/>
      <c r="M50" s="167">
        <f>SUM(M51:M80)</f>
        <v>0</v>
      </c>
      <c r="N50" s="167"/>
      <c r="O50" s="167">
        <f>SUM(O51:O80)</f>
        <v>106.01</v>
      </c>
      <c r="P50" s="167"/>
      <c r="Q50" s="167">
        <f>SUM(Q51:Q80)</f>
        <v>0</v>
      </c>
      <c r="R50" s="167"/>
      <c r="S50" s="167"/>
      <c r="T50" s="168"/>
      <c r="U50" s="162"/>
      <c r="V50" s="162">
        <f>SUM(V51:V80)</f>
        <v>221.29999999999998</v>
      </c>
      <c r="W50" s="162"/>
      <c r="AG50" t="s">
        <v>250</v>
      </c>
    </row>
    <row r="51" spans="1:60" outlineLevel="1" x14ac:dyDescent="0.2">
      <c r="A51" s="169">
        <v>10</v>
      </c>
      <c r="B51" s="170" t="s">
        <v>1155</v>
      </c>
      <c r="C51" s="186" t="s">
        <v>1156</v>
      </c>
      <c r="D51" s="171" t="s">
        <v>305</v>
      </c>
      <c r="E51" s="172">
        <v>25.1797</v>
      </c>
      <c r="F51" s="173"/>
      <c r="G51" s="174">
        <f>ROUND(E51*F51,2)</f>
        <v>0</v>
      </c>
      <c r="H51" s="173"/>
      <c r="I51" s="174">
        <f>ROUND(E51*H51,2)</f>
        <v>0</v>
      </c>
      <c r="J51" s="173"/>
      <c r="K51" s="174">
        <f>ROUND(E51*J51,2)</f>
        <v>0</v>
      </c>
      <c r="L51" s="174">
        <v>21</v>
      </c>
      <c r="M51" s="174">
        <f>G51*(1+L51/100)</f>
        <v>0</v>
      </c>
      <c r="N51" s="174">
        <v>2.5249999999999999</v>
      </c>
      <c r="O51" s="174">
        <f>ROUND(E51*N51,2)</f>
        <v>63.58</v>
      </c>
      <c r="P51" s="174">
        <v>0</v>
      </c>
      <c r="Q51" s="174">
        <f>ROUND(E51*P51,2)</f>
        <v>0</v>
      </c>
      <c r="R51" s="174" t="s">
        <v>430</v>
      </c>
      <c r="S51" s="174" t="s">
        <v>261</v>
      </c>
      <c r="T51" s="175" t="s">
        <v>261</v>
      </c>
      <c r="U51" s="161">
        <v>0.48</v>
      </c>
      <c r="V51" s="161">
        <f>ROUND(E51*U51,2)</f>
        <v>12.09</v>
      </c>
      <c r="W51" s="161"/>
      <c r="X51" s="152"/>
      <c r="Y51" s="152"/>
      <c r="Z51" s="152"/>
      <c r="AA51" s="152"/>
      <c r="AB51" s="152"/>
      <c r="AC51" s="152"/>
      <c r="AD51" s="152"/>
      <c r="AE51" s="152"/>
      <c r="AF51" s="152"/>
      <c r="AG51" s="152" t="s">
        <v>295</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254" t="s">
        <v>966</v>
      </c>
      <c r="D52" s="255"/>
      <c r="E52" s="255"/>
      <c r="F52" s="255"/>
      <c r="G52" s="255"/>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297</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1157</v>
      </c>
      <c r="D53" s="190"/>
      <c r="E53" s="191"/>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4" t="s">
        <v>1158</v>
      </c>
      <c r="D54" s="190"/>
      <c r="E54" s="191">
        <v>25.18</v>
      </c>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69">
        <v>11</v>
      </c>
      <c r="B55" s="170" t="s">
        <v>1159</v>
      </c>
      <c r="C55" s="186" t="s">
        <v>1160</v>
      </c>
      <c r="D55" s="171" t="s">
        <v>293</v>
      </c>
      <c r="E55" s="172">
        <v>27.074999999999999</v>
      </c>
      <c r="F55" s="173"/>
      <c r="G55" s="174">
        <f>ROUND(E55*F55,2)</f>
        <v>0</v>
      </c>
      <c r="H55" s="173"/>
      <c r="I55" s="174">
        <f>ROUND(E55*H55,2)</f>
        <v>0</v>
      </c>
      <c r="J55" s="173"/>
      <c r="K55" s="174">
        <f>ROUND(E55*J55,2)</f>
        <v>0</v>
      </c>
      <c r="L55" s="174">
        <v>21</v>
      </c>
      <c r="M55" s="174">
        <f>G55*(1+L55/100)</f>
        <v>0</v>
      </c>
      <c r="N55" s="174">
        <v>3.925E-2</v>
      </c>
      <c r="O55" s="174">
        <f>ROUND(E55*N55,2)</f>
        <v>1.06</v>
      </c>
      <c r="P55" s="174">
        <v>0</v>
      </c>
      <c r="Q55" s="174">
        <f>ROUND(E55*P55,2)</f>
        <v>0</v>
      </c>
      <c r="R55" s="174" t="s">
        <v>430</v>
      </c>
      <c r="S55" s="174" t="s">
        <v>261</v>
      </c>
      <c r="T55" s="175" t="s">
        <v>261</v>
      </c>
      <c r="U55" s="161">
        <v>1.6</v>
      </c>
      <c r="V55" s="161">
        <f>ROUND(E55*U55,2)</f>
        <v>43.32</v>
      </c>
      <c r="W55" s="161"/>
      <c r="X55" s="152"/>
      <c r="Y55" s="152"/>
      <c r="Z55" s="152"/>
      <c r="AA55" s="152"/>
      <c r="AB55" s="152"/>
      <c r="AC55" s="152"/>
      <c r="AD55" s="152"/>
      <c r="AE55" s="152"/>
      <c r="AF55" s="152"/>
      <c r="AG55" s="152" t="s">
        <v>295</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ht="22.5" outlineLevel="1" x14ac:dyDescent="0.2">
      <c r="A56" s="159"/>
      <c r="B56" s="160"/>
      <c r="C56" s="254" t="s">
        <v>1161</v>
      </c>
      <c r="D56" s="255"/>
      <c r="E56" s="255"/>
      <c r="F56" s="255"/>
      <c r="G56" s="255"/>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297</v>
      </c>
      <c r="AH56" s="152"/>
      <c r="AI56" s="152"/>
      <c r="AJ56" s="152"/>
      <c r="AK56" s="152"/>
      <c r="AL56" s="152"/>
      <c r="AM56" s="152"/>
      <c r="AN56" s="152"/>
      <c r="AO56" s="152"/>
      <c r="AP56" s="152"/>
      <c r="AQ56" s="152"/>
      <c r="AR56" s="152"/>
      <c r="AS56" s="152"/>
      <c r="AT56" s="152"/>
      <c r="AU56" s="152"/>
      <c r="AV56" s="152"/>
      <c r="AW56" s="152"/>
      <c r="AX56" s="152"/>
      <c r="AY56" s="152"/>
      <c r="AZ56" s="152"/>
      <c r="BA56" s="197" t="str">
        <f>C56</f>
        <v>svislé nebo šikmé (odkloněné) , půdorysně přímé nebo zalomené, stěn základových desek ve volných nebo zapažených jámách, rýhách, šachtách, včetně případných vzpěr,</v>
      </c>
      <c r="BB56" s="152"/>
      <c r="BC56" s="152"/>
      <c r="BD56" s="152"/>
      <c r="BE56" s="152"/>
      <c r="BF56" s="152"/>
      <c r="BG56" s="152"/>
      <c r="BH56" s="152"/>
    </row>
    <row r="57" spans="1:60" outlineLevel="1" x14ac:dyDescent="0.2">
      <c r="A57" s="159"/>
      <c r="B57" s="160"/>
      <c r="C57" s="194" t="s">
        <v>1157</v>
      </c>
      <c r="D57" s="190"/>
      <c r="E57" s="191"/>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194" t="s">
        <v>1162</v>
      </c>
      <c r="D58" s="190"/>
      <c r="E58" s="191">
        <v>27.07</v>
      </c>
      <c r="F58" s="161"/>
      <c r="G58" s="161"/>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299</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69">
        <v>12</v>
      </c>
      <c r="B59" s="170" t="s">
        <v>1163</v>
      </c>
      <c r="C59" s="186" t="s">
        <v>1164</v>
      </c>
      <c r="D59" s="171" t="s">
        <v>293</v>
      </c>
      <c r="E59" s="172">
        <v>27.074999999999999</v>
      </c>
      <c r="F59" s="173"/>
      <c r="G59" s="174">
        <f>ROUND(E59*F59,2)</f>
        <v>0</v>
      </c>
      <c r="H59" s="173"/>
      <c r="I59" s="174">
        <f>ROUND(E59*H59,2)</f>
        <v>0</v>
      </c>
      <c r="J59" s="173"/>
      <c r="K59" s="174">
        <f>ROUND(E59*J59,2)</f>
        <v>0</v>
      </c>
      <c r="L59" s="174">
        <v>21</v>
      </c>
      <c r="M59" s="174">
        <f>G59*(1+L59/100)</f>
        <v>0</v>
      </c>
      <c r="N59" s="174">
        <v>0</v>
      </c>
      <c r="O59" s="174">
        <f>ROUND(E59*N59,2)</f>
        <v>0</v>
      </c>
      <c r="P59" s="174">
        <v>0</v>
      </c>
      <c r="Q59" s="174">
        <f>ROUND(E59*P59,2)</f>
        <v>0</v>
      </c>
      <c r="R59" s="174" t="s">
        <v>430</v>
      </c>
      <c r="S59" s="174" t="s">
        <v>261</v>
      </c>
      <c r="T59" s="175" t="s">
        <v>261</v>
      </c>
      <c r="U59" s="161">
        <v>0.32</v>
      </c>
      <c r="V59" s="161">
        <f>ROUND(E59*U59,2)</f>
        <v>8.66</v>
      </c>
      <c r="W59" s="161"/>
      <c r="X59" s="152"/>
      <c r="Y59" s="152"/>
      <c r="Z59" s="152"/>
      <c r="AA59" s="152"/>
      <c r="AB59" s="152"/>
      <c r="AC59" s="152"/>
      <c r="AD59" s="152"/>
      <c r="AE59" s="152"/>
      <c r="AF59" s="152"/>
      <c r="AG59" s="152" t="s">
        <v>295</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ht="22.5" outlineLevel="1" x14ac:dyDescent="0.2">
      <c r="A60" s="159"/>
      <c r="B60" s="160"/>
      <c r="C60" s="254" t="s">
        <v>1161</v>
      </c>
      <c r="D60" s="255"/>
      <c r="E60" s="255"/>
      <c r="F60" s="255"/>
      <c r="G60" s="255"/>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297</v>
      </c>
      <c r="AH60" s="152"/>
      <c r="AI60" s="152"/>
      <c r="AJ60" s="152"/>
      <c r="AK60" s="152"/>
      <c r="AL60" s="152"/>
      <c r="AM60" s="152"/>
      <c r="AN60" s="152"/>
      <c r="AO60" s="152"/>
      <c r="AP60" s="152"/>
      <c r="AQ60" s="152"/>
      <c r="AR60" s="152"/>
      <c r="AS60" s="152"/>
      <c r="AT60" s="152"/>
      <c r="AU60" s="152"/>
      <c r="AV60" s="152"/>
      <c r="AW60" s="152"/>
      <c r="AX60" s="152"/>
      <c r="AY60" s="152"/>
      <c r="AZ60" s="152"/>
      <c r="BA60" s="197" t="str">
        <f>C60</f>
        <v>svislé nebo šikmé (odkloněné) , půdorysně přímé nebo zalomené, stěn základových desek ve volných nebo zapažených jámách, rýhách, šachtách, včetně případných vzpěr,</v>
      </c>
      <c r="BB60" s="152"/>
      <c r="BC60" s="152"/>
      <c r="BD60" s="152"/>
      <c r="BE60" s="152"/>
      <c r="BF60" s="152"/>
      <c r="BG60" s="152"/>
      <c r="BH60" s="152"/>
    </row>
    <row r="61" spans="1:60" outlineLevel="1" x14ac:dyDescent="0.2">
      <c r="A61" s="159"/>
      <c r="B61" s="160"/>
      <c r="C61" s="194" t="s">
        <v>1157</v>
      </c>
      <c r="D61" s="190"/>
      <c r="E61" s="191"/>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4" t="s">
        <v>1162</v>
      </c>
      <c r="D62" s="190"/>
      <c r="E62" s="191">
        <v>27.07</v>
      </c>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69">
        <v>13</v>
      </c>
      <c r="B63" s="170" t="s">
        <v>1165</v>
      </c>
      <c r="C63" s="186" t="s">
        <v>1166</v>
      </c>
      <c r="D63" s="171" t="s">
        <v>350</v>
      </c>
      <c r="E63" s="172">
        <v>3.0215999999999998</v>
      </c>
      <c r="F63" s="173"/>
      <c r="G63" s="174">
        <f>ROUND(E63*F63,2)</f>
        <v>0</v>
      </c>
      <c r="H63" s="173"/>
      <c r="I63" s="174">
        <f>ROUND(E63*H63,2)</f>
        <v>0</v>
      </c>
      <c r="J63" s="173"/>
      <c r="K63" s="174">
        <f>ROUND(E63*J63,2)</f>
        <v>0</v>
      </c>
      <c r="L63" s="174">
        <v>21</v>
      </c>
      <c r="M63" s="174">
        <f>G63*(1+L63/100)</f>
        <v>0</v>
      </c>
      <c r="N63" s="174">
        <v>1.0217400000000001</v>
      </c>
      <c r="O63" s="174">
        <f>ROUND(E63*N63,2)</f>
        <v>3.09</v>
      </c>
      <c r="P63" s="174">
        <v>0</v>
      </c>
      <c r="Q63" s="174">
        <f>ROUND(E63*P63,2)</f>
        <v>0</v>
      </c>
      <c r="R63" s="174" t="s">
        <v>430</v>
      </c>
      <c r="S63" s="174" t="s">
        <v>261</v>
      </c>
      <c r="T63" s="175" t="s">
        <v>261</v>
      </c>
      <c r="U63" s="161">
        <v>23.530999999999999</v>
      </c>
      <c r="V63" s="161">
        <f>ROUND(E63*U63,2)</f>
        <v>71.099999999999994</v>
      </c>
      <c r="W63" s="161"/>
      <c r="X63" s="152"/>
      <c r="Y63" s="152"/>
      <c r="Z63" s="152"/>
      <c r="AA63" s="152"/>
      <c r="AB63" s="152"/>
      <c r="AC63" s="152"/>
      <c r="AD63" s="152"/>
      <c r="AE63" s="152"/>
      <c r="AF63" s="152"/>
      <c r="AG63" s="152" t="s">
        <v>295</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254" t="s">
        <v>987</v>
      </c>
      <c r="D64" s="255"/>
      <c r="E64" s="255"/>
      <c r="F64" s="255"/>
      <c r="G64" s="255"/>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297</v>
      </c>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194" t="s">
        <v>1157</v>
      </c>
      <c r="D65" s="190"/>
      <c r="E65" s="191"/>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5" t="s">
        <v>308</v>
      </c>
      <c r="D66" s="192"/>
      <c r="E66" s="193"/>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6" t="s">
        <v>1167</v>
      </c>
      <c r="D67" s="192"/>
      <c r="E67" s="193">
        <v>25.18</v>
      </c>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v>2</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5" t="s">
        <v>310</v>
      </c>
      <c r="D68" s="192"/>
      <c r="E68" s="193"/>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4" t="s">
        <v>1168</v>
      </c>
      <c r="D69" s="190"/>
      <c r="E69" s="191">
        <v>3.02</v>
      </c>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0</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69">
        <v>14</v>
      </c>
      <c r="B70" s="170" t="s">
        <v>1169</v>
      </c>
      <c r="C70" s="186" t="s">
        <v>1170</v>
      </c>
      <c r="D70" s="171" t="s">
        <v>293</v>
      </c>
      <c r="E70" s="172">
        <v>72.2</v>
      </c>
      <c r="F70" s="173"/>
      <c r="G70" s="174">
        <f>ROUND(E70*F70,2)</f>
        <v>0</v>
      </c>
      <c r="H70" s="173"/>
      <c r="I70" s="174">
        <f>ROUND(E70*H70,2)</f>
        <v>0</v>
      </c>
      <c r="J70" s="173"/>
      <c r="K70" s="174">
        <f>ROUND(E70*J70,2)</f>
        <v>0</v>
      </c>
      <c r="L70" s="174">
        <v>21</v>
      </c>
      <c r="M70" s="174">
        <f>G70*(1+L70/100)</f>
        <v>0</v>
      </c>
      <c r="N70" s="174">
        <v>0.52</v>
      </c>
      <c r="O70" s="174">
        <f>ROUND(E70*N70,2)</f>
        <v>37.54</v>
      </c>
      <c r="P70" s="174">
        <v>0</v>
      </c>
      <c r="Q70" s="174">
        <f>ROUND(E70*P70,2)</f>
        <v>0</v>
      </c>
      <c r="R70" s="174" t="s">
        <v>430</v>
      </c>
      <c r="S70" s="174" t="s">
        <v>261</v>
      </c>
      <c r="T70" s="175" t="s">
        <v>261</v>
      </c>
      <c r="U70" s="161">
        <v>0.9</v>
      </c>
      <c r="V70" s="161">
        <f>ROUND(E70*U70,2)</f>
        <v>64.98</v>
      </c>
      <c r="W70" s="161"/>
      <c r="X70" s="152"/>
      <c r="Y70" s="152"/>
      <c r="Z70" s="152"/>
      <c r="AA70" s="152"/>
      <c r="AB70" s="152"/>
      <c r="AC70" s="152"/>
      <c r="AD70" s="152"/>
      <c r="AE70" s="152"/>
      <c r="AF70" s="152"/>
      <c r="AG70" s="152" t="s">
        <v>295</v>
      </c>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254" t="s">
        <v>1040</v>
      </c>
      <c r="D71" s="255"/>
      <c r="E71" s="255"/>
      <c r="F71" s="255"/>
      <c r="G71" s="255"/>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297</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59"/>
      <c r="B72" s="160"/>
      <c r="C72" s="194" t="s">
        <v>1171</v>
      </c>
      <c r="D72" s="190"/>
      <c r="E72" s="191"/>
      <c r="F72" s="161"/>
      <c r="G72" s="161"/>
      <c r="H72" s="161"/>
      <c r="I72" s="161"/>
      <c r="J72" s="161"/>
      <c r="K72" s="161"/>
      <c r="L72" s="161"/>
      <c r="M72" s="161"/>
      <c r="N72" s="161"/>
      <c r="O72" s="161"/>
      <c r="P72" s="161"/>
      <c r="Q72" s="161"/>
      <c r="R72" s="161"/>
      <c r="S72" s="161"/>
      <c r="T72" s="161"/>
      <c r="U72" s="161"/>
      <c r="V72" s="161"/>
      <c r="W72" s="161"/>
      <c r="X72" s="152"/>
      <c r="Y72" s="152"/>
      <c r="Z72" s="152"/>
      <c r="AA72" s="152"/>
      <c r="AB72" s="152"/>
      <c r="AC72" s="152"/>
      <c r="AD72" s="152"/>
      <c r="AE72" s="152"/>
      <c r="AF72" s="152"/>
      <c r="AG72" s="152" t="s">
        <v>299</v>
      </c>
      <c r="AH72" s="152">
        <v>0</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194" t="s">
        <v>1172</v>
      </c>
      <c r="D73" s="190"/>
      <c r="E73" s="191">
        <v>72.2</v>
      </c>
      <c r="F73" s="161"/>
      <c r="G73" s="161"/>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299</v>
      </c>
      <c r="AH73" s="152">
        <v>0</v>
      </c>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69">
        <v>15</v>
      </c>
      <c r="B74" s="170" t="s">
        <v>1173</v>
      </c>
      <c r="C74" s="186" t="s">
        <v>1174</v>
      </c>
      <c r="D74" s="171" t="s">
        <v>350</v>
      </c>
      <c r="E74" s="172">
        <v>0.72199999999999998</v>
      </c>
      <c r="F74" s="173"/>
      <c r="G74" s="174">
        <f>ROUND(E74*F74,2)</f>
        <v>0</v>
      </c>
      <c r="H74" s="173"/>
      <c r="I74" s="174">
        <f>ROUND(E74*H74,2)</f>
        <v>0</v>
      </c>
      <c r="J74" s="173"/>
      <c r="K74" s="174">
        <f>ROUND(E74*J74,2)</f>
        <v>0</v>
      </c>
      <c r="L74" s="174">
        <v>21</v>
      </c>
      <c r="M74" s="174">
        <f>G74*(1+L74/100)</f>
        <v>0</v>
      </c>
      <c r="N74" s="174">
        <v>1.0210999999999999</v>
      </c>
      <c r="O74" s="174">
        <f>ROUND(E74*N74,2)</f>
        <v>0.74</v>
      </c>
      <c r="P74" s="174">
        <v>0</v>
      </c>
      <c r="Q74" s="174">
        <f>ROUND(E74*P74,2)</f>
        <v>0</v>
      </c>
      <c r="R74" s="174" t="s">
        <v>430</v>
      </c>
      <c r="S74" s="174" t="s">
        <v>261</v>
      </c>
      <c r="T74" s="175" t="s">
        <v>261</v>
      </c>
      <c r="U74" s="161">
        <v>29.292000000000002</v>
      </c>
      <c r="V74" s="161">
        <f>ROUND(E74*U74,2)</f>
        <v>21.15</v>
      </c>
      <c r="W74" s="161"/>
      <c r="X74" s="152"/>
      <c r="Y74" s="152"/>
      <c r="Z74" s="152"/>
      <c r="AA74" s="152"/>
      <c r="AB74" s="152"/>
      <c r="AC74" s="152"/>
      <c r="AD74" s="152"/>
      <c r="AE74" s="152"/>
      <c r="AF74" s="152"/>
      <c r="AG74" s="152" t="s">
        <v>295</v>
      </c>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59"/>
      <c r="B75" s="160"/>
      <c r="C75" s="254" t="s">
        <v>987</v>
      </c>
      <c r="D75" s="255"/>
      <c r="E75" s="255"/>
      <c r="F75" s="255"/>
      <c r="G75" s="255"/>
      <c r="H75" s="161"/>
      <c r="I75" s="161"/>
      <c r="J75" s="161"/>
      <c r="K75" s="161"/>
      <c r="L75" s="161"/>
      <c r="M75" s="161"/>
      <c r="N75" s="161"/>
      <c r="O75" s="161"/>
      <c r="P75" s="161"/>
      <c r="Q75" s="161"/>
      <c r="R75" s="161"/>
      <c r="S75" s="161"/>
      <c r="T75" s="161"/>
      <c r="U75" s="161"/>
      <c r="V75" s="161"/>
      <c r="W75" s="161"/>
      <c r="X75" s="152"/>
      <c r="Y75" s="152"/>
      <c r="Z75" s="152"/>
      <c r="AA75" s="152"/>
      <c r="AB75" s="152"/>
      <c r="AC75" s="152"/>
      <c r="AD75" s="152"/>
      <c r="AE75" s="152"/>
      <c r="AF75" s="152"/>
      <c r="AG75" s="152" t="s">
        <v>297</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4" t="s">
        <v>1171</v>
      </c>
      <c r="D76" s="190"/>
      <c r="E76" s="191"/>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v>0</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5" t="s">
        <v>308</v>
      </c>
      <c r="D77" s="192"/>
      <c r="E77" s="193"/>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6" t="s">
        <v>1175</v>
      </c>
      <c r="D78" s="192"/>
      <c r="E78" s="193">
        <v>14.44</v>
      </c>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v>2</v>
      </c>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59"/>
      <c r="B79" s="160"/>
      <c r="C79" s="195" t="s">
        <v>310</v>
      </c>
      <c r="D79" s="192"/>
      <c r="E79" s="193"/>
      <c r="F79" s="161"/>
      <c r="G79" s="161"/>
      <c r="H79" s="161"/>
      <c r="I79" s="161"/>
      <c r="J79" s="161"/>
      <c r="K79" s="161"/>
      <c r="L79" s="161"/>
      <c r="M79" s="161"/>
      <c r="N79" s="161"/>
      <c r="O79" s="161"/>
      <c r="P79" s="161"/>
      <c r="Q79" s="161"/>
      <c r="R79" s="161"/>
      <c r="S79" s="161"/>
      <c r="T79" s="161"/>
      <c r="U79" s="161"/>
      <c r="V79" s="161"/>
      <c r="W79" s="161"/>
      <c r="X79" s="152"/>
      <c r="Y79" s="152"/>
      <c r="Z79" s="152"/>
      <c r="AA79" s="152"/>
      <c r="AB79" s="152"/>
      <c r="AC79" s="152"/>
      <c r="AD79" s="152"/>
      <c r="AE79" s="152"/>
      <c r="AF79" s="152"/>
      <c r="AG79" s="152" t="s">
        <v>299</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194" t="s">
        <v>1176</v>
      </c>
      <c r="D80" s="190"/>
      <c r="E80" s="191">
        <v>0.72</v>
      </c>
      <c r="F80" s="161"/>
      <c r="G80" s="161"/>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299</v>
      </c>
      <c r="AH80" s="152">
        <v>0</v>
      </c>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x14ac:dyDescent="0.2">
      <c r="A81" s="163" t="s">
        <v>249</v>
      </c>
      <c r="B81" s="164" t="s">
        <v>156</v>
      </c>
      <c r="C81" s="184" t="s">
        <v>157</v>
      </c>
      <c r="D81" s="165"/>
      <c r="E81" s="166"/>
      <c r="F81" s="167"/>
      <c r="G81" s="167">
        <f>SUMIF(AG82:AG87,"&lt;&gt;NOR",G82:G87)</f>
        <v>0</v>
      </c>
      <c r="H81" s="167"/>
      <c r="I81" s="167">
        <f>SUM(I82:I87)</f>
        <v>0</v>
      </c>
      <c r="J81" s="167"/>
      <c r="K81" s="167">
        <f>SUM(K82:K87)</f>
        <v>0</v>
      </c>
      <c r="L81" s="167"/>
      <c r="M81" s="167">
        <f>SUM(M82:M87)</f>
        <v>0</v>
      </c>
      <c r="N81" s="167"/>
      <c r="O81" s="167">
        <f>SUM(O82:O87)</f>
        <v>35.07</v>
      </c>
      <c r="P81" s="167"/>
      <c r="Q81" s="167">
        <f>SUM(Q82:Q87)</f>
        <v>0</v>
      </c>
      <c r="R81" s="167"/>
      <c r="S81" s="167"/>
      <c r="T81" s="168"/>
      <c r="U81" s="162"/>
      <c r="V81" s="162">
        <f>SUM(V82:V87)</f>
        <v>104.14</v>
      </c>
      <c r="W81" s="162"/>
      <c r="AG81" t="s">
        <v>250</v>
      </c>
    </row>
    <row r="82" spans="1:60" ht="22.5" outlineLevel="1" x14ac:dyDescent="0.2">
      <c r="A82" s="169">
        <v>16</v>
      </c>
      <c r="B82" s="170" t="s">
        <v>1177</v>
      </c>
      <c r="C82" s="186" t="s">
        <v>1178</v>
      </c>
      <c r="D82" s="171" t="s">
        <v>446</v>
      </c>
      <c r="E82" s="172">
        <v>295</v>
      </c>
      <c r="F82" s="173"/>
      <c r="G82" s="174">
        <f>ROUND(E82*F82,2)</f>
        <v>0</v>
      </c>
      <c r="H82" s="173"/>
      <c r="I82" s="174">
        <f>ROUND(E82*H82,2)</f>
        <v>0</v>
      </c>
      <c r="J82" s="173"/>
      <c r="K82" s="174">
        <f>ROUND(E82*J82,2)</f>
        <v>0</v>
      </c>
      <c r="L82" s="174">
        <v>21</v>
      </c>
      <c r="M82" s="174">
        <f>G82*(1+L82/100)</f>
        <v>0</v>
      </c>
      <c r="N82" s="174">
        <v>0.11888</v>
      </c>
      <c r="O82" s="174">
        <f>ROUND(E82*N82,2)</f>
        <v>35.07</v>
      </c>
      <c r="P82" s="174">
        <v>0</v>
      </c>
      <c r="Q82" s="174">
        <f>ROUND(E82*P82,2)</f>
        <v>0</v>
      </c>
      <c r="R82" s="174"/>
      <c r="S82" s="174" t="s">
        <v>261</v>
      </c>
      <c r="T82" s="175" t="s">
        <v>261</v>
      </c>
      <c r="U82" s="161">
        <v>0.35299999999999998</v>
      </c>
      <c r="V82" s="161">
        <f>ROUND(E82*U82,2)</f>
        <v>104.14</v>
      </c>
      <c r="W82" s="161"/>
      <c r="X82" s="152"/>
      <c r="Y82" s="152"/>
      <c r="Z82" s="152"/>
      <c r="AA82" s="152"/>
      <c r="AB82" s="152"/>
      <c r="AC82" s="152"/>
      <c r="AD82" s="152"/>
      <c r="AE82" s="152"/>
      <c r="AF82" s="152"/>
      <c r="AG82" s="152" t="s">
        <v>295</v>
      </c>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194" t="s">
        <v>1179</v>
      </c>
      <c r="D83" s="190"/>
      <c r="E83" s="191"/>
      <c r="F83" s="161"/>
      <c r="G83" s="161"/>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299</v>
      </c>
      <c r="AH83" s="152">
        <v>0</v>
      </c>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1" x14ac:dyDescent="0.2">
      <c r="A84" s="159"/>
      <c r="B84" s="160"/>
      <c r="C84" s="195" t="s">
        <v>308</v>
      </c>
      <c r="D84" s="192"/>
      <c r="E84" s="193"/>
      <c r="F84" s="161"/>
      <c r="G84" s="161"/>
      <c r="H84" s="161"/>
      <c r="I84" s="161"/>
      <c r="J84" s="161"/>
      <c r="K84" s="161"/>
      <c r="L84" s="161"/>
      <c r="M84" s="161"/>
      <c r="N84" s="161"/>
      <c r="O84" s="161"/>
      <c r="P84" s="161"/>
      <c r="Q84" s="161"/>
      <c r="R84" s="161"/>
      <c r="S84" s="161"/>
      <c r="T84" s="161"/>
      <c r="U84" s="161"/>
      <c r="V84" s="161"/>
      <c r="W84" s="161"/>
      <c r="X84" s="152"/>
      <c r="Y84" s="152"/>
      <c r="Z84" s="152"/>
      <c r="AA84" s="152"/>
      <c r="AB84" s="152"/>
      <c r="AC84" s="152"/>
      <c r="AD84" s="152"/>
      <c r="AE84" s="152"/>
      <c r="AF84" s="152"/>
      <c r="AG84" s="152" t="s">
        <v>299</v>
      </c>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6" t="s">
        <v>1180</v>
      </c>
      <c r="D85" s="192"/>
      <c r="E85" s="193">
        <v>294.33</v>
      </c>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2</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5" t="s">
        <v>310</v>
      </c>
      <c r="D86" s="192"/>
      <c r="E86" s="193"/>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1" x14ac:dyDescent="0.2">
      <c r="A87" s="159"/>
      <c r="B87" s="160"/>
      <c r="C87" s="194" t="s">
        <v>1181</v>
      </c>
      <c r="D87" s="190"/>
      <c r="E87" s="191">
        <v>295</v>
      </c>
      <c r="F87" s="161"/>
      <c r="G87" s="161"/>
      <c r="H87" s="161"/>
      <c r="I87" s="161"/>
      <c r="J87" s="161"/>
      <c r="K87" s="161"/>
      <c r="L87" s="161"/>
      <c r="M87" s="161"/>
      <c r="N87" s="161"/>
      <c r="O87" s="161"/>
      <c r="P87" s="161"/>
      <c r="Q87" s="161"/>
      <c r="R87" s="161"/>
      <c r="S87" s="161"/>
      <c r="T87" s="161"/>
      <c r="U87" s="161"/>
      <c r="V87" s="161"/>
      <c r="W87" s="161"/>
      <c r="X87" s="152"/>
      <c r="Y87" s="152"/>
      <c r="Z87" s="152"/>
      <c r="AA87" s="152"/>
      <c r="AB87" s="152"/>
      <c r="AC87" s="152"/>
      <c r="AD87" s="152"/>
      <c r="AE87" s="152"/>
      <c r="AF87" s="152"/>
      <c r="AG87" s="152" t="s">
        <v>299</v>
      </c>
      <c r="AH87" s="152">
        <v>0</v>
      </c>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x14ac:dyDescent="0.2">
      <c r="A88" s="163" t="s">
        <v>249</v>
      </c>
      <c r="B88" s="164" t="s">
        <v>164</v>
      </c>
      <c r="C88" s="184" t="s">
        <v>165</v>
      </c>
      <c r="D88" s="165"/>
      <c r="E88" s="166"/>
      <c r="F88" s="167"/>
      <c r="G88" s="167">
        <f>SUMIF(AG89:AG96,"&lt;&gt;NOR",G89:G96)</f>
        <v>0</v>
      </c>
      <c r="H88" s="167"/>
      <c r="I88" s="167">
        <f>SUM(I89:I96)</f>
        <v>0</v>
      </c>
      <c r="J88" s="167"/>
      <c r="K88" s="167">
        <f>SUM(K89:K96)</f>
        <v>0</v>
      </c>
      <c r="L88" s="167"/>
      <c r="M88" s="167">
        <f>SUM(M89:M96)</f>
        <v>0</v>
      </c>
      <c r="N88" s="167"/>
      <c r="O88" s="167">
        <f>SUM(O89:O96)</f>
        <v>46.85</v>
      </c>
      <c r="P88" s="167"/>
      <c r="Q88" s="167">
        <f>SUM(Q89:Q96)</f>
        <v>0</v>
      </c>
      <c r="R88" s="167"/>
      <c r="S88" s="167"/>
      <c r="T88" s="168"/>
      <c r="U88" s="162"/>
      <c r="V88" s="162">
        <f>SUM(V89:V96)</f>
        <v>72.92</v>
      </c>
      <c r="W88" s="162"/>
      <c r="AG88" t="s">
        <v>250</v>
      </c>
    </row>
    <row r="89" spans="1:60" outlineLevel="1" x14ac:dyDescent="0.2">
      <c r="A89" s="169">
        <v>17</v>
      </c>
      <c r="B89" s="170" t="s">
        <v>1182</v>
      </c>
      <c r="C89" s="186" t="s">
        <v>1183</v>
      </c>
      <c r="D89" s="171" t="s">
        <v>305</v>
      </c>
      <c r="E89" s="172">
        <v>18.5535</v>
      </c>
      <c r="F89" s="173"/>
      <c r="G89" s="174">
        <f>ROUND(E89*F89,2)</f>
        <v>0</v>
      </c>
      <c r="H89" s="173"/>
      <c r="I89" s="174">
        <f>ROUND(E89*H89,2)</f>
        <v>0</v>
      </c>
      <c r="J89" s="173"/>
      <c r="K89" s="174">
        <f>ROUND(E89*J89,2)</f>
        <v>0</v>
      </c>
      <c r="L89" s="174">
        <v>21</v>
      </c>
      <c r="M89" s="174">
        <f>G89*(1+L89/100)</f>
        <v>0</v>
      </c>
      <c r="N89" s="174">
        <v>2.5249999999999999</v>
      </c>
      <c r="O89" s="174">
        <f>ROUND(E89*N89,2)</f>
        <v>46.85</v>
      </c>
      <c r="P89" s="174">
        <v>0</v>
      </c>
      <c r="Q89" s="174">
        <f>ROUND(E89*P89,2)</f>
        <v>0</v>
      </c>
      <c r="R89" s="174" t="s">
        <v>430</v>
      </c>
      <c r="S89" s="174" t="s">
        <v>261</v>
      </c>
      <c r="T89" s="175" t="s">
        <v>261</v>
      </c>
      <c r="U89" s="161">
        <v>2.58</v>
      </c>
      <c r="V89" s="161">
        <f>ROUND(E89*U89,2)</f>
        <v>47.87</v>
      </c>
      <c r="W89" s="161"/>
      <c r="X89" s="152"/>
      <c r="Y89" s="152"/>
      <c r="Z89" s="152"/>
      <c r="AA89" s="152"/>
      <c r="AB89" s="152"/>
      <c r="AC89" s="152"/>
      <c r="AD89" s="152"/>
      <c r="AE89" s="152"/>
      <c r="AF89" s="152"/>
      <c r="AG89" s="152" t="s">
        <v>295</v>
      </c>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59"/>
      <c r="B90" s="160"/>
      <c r="C90" s="254" t="s">
        <v>1184</v>
      </c>
      <c r="D90" s="255"/>
      <c r="E90" s="255"/>
      <c r="F90" s="255"/>
      <c r="G90" s="255"/>
      <c r="H90" s="161"/>
      <c r="I90" s="161"/>
      <c r="J90" s="161"/>
      <c r="K90" s="161"/>
      <c r="L90" s="161"/>
      <c r="M90" s="161"/>
      <c r="N90" s="161"/>
      <c r="O90" s="161"/>
      <c r="P90" s="161"/>
      <c r="Q90" s="161"/>
      <c r="R90" s="161"/>
      <c r="S90" s="161"/>
      <c r="T90" s="161"/>
      <c r="U90" s="161"/>
      <c r="V90" s="161"/>
      <c r="W90" s="161"/>
      <c r="X90" s="152"/>
      <c r="Y90" s="152"/>
      <c r="Z90" s="152"/>
      <c r="AA90" s="152"/>
      <c r="AB90" s="152"/>
      <c r="AC90" s="152"/>
      <c r="AD90" s="152"/>
      <c r="AE90" s="152"/>
      <c r="AF90" s="152"/>
      <c r="AG90" s="152" t="s">
        <v>297</v>
      </c>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59"/>
      <c r="B91" s="160"/>
      <c r="C91" s="194" t="s">
        <v>1185</v>
      </c>
      <c r="D91" s="190"/>
      <c r="E91" s="191"/>
      <c r="F91" s="161"/>
      <c r="G91" s="161"/>
      <c r="H91" s="161"/>
      <c r="I91" s="161"/>
      <c r="J91" s="161"/>
      <c r="K91" s="161"/>
      <c r="L91" s="161"/>
      <c r="M91" s="161"/>
      <c r="N91" s="161"/>
      <c r="O91" s="161"/>
      <c r="P91" s="161"/>
      <c r="Q91" s="161"/>
      <c r="R91" s="161"/>
      <c r="S91" s="161"/>
      <c r="T91" s="161"/>
      <c r="U91" s="161"/>
      <c r="V91" s="161"/>
      <c r="W91" s="161"/>
      <c r="X91" s="152"/>
      <c r="Y91" s="152"/>
      <c r="Z91" s="152"/>
      <c r="AA91" s="152"/>
      <c r="AB91" s="152"/>
      <c r="AC91" s="152"/>
      <c r="AD91" s="152"/>
      <c r="AE91" s="152"/>
      <c r="AF91" s="152"/>
      <c r="AG91" s="152" t="s">
        <v>299</v>
      </c>
      <c r="AH91" s="152">
        <v>0</v>
      </c>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194" t="s">
        <v>1186</v>
      </c>
      <c r="D92" s="190"/>
      <c r="E92" s="191">
        <v>18.55</v>
      </c>
      <c r="F92" s="161"/>
      <c r="G92" s="161"/>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299</v>
      </c>
      <c r="AH92" s="152">
        <v>0</v>
      </c>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1" x14ac:dyDescent="0.2">
      <c r="A93" s="169">
        <v>18</v>
      </c>
      <c r="B93" s="170" t="s">
        <v>1187</v>
      </c>
      <c r="C93" s="186" t="s">
        <v>1188</v>
      </c>
      <c r="D93" s="171" t="s">
        <v>305</v>
      </c>
      <c r="E93" s="172">
        <v>18.5535</v>
      </c>
      <c r="F93" s="173"/>
      <c r="G93" s="174">
        <f>ROUND(E93*F93,2)</f>
        <v>0</v>
      </c>
      <c r="H93" s="173"/>
      <c r="I93" s="174">
        <f>ROUND(E93*H93,2)</f>
        <v>0</v>
      </c>
      <c r="J93" s="173"/>
      <c r="K93" s="174">
        <f>ROUND(E93*J93,2)</f>
        <v>0</v>
      </c>
      <c r="L93" s="174">
        <v>21</v>
      </c>
      <c r="M93" s="174">
        <f>G93*(1+L93/100)</f>
        <v>0</v>
      </c>
      <c r="N93" s="174">
        <v>0</v>
      </c>
      <c r="O93" s="174">
        <f>ROUND(E93*N93,2)</f>
        <v>0</v>
      </c>
      <c r="P93" s="174">
        <v>0</v>
      </c>
      <c r="Q93" s="174">
        <f>ROUND(E93*P93,2)</f>
        <v>0</v>
      </c>
      <c r="R93" s="174" t="s">
        <v>430</v>
      </c>
      <c r="S93" s="174" t="s">
        <v>261</v>
      </c>
      <c r="T93" s="175" t="s">
        <v>261</v>
      </c>
      <c r="U93" s="161">
        <v>1.35</v>
      </c>
      <c r="V93" s="161">
        <f>ROUND(E93*U93,2)</f>
        <v>25.05</v>
      </c>
      <c r="W93" s="161"/>
      <c r="X93" s="152"/>
      <c r="Y93" s="152"/>
      <c r="Z93" s="152"/>
      <c r="AA93" s="152"/>
      <c r="AB93" s="152"/>
      <c r="AC93" s="152"/>
      <c r="AD93" s="152"/>
      <c r="AE93" s="152"/>
      <c r="AF93" s="152"/>
      <c r="AG93" s="152" t="s">
        <v>295</v>
      </c>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59"/>
      <c r="B94" s="160"/>
      <c r="C94" s="254" t="s">
        <v>1189</v>
      </c>
      <c r="D94" s="255"/>
      <c r="E94" s="255"/>
      <c r="F94" s="255"/>
      <c r="G94" s="255"/>
      <c r="H94" s="161"/>
      <c r="I94" s="161"/>
      <c r="J94" s="161"/>
      <c r="K94" s="161"/>
      <c r="L94" s="161"/>
      <c r="M94" s="161"/>
      <c r="N94" s="161"/>
      <c r="O94" s="161"/>
      <c r="P94" s="161"/>
      <c r="Q94" s="161"/>
      <c r="R94" s="161"/>
      <c r="S94" s="161"/>
      <c r="T94" s="161"/>
      <c r="U94" s="161"/>
      <c r="V94" s="161"/>
      <c r="W94" s="161"/>
      <c r="X94" s="152"/>
      <c r="Y94" s="152"/>
      <c r="Z94" s="152"/>
      <c r="AA94" s="152"/>
      <c r="AB94" s="152"/>
      <c r="AC94" s="152"/>
      <c r="AD94" s="152"/>
      <c r="AE94" s="152"/>
      <c r="AF94" s="152"/>
      <c r="AG94" s="152" t="s">
        <v>297</v>
      </c>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59"/>
      <c r="B95" s="160"/>
      <c r="C95" s="194" t="s">
        <v>1185</v>
      </c>
      <c r="D95" s="190"/>
      <c r="E95" s="191"/>
      <c r="F95" s="161"/>
      <c r="G95" s="161"/>
      <c r="H95" s="161"/>
      <c r="I95" s="161"/>
      <c r="J95" s="161"/>
      <c r="K95" s="161"/>
      <c r="L95" s="161"/>
      <c r="M95" s="161"/>
      <c r="N95" s="161"/>
      <c r="O95" s="161"/>
      <c r="P95" s="161"/>
      <c r="Q95" s="161"/>
      <c r="R95" s="161"/>
      <c r="S95" s="161"/>
      <c r="T95" s="161"/>
      <c r="U95" s="161"/>
      <c r="V95" s="161"/>
      <c r="W95" s="161"/>
      <c r="X95" s="152"/>
      <c r="Y95" s="152"/>
      <c r="Z95" s="152"/>
      <c r="AA95" s="152"/>
      <c r="AB95" s="152"/>
      <c r="AC95" s="152"/>
      <c r="AD95" s="152"/>
      <c r="AE95" s="152"/>
      <c r="AF95" s="152"/>
      <c r="AG95" s="152" t="s">
        <v>299</v>
      </c>
      <c r="AH95" s="152">
        <v>0</v>
      </c>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outlineLevel="1" x14ac:dyDescent="0.2">
      <c r="A96" s="159"/>
      <c r="B96" s="160"/>
      <c r="C96" s="194" t="s">
        <v>1186</v>
      </c>
      <c r="D96" s="190"/>
      <c r="E96" s="191">
        <v>18.55</v>
      </c>
      <c r="F96" s="161"/>
      <c r="G96" s="161"/>
      <c r="H96" s="161"/>
      <c r="I96" s="161"/>
      <c r="J96" s="161"/>
      <c r="K96" s="161"/>
      <c r="L96" s="161"/>
      <c r="M96" s="161"/>
      <c r="N96" s="161"/>
      <c r="O96" s="161"/>
      <c r="P96" s="161"/>
      <c r="Q96" s="161"/>
      <c r="R96" s="161"/>
      <c r="S96" s="161"/>
      <c r="T96" s="161"/>
      <c r="U96" s="161"/>
      <c r="V96" s="161"/>
      <c r="W96" s="161"/>
      <c r="X96" s="152"/>
      <c r="Y96" s="152"/>
      <c r="Z96" s="152"/>
      <c r="AA96" s="152"/>
      <c r="AB96" s="152"/>
      <c r="AC96" s="152"/>
      <c r="AD96" s="152"/>
      <c r="AE96" s="152"/>
      <c r="AF96" s="152"/>
      <c r="AG96" s="152" t="s">
        <v>299</v>
      </c>
      <c r="AH96" s="152">
        <v>0</v>
      </c>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x14ac:dyDescent="0.2">
      <c r="A97" s="163" t="s">
        <v>249</v>
      </c>
      <c r="B97" s="164" t="s">
        <v>176</v>
      </c>
      <c r="C97" s="184" t="s">
        <v>177</v>
      </c>
      <c r="D97" s="165"/>
      <c r="E97" s="166"/>
      <c r="F97" s="167"/>
      <c r="G97" s="167">
        <f>SUMIF(AG98:AG103,"&lt;&gt;NOR",G98:G103)</f>
        <v>0</v>
      </c>
      <c r="H97" s="167"/>
      <c r="I97" s="167">
        <f>SUM(I98:I103)</f>
        <v>0</v>
      </c>
      <c r="J97" s="167"/>
      <c r="K97" s="167">
        <f>SUM(K98:K103)</f>
        <v>0</v>
      </c>
      <c r="L97" s="167"/>
      <c r="M97" s="167">
        <f>SUM(M98:M103)</f>
        <v>0</v>
      </c>
      <c r="N97" s="167"/>
      <c r="O97" s="167">
        <f>SUM(O98:O103)</f>
        <v>0</v>
      </c>
      <c r="P97" s="167"/>
      <c r="Q97" s="167">
        <f>SUM(Q98:Q103)</f>
        <v>0</v>
      </c>
      <c r="R97" s="167"/>
      <c r="S97" s="167"/>
      <c r="T97" s="168"/>
      <c r="U97" s="162"/>
      <c r="V97" s="162">
        <f>SUM(V98:V103)</f>
        <v>129.84</v>
      </c>
      <c r="W97" s="162"/>
      <c r="AG97" t="s">
        <v>250</v>
      </c>
    </row>
    <row r="98" spans="1:60" outlineLevel="1" x14ac:dyDescent="0.2">
      <c r="A98" s="169">
        <v>19</v>
      </c>
      <c r="B98" s="170" t="s">
        <v>1190</v>
      </c>
      <c r="C98" s="186" t="s">
        <v>1191</v>
      </c>
      <c r="D98" s="171" t="s">
        <v>350</v>
      </c>
      <c r="E98" s="172">
        <v>213.19524999999999</v>
      </c>
      <c r="F98" s="173"/>
      <c r="G98" s="174">
        <f>ROUND(E98*F98,2)</f>
        <v>0</v>
      </c>
      <c r="H98" s="173"/>
      <c r="I98" s="174">
        <f>ROUND(E98*H98,2)</f>
        <v>0</v>
      </c>
      <c r="J98" s="173"/>
      <c r="K98" s="174">
        <f>ROUND(E98*J98,2)</f>
        <v>0</v>
      </c>
      <c r="L98" s="174">
        <v>21</v>
      </c>
      <c r="M98" s="174">
        <f>G98*(1+L98/100)</f>
        <v>0</v>
      </c>
      <c r="N98" s="174">
        <v>0</v>
      </c>
      <c r="O98" s="174">
        <f>ROUND(E98*N98,2)</f>
        <v>0</v>
      </c>
      <c r="P98" s="174">
        <v>0</v>
      </c>
      <c r="Q98" s="174">
        <f>ROUND(E98*P98,2)</f>
        <v>0</v>
      </c>
      <c r="R98" s="174" t="s">
        <v>439</v>
      </c>
      <c r="S98" s="174" t="s">
        <v>261</v>
      </c>
      <c r="T98" s="175" t="s">
        <v>261</v>
      </c>
      <c r="U98" s="161">
        <v>0.60899999999999999</v>
      </c>
      <c r="V98" s="161">
        <f>ROUND(E98*U98,2)</f>
        <v>129.84</v>
      </c>
      <c r="W98" s="161"/>
      <c r="X98" s="152"/>
      <c r="Y98" s="152"/>
      <c r="Z98" s="152"/>
      <c r="AA98" s="152"/>
      <c r="AB98" s="152"/>
      <c r="AC98" s="152"/>
      <c r="AD98" s="152"/>
      <c r="AE98" s="152"/>
      <c r="AF98" s="152"/>
      <c r="AG98" s="152" t="s">
        <v>351</v>
      </c>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ht="22.5" outlineLevel="1" x14ac:dyDescent="0.2">
      <c r="A99" s="159"/>
      <c r="B99" s="160"/>
      <c r="C99" s="254" t="s">
        <v>1192</v>
      </c>
      <c r="D99" s="255"/>
      <c r="E99" s="255"/>
      <c r="F99" s="255"/>
      <c r="G99" s="255"/>
      <c r="H99" s="161"/>
      <c r="I99" s="161"/>
      <c r="J99" s="161"/>
      <c r="K99" s="161"/>
      <c r="L99" s="161"/>
      <c r="M99" s="161"/>
      <c r="N99" s="161"/>
      <c r="O99" s="161"/>
      <c r="P99" s="161"/>
      <c r="Q99" s="161"/>
      <c r="R99" s="161"/>
      <c r="S99" s="161"/>
      <c r="T99" s="161"/>
      <c r="U99" s="161"/>
      <c r="V99" s="161"/>
      <c r="W99" s="161"/>
      <c r="X99" s="152"/>
      <c r="Y99" s="152"/>
      <c r="Z99" s="152"/>
      <c r="AA99" s="152"/>
      <c r="AB99" s="152"/>
      <c r="AC99" s="152"/>
      <c r="AD99" s="152"/>
      <c r="AE99" s="152"/>
      <c r="AF99" s="152"/>
      <c r="AG99" s="152" t="s">
        <v>297</v>
      </c>
      <c r="AH99" s="152"/>
      <c r="AI99" s="152"/>
      <c r="AJ99" s="152"/>
      <c r="AK99" s="152"/>
      <c r="AL99" s="152"/>
      <c r="AM99" s="152"/>
      <c r="AN99" s="152"/>
      <c r="AO99" s="152"/>
      <c r="AP99" s="152"/>
      <c r="AQ99" s="152"/>
      <c r="AR99" s="152"/>
      <c r="AS99" s="152"/>
      <c r="AT99" s="152"/>
      <c r="AU99" s="152"/>
      <c r="AV99" s="152"/>
      <c r="AW99" s="152"/>
      <c r="AX99" s="152"/>
      <c r="AY99" s="152"/>
      <c r="AZ99" s="152"/>
      <c r="BA99" s="197" t="str">
        <f>C99</f>
        <v>na novostavbách a změnách objektů pro oplocení (815 2 JKSo), objekty zvláštní pro chov živočichů (815 3 JKSO), objekty pozemní různé (815 9 JKSO)</v>
      </c>
      <c r="BB99" s="152"/>
      <c r="BC99" s="152"/>
      <c r="BD99" s="152"/>
      <c r="BE99" s="152"/>
      <c r="BF99" s="152"/>
      <c r="BG99" s="152"/>
      <c r="BH99" s="152"/>
    </row>
    <row r="100" spans="1:60" outlineLevel="1" x14ac:dyDescent="0.2">
      <c r="A100" s="159"/>
      <c r="B100" s="160"/>
      <c r="C100" s="256" t="s">
        <v>1193</v>
      </c>
      <c r="D100" s="257"/>
      <c r="E100" s="257"/>
      <c r="F100" s="257"/>
      <c r="G100" s="257"/>
      <c r="H100" s="161"/>
      <c r="I100" s="161"/>
      <c r="J100" s="161"/>
      <c r="K100" s="161"/>
      <c r="L100" s="161"/>
      <c r="M100" s="161"/>
      <c r="N100" s="161"/>
      <c r="O100" s="161"/>
      <c r="P100" s="161"/>
      <c r="Q100" s="161"/>
      <c r="R100" s="161"/>
      <c r="S100" s="161"/>
      <c r="T100" s="161"/>
      <c r="U100" s="161"/>
      <c r="V100" s="161"/>
      <c r="W100" s="161"/>
      <c r="X100" s="152"/>
      <c r="Y100" s="152"/>
      <c r="Z100" s="152"/>
      <c r="AA100" s="152"/>
      <c r="AB100" s="152"/>
      <c r="AC100" s="152"/>
      <c r="AD100" s="152"/>
      <c r="AE100" s="152"/>
      <c r="AF100" s="152"/>
      <c r="AG100" s="152" t="s">
        <v>297</v>
      </c>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59"/>
      <c r="B101" s="160"/>
      <c r="C101" s="194" t="s">
        <v>353</v>
      </c>
      <c r="D101" s="190"/>
      <c r="E101" s="191"/>
      <c r="F101" s="161"/>
      <c r="G101" s="161"/>
      <c r="H101" s="161"/>
      <c r="I101" s="161"/>
      <c r="J101" s="161"/>
      <c r="K101" s="161"/>
      <c r="L101" s="161"/>
      <c r="M101" s="161"/>
      <c r="N101" s="161"/>
      <c r="O101" s="161"/>
      <c r="P101" s="161"/>
      <c r="Q101" s="161"/>
      <c r="R101" s="161"/>
      <c r="S101" s="161"/>
      <c r="T101" s="161"/>
      <c r="U101" s="161"/>
      <c r="V101" s="161"/>
      <c r="W101" s="161"/>
      <c r="X101" s="152"/>
      <c r="Y101" s="152"/>
      <c r="Z101" s="152"/>
      <c r="AA101" s="152"/>
      <c r="AB101" s="152"/>
      <c r="AC101" s="152"/>
      <c r="AD101" s="152"/>
      <c r="AE101" s="152"/>
      <c r="AF101" s="152"/>
      <c r="AG101" s="152" t="s">
        <v>299</v>
      </c>
      <c r="AH101" s="152">
        <v>0</v>
      </c>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59"/>
      <c r="B102" s="160"/>
      <c r="C102" s="194" t="s">
        <v>1194</v>
      </c>
      <c r="D102" s="190"/>
      <c r="E102" s="191"/>
      <c r="F102" s="161"/>
      <c r="G102" s="161"/>
      <c r="H102" s="161"/>
      <c r="I102" s="161"/>
      <c r="J102" s="161"/>
      <c r="K102" s="161"/>
      <c r="L102" s="161"/>
      <c r="M102" s="161"/>
      <c r="N102" s="161"/>
      <c r="O102" s="161"/>
      <c r="P102" s="161"/>
      <c r="Q102" s="161"/>
      <c r="R102" s="161"/>
      <c r="S102" s="161"/>
      <c r="T102" s="161"/>
      <c r="U102" s="161"/>
      <c r="V102" s="161"/>
      <c r="W102" s="161"/>
      <c r="X102" s="152"/>
      <c r="Y102" s="152"/>
      <c r="Z102" s="152"/>
      <c r="AA102" s="152"/>
      <c r="AB102" s="152"/>
      <c r="AC102" s="152"/>
      <c r="AD102" s="152"/>
      <c r="AE102" s="152"/>
      <c r="AF102" s="152"/>
      <c r="AG102" s="152" t="s">
        <v>299</v>
      </c>
      <c r="AH102" s="152">
        <v>0</v>
      </c>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59"/>
      <c r="B103" s="160"/>
      <c r="C103" s="194" t="s">
        <v>1195</v>
      </c>
      <c r="D103" s="190"/>
      <c r="E103" s="191">
        <v>213.19524999999999</v>
      </c>
      <c r="F103" s="161"/>
      <c r="G103" s="161"/>
      <c r="H103" s="161"/>
      <c r="I103" s="161"/>
      <c r="J103" s="161"/>
      <c r="K103" s="161"/>
      <c r="L103" s="161"/>
      <c r="M103" s="161"/>
      <c r="N103" s="161"/>
      <c r="O103" s="161"/>
      <c r="P103" s="161"/>
      <c r="Q103" s="161"/>
      <c r="R103" s="161"/>
      <c r="S103" s="161"/>
      <c r="T103" s="161"/>
      <c r="U103" s="161"/>
      <c r="V103" s="161"/>
      <c r="W103" s="161"/>
      <c r="X103" s="152"/>
      <c r="Y103" s="152"/>
      <c r="Z103" s="152"/>
      <c r="AA103" s="152"/>
      <c r="AB103" s="152"/>
      <c r="AC103" s="152"/>
      <c r="AD103" s="152"/>
      <c r="AE103" s="152"/>
      <c r="AF103" s="152"/>
      <c r="AG103" s="152" t="s">
        <v>299</v>
      </c>
      <c r="AH103" s="152">
        <v>0</v>
      </c>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x14ac:dyDescent="0.2">
      <c r="A104" s="163" t="s">
        <v>249</v>
      </c>
      <c r="B104" s="164" t="s">
        <v>178</v>
      </c>
      <c r="C104" s="184" t="s">
        <v>179</v>
      </c>
      <c r="D104" s="165"/>
      <c r="E104" s="166"/>
      <c r="F104" s="167"/>
      <c r="G104" s="167">
        <f>SUMIF(AG105:AG121,"&lt;&gt;NOR",G105:G121)</f>
        <v>0</v>
      </c>
      <c r="H104" s="167"/>
      <c r="I104" s="167">
        <f>SUM(I105:I121)</f>
        <v>0</v>
      </c>
      <c r="J104" s="167"/>
      <c r="K104" s="167">
        <f>SUM(K105:K121)</f>
        <v>0</v>
      </c>
      <c r="L104" s="167"/>
      <c r="M104" s="167">
        <f>SUM(M105:M121)</f>
        <v>0</v>
      </c>
      <c r="N104" s="167"/>
      <c r="O104" s="167">
        <f>SUM(O105:O121)</f>
        <v>1.5299999999999998</v>
      </c>
      <c r="P104" s="167"/>
      <c r="Q104" s="167">
        <f>SUM(Q105:Q121)</f>
        <v>0</v>
      </c>
      <c r="R104" s="167"/>
      <c r="S104" s="167"/>
      <c r="T104" s="168"/>
      <c r="U104" s="162"/>
      <c r="V104" s="162">
        <f>SUM(V105:V121)</f>
        <v>79.73</v>
      </c>
      <c r="W104" s="162"/>
      <c r="AG104" t="s">
        <v>250</v>
      </c>
    </row>
    <row r="105" spans="1:60" ht="22.5" outlineLevel="1" x14ac:dyDescent="0.2">
      <c r="A105" s="169">
        <v>20</v>
      </c>
      <c r="B105" s="170" t="s">
        <v>1196</v>
      </c>
      <c r="C105" s="186" t="s">
        <v>1197</v>
      </c>
      <c r="D105" s="171" t="s">
        <v>293</v>
      </c>
      <c r="E105" s="172">
        <v>167.86500000000001</v>
      </c>
      <c r="F105" s="173"/>
      <c r="G105" s="174">
        <f>ROUND(E105*F105,2)</f>
        <v>0</v>
      </c>
      <c r="H105" s="173"/>
      <c r="I105" s="174">
        <f>ROUND(E105*H105,2)</f>
        <v>0</v>
      </c>
      <c r="J105" s="173"/>
      <c r="K105" s="174">
        <f>ROUND(E105*J105,2)</f>
        <v>0</v>
      </c>
      <c r="L105" s="174">
        <v>21</v>
      </c>
      <c r="M105" s="174">
        <f>G105*(1+L105/100)</f>
        <v>0</v>
      </c>
      <c r="N105" s="174">
        <v>2.9999999999999997E-4</v>
      </c>
      <c r="O105" s="174">
        <f>ROUND(E105*N105,2)</f>
        <v>0.05</v>
      </c>
      <c r="P105" s="174">
        <v>0</v>
      </c>
      <c r="Q105" s="174">
        <f>ROUND(E105*P105,2)</f>
        <v>0</v>
      </c>
      <c r="R105" s="174" t="s">
        <v>823</v>
      </c>
      <c r="S105" s="174" t="s">
        <v>261</v>
      </c>
      <c r="T105" s="175" t="s">
        <v>261</v>
      </c>
      <c r="U105" s="161">
        <v>2.75E-2</v>
      </c>
      <c r="V105" s="161">
        <f>ROUND(E105*U105,2)</f>
        <v>4.62</v>
      </c>
      <c r="W105" s="161"/>
      <c r="X105" s="152"/>
      <c r="Y105" s="152"/>
      <c r="Z105" s="152"/>
      <c r="AA105" s="152"/>
      <c r="AB105" s="152"/>
      <c r="AC105" s="152"/>
      <c r="AD105" s="152"/>
      <c r="AE105" s="152"/>
      <c r="AF105" s="152"/>
      <c r="AG105" s="152" t="s">
        <v>359</v>
      </c>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59"/>
      <c r="B106" s="160"/>
      <c r="C106" s="194" t="s">
        <v>1198</v>
      </c>
      <c r="D106" s="190"/>
      <c r="E106" s="191"/>
      <c r="F106" s="161"/>
      <c r="G106" s="161"/>
      <c r="H106" s="161"/>
      <c r="I106" s="161"/>
      <c r="J106" s="161"/>
      <c r="K106" s="161"/>
      <c r="L106" s="161"/>
      <c r="M106" s="161"/>
      <c r="N106" s="161"/>
      <c r="O106" s="161"/>
      <c r="P106" s="161"/>
      <c r="Q106" s="161"/>
      <c r="R106" s="161"/>
      <c r="S106" s="161"/>
      <c r="T106" s="161"/>
      <c r="U106" s="161"/>
      <c r="V106" s="161"/>
      <c r="W106" s="161"/>
      <c r="X106" s="152"/>
      <c r="Y106" s="152"/>
      <c r="Z106" s="152"/>
      <c r="AA106" s="152"/>
      <c r="AB106" s="152"/>
      <c r="AC106" s="152"/>
      <c r="AD106" s="152"/>
      <c r="AE106" s="152"/>
      <c r="AF106" s="152"/>
      <c r="AG106" s="152" t="s">
        <v>299</v>
      </c>
      <c r="AH106" s="152">
        <v>0</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59"/>
      <c r="B107" s="160"/>
      <c r="C107" s="194" t="s">
        <v>1199</v>
      </c>
      <c r="D107" s="190"/>
      <c r="E107" s="191">
        <v>167.87</v>
      </c>
      <c r="F107" s="161"/>
      <c r="G107" s="161"/>
      <c r="H107" s="161"/>
      <c r="I107" s="161"/>
      <c r="J107" s="161"/>
      <c r="K107" s="161"/>
      <c r="L107" s="161"/>
      <c r="M107" s="161"/>
      <c r="N107" s="161"/>
      <c r="O107" s="161"/>
      <c r="P107" s="161"/>
      <c r="Q107" s="161"/>
      <c r="R107" s="161"/>
      <c r="S107" s="161"/>
      <c r="T107" s="161"/>
      <c r="U107" s="161"/>
      <c r="V107" s="161"/>
      <c r="W107" s="161"/>
      <c r="X107" s="152"/>
      <c r="Y107" s="152"/>
      <c r="Z107" s="152"/>
      <c r="AA107" s="152"/>
      <c r="AB107" s="152"/>
      <c r="AC107" s="152"/>
      <c r="AD107" s="152"/>
      <c r="AE107" s="152"/>
      <c r="AF107" s="152"/>
      <c r="AG107" s="152" t="s">
        <v>299</v>
      </c>
      <c r="AH107" s="152">
        <v>0</v>
      </c>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ht="33.75" outlineLevel="1" x14ac:dyDescent="0.2">
      <c r="A108" s="169">
        <v>21</v>
      </c>
      <c r="B108" s="170" t="s">
        <v>1200</v>
      </c>
      <c r="C108" s="186" t="s">
        <v>1201</v>
      </c>
      <c r="D108" s="171" t="s">
        <v>293</v>
      </c>
      <c r="E108" s="172">
        <v>108.3</v>
      </c>
      <c r="F108" s="173"/>
      <c r="G108" s="174">
        <f>ROUND(E108*F108,2)</f>
        <v>0</v>
      </c>
      <c r="H108" s="173"/>
      <c r="I108" s="174">
        <f>ROUND(E108*H108,2)</f>
        <v>0</v>
      </c>
      <c r="J108" s="173"/>
      <c r="K108" s="174">
        <f>ROUND(E108*J108,2)</f>
        <v>0</v>
      </c>
      <c r="L108" s="174">
        <v>21</v>
      </c>
      <c r="M108" s="174">
        <f>G108*(1+L108/100)</f>
        <v>0</v>
      </c>
      <c r="N108" s="174">
        <v>5.1999999999999995E-4</v>
      </c>
      <c r="O108" s="174">
        <f>ROUND(E108*N108,2)</f>
        <v>0.06</v>
      </c>
      <c r="P108" s="174">
        <v>0</v>
      </c>
      <c r="Q108" s="174">
        <f>ROUND(E108*P108,2)</f>
        <v>0</v>
      </c>
      <c r="R108" s="174" t="s">
        <v>823</v>
      </c>
      <c r="S108" s="174" t="s">
        <v>261</v>
      </c>
      <c r="T108" s="175" t="s">
        <v>261</v>
      </c>
      <c r="U108" s="161">
        <v>4.9000000000000002E-2</v>
      </c>
      <c r="V108" s="161">
        <f>ROUND(E108*U108,2)</f>
        <v>5.31</v>
      </c>
      <c r="W108" s="161"/>
      <c r="X108" s="152"/>
      <c r="Y108" s="152"/>
      <c r="Z108" s="152"/>
      <c r="AA108" s="152"/>
      <c r="AB108" s="152"/>
      <c r="AC108" s="152"/>
      <c r="AD108" s="152"/>
      <c r="AE108" s="152"/>
      <c r="AF108" s="152"/>
      <c r="AG108" s="152" t="s">
        <v>359</v>
      </c>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1" x14ac:dyDescent="0.2">
      <c r="A109" s="159"/>
      <c r="B109" s="160"/>
      <c r="C109" s="194" t="s">
        <v>1202</v>
      </c>
      <c r="D109" s="190"/>
      <c r="E109" s="191"/>
      <c r="F109" s="161"/>
      <c r="G109" s="161"/>
      <c r="H109" s="161"/>
      <c r="I109" s="161"/>
      <c r="J109" s="161"/>
      <c r="K109" s="161"/>
      <c r="L109" s="161"/>
      <c r="M109" s="161"/>
      <c r="N109" s="161"/>
      <c r="O109" s="161"/>
      <c r="P109" s="161"/>
      <c r="Q109" s="161"/>
      <c r="R109" s="161"/>
      <c r="S109" s="161"/>
      <c r="T109" s="161"/>
      <c r="U109" s="161"/>
      <c r="V109" s="161"/>
      <c r="W109" s="161"/>
      <c r="X109" s="152"/>
      <c r="Y109" s="152"/>
      <c r="Z109" s="152"/>
      <c r="AA109" s="152"/>
      <c r="AB109" s="152"/>
      <c r="AC109" s="152"/>
      <c r="AD109" s="152"/>
      <c r="AE109" s="152"/>
      <c r="AF109" s="152"/>
      <c r="AG109" s="152" t="s">
        <v>299</v>
      </c>
      <c r="AH109" s="152">
        <v>0</v>
      </c>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1" x14ac:dyDescent="0.2">
      <c r="A110" s="159"/>
      <c r="B110" s="160"/>
      <c r="C110" s="194" t="s">
        <v>1203</v>
      </c>
      <c r="D110" s="190"/>
      <c r="E110" s="191">
        <v>108.3</v>
      </c>
      <c r="F110" s="161"/>
      <c r="G110" s="161"/>
      <c r="H110" s="161"/>
      <c r="I110" s="161"/>
      <c r="J110" s="161"/>
      <c r="K110" s="161"/>
      <c r="L110" s="161"/>
      <c r="M110" s="161"/>
      <c r="N110" s="161"/>
      <c r="O110" s="161"/>
      <c r="P110" s="161"/>
      <c r="Q110" s="161"/>
      <c r="R110" s="161"/>
      <c r="S110" s="161"/>
      <c r="T110" s="161"/>
      <c r="U110" s="161"/>
      <c r="V110" s="161"/>
      <c r="W110" s="161"/>
      <c r="X110" s="152"/>
      <c r="Y110" s="152"/>
      <c r="Z110" s="152"/>
      <c r="AA110" s="152"/>
      <c r="AB110" s="152"/>
      <c r="AC110" s="152"/>
      <c r="AD110" s="152"/>
      <c r="AE110" s="152"/>
      <c r="AF110" s="152"/>
      <c r="AG110" s="152" t="s">
        <v>299</v>
      </c>
      <c r="AH110" s="152">
        <v>0</v>
      </c>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ht="22.5" outlineLevel="1" x14ac:dyDescent="0.2">
      <c r="A111" s="169">
        <v>22</v>
      </c>
      <c r="B111" s="170" t="s">
        <v>1204</v>
      </c>
      <c r="C111" s="186" t="s">
        <v>1205</v>
      </c>
      <c r="D111" s="171" t="s">
        <v>293</v>
      </c>
      <c r="E111" s="172">
        <v>167.86500000000001</v>
      </c>
      <c r="F111" s="173"/>
      <c r="G111" s="174">
        <f>ROUND(E111*F111,2)</f>
        <v>0</v>
      </c>
      <c r="H111" s="173"/>
      <c r="I111" s="174">
        <f>ROUND(E111*H111,2)</f>
        <v>0</v>
      </c>
      <c r="J111" s="173"/>
      <c r="K111" s="174">
        <f>ROUND(E111*J111,2)</f>
        <v>0</v>
      </c>
      <c r="L111" s="174">
        <v>21</v>
      </c>
      <c r="M111" s="174">
        <f>G111*(1+L111/100)</f>
        <v>0</v>
      </c>
      <c r="N111" s="174">
        <v>5.0099999999999997E-3</v>
      </c>
      <c r="O111" s="174">
        <f>ROUND(E111*N111,2)</f>
        <v>0.84</v>
      </c>
      <c r="P111" s="174">
        <v>0</v>
      </c>
      <c r="Q111" s="174">
        <f>ROUND(E111*P111,2)</f>
        <v>0</v>
      </c>
      <c r="R111" s="174" t="s">
        <v>823</v>
      </c>
      <c r="S111" s="174" t="s">
        <v>261</v>
      </c>
      <c r="T111" s="175" t="s">
        <v>261</v>
      </c>
      <c r="U111" s="161">
        <v>0.22991</v>
      </c>
      <c r="V111" s="161">
        <f>ROUND(E111*U111,2)</f>
        <v>38.590000000000003</v>
      </c>
      <c r="W111" s="161"/>
      <c r="X111" s="152"/>
      <c r="Y111" s="152"/>
      <c r="Z111" s="152"/>
      <c r="AA111" s="152"/>
      <c r="AB111" s="152"/>
      <c r="AC111" s="152"/>
      <c r="AD111" s="152"/>
      <c r="AE111" s="152"/>
      <c r="AF111" s="152"/>
      <c r="AG111" s="152" t="s">
        <v>359</v>
      </c>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59"/>
      <c r="B112" s="160"/>
      <c r="C112" s="194" t="s">
        <v>1198</v>
      </c>
      <c r="D112" s="190"/>
      <c r="E112" s="191"/>
      <c r="F112" s="161"/>
      <c r="G112" s="161"/>
      <c r="H112" s="161"/>
      <c r="I112" s="161"/>
      <c r="J112" s="161"/>
      <c r="K112" s="161"/>
      <c r="L112" s="161"/>
      <c r="M112" s="161"/>
      <c r="N112" s="161"/>
      <c r="O112" s="161"/>
      <c r="P112" s="161"/>
      <c r="Q112" s="161"/>
      <c r="R112" s="161"/>
      <c r="S112" s="161"/>
      <c r="T112" s="161"/>
      <c r="U112" s="161"/>
      <c r="V112" s="161"/>
      <c r="W112" s="161"/>
      <c r="X112" s="152"/>
      <c r="Y112" s="152"/>
      <c r="Z112" s="152"/>
      <c r="AA112" s="152"/>
      <c r="AB112" s="152"/>
      <c r="AC112" s="152"/>
      <c r="AD112" s="152"/>
      <c r="AE112" s="152"/>
      <c r="AF112" s="152"/>
      <c r="AG112" s="152" t="s">
        <v>299</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59"/>
      <c r="B113" s="160"/>
      <c r="C113" s="194" t="s">
        <v>1199</v>
      </c>
      <c r="D113" s="190"/>
      <c r="E113" s="191">
        <v>167.87</v>
      </c>
      <c r="F113" s="161"/>
      <c r="G113" s="161"/>
      <c r="H113" s="161"/>
      <c r="I113" s="161"/>
      <c r="J113" s="161"/>
      <c r="K113" s="161"/>
      <c r="L113" s="161"/>
      <c r="M113" s="161"/>
      <c r="N113" s="161"/>
      <c r="O113" s="161"/>
      <c r="P113" s="161"/>
      <c r="Q113" s="161"/>
      <c r="R113" s="161"/>
      <c r="S113" s="161"/>
      <c r="T113" s="161"/>
      <c r="U113" s="161"/>
      <c r="V113" s="161"/>
      <c r="W113" s="161"/>
      <c r="X113" s="152"/>
      <c r="Y113" s="152"/>
      <c r="Z113" s="152"/>
      <c r="AA113" s="152"/>
      <c r="AB113" s="152"/>
      <c r="AC113" s="152"/>
      <c r="AD113" s="152"/>
      <c r="AE113" s="152"/>
      <c r="AF113" s="152"/>
      <c r="AG113" s="152" t="s">
        <v>299</v>
      </c>
      <c r="AH113" s="152">
        <v>0</v>
      </c>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ht="22.5" outlineLevel="1" x14ac:dyDescent="0.2">
      <c r="A114" s="169">
        <v>23</v>
      </c>
      <c r="B114" s="170" t="s">
        <v>1206</v>
      </c>
      <c r="C114" s="186" t="s">
        <v>1207</v>
      </c>
      <c r="D114" s="171" t="s">
        <v>293</v>
      </c>
      <c r="E114" s="172">
        <v>108.3</v>
      </c>
      <c r="F114" s="173"/>
      <c r="G114" s="174">
        <f>ROUND(E114*F114,2)</f>
        <v>0</v>
      </c>
      <c r="H114" s="173"/>
      <c r="I114" s="174">
        <f>ROUND(E114*H114,2)</f>
        <v>0</v>
      </c>
      <c r="J114" s="173"/>
      <c r="K114" s="174">
        <f>ROUND(E114*J114,2)</f>
        <v>0</v>
      </c>
      <c r="L114" s="174">
        <v>21</v>
      </c>
      <c r="M114" s="174">
        <f>G114*(1+L114/100)</f>
        <v>0</v>
      </c>
      <c r="N114" s="174">
        <v>5.3800000000000002E-3</v>
      </c>
      <c r="O114" s="174">
        <f>ROUND(E114*N114,2)</f>
        <v>0.57999999999999996</v>
      </c>
      <c r="P114" s="174">
        <v>0</v>
      </c>
      <c r="Q114" s="174">
        <f>ROUND(E114*P114,2)</f>
        <v>0</v>
      </c>
      <c r="R114" s="174" t="s">
        <v>823</v>
      </c>
      <c r="S114" s="174" t="s">
        <v>261</v>
      </c>
      <c r="T114" s="175" t="s">
        <v>261</v>
      </c>
      <c r="U114" s="161">
        <v>0.26600000000000001</v>
      </c>
      <c r="V114" s="161">
        <f>ROUND(E114*U114,2)</f>
        <v>28.81</v>
      </c>
      <c r="W114" s="161"/>
      <c r="X114" s="152"/>
      <c r="Y114" s="152"/>
      <c r="Z114" s="152"/>
      <c r="AA114" s="152"/>
      <c r="AB114" s="152"/>
      <c r="AC114" s="152"/>
      <c r="AD114" s="152"/>
      <c r="AE114" s="152"/>
      <c r="AF114" s="152"/>
      <c r="AG114" s="152" t="s">
        <v>359</v>
      </c>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outlineLevel="1" x14ac:dyDescent="0.2">
      <c r="A115" s="159"/>
      <c r="B115" s="160"/>
      <c r="C115" s="194" t="s">
        <v>1202</v>
      </c>
      <c r="D115" s="190"/>
      <c r="E115" s="191"/>
      <c r="F115" s="161"/>
      <c r="G115" s="161"/>
      <c r="H115" s="161"/>
      <c r="I115" s="161"/>
      <c r="J115" s="161"/>
      <c r="K115" s="161"/>
      <c r="L115" s="161"/>
      <c r="M115" s="161"/>
      <c r="N115" s="161"/>
      <c r="O115" s="161"/>
      <c r="P115" s="161"/>
      <c r="Q115" s="161"/>
      <c r="R115" s="161"/>
      <c r="S115" s="161"/>
      <c r="T115" s="161"/>
      <c r="U115" s="161"/>
      <c r="V115" s="161"/>
      <c r="W115" s="161"/>
      <c r="X115" s="152"/>
      <c r="Y115" s="152"/>
      <c r="Z115" s="152"/>
      <c r="AA115" s="152"/>
      <c r="AB115" s="152"/>
      <c r="AC115" s="152"/>
      <c r="AD115" s="152"/>
      <c r="AE115" s="152"/>
      <c r="AF115" s="152"/>
      <c r="AG115" s="152" t="s">
        <v>299</v>
      </c>
      <c r="AH115" s="152">
        <v>0</v>
      </c>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row>
    <row r="116" spans="1:60" outlineLevel="1" x14ac:dyDescent="0.2">
      <c r="A116" s="159"/>
      <c r="B116" s="160"/>
      <c r="C116" s="194" t="s">
        <v>1203</v>
      </c>
      <c r="D116" s="190"/>
      <c r="E116" s="191">
        <v>108.3</v>
      </c>
      <c r="F116" s="161"/>
      <c r="G116" s="161"/>
      <c r="H116" s="161"/>
      <c r="I116" s="161"/>
      <c r="J116" s="161"/>
      <c r="K116" s="161"/>
      <c r="L116" s="161"/>
      <c r="M116" s="161"/>
      <c r="N116" s="161"/>
      <c r="O116" s="161"/>
      <c r="P116" s="161"/>
      <c r="Q116" s="161"/>
      <c r="R116" s="161"/>
      <c r="S116" s="161"/>
      <c r="T116" s="161"/>
      <c r="U116" s="161"/>
      <c r="V116" s="161"/>
      <c r="W116" s="161"/>
      <c r="X116" s="152"/>
      <c r="Y116" s="152"/>
      <c r="Z116" s="152"/>
      <c r="AA116" s="152"/>
      <c r="AB116" s="152"/>
      <c r="AC116" s="152"/>
      <c r="AD116" s="152"/>
      <c r="AE116" s="152"/>
      <c r="AF116" s="152"/>
      <c r="AG116" s="152" t="s">
        <v>299</v>
      </c>
      <c r="AH116" s="152">
        <v>0</v>
      </c>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69">
        <v>24</v>
      </c>
      <c r="B117" s="170" t="s">
        <v>838</v>
      </c>
      <c r="C117" s="186" t="s">
        <v>839</v>
      </c>
      <c r="D117" s="171" t="s">
        <v>350</v>
      </c>
      <c r="E117" s="172">
        <v>1.53033</v>
      </c>
      <c r="F117" s="173"/>
      <c r="G117" s="174">
        <f>ROUND(E117*F117,2)</f>
        <v>0</v>
      </c>
      <c r="H117" s="173"/>
      <c r="I117" s="174">
        <f>ROUND(E117*H117,2)</f>
        <v>0</v>
      </c>
      <c r="J117" s="173"/>
      <c r="K117" s="174">
        <f>ROUND(E117*J117,2)</f>
        <v>0</v>
      </c>
      <c r="L117" s="174">
        <v>21</v>
      </c>
      <c r="M117" s="174">
        <f>G117*(1+L117/100)</f>
        <v>0</v>
      </c>
      <c r="N117" s="174">
        <v>0</v>
      </c>
      <c r="O117" s="174">
        <f>ROUND(E117*N117,2)</f>
        <v>0</v>
      </c>
      <c r="P117" s="174">
        <v>0</v>
      </c>
      <c r="Q117" s="174">
        <f>ROUND(E117*P117,2)</f>
        <v>0</v>
      </c>
      <c r="R117" s="174" t="s">
        <v>823</v>
      </c>
      <c r="S117" s="174" t="s">
        <v>261</v>
      </c>
      <c r="T117" s="175" t="s">
        <v>261</v>
      </c>
      <c r="U117" s="161">
        <v>1.5669999999999999</v>
      </c>
      <c r="V117" s="161">
        <f>ROUND(E117*U117,2)</f>
        <v>2.4</v>
      </c>
      <c r="W117" s="161"/>
      <c r="X117" s="152"/>
      <c r="Y117" s="152"/>
      <c r="Z117" s="152"/>
      <c r="AA117" s="152"/>
      <c r="AB117" s="152"/>
      <c r="AC117" s="152"/>
      <c r="AD117" s="152"/>
      <c r="AE117" s="152"/>
      <c r="AF117" s="152"/>
      <c r="AG117" s="152" t="s">
        <v>351</v>
      </c>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59"/>
      <c r="B118" s="160"/>
      <c r="C118" s="254" t="s">
        <v>840</v>
      </c>
      <c r="D118" s="255"/>
      <c r="E118" s="255"/>
      <c r="F118" s="255"/>
      <c r="G118" s="255"/>
      <c r="H118" s="161"/>
      <c r="I118" s="161"/>
      <c r="J118" s="161"/>
      <c r="K118" s="161"/>
      <c r="L118" s="161"/>
      <c r="M118" s="161"/>
      <c r="N118" s="161"/>
      <c r="O118" s="161"/>
      <c r="P118" s="161"/>
      <c r="Q118" s="161"/>
      <c r="R118" s="161"/>
      <c r="S118" s="161"/>
      <c r="T118" s="161"/>
      <c r="U118" s="161"/>
      <c r="V118" s="161"/>
      <c r="W118" s="161"/>
      <c r="X118" s="152"/>
      <c r="Y118" s="152"/>
      <c r="Z118" s="152"/>
      <c r="AA118" s="152"/>
      <c r="AB118" s="152"/>
      <c r="AC118" s="152"/>
      <c r="AD118" s="152"/>
      <c r="AE118" s="152"/>
      <c r="AF118" s="152"/>
      <c r="AG118" s="152" t="s">
        <v>297</v>
      </c>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outlineLevel="1" x14ac:dyDescent="0.2">
      <c r="A119" s="159"/>
      <c r="B119" s="160"/>
      <c r="C119" s="194" t="s">
        <v>353</v>
      </c>
      <c r="D119" s="190"/>
      <c r="E119" s="191"/>
      <c r="F119" s="161"/>
      <c r="G119" s="161"/>
      <c r="H119" s="161"/>
      <c r="I119" s="161"/>
      <c r="J119" s="161"/>
      <c r="K119" s="161"/>
      <c r="L119" s="161"/>
      <c r="M119" s="161"/>
      <c r="N119" s="161"/>
      <c r="O119" s="161"/>
      <c r="P119" s="161"/>
      <c r="Q119" s="161"/>
      <c r="R119" s="161"/>
      <c r="S119" s="161"/>
      <c r="T119" s="161"/>
      <c r="U119" s="161"/>
      <c r="V119" s="161"/>
      <c r="W119" s="161"/>
      <c r="X119" s="152"/>
      <c r="Y119" s="152"/>
      <c r="Z119" s="152"/>
      <c r="AA119" s="152"/>
      <c r="AB119" s="152"/>
      <c r="AC119" s="152"/>
      <c r="AD119" s="152"/>
      <c r="AE119" s="152"/>
      <c r="AF119" s="152"/>
      <c r="AG119" s="152" t="s">
        <v>299</v>
      </c>
      <c r="AH119" s="152">
        <v>0</v>
      </c>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row>
    <row r="120" spans="1:60" outlineLevel="1" x14ac:dyDescent="0.2">
      <c r="A120" s="159"/>
      <c r="B120" s="160"/>
      <c r="C120" s="194" t="s">
        <v>1208</v>
      </c>
      <c r="D120" s="190"/>
      <c r="E120" s="191"/>
      <c r="F120" s="161"/>
      <c r="G120" s="161"/>
      <c r="H120" s="161"/>
      <c r="I120" s="161"/>
      <c r="J120" s="161"/>
      <c r="K120" s="161"/>
      <c r="L120" s="161"/>
      <c r="M120" s="161"/>
      <c r="N120" s="161"/>
      <c r="O120" s="161"/>
      <c r="P120" s="161"/>
      <c r="Q120" s="161"/>
      <c r="R120" s="161"/>
      <c r="S120" s="161"/>
      <c r="T120" s="161"/>
      <c r="U120" s="161"/>
      <c r="V120" s="161"/>
      <c r="W120" s="161"/>
      <c r="X120" s="152"/>
      <c r="Y120" s="152"/>
      <c r="Z120" s="152"/>
      <c r="AA120" s="152"/>
      <c r="AB120" s="152"/>
      <c r="AC120" s="152"/>
      <c r="AD120" s="152"/>
      <c r="AE120" s="152"/>
      <c r="AF120" s="152"/>
      <c r="AG120" s="152" t="s">
        <v>299</v>
      </c>
      <c r="AH120" s="152">
        <v>0</v>
      </c>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59"/>
      <c r="B121" s="160"/>
      <c r="C121" s="194" t="s">
        <v>1209</v>
      </c>
      <c r="D121" s="190"/>
      <c r="E121" s="191">
        <v>1.53033</v>
      </c>
      <c r="F121" s="161"/>
      <c r="G121" s="161"/>
      <c r="H121" s="161"/>
      <c r="I121" s="161"/>
      <c r="J121" s="161"/>
      <c r="K121" s="161"/>
      <c r="L121" s="161"/>
      <c r="M121" s="161"/>
      <c r="N121" s="161"/>
      <c r="O121" s="161"/>
      <c r="P121" s="161"/>
      <c r="Q121" s="161"/>
      <c r="R121" s="161"/>
      <c r="S121" s="161"/>
      <c r="T121" s="161"/>
      <c r="U121" s="161"/>
      <c r="V121" s="161"/>
      <c r="W121" s="161"/>
      <c r="X121" s="152"/>
      <c r="Y121" s="152"/>
      <c r="Z121" s="152"/>
      <c r="AA121" s="152"/>
      <c r="AB121" s="152"/>
      <c r="AC121" s="152"/>
      <c r="AD121" s="152"/>
      <c r="AE121" s="152"/>
      <c r="AF121" s="152"/>
      <c r="AG121" s="152" t="s">
        <v>299</v>
      </c>
      <c r="AH121" s="152">
        <v>0</v>
      </c>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x14ac:dyDescent="0.2">
      <c r="A122" s="163" t="s">
        <v>249</v>
      </c>
      <c r="B122" s="164" t="s">
        <v>188</v>
      </c>
      <c r="C122" s="184" t="s">
        <v>189</v>
      </c>
      <c r="D122" s="165"/>
      <c r="E122" s="166"/>
      <c r="F122" s="167"/>
      <c r="G122" s="167">
        <f>SUMIF(AG123:AG128,"&lt;&gt;NOR",G123:G128)</f>
        <v>0</v>
      </c>
      <c r="H122" s="167"/>
      <c r="I122" s="167">
        <f>SUM(I123:I128)</f>
        <v>0</v>
      </c>
      <c r="J122" s="167"/>
      <c r="K122" s="167">
        <f>SUM(K123:K128)</f>
        <v>0</v>
      </c>
      <c r="L122" s="167"/>
      <c r="M122" s="167">
        <f>SUM(M123:M128)</f>
        <v>0</v>
      </c>
      <c r="N122" s="167"/>
      <c r="O122" s="167">
        <f>SUM(O123:O128)</f>
        <v>0.12</v>
      </c>
      <c r="P122" s="167"/>
      <c r="Q122" s="167">
        <f>SUM(Q123:Q128)</f>
        <v>0</v>
      </c>
      <c r="R122" s="167"/>
      <c r="S122" s="167"/>
      <c r="T122" s="168"/>
      <c r="U122" s="162"/>
      <c r="V122" s="162">
        <f>SUM(V123:V128)</f>
        <v>76.040000000000006</v>
      </c>
      <c r="W122" s="162"/>
      <c r="AG122" t="s">
        <v>250</v>
      </c>
    </row>
    <row r="123" spans="1:60" outlineLevel="1" x14ac:dyDescent="0.2">
      <c r="A123" s="169">
        <v>25</v>
      </c>
      <c r="B123" s="170" t="s">
        <v>1210</v>
      </c>
      <c r="C123" s="186" t="s">
        <v>1211</v>
      </c>
      <c r="D123" s="171" t="s">
        <v>293</v>
      </c>
      <c r="E123" s="172">
        <v>204.405</v>
      </c>
      <c r="F123" s="173"/>
      <c r="G123" s="174">
        <f>ROUND(E123*F123,2)</f>
        <v>0</v>
      </c>
      <c r="H123" s="173"/>
      <c r="I123" s="174">
        <f>ROUND(E123*H123,2)</f>
        <v>0</v>
      </c>
      <c r="J123" s="173"/>
      <c r="K123" s="174">
        <f>ROUND(E123*J123,2)</f>
        <v>0</v>
      </c>
      <c r="L123" s="174">
        <v>21</v>
      </c>
      <c r="M123" s="174">
        <f>G123*(1+L123/100)</f>
        <v>0</v>
      </c>
      <c r="N123" s="174">
        <v>6.0999999999999997E-4</v>
      </c>
      <c r="O123" s="174">
        <f>ROUND(E123*N123,2)</f>
        <v>0.12</v>
      </c>
      <c r="P123" s="174">
        <v>0</v>
      </c>
      <c r="Q123" s="174">
        <f>ROUND(E123*P123,2)</f>
        <v>0</v>
      </c>
      <c r="R123" s="174" t="s">
        <v>1212</v>
      </c>
      <c r="S123" s="174" t="s">
        <v>261</v>
      </c>
      <c r="T123" s="175" t="s">
        <v>261</v>
      </c>
      <c r="U123" s="161">
        <v>0.372</v>
      </c>
      <c r="V123" s="161">
        <f>ROUND(E123*U123,2)</f>
        <v>76.040000000000006</v>
      </c>
      <c r="W123" s="161"/>
      <c r="X123" s="152"/>
      <c r="Y123" s="152"/>
      <c r="Z123" s="152"/>
      <c r="AA123" s="152"/>
      <c r="AB123" s="152"/>
      <c r="AC123" s="152"/>
      <c r="AD123" s="152"/>
      <c r="AE123" s="152"/>
      <c r="AF123" s="152"/>
      <c r="AG123" s="152" t="s">
        <v>359</v>
      </c>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59"/>
      <c r="B124" s="160"/>
      <c r="C124" s="254" t="s">
        <v>1213</v>
      </c>
      <c r="D124" s="255"/>
      <c r="E124" s="255"/>
      <c r="F124" s="255"/>
      <c r="G124" s="255"/>
      <c r="H124" s="161"/>
      <c r="I124" s="161"/>
      <c r="J124" s="161"/>
      <c r="K124" s="161"/>
      <c r="L124" s="161"/>
      <c r="M124" s="161"/>
      <c r="N124" s="161"/>
      <c r="O124" s="161"/>
      <c r="P124" s="161"/>
      <c r="Q124" s="161"/>
      <c r="R124" s="161"/>
      <c r="S124" s="161"/>
      <c r="T124" s="161"/>
      <c r="U124" s="161"/>
      <c r="V124" s="161"/>
      <c r="W124" s="161"/>
      <c r="X124" s="152"/>
      <c r="Y124" s="152"/>
      <c r="Z124" s="152"/>
      <c r="AA124" s="152"/>
      <c r="AB124" s="152"/>
      <c r="AC124" s="152"/>
      <c r="AD124" s="152"/>
      <c r="AE124" s="152"/>
      <c r="AF124" s="152"/>
      <c r="AG124" s="152" t="s">
        <v>297</v>
      </c>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outlineLevel="1" x14ac:dyDescent="0.2">
      <c r="A125" s="159"/>
      <c r="B125" s="160"/>
      <c r="C125" s="194" t="s">
        <v>1214</v>
      </c>
      <c r="D125" s="190"/>
      <c r="E125" s="191"/>
      <c r="F125" s="161"/>
      <c r="G125" s="161"/>
      <c r="H125" s="161"/>
      <c r="I125" s="161"/>
      <c r="J125" s="161"/>
      <c r="K125" s="161"/>
      <c r="L125" s="161"/>
      <c r="M125" s="161"/>
      <c r="N125" s="161"/>
      <c r="O125" s="161"/>
      <c r="P125" s="161"/>
      <c r="Q125" s="161"/>
      <c r="R125" s="161"/>
      <c r="S125" s="161"/>
      <c r="T125" s="161"/>
      <c r="U125" s="161"/>
      <c r="V125" s="161"/>
      <c r="W125" s="161"/>
      <c r="X125" s="152"/>
      <c r="Y125" s="152"/>
      <c r="Z125" s="152"/>
      <c r="AA125" s="152"/>
      <c r="AB125" s="152"/>
      <c r="AC125" s="152"/>
      <c r="AD125" s="152"/>
      <c r="AE125" s="152"/>
      <c r="AF125" s="152"/>
      <c r="AG125" s="152" t="s">
        <v>299</v>
      </c>
      <c r="AH125" s="152">
        <v>0</v>
      </c>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row>
    <row r="126" spans="1:60" outlineLevel="1" x14ac:dyDescent="0.2">
      <c r="A126" s="159"/>
      <c r="B126" s="160"/>
      <c r="C126" s="194" t="s">
        <v>1215</v>
      </c>
      <c r="D126" s="190"/>
      <c r="E126" s="191">
        <v>132.53</v>
      </c>
      <c r="F126" s="161"/>
      <c r="G126" s="161"/>
      <c r="H126" s="161"/>
      <c r="I126" s="161"/>
      <c r="J126" s="161"/>
      <c r="K126" s="161"/>
      <c r="L126" s="161"/>
      <c r="M126" s="161"/>
      <c r="N126" s="161"/>
      <c r="O126" s="161"/>
      <c r="P126" s="161"/>
      <c r="Q126" s="161"/>
      <c r="R126" s="161"/>
      <c r="S126" s="161"/>
      <c r="T126" s="161"/>
      <c r="U126" s="161"/>
      <c r="V126" s="161"/>
      <c r="W126" s="161"/>
      <c r="X126" s="152"/>
      <c r="Y126" s="152"/>
      <c r="Z126" s="152"/>
      <c r="AA126" s="152"/>
      <c r="AB126" s="152"/>
      <c r="AC126" s="152"/>
      <c r="AD126" s="152"/>
      <c r="AE126" s="152"/>
      <c r="AF126" s="152"/>
      <c r="AG126" s="152" t="s">
        <v>299</v>
      </c>
      <c r="AH126" s="152">
        <v>0</v>
      </c>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row>
    <row r="127" spans="1:60" outlineLevel="1" x14ac:dyDescent="0.2">
      <c r="A127" s="159"/>
      <c r="B127" s="160"/>
      <c r="C127" s="194" t="s">
        <v>1216</v>
      </c>
      <c r="D127" s="190"/>
      <c r="E127" s="191"/>
      <c r="F127" s="161"/>
      <c r="G127" s="161"/>
      <c r="H127" s="161"/>
      <c r="I127" s="161"/>
      <c r="J127" s="161"/>
      <c r="K127" s="161"/>
      <c r="L127" s="161"/>
      <c r="M127" s="161"/>
      <c r="N127" s="161"/>
      <c r="O127" s="161"/>
      <c r="P127" s="161"/>
      <c r="Q127" s="161"/>
      <c r="R127" s="161"/>
      <c r="S127" s="161"/>
      <c r="T127" s="161"/>
      <c r="U127" s="161"/>
      <c r="V127" s="161"/>
      <c r="W127" s="161"/>
      <c r="X127" s="152"/>
      <c r="Y127" s="152"/>
      <c r="Z127" s="152"/>
      <c r="AA127" s="152"/>
      <c r="AB127" s="152"/>
      <c r="AC127" s="152"/>
      <c r="AD127" s="152"/>
      <c r="AE127" s="152"/>
      <c r="AF127" s="152"/>
      <c r="AG127" s="152" t="s">
        <v>299</v>
      </c>
      <c r="AH127" s="152">
        <v>0</v>
      </c>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row>
    <row r="128" spans="1:60" outlineLevel="1" x14ac:dyDescent="0.2">
      <c r="A128" s="159"/>
      <c r="B128" s="160"/>
      <c r="C128" s="194" t="s">
        <v>1217</v>
      </c>
      <c r="D128" s="190"/>
      <c r="E128" s="191">
        <v>71.88</v>
      </c>
      <c r="F128" s="161"/>
      <c r="G128" s="161"/>
      <c r="H128" s="161"/>
      <c r="I128" s="161"/>
      <c r="J128" s="161"/>
      <c r="K128" s="161"/>
      <c r="L128" s="161"/>
      <c r="M128" s="161"/>
      <c r="N128" s="161"/>
      <c r="O128" s="161"/>
      <c r="P128" s="161"/>
      <c r="Q128" s="161"/>
      <c r="R128" s="161"/>
      <c r="S128" s="161"/>
      <c r="T128" s="161"/>
      <c r="U128" s="161"/>
      <c r="V128" s="161"/>
      <c r="W128" s="161"/>
      <c r="X128" s="152"/>
      <c r="Y128" s="152"/>
      <c r="Z128" s="152"/>
      <c r="AA128" s="152"/>
      <c r="AB128" s="152"/>
      <c r="AC128" s="152"/>
      <c r="AD128" s="152"/>
      <c r="AE128" s="152"/>
      <c r="AF128" s="152"/>
      <c r="AG128" s="152" t="s">
        <v>299</v>
      </c>
      <c r="AH128" s="152">
        <v>0</v>
      </c>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row>
    <row r="129" spans="1:33" x14ac:dyDescent="0.2">
      <c r="A129" s="5"/>
      <c r="B129" s="6"/>
      <c r="C129" s="187"/>
      <c r="D129" s="8"/>
      <c r="E129" s="5"/>
      <c r="F129" s="5"/>
      <c r="G129" s="5"/>
      <c r="H129" s="5"/>
      <c r="I129" s="5"/>
      <c r="J129" s="5"/>
      <c r="K129" s="5"/>
      <c r="L129" s="5"/>
      <c r="M129" s="5"/>
      <c r="N129" s="5"/>
      <c r="O129" s="5"/>
      <c r="P129" s="5"/>
      <c r="Q129" s="5"/>
      <c r="R129" s="5"/>
      <c r="S129" s="5"/>
      <c r="T129" s="5"/>
      <c r="U129" s="5"/>
      <c r="V129" s="5"/>
      <c r="W129" s="5"/>
      <c r="AE129">
        <v>15</v>
      </c>
      <c r="AF129">
        <v>21</v>
      </c>
    </row>
    <row r="130" spans="1:33" x14ac:dyDescent="0.2">
      <c r="A130" s="155"/>
      <c r="B130" s="156" t="s">
        <v>29</v>
      </c>
      <c r="C130" s="188"/>
      <c r="D130" s="157"/>
      <c r="E130" s="158"/>
      <c r="F130" s="158"/>
      <c r="G130" s="183">
        <f>G8+G50+G81+G88+G97+G104+G122</f>
        <v>0</v>
      </c>
      <c r="H130" s="5"/>
      <c r="I130" s="5"/>
      <c r="J130" s="5"/>
      <c r="K130" s="5"/>
      <c r="L130" s="5"/>
      <c r="M130" s="5"/>
      <c r="N130" s="5"/>
      <c r="O130" s="5"/>
      <c r="P130" s="5"/>
      <c r="Q130" s="5"/>
      <c r="R130" s="5"/>
      <c r="S130" s="5"/>
      <c r="T130" s="5"/>
      <c r="U130" s="5"/>
      <c r="V130" s="5"/>
      <c r="W130" s="5"/>
      <c r="AE130">
        <f>SUMIF(L7:L128,AE129,G7:G128)</f>
        <v>0</v>
      </c>
      <c r="AF130">
        <f>SUMIF(L7:L128,AF129,G7:G128)</f>
        <v>0</v>
      </c>
      <c r="AG130" t="s">
        <v>288</v>
      </c>
    </row>
    <row r="131" spans="1:33" x14ac:dyDescent="0.2">
      <c r="A131" s="253" t="s">
        <v>386</v>
      </c>
      <c r="B131" s="253"/>
      <c r="C131" s="187"/>
      <c r="D131" s="8"/>
      <c r="E131" s="5"/>
      <c r="F131" s="5"/>
      <c r="G131" s="5"/>
      <c r="H131" s="5"/>
      <c r="I131" s="5"/>
      <c r="J131" s="5"/>
      <c r="K131" s="5"/>
      <c r="L131" s="5"/>
      <c r="M131" s="5"/>
      <c r="N131" s="5"/>
      <c r="O131" s="5"/>
      <c r="P131" s="5"/>
      <c r="Q131" s="5"/>
      <c r="R131" s="5"/>
      <c r="S131" s="5"/>
      <c r="T131" s="5"/>
      <c r="U131" s="5"/>
      <c r="V131" s="5"/>
      <c r="W131" s="5"/>
    </row>
    <row r="132" spans="1:33" x14ac:dyDescent="0.2">
      <c r="A132" s="5"/>
      <c r="B132" s="6" t="s">
        <v>1218</v>
      </c>
      <c r="C132" s="187" t="s">
        <v>1219</v>
      </c>
      <c r="D132" s="8"/>
      <c r="E132" s="5"/>
      <c r="F132" s="5"/>
      <c r="G132" s="5"/>
      <c r="H132" s="5"/>
      <c r="I132" s="5"/>
      <c r="J132" s="5"/>
      <c r="K132" s="5"/>
      <c r="L132" s="5"/>
      <c r="M132" s="5"/>
      <c r="N132" s="5"/>
      <c r="O132" s="5"/>
      <c r="P132" s="5"/>
      <c r="Q132" s="5"/>
      <c r="R132" s="5"/>
      <c r="S132" s="5"/>
      <c r="T132" s="5"/>
      <c r="U132" s="5"/>
      <c r="V132" s="5"/>
      <c r="W132" s="5"/>
      <c r="AG132" t="s">
        <v>389</v>
      </c>
    </row>
    <row r="133" spans="1:33" x14ac:dyDescent="0.2">
      <c r="A133" s="5"/>
      <c r="B133" s="6" t="s">
        <v>453</v>
      </c>
      <c r="C133" s="187" t="s">
        <v>1220</v>
      </c>
      <c r="D133" s="8"/>
      <c r="E133" s="5"/>
      <c r="F133" s="5"/>
      <c r="G133" s="5"/>
      <c r="H133" s="5"/>
      <c r="I133" s="5"/>
      <c r="J133" s="5"/>
      <c r="K133" s="5"/>
      <c r="L133" s="5"/>
      <c r="M133" s="5"/>
      <c r="N133" s="5"/>
      <c r="O133" s="5"/>
      <c r="P133" s="5"/>
      <c r="Q133" s="5"/>
      <c r="R133" s="5"/>
      <c r="S133" s="5"/>
      <c r="T133" s="5"/>
      <c r="U133" s="5"/>
      <c r="V133" s="5"/>
      <c r="W133" s="5"/>
      <c r="AG133" t="s">
        <v>392</v>
      </c>
    </row>
    <row r="134" spans="1:33" x14ac:dyDescent="0.2">
      <c r="A134" s="5"/>
      <c r="B134" s="6"/>
      <c r="C134" s="187" t="s">
        <v>393</v>
      </c>
      <c r="D134" s="8"/>
      <c r="E134" s="5"/>
      <c r="F134" s="5"/>
      <c r="G134" s="5"/>
      <c r="H134" s="5"/>
      <c r="I134" s="5"/>
      <c r="J134" s="5"/>
      <c r="K134" s="5"/>
      <c r="L134" s="5"/>
      <c r="M134" s="5"/>
      <c r="N134" s="5"/>
      <c r="O134" s="5"/>
      <c r="P134" s="5"/>
      <c r="Q134" s="5"/>
      <c r="R134" s="5"/>
      <c r="S134" s="5"/>
      <c r="T134" s="5"/>
      <c r="U134" s="5"/>
      <c r="V134" s="5"/>
      <c r="W134" s="5"/>
      <c r="AG134" t="s">
        <v>394</v>
      </c>
    </row>
    <row r="135" spans="1:33" x14ac:dyDescent="0.2">
      <c r="A135" s="5"/>
      <c r="B135" s="6"/>
      <c r="C135" s="187"/>
      <c r="D135" s="8"/>
      <c r="E135" s="5"/>
      <c r="F135" s="5"/>
      <c r="G135" s="5"/>
      <c r="H135" s="5"/>
      <c r="I135" s="5"/>
      <c r="J135" s="5"/>
      <c r="K135" s="5"/>
      <c r="L135" s="5"/>
      <c r="M135" s="5"/>
      <c r="N135" s="5"/>
      <c r="O135" s="5"/>
      <c r="P135" s="5"/>
      <c r="Q135" s="5"/>
      <c r="R135" s="5"/>
      <c r="S135" s="5"/>
      <c r="T135" s="5"/>
      <c r="U135" s="5"/>
      <c r="V135" s="5"/>
      <c r="W135" s="5"/>
    </row>
    <row r="136" spans="1:33" x14ac:dyDescent="0.2">
      <c r="C136" s="189"/>
      <c r="D136" s="143"/>
      <c r="AG136" t="s">
        <v>289</v>
      </c>
    </row>
    <row r="137" spans="1:33" x14ac:dyDescent="0.2">
      <c r="D137" s="143"/>
    </row>
    <row r="138" spans="1:33" x14ac:dyDescent="0.2">
      <c r="D138" s="143"/>
    </row>
    <row r="139" spans="1:33" x14ac:dyDescent="0.2">
      <c r="D139" s="143"/>
    </row>
    <row r="140" spans="1:33" x14ac:dyDescent="0.2">
      <c r="D140" s="143"/>
    </row>
    <row r="141" spans="1:33" x14ac:dyDescent="0.2">
      <c r="D141" s="143"/>
    </row>
    <row r="142" spans="1:33" x14ac:dyDescent="0.2">
      <c r="D142" s="143"/>
    </row>
    <row r="143" spans="1:33" x14ac:dyDescent="0.2">
      <c r="D143" s="143"/>
    </row>
    <row r="144" spans="1:33"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22">
    <mergeCell ref="C118:G118"/>
    <mergeCell ref="C75:G75"/>
    <mergeCell ref="C90:G90"/>
    <mergeCell ref="C94:G94"/>
    <mergeCell ref="C99:G99"/>
    <mergeCell ref="C100:G100"/>
    <mergeCell ref="A1:G1"/>
    <mergeCell ref="C2:G2"/>
    <mergeCell ref="C3:G3"/>
    <mergeCell ref="C4:G4"/>
    <mergeCell ref="A131:B131"/>
    <mergeCell ref="C10:G10"/>
    <mergeCell ref="C14:G14"/>
    <mergeCell ref="C18:G18"/>
    <mergeCell ref="C28:G28"/>
    <mergeCell ref="C35:G35"/>
    <mergeCell ref="C124:G124"/>
    <mergeCell ref="C52:G52"/>
    <mergeCell ref="C56:G56"/>
    <mergeCell ref="C60:G60"/>
    <mergeCell ref="C64:G64"/>
    <mergeCell ref="C71:G7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86</v>
      </c>
      <c r="C3" s="247" t="s">
        <v>87</v>
      </c>
      <c r="D3" s="248"/>
      <c r="E3" s="248"/>
      <c r="F3" s="248"/>
      <c r="G3" s="249"/>
      <c r="AC3" s="90" t="s">
        <v>225</v>
      </c>
      <c r="AG3" t="s">
        <v>227</v>
      </c>
    </row>
    <row r="4" spans="1:60" ht="24.95" customHeight="1" x14ac:dyDescent="0.2">
      <c r="A4" s="145" t="s">
        <v>9</v>
      </c>
      <c r="B4" s="146" t="s">
        <v>88</v>
      </c>
      <c r="C4" s="250" t="s">
        <v>89</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SUMIF(AG9:AG57,"&lt;&gt;NOR",G9:G57)</f>
        <v>0</v>
      </c>
      <c r="H8" s="167"/>
      <c r="I8" s="167">
        <f>SUM(I9:I57)</f>
        <v>0</v>
      </c>
      <c r="J8" s="167"/>
      <c r="K8" s="167">
        <f>SUM(K9:K57)</f>
        <v>0</v>
      </c>
      <c r="L8" s="167"/>
      <c r="M8" s="167">
        <f>SUM(M9:M57)</f>
        <v>0</v>
      </c>
      <c r="N8" s="167"/>
      <c r="O8" s="167">
        <f>SUM(O9:O57)</f>
        <v>0</v>
      </c>
      <c r="P8" s="167"/>
      <c r="Q8" s="167">
        <f>SUM(Q9:Q57)</f>
        <v>0</v>
      </c>
      <c r="R8" s="167"/>
      <c r="S8" s="167"/>
      <c r="T8" s="168"/>
      <c r="U8" s="162"/>
      <c r="V8" s="162">
        <f>SUM(V9:V57)</f>
        <v>55.919999999999995</v>
      </c>
      <c r="W8" s="162"/>
      <c r="AG8" t="s">
        <v>250</v>
      </c>
    </row>
    <row r="9" spans="1:60" outlineLevel="1" x14ac:dyDescent="0.2">
      <c r="A9" s="169">
        <v>1</v>
      </c>
      <c r="B9" s="170" t="s">
        <v>1221</v>
      </c>
      <c r="C9" s="186" t="s">
        <v>1222</v>
      </c>
      <c r="D9" s="171" t="s">
        <v>305</v>
      </c>
      <c r="E9" s="172">
        <v>37.799999999999997</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0.19866</v>
      </c>
      <c r="V9" s="161">
        <f>ROUND(E9*U9,2)</f>
        <v>7.51</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ht="33.75" outlineLevel="1" x14ac:dyDescent="0.2">
      <c r="A10" s="159"/>
      <c r="B10" s="160"/>
      <c r="C10" s="254" t="s">
        <v>573</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97"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52"/>
      <c r="BC10" s="152"/>
      <c r="BD10" s="152"/>
      <c r="BE10" s="152"/>
      <c r="BF10" s="152"/>
      <c r="BG10" s="152"/>
      <c r="BH10" s="152"/>
    </row>
    <row r="11" spans="1:60" outlineLevel="1" x14ac:dyDescent="0.2">
      <c r="A11" s="159"/>
      <c r="B11" s="160"/>
      <c r="C11" s="194" t="s">
        <v>1223</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1224</v>
      </c>
      <c r="D12" s="190"/>
      <c r="E12" s="191">
        <v>18.899999999999999</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1224</v>
      </c>
      <c r="D13" s="190"/>
      <c r="E13" s="191">
        <v>18.899999999999999</v>
      </c>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69">
        <v>2</v>
      </c>
      <c r="B14" s="170" t="s">
        <v>469</v>
      </c>
      <c r="C14" s="186" t="s">
        <v>470</v>
      </c>
      <c r="D14" s="171" t="s">
        <v>305</v>
      </c>
      <c r="E14" s="172">
        <v>37.799999999999997</v>
      </c>
      <c r="F14" s="173"/>
      <c r="G14" s="174">
        <f>ROUND(E14*F14,2)</f>
        <v>0</v>
      </c>
      <c r="H14" s="173"/>
      <c r="I14" s="174">
        <f>ROUND(E14*H14,2)</f>
        <v>0</v>
      </c>
      <c r="J14" s="173"/>
      <c r="K14" s="174">
        <f>ROUND(E14*J14,2)</f>
        <v>0</v>
      </c>
      <c r="L14" s="174">
        <v>21</v>
      </c>
      <c r="M14" s="174">
        <f>G14*(1+L14/100)</f>
        <v>0</v>
      </c>
      <c r="N14" s="174">
        <v>0</v>
      </c>
      <c r="O14" s="174">
        <f>ROUND(E14*N14,2)</f>
        <v>0</v>
      </c>
      <c r="P14" s="174">
        <v>0</v>
      </c>
      <c r="Q14" s="174">
        <f>ROUND(E14*P14,2)</f>
        <v>0</v>
      </c>
      <c r="R14" s="174" t="s">
        <v>294</v>
      </c>
      <c r="S14" s="174" t="s">
        <v>261</v>
      </c>
      <c r="T14" s="175" t="s">
        <v>261</v>
      </c>
      <c r="U14" s="161">
        <v>0.34499999999999997</v>
      </c>
      <c r="V14" s="161">
        <f>ROUND(E14*U14,2)</f>
        <v>13.04</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254" t="s">
        <v>407</v>
      </c>
      <c r="D15" s="255"/>
      <c r="E15" s="255"/>
      <c r="F15" s="255"/>
      <c r="G15" s="255"/>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297</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1223</v>
      </c>
      <c r="D16" s="190"/>
      <c r="E16" s="191"/>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194" t="s">
        <v>1224</v>
      </c>
      <c r="D17" s="190"/>
      <c r="E17" s="191">
        <v>18.899999999999999</v>
      </c>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1224</v>
      </c>
      <c r="D18" s="190"/>
      <c r="E18" s="191">
        <v>18.899999999999999</v>
      </c>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ht="22.5" outlineLevel="1" x14ac:dyDescent="0.2">
      <c r="A19" s="169">
        <v>3</v>
      </c>
      <c r="B19" s="170" t="s">
        <v>303</v>
      </c>
      <c r="C19" s="186" t="s">
        <v>304</v>
      </c>
      <c r="D19" s="171" t="s">
        <v>305</v>
      </c>
      <c r="E19" s="172">
        <v>25.545999999999999</v>
      </c>
      <c r="F19" s="173"/>
      <c r="G19" s="174">
        <f>ROUND(E19*F19,2)</f>
        <v>0</v>
      </c>
      <c r="H19" s="173"/>
      <c r="I19" s="174">
        <f>ROUND(E19*H19,2)</f>
        <v>0</v>
      </c>
      <c r="J19" s="173"/>
      <c r="K19" s="174">
        <f>ROUND(E19*J19,2)</f>
        <v>0</v>
      </c>
      <c r="L19" s="174">
        <v>21</v>
      </c>
      <c r="M19" s="174">
        <f>G19*(1+L19/100)</f>
        <v>0</v>
      </c>
      <c r="N19" s="174">
        <v>0</v>
      </c>
      <c r="O19" s="174">
        <f>ROUND(E19*N19,2)</f>
        <v>0</v>
      </c>
      <c r="P19" s="174">
        <v>0</v>
      </c>
      <c r="Q19" s="174">
        <f>ROUND(E19*P19,2)</f>
        <v>0</v>
      </c>
      <c r="R19" s="174" t="s">
        <v>294</v>
      </c>
      <c r="S19" s="174" t="s">
        <v>261</v>
      </c>
      <c r="T19" s="175" t="s">
        <v>261</v>
      </c>
      <c r="U19" s="161">
        <v>1.0999999999999999E-2</v>
      </c>
      <c r="V19" s="161">
        <f>ROUND(E19*U19,2)</f>
        <v>0.28000000000000003</v>
      </c>
      <c r="W19" s="161"/>
      <c r="X19" s="152"/>
      <c r="Y19" s="152"/>
      <c r="Z19" s="152"/>
      <c r="AA19" s="152"/>
      <c r="AB19" s="152"/>
      <c r="AC19" s="152"/>
      <c r="AD19" s="152"/>
      <c r="AE19" s="152"/>
      <c r="AF19" s="152"/>
      <c r="AG19" s="152" t="s">
        <v>295</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254" t="s">
        <v>306</v>
      </c>
      <c r="D20" s="255"/>
      <c r="E20" s="255"/>
      <c r="F20" s="255"/>
      <c r="G20" s="255"/>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297</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4" t="s">
        <v>622</v>
      </c>
      <c r="D21" s="190"/>
      <c r="E21" s="191"/>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1225</v>
      </c>
      <c r="D22" s="190"/>
      <c r="E22" s="191">
        <v>25.55</v>
      </c>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ht="33.75" outlineLevel="1" x14ac:dyDescent="0.2">
      <c r="A23" s="169">
        <v>4</v>
      </c>
      <c r="B23" s="170" t="s">
        <v>630</v>
      </c>
      <c r="C23" s="186" t="s">
        <v>631</v>
      </c>
      <c r="D23" s="171" t="s">
        <v>305</v>
      </c>
      <c r="E23" s="172">
        <v>255.46</v>
      </c>
      <c r="F23" s="173"/>
      <c r="G23" s="174">
        <f>ROUND(E23*F23,2)</f>
        <v>0</v>
      </c>
      <c r="H23" s="173"/>
      <c r="I23" s="174">
        <f>ROUND(E23*H23,2)</f>
        <v>0</v>
      </c>
      <c r="J23" s="173"/>
      <c r="K23" s="174">
        <f>ROUND(E23*J23,2)</f>
        <v>0</v>
      </c>
      <c r="L23" s="174">
        <v>21</v>
      </c>
      <c r="M23" s="174">
        <f>G23*(1+L23/100)</f>
        <v>0</v>
      </c>
      <c r="N23" s="174">
        <v>0</v>
      </c>
      <c r="O23" s="174">
        <f>ROUND(E23*N23,2)</f>
        <v>0</v>
      </c>
      <c r="P23" s="174">
        <v>0</v>
      </c>
      <c r="Q23" s="174">
        <f>ROUND(E23*P23,2)</f>
        <v>0</v>
      </c>
      <c r="R23" s="174" t="s">
        <v>294</v>
      </c>
      <c r="S23" s="174" t="s">
        <v>261</v>
      </c>
      <c r="T23" s="175" t="s">
        <v>261</v>
      </c>
      <c r="U23" s="161">
        <v>0</v>
      </c>
      <c r="V23" s="161">
        <f>ROUND(E23*U23,2)</f>
        <v>0</v>
      </c>
      <c r="W23" s="161"/>
      <c r="X23" s="152"/>
      <c r="Y23" s="152"/>
      <c r="Z23" s="152"/>
      <c r="AA23" s="152"/>
      <c r="AB23" s="152"/>
      <c r="AC23" s="152"/>
      <c r="AD23" s="152"/>
      <c r="AE23" s="152"/>
      <c r="AF23" s="152"/>
      <c r="AG23" s="152" t="s">
        <v>295</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59"/>
      <c r="B24" s="160"/>
      <c r="C24" s="254" t="s">
        <v>306</v>
      </c>
      <c r="D24" s="255"/>
      <c r="E24" s="255"/>
      <c r="F24" s="255"/>
      <c r="G24" s="255"/>
      <c r="H24" s="161"/>
      <c r="I24" s="161"/>
      <c r="J24" s="161"/>
      <c r="K24" s="161"/>
      <c r="L24" s="161"/>
      <c r="M24" s="161"/>
      <c r="N24" s="161"/>
      <c r="O24" s="161"/>
      <c r="P24" s="161"/>
      <c r="Q24" s="161"/>
      <c r="R24" s="161"/>
      <c r="S24" s="161"/>
      <c r="T24" s="161"/>
      <c r="U24" s="161"/>
      <c r="V24" s="161"/>
      <c r="W24" s="161"/>
      <c r="X24" s="152"/>
      <c r="Y24" s="152"/>
      <c r="Z24" s="152"/>
      <c r="AA24" s="152"/>
      <c r="AB24" s="152"/>
      <c r="AC24" s="152"/>
      <c r="AD24" s="152"/>
      <c r="AE24" s="152"/>
      <c r="AF24" s="152"/>
      <c r="AG24" s="152" t="s">
        <v>297</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622</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5" t="s">
        <v>308</v>
      </c>
      <c r="D26" s="192"/>
      <c r="E26" s="193"/>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6" t="s">
        <v>1226</v>
      </c>
      <c r="D27" s="192"/>
      <c r="E27" s="193">
        <v>25.55</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2</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5" t="s">
        <v>310</v>
      </c>
      <c r="D28" s="192"/>
      <c r="E28" s="193"/>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1227</v>
      </c>
      <c r="D29" s="190"/>
      <c r="E29" s="191">
        <v>255.46</v>
      </c>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ht="22.5" outlineLevel="1" x14ac:dyDescent="0.2">
      <c r="A30" s="169">
        <v>5</v>
      </c>
      <c r="B30" s="170" t="s">
        <v>901</v>
      </c>
      <c r="C30" s="186" t="s">
        <v>902</v>
      </c>
      <c r="D30" s="171" t="s">
        <v>305</v>
      </c>
      <c r="E30" s="172">
        <v>25.545999999999999</v>
      </c>
      <c r="F30" s="173"/>
      <c r="G30" s="174">
        <f>ROUND(E30*F30,2)</f>
        <v>0</v>
      </c>
      <c r="H30" s="173"/>
      <c r="I30" s="174">
        <f>ROUND(E30*H30,2)</f>
        <v>0</v>
      </c>
      <c r="J30" s="173"/>
      <c r="K30" s="174">
        <f>ROUND(E30*J30,2)</f>
        <v>0</v>
      </c>
      <c r="L30" s="174">
        <v>21</v>
      </c>
      <c r="M30" s="174">
        <f>G30*(1+L30/100)</f>
        <v>0</v>
      </c>
      <c r="N30" s="174">
        <v>0</v>
      </c>
      <c r="O30" s="174">
        <f>ROUND(E30*N30,2)</f>
        <v>0</v>
      </c>
      <c r="P30" s="174">
        <v>0</v>
      </c>
      <c r="Q30" s="174">
        <f>ROUND(E30*P30,2)</f>
        <v>0</v>
      </c>
      <c r="R30" s="174" t="s">
        <v>294</v>
      </c>
      <c r="S30" s="174" t="s">
        <v>261</v>
      </c>
      <c r="T30" s="175" t="s">
        <v>261</v>
      </c>
      <c r="U30" s="161">
        <v>0.65200000000000002</v>
      </c>
      <c r="V30" s="161">
        <f>ROUND(E30*U30,2)</f>
        <v>16.66</v>
      </c>
      <c r="W30" s="161"/>
      <c r="X30" s="152"/>
      <c r="Y30" s="152"/>
      <c r="Z30" s="152"/>
      <c r="AA30" s="152"/>
      <c r="AB30" s="152"/>
      <c r="AC30" s="152"/>
      <c r="AD30" s="152"/>
      <c r="AE30" s="152"/>
      <c r="AF30" s="152"/>
      <c r="AG30" s="152" t="s">
        <v>295</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622</v>
      </c>
      <c r="D31" s="190"/>
      <c r="E31" s="191"/>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1225</v>
      </c>
      <c r="D32" s="190"/>
      <c r="E32" s="191">
        <v>25.55</v>
      </c>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ht="22.5" outlineLevel="1" x14ac:dyDescent="0.2">
      <c r="A33" s="169">
        <v>6</v>
      </c>
      <c r="B33" s="170" t="s">
        <v>412</v>
      </c>
      <c r="C33" s="186" t="s">
        <v>413</v>
      </c>
      <c r="D33" s="171" t="s">
        <v>305</v>
      </c>
      <c r="E33" s="172">
        <v>25.545999999999999</v>
      </c>
      <c r="F33" s="173"/>
      <c r="G33" s="174">
        <f>ROUND(E33*F33,2)</f>
        <v>0</v>
      </c>
      <c r="H33" s="173"/>
      <c r="I33" s="174">
        <f>ROUND(E33*H33,2)</f>
        <v>0</v>
      </c>
      <c r="J33" s="173"/>
      <c r="K33" s="174">
        <f>ROUND(E33*J33,2)</f>
        <v>0</v>
      </c>
      <c r="L33" s="174">
        <v>21</v>
      </c>
      <c r="M33" s="174">
        <f>G33*(1+L33/100)</f>
        <v>0</v>
      </c>
      <c r="N33" s="174">
        <v>0</v>
      </c>
      <c r="O33" s="174">
        <f>ROUND(E33*N33,2)</f>
        <v>0</v>
      </c>
      <c r="P33" s="174">
        <v>0</v>
      </c>
      <c r="Q33" s="174">
        <f>ROUND(E33*P33,2)</f>
        <v>0</v>
      </c>
      <c r="R33" s="174" t="s">
        <v>294</v>
      </c>
      <c r="S33" s="174" t="s">
        <v>261</v>
      </c>
      <c r="T33" s="175" t="s">
        <v>261</v>
      </c>
      <c r="U33" s="161">
        <v>8.9999999999999993E-3</v>
      </c>
      <c r="V33" s="161">
        <f>ROUND(E33*U33,2)</f>
        <v>0.23</v>
      </c>
      <c r="W33" s="161"/>
      <c r="X33" s="152"/>
      <c r="Y33" s="152"/>
      <c r="Z33" s="152"/>
      <c r="AA33" s="152"/>
      <c r="AB33" s="152"/>
      <c r="AC33" s="152"/>
      <c r="AD33" s="152"/>
      <c r="AE33" s="152"/>
      <c r="AF33" s="152"/>
      <c r="AG33" s="152" t="s">
        <v>295</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622</v>
      </c>
      <c r="D34" s="190"/>
      <c r="E34" s="191"/>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1225</v>
      </c>
      <c r="D35" s="190"/>
      <c r="E35" s="191">
        <v>25.55</v>
      </c>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ht="22.5" outlineLevel="1" x14ac:dyDescent="0.2">
      <c r="A36" s="169">
        <v>7</v>
      </c>
      <c r="B36" s="170" t="s">
        <v>414</v>
      </c>
      <c r="C36" s="186" t="s">
        <v>415</v>
      </c>
      <c r="D36" s="171" t="s">
        <v>305</v>
      </c>
      <c r="E36" s="172">
        <v>12.254</v>
      </c>
      <c r="F36" s="173"/>
      <c r="G36" s="174">
        <f>ROUND(E36*F36,2)</f>
        <v>0</v>
      </c>
      <c r="H36" s="173"/>
      <c r="I36" s="174">
        <f>ROUND(E36*H36,2)</f>
        <v>0</v>
      </c>
      <c r="J36" s="173"/>
      <c r="K36" s="174">
        <f>ROUND(E36*J36,2)</f>
        <v>0</v>
      </c>
      <c r="L36" s="174">
        <v>21</v>
      </c>
      <c r="M36" s="174">
        <f>G36*(1+L36/100)</f>
        <v>0</v>
      </c>
      <c r="N36" s="174">
        <v>0</v>
      </c>
      <c r="O36" s="174">
        <f>ROUND(E36*N36,2)</f>
        <v>0</v>
      </c>
      <c r="P36" s="174">
        <v>0</v>
      </c>
      <c r="Q36" s="174">
        <f>ROUND(E36*P36,2)</f>
        <v>0</v>
      </c>
      <c r="R36" s="174" t="s">
        <v>294</v>
      </c>
      <c r="S36" s="174" t="s">
        <v>261</v>
      </c>
      <c r="T36" s="175" t="s">
        <v>261</v>
      </c>
      <c r="U36" s="161">
        <v>1.2390000000000001</v>
      </c>
      <c r="V36" s="161">
        <f>ROUND(E36*U36,2)</f>
        <v>15.18</v>
      </c>
      <c r="W36" s="161"/>
      <c r="X36" s="152"/>
      <c r="Y36" s="152"/>
      <c r="Z36" s="152"/>
      <c r="AA36" s="152"/>
      <c r="AB36" s="152"/>
      <c r="AC36" s="152"/>
      <c r="AD36" s="152"/>
      <c r="AE36" s="152"/>
      <c r="AF36" s="152"/>
      <c r="AG36" s="152" t="s">
        <v>295</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254" t="s">
        <v>416</v>
      </c>
      <c r="D37" s="255"/>
      <c r="E37" s="255"/>
      <c r="F37" s="255"/>
      <c r="G37" s="255"/>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297</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1228</v>
      </c>
      <c r="D38" s="190"/>
      <c r="E38" s="191"/>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5" t="s">
        <v>308</v>
      </c>
      <c r="D39" s="192"/>
      <c r="E39" s="193"/>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6" t="s">
        <v>1229</v>
      </c>
      <c r="D40" s="192"/>
      <c r="E40" s="193">
        <v>18.899999999999999</v>
      </c>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2</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196" t="s">
        <v>1230</v>
      </c>
      <c r="D41" s="192"/>
      <c r="E41" s="193">
        <v>-3.15</v>
      </c>
      <c r="F41" s="161"/>
      <c r="G41" s="161"/>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299</v>
      </c>
      <c r="AH41" s="152">
        <v>2</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6" t="s">
        <v>1231</v>
      </c>
      <c r="D42" s="192"/>
      <c r="E42" s="193">
        <v>-8.75</v>
      </c>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2</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6" t="s">
        <v>1232</v>
      </c>
      <c r="D43" s="192"/>
      <c r="E43" s="193">
        <v>-0.57999999999999996</v>
      </c>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2</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6" t="s">
        <v>1233</v>
      </c>
      <c r="D44" s="192"/>
      <c r="E44" s="193">
        <v>-0.28999999999999998</v>
      </c>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2</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195" t="s">
        <v>310</v>
      </c>
      <c r="D45" s="192"/>
      <c r="E45" s="193"/>
      <c r="F45" s="161"/>
      <c r="G45" s="161"/>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299</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4" t="s">
        <v>1234</v>
      </c>
      <c r="D46" s="190"/>
      <c r="E46" s="191">
        <v>12.25</v>
      </c>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0</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69">
        <v>8</v>
      </c>
      <c r="B47" s="170" t="s">
        <v>850</v>
      </c>
      <c r="C47" s="186" t="s">
        <v>851</v>
      </c>
      <c r="D47" s="171" t="s">
        <v>293</v>
      </c>
      <c r="E47" s="172">
        <v>31.5</v>
      </c>
      <c r="F47" s="173"/>
      <c r="G47" s="174">
        <f>ROUND(E47*F47,2)</f>
        <v>0</v>
      </c>
      <c r="H47" s="173"/>
      <c r="I47" s="174">
        <f>ROUND(E47*H47,2)</f>
        <v>0</v>
      </c>
      <c r="J47" s="173"/>
      <c r="K47" s="174">
        <f>ROUND(E47*J47,2)</f>
        <v>0</v>
      </c>
      <c r="L47" s="174">
        <v>21</v>
      </c>
      <c r="M47" s="174">
        <f>G47*(1+L47/100)</f>
        <v>0</v>
      </c>
      <c r="N47" s="174">
        <v>0</v>
      </c>
      <c r="O47" s="174">
        <f>ROUND(E47*N47,2)</f>
        <v>0</v>
      </c>
      <c r="P47" s="174">
        <v>0</v>
      </c>
      <c r="Q47" s="174">
        <f>ROUND(E47*P47,2)</f>
        <v>0</v>
      </c>
      <c r="R47" s="174" t="s">
        <v>294</v>
      </c>
      <c r="S47" s="174" t="s">
        <v>261</v>
      </c>
      <c r="T47" s="175" t="s">
        <v>261</v>
      </c>
      <c r="U47" s="161">
        <v>9.6000000000000002E-2</v>
      </c>
      <c r="V47" s="161">
        <f>ROUND(E47*U47,2)</f>
        <v>3.02</v>
      </c>
      <c r="W47" s="161"/>
      <c r="X47" s="152"/>
      <c r="Y47" s="152"/>
      <c r="Z47" s="152"/>
      <c r="AA47" s="152"/>
      <c r="AB47" s="152"/>
      <c r="AC47" s="152"/>
      <c r="AD47" s="152"/>
      <c r="AE47" s="152"/>
      <c r="AF47" s="152"/>
      <c r="AG47" s="152" t="s">
        <v>295</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254" t="s">
        <v>481</v>
      </c>
      <c r="D48" s="255"/>
      <c r="E48" s="255"/>
      <c r="F48" s="255"/>
      <c r="G48" s="255"/>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297</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4" t="s">
        <v>1235</v>
      </c>
      <c r="D49" s="190"/>
      <c r="E49" s="191"/>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4" t="s">
        <v>1236</v>
      </c>
      <c r="D50" s="190"/>
      <c r="E50" s="191">
        <v>15.75</v>
      </c>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4" t="s">
        <v>1236</v>
      </c>
      <c r="D51" s="190"/>
      <c r="E51" s="191">
        <v>15.75</v>
      </c>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69">
        <v>9</v>
      </c>
      <c r="B52" s="170" t="s">
        <v>659</v>
      </c>
      <c r="C52" s="186" t="s">
        <v>660</v>
      </c>
      <c r="D52" s="171" t="s">
        <v>350</v>
      </c>
      <c r="E52" s="172">
        <v>48.537399999999998</v>
      </c>
      <c r="F52" s="173"/>
      <c r="G52" s="174">
        <f>ROUND(E52*F52,2)</f>
        <v>0</v>
      </c>
      <c r="H52" s="173"/>
      <c r="I52" s="174">
        <f>ROUND(E52*H52,2)</f>
        <v>0</v>
      </c>
      <c r="J52" s="173"/>
      <c r="K52" s="174">
        <f>ROUND(E52*J52,2)</f>
        <v>0</v>
      </c>
      <c r="L52" s="174">
        <v>21</v>
      </c>
      <c r="M52" s="174">
        <f>G52*(1+L52/100)</f>
        <v>0</v>
      </c>
      <c r="N52" s="174">
        <v>0</v>
      </c>
      <c r="O52" s="174">
        <f>ROUND(E52*N52,2)</f>
        <v>0</v>
      </c>
      <c r="P52" s="174">
        <v>0</v>
      </c>
      <c r="Q52" s="174">
        <f>ROUND(E52*P52,2)</f>
        <v>0</v>
      </c>
      <c r="R52" s="174" t="s">
        <v>294</v>
      </c>
      <c r="S52" s="174" t="s">
        <v>261</v>
      </c>
      <c r="T52" s="175" t="s">
        <v>261</v>
      </c>
      <c r="U52" s="161">
        <v>0</v>
      </c>
      <c r="V52" s="161">
        <f>ROUND(E52*U52,2)</f>
        <v>0</v>
      </c>
      <c r="W52" s="161"/>
      <c r="X52" s="152"/>
      <c r="Y52" s="152"/>
      <c r="Z52" s="152"/>
      <c r="AA52" s="152"/>
      <c r="AB52" s="152"/>
      <c r="AC52" s="152"/>
      <c r="AD52" s="152"/>
      <c r="AE52" s="152"/>
      <c r="AF52" s="152"/>
      <c r="AG52" s="152" t="s">
        <v>295</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622</v>
      </c>
      <c r="D53" s="190"/>
      <c r="E53" s="191"/>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5" t="s">
        <v>308</v>
      </c>
      <c r="D54" s="192"/>
      <c r="E54" s="193"/>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6" t="s">
        <v>1226</v>
      </c>
      <c r="D55" s="192"/>
      <c r="E55" s="193">
        <v>25.55</v>
      </c>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2</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5" t="s">
        <v>310</v>
      </c>
      <c r="D56" s="192"/>
      <c r="E56" s="193"/>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4" t="s">
        <v>1237</v>
      </c>
      <c r="D57" s="190"/>
      <c r="E57" s="191">
        <v>48.54</v>
      </c>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x14ac:dyDescent="0.2">
      <c r="A58" s="163" t="s">
        <v>249</v>
      </c>
      <c r="B58" s="164" t="s">
        <v>152</v>
      </c>
      <c r="C58" s="184" t="s">
        <v>153</v>
      </c>
      <c r="D58" s="165"/>
      <c r="E58" s="166"/>
      <c r="F58" s="167"/>
      <c r="G58" s="167">
        <f>SUMIF(AG59:AG62,"&lt;&gt;NOR",G59:G62)</f>
        <v>0</v>
      </c>
      <c r="H58" s="167"/>
      <c r="I58" s="167">
        <f>SUM(I59:I62)</f>
        <v>0</v>
      </c>
      <c r="J58" s="167"/>
      <c r="K58" s="167">
        <f>SUM(K59:K62)</f>
        <v>0</v>
      </c>
      <c r="L58" s="167"/>
      <c r="M58" s="167">
        <f>SUM(M59:M62)</f>
        <v>0</v>
      </c>
      <c r="N58" s="167"/>
      <c r="O58" s="167">
        <f>SUM(O59:O62)</f>
        <v>11.22</v>
      </c>
      <c r="P58" s="167"/>
      <c r="Q58" s="167">
        <f>SUM(Q59:Q62)</f>
        <v>0</v>
      </c>
      <c r="R58" s="167"/>
      <c r="S58" s="167"/>
      <c r="T58" s="168"/>
      <c r="U58" s="162"/>
      <c r="V58" s="162">
        <f>SUM(V59:V62)</f>
        <v>6.84</v>
      </c>
      <c r="W58" s="162"/>
      <c r="AG58" t="s">
        <v>250</v>
      </c>
    </row>
    <row r="59" spans="1:60" outlineLevel="1" x14ac:dyDescent="0.2">
      <c r="A59" s="169">
        <v>10</v>
      </c>
      <c r="B59" s="170" t="s">
        <v>689</v>
      </c>
      <c r="C59" s="186" t="s">
        <v>690</v>
      </c>
      <c r="D59" s="171" t="s">
        <v>305</v>
      </c>
      <c r="E59" s="172">
        <v>6.3</v>
      </c>
      <c r="F59" s="173"/>
      <c r="G59" s="174">
        <f>ROUND(E59*F59,2)</f>
        <v>0</v>
      </c>
      <c r="H59" s="173"/>
      <c r="I59" s="174">
        <f>ROUND(E59*H59,2)</f>
        <v>0</v>
      </c>
      <c r="J59" s="173"/>
      <c r="K59" s="174">
        <f>ROUND(E59*J59,2)</f>
        <v>0</v>
      </c>
      <c r="L59" s="174">
        <v>21</v>
      </c>
      <c r="M59" s="174">
        <f>G59*(1+L59/100)</f>
        <v>0</v>
      </c>
      <c r="N59" s="174">
        <v>1.7816399999999999</v>
      </c>
      <c r="O59" s="174">
        <f>ROUND(E59*N59,2)</f>
        <v>11.22</v>
      </c>
      <c r="P59" s="174">
        <v>0</v>
      </c>
      <c r="Q59" s="174">
        <f>ROUND(E59*P59,2)</f>
        <v>0</v>
      </c>
      <c r="R59" s="174" t="s">
        <v>384</v>
      </c>
      <c r="S59" s="174" t="s">
        <v>261</v>
      </c>
      <c r="T59" s="175" t="s">
        <v>261</v>
      </c>
      <c r="U59" s="161">
        <v>1.085</v>
      </c>
      <c r="V59" s="161">
        <f>ROUND(E59*U59,2)</f>
        <v>6.84</v>
      </c>
      <c r="W59" s="161"/>
      <c r="X59" s="152"/>
      <c r="Y59" s="152"/>
      <c r="Z59" s="152"/>
      <c r="AA59" s="152"/>
      <c r="AB59" s="152"/>
      <c r="AC59" s="152"/>
      <c r="AD59" s="152"/>
      <c r="AE59" s="152"/>
      <c r="AF59" s="152"/>
      <c r="AG59" s="152" t="s">
        <v>295</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1238</v>
      </c>
      <c r="D60" s="190"/>
      <c r="E60" s="191"/>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59"/>
      <c r="B61" s="160"/>
      <c r="C61" s="194" t="s">
        <v>1239</v>
      </c>
      <c r="D61" s="190"/>
      <c r="E61" s="191">
        <v>3.15</v>
      </c>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4" t="s">
        <v>1239</v>
      </c>
      <c r="D62" s="190"/>
      <c r="E62" s="191">
        <v>3.15</v>
      </c>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x14ac:dyDescent="0.2">
      <c r="A63" s="163" t="s">
        <v>249</v>
      </c>
      <c r="B63" s="164" t="s">
        <v>162</v>
      </c>
      <c r="C63" s="184" t="s">
        <v>163</v>
      </c>
      <c r="D63" s="165"/>
      <c r="E63" s="166"/>
      <c r="F63" s="167"/>
      <c r="G63" s="167">
        <f>SUMIF(AG64:AG88,"&lt;&gt;NOR",G64:G88)</f>
        <v>0</v>
      </c>
      <c r="H63" s="167"/>
      <c r="I63" s="167">
        <f>SUM(I64:I88)</f>
        <v>0</v>
      </c>
      <c r="J63" s="167"/>
      <c r="K63" s="167">
        <f>SUM(K64:K88)</f>
        <v>0</v>
      </c>
      <c r="L63" s="167"/>
      <c r="M63" s="167">
        <f>SUM(M64:M88)</f>
        <v>0</v>
      </c>
      <c r="N63" s="167"/>
      <c r="O63" s="167">
        <f>SUM(O64:O88)</f>
        <v>5.3800000000000008</v>
      </c>
      <c r="P63" s="167"/>
      <c r="Q63" s="167">
        <f>SUM(Q64:Q88)</f>
        <v>0</v>
      </c>
      <c r="R63" s="167"/>
      <c r="S63" s="167"/>
      <c r="T63" s="168"/>
      <c r="U63" s="162"/>
      <c r="V63" s="162">
        <f>SUM(V64:V88)</f>
        <v>9.0599999999999987</v>
      </c>
      <c r="W63" s="162"/>
      <c r="AG63" t="s">
        <v>250</v>
      </c>
    </row>
    <row r="64" spans="1:60" ht="22.5" outlineLevel="1" x14ac:dyDescent="0.2">
      <c r="A64" s="169">
        <v>11</v>
      </c>
      <c r="B64" s="170" t="s">
        <v>1240</v>
      </c>
      <c r="C64" s="186" t="s">
        <v>1241</v>
      </c>
      <c r="D64" s="171" t="s">
        <v>293</v>
      </c>
      <c r="E64" s="172">
        <v>11.64</v>
      </c>
      <c r="F64" s="173"/>
      <c r="G64" s="174">
        <f>ROUND(E64*F64,2)</f>
        <v>0</v>
      </c>
      <c r="H64" s="173"/>
      <c r="I64" s="174">
        <f>ROUND(E64*H64,2)</f>
        <v>0</v>
      </c>
      <c r="J64" s="173"/>
      <c r="K64" s="174">
        <f>ROUND(E64*J64,2)</f>
        <v>0</v>
      </c>
      <c r="L64" s="174">
        <v>21</v>
      </c>
      <c r="M64" s="174">
        <f>G64*(1+L64/100)</f>
        <v>0</v>
      </c>
      <c r="N64" s="174">
        <v>0.18906999999999999</v>
      </c>
      <c r="O64" s="174">
        <f>ROUND(E64*N64,2)</f>
        <v>2.2000000000000002</v>
      </c>
      <c r="P64" s="174">
        <v>0</v>
      </c>
      <c r="Q64" s="174">
        <f>ROUND(E64*P64,2)</f>
        <v>0</v>
      </c>
      <c r="R64" s="174" t="s">
        <v>333</v>
      </c>
      <c r="S64" s="174" t="s">
        <v>261</v>
      </c>
      <c r="T64" s="175" t="s">
        <v>261</v>
      </c>
      <c r="U64" s="161">
        <v>2.3E-2</v>
      </c>
      <c r="V64" s="161">
        <f>ROUND(E64*U64,2)</f>
        <v>0.27</v>
      </c>
      <c r="W64" s="161"/>
      <c r="X64" s="152"/>
      <c r="Y64" s="152"/>
      <c r="Z64" s="152"/>
      <c r="AA64" s="152"/>
      <c r="AB64" s="152"/>
      <c r="AC64" s="152"/>
      <c r="AD64" s="152"/>
      <c r="AE64" s="152"/>
      <c r="AF64" s="152"/>
      <c r="AG64" s="152" t="s">
        <v>295</v>
      </c>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194" t="s">
        <v>1242</v>
      </c>
      <c r="D65" s="190"/>
      <c r="E65" s="191"/>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5" t="s">
        <v>308</v>
      </c>
      <c r="D66" s="192"/>
      <c r="E66" s="193"/>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6" t="s">
        <v>1243</v>
      </c>
      <c r="D67" s="192"/>
      <c r="E67" s="193">
        <v>3.96</v>
      </c>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v>2</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6" t="s">
        <v>1244</v>
      </c>
      <c r="D68" s="192"/>
      <c r="E68" s="193">
        <v>0.93</v>
      </c>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2</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6" t="s">
        <v>1244</v>
      </c>
      <c r="D69" s="192"/>
      <c r="E69" s="193">
        <v>0.93</v>
      </c>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2</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5" t="s">
        <v>310</v>
      </c>
      <c r="D70" s="192"/>
      <c r="E70" s="193"/>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194" t="s">
        <v>1245</v>
      </c>
      <c r="D71" s="190"/>
      <c r="E71" s="191">
        <v>11.64</v>
      </c>
      <c r="F71" s="161"/>
      <c r="G71" s="161"/>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299</v>
      </c>
      <c r="AH71" s="152">
        <v>0</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69">
        <v>12</v>
      </c>
      <c r="B72" s="170" t="s">
        <v>1246</v>
      </c>
      <c r="C72" s="186" t="s">
        <v>1247</v>
      </c>
      <c r="D72" s="171" t="s">
        <v>293</v>
      </c>
      <c r="E72" s="172">
        <v>11.64</v>
      </c>
      <c r="F72" s="173"/>
      <c r="G72" s="174">
        <f>ROUND(E72*F72,2)</f>
        <v>0</v>
      </c>
      <c r="H72" s="173"/>
      <c r="I72" s="174">
        <f>ROUND(E72*H72,2)</f>
        <v>0</v>
      </c>
      <c r="J72" s="173"/>
      <c r="K72" s="174">
        <f>ROUND(E72*J72,2)</f>
        <v>0</v>
      </c>
      <c r="L72" s="174">
        <v>21</v>
      </c>
      <c r="M72" s="174">
        <f>G72*(1+L72/100)</f>
        <v>0</v>
      </c>
      <c r="N72" s="174">
        <v>0.16700000000000001</v>
      </c>
      <c r="O72" s="174">
        <f>ROUND(E72*N72,2)</f>
        <v>1.94</v>
      </c>
      <c r="P72" s="174">
        <v>0</v>
      </c>
      <c r="Q72" s="174">
        <f>ROUND(E72*P72,2)</f>
        <v>0</v>
      </c>
      <c r="R72" s="174" t="s">
        <v>333</v>
      </c>
      <c r="S72" s="174" t="s">
        <v>261</v>
      </c>
      <c r="T72" s="175" t="s">
        <v>261</v>
      </c>
      <c r="U72" s="161">
        <v>0.755</v>
      </c>
      <c r="V72" s="161">
        <f>ROUND(E72*U72,2)</f>
        <v>8.7899999999999991</v>
      </c>
      <c r="W72" s="161"/>
      <c r="X72" s="152"/>
      <c r="Y72" s="152"/>
      <c r="Z72" s="152"/>
      <c r="AA72" s="152"/>
      <c r="AB72" s="152"/>
      <c r="AC72" s="152"/>
      <c r="AD72" s="152"/>
      <c r="AE72" s="152"/>
      <c r="AF72" s="152"/>
      <c r="AG72" s="152" t="s">
        <v>295</v>
      </c>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254" t="s">
        <v>1248</v>
      </c>
      <c r="D73" s="255"/>
      <c r="E73" s="255"/>
      <c r="F73" s="255"/>
      <c r="G73" s="255"/>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297</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4" t="s">
        <v>1249</v>
      </c>
      <c r="D74" s="190"/>
      <c r="E74" s="191"/>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59"/>
      <c r="B75" s="160"/>
      <c r="C75" s="195" t="s">
        <v>308</v>
      </c>
      <c r="D75" s="192"/>
      <c r="E75" s="193"/>
      <c r="F75" s="161"/>
      <c r="G75" s="161"/>
      <c r="H75" s="161"/>
      <c r="I75" s="161"/>
      <c r="J75" s="161"/>
      <c r="K75" s="161"/>
      <c r="L75" s="161"/>
      <c r="M75" s="161"/>
      <c r="N75" s="161"/>
      <c r="O75" s="161"/>
      <c r="P75" s="161"/>
      <c r="Q75" s="161"/>
      <c r="R75" s="161"/>
      <c r="S75" s="161"/>
      <c r="T75" s="161"/>
      <c r="U75" s="161"/>
      <c r="V75" s="161"/>
      <c r="W75" s="161"/>
      <c r="X75" s="152"/>
      <c r="Y75" s="152"/>
      <c r="Z75" s="152"/>
      <c r="AA75" s="152"/>
      <c r="AB75" s="152"/>
      <c r="AC75" s="152"/>
      <c r="AD75" s="152"/>
      <c r="AE75" s="152"/>
      <c r="AF75" s="152"/>
      <c r="AG75" s="152" t="s">
        <v>299</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6" t="s">
        <v>1243</v>
      </c>
      <c r="D76" s="192"/>
      <c r="E76" s="193">
        <v>3.96</v>
      </c>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v>2</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6" t="s">
        <v>1244</v>
      </c>
      <c r="D77" s="192"/>
      <c r="E77" s="193">
        <v>0.93</v>
      </c>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2</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6" t="s">
        <v>1244</v>
      </c>
      <c r="D78" s="192"/>
      <c r="E78" s="193">
        <v>0.93</v>
      </c>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v>2</v>
      </c>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59"/>
      <c r="B79" s="160"/>
      <c r="C79" s="195" t="s">
        <v>310</v>
      </c>
      <c r="D79" s="192"/>
      <c r="E79" s="193"/>
      <c r="F79" s="161"/>
      <c r="G79" s="161"/>
      <c r="H79" s="161"/>
      <c r="I79" s="161"/>
      <c r="J79" s="161"/>
      <c r="K79" s="161"/>
      <c r="L79" s="161"/>
      <c r="M79" s="161"/>
      <c r="N79" s="161"/>
      <c r="O79" s="161"/>
      <c r="P79" s="161"/>
      <c r="Q79" s="161"/>
      <c r="R79" s="161"/>
      <c r="S79" s="161"/>
      <c r="T79" s="161"/>
      <c r="U79" s="161"/>
      <c r="V79" s="161"/>
      <c r="W79" s="161"/>
      <c r="X79" s="152"/>
      <c r="Y79" s="152"/>
      <c r="Z79" s="152"/>
      <c r="AA79" s="152"/>
      <c r="AB79" s="152"/>
      <c r="AC79" s="152"/>
      <c r="AD79" s="152"/>
      <c r="AE79" s="152"/>
      <c r="AF79" s="152"/>
      <c r="AG79" s="152" t="s">
        <v>299</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194" t="s">
        <v>1245</v>
      </c>
      <c r="D80" s="190"/>
      <c r="E80" s="191">
        <v>11.64</v>
      </c>
      <c r="F80" s="161"/>
      <c r="G80" s="161"/>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299</v>
      </c>
      <c r="AH80" s="152">
        <v>0</v>
      </c>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69">
        <v>13</v>
      </c>
      <c r="B81" s="170" t="s">
        <v>1250</v>
      </c>
      <c r="C81" s="186" t="s">
        <v>1251</v>
      </c>
      <c r="D81" s="171" t="s">
        <v>293</v>
      </c>
      <c r="E81" s="172">
        <v>12.804</v>
      </c>
      <c r="F81" s="173"/>
      <c r="G81" s="174">
        <f>ROUND(E81*F81,2)</f>
        <v>0</v>
      </c>
      <c r="H81" s="173"/>
      <c r="I81" s="174">
        <f>ROUND(E81*H81,2)</f>
        <v>0</v>
      </c>
      <c r="J81" s="173"/>
      <c r="K81" s="174">
        <f>ROUND(E81*J81,2)</f>
        <v>0</v>
      </c>
      <c r="L81" s="174">
        <v>21</v>
      </c>
      <c r="M81" s="174">
        <f>G81*(1+L81/100)</f>
        <v>0</v>
      </c>
      <c r="N81" s="174">
        <v>9.6600000000000005E-2</v>
      </c>
      <c r="O81" s="174">
        <f>ROUND(E81*N81,2)</f>
        <v>1.24</v>
      </c>
      <c r="P81" s="174">
        <v>0</v>
      </c>
      <c r="Q81" s="174">
        <f>ROUND(E81*P81,2)</f>
        <v>0</v>
      </c>
      <c r="R81" s="174" t="s">
        <v>326</v>
      </c>
      <c r="S81" s="174" t="s">
        <v>1252</v>
      </c>
      <c r="T81" s="175" t="s">
        <v>1253</v>
      </c>
      <c r="U81" s="161">
        <v>0</v>
      </c>
      <c r="V81" s="161">
        <f>ROUND(E81*U81,2)</f>
        <v>0</v>
      </c>
      <c r="W81" s="161"/>
      <c r="X81" s="152"/>
      <c r="Y81" s="152"/>
      <c r="Z81" s="152"/>
      <c r="AA81" s="152"/>
      <c r="AB81" s="152"/>
      <c r="AC81" s="152"/>
      <c r="AD81" s="152"/>
      <c r="AE81" s="152"/>
      <c r="AF81" s="152"/>
      <c r="AG81" s="152" t="s">
        <v>327</v>
      </c>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1" x14ac:dyDescent="0.2">
      <c r="A82" s="159"/>
      <c r="B82" s="160"/>
      <c r="C82" s="194" t="s">
        <v>1249</v>
      </c>
      <c r="D82" s="190"/>
      <c r="E82" s="191"/>
      <c r="F82" s="161"/>
      <c r="G82" s="161"/>
      <c r="H82" s="161"/>
      <c r="I82" s="161"/>
      <c r="J82" s="161"/>
      <c r="K82" s="161"/>
      <c r="L82" s="161"/>
      <c r="M82" s="161"/>
      <c r="N82" s="161"/>
      <c r="O82" s="161"/>
      <c r="P82" s="161"/>
      <c r="Q82" s="161"/>
      <c r="R82" s="161"/>
      <c r="S82" s="161"/>
      <c r="T82" s="161"/>
      <c r="U82" s="161"/>
      <c r="V82" s="161"/>
      <c r="W82" s="161"/>
      <c r="X82" s="152"/>
      <c r="Y82" s="152"/>
      <c r="Z82" s="152"/>
      <c r="AA82" s="152"/>
      <c r="AB82" s="152"/>
      <c r="AC82" s="152"/>
      <c r="AD82" s="152"/>
      <c r="AE82" s="152"/>
      <c r="AF82" s="152"/>
      <c r="AG82" s="152" t="s">
        <v>299</v>
      </c>
      <c r="AH82" s="152">
        <v>0</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195" t="s">
        <v>308</v>
      </c>
      <c r="D83" s="192"/>
      <c r="E83" s="193"/>
      <c r="F83" s="161"/>
      <c r="G83" s="161"/>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299</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1" x14ac:dyDescent="0.2">
      <c r="A84" s="159"/>
      <c r="B84" s="160"/>
      <c r="C84" s="196" t="s">
        <v>1243</v>
      </c>
      <c r="D84" s="192"/>
      <c r="E84" s="193">
        <v>3.96</v>
      </c>
      <c r="F84" s="161"/>
      <c r="G84" s="161"/>
      <c r="H84" s="161"/>
      <c r="I84" s="161"/>
      <c r="J84" s="161"/>
      <c r="K84" s="161"/>
      <c r="L84" s="161"/>
      <c r="M84" s="161"/>
      <c r="N84" s="161"/>
      <c r="O84" s="161"/>
      <c r="P84" s="161"/>
      <c r="Q84" s="161"/>
      <c r="R84" s="161"/>
      <c r="S84" s="161"/>
      <c r="T84" s="161"/>
      <c r="U84" s="161"/>
      <c r="V84" s="161"/>
      <c r="W84" s="161"/>
      <c r="X84" s="152"/>
      <c r="Y84" s="152"/>
      <c r="Z84" s="152"/>
      <c r="AA84" s="152"/>
      <c r="AB84" s="152"/>
      <c r="AC84" s="152"/>
      <c r="AD84" s="152"/>
      <c r="AE84" s="152"/>
      <c r="AF84" s="152"/>
      <c r="AG84" s="152" t="s">
        <v>299</v>
      </c>
      <c r="AH84" s="152">
        <v>2</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6" t="s">
        <v>1244</v>
      </c>
      <c r="D85" s="192"/>
      <c r="E85" s="193">
        <v>0.93</v>
      </c>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2</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6" t="s">
        <v>1244</v>
      </c>
      <c r="D86" s="192"/>
      <c r="E86" s="193">
        <v>0.93</v>
      </c>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2</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1" x14ac:dyDescent="0.2">
      <c r="A87" s="159"/>
      <c r="B87" s="160"/>
      <c r="C87" s="195" t="s">
        <v>310</v>
      </c>
      <c r="D87" s="192"/>
      <c r="E87" s="193"/>
      <c r="F87" s="161"/>
      <c r="G87" s="161"/>
      <c r="H87" s="161"/>
      <c r="I87" s="161"/>
      <c r="J87" s="161"/>
      <c r="K87" s="161"/>
      <c r="L87" s="161"/>
      <c r="M87" s="161"/>
      <c r="N87" s="161"/>
      <c r="O87" s="161"/>
      <c r="P87" s="161"/>
      <c r="Q87" s="161"/>
      <c r="R87" s="161"/>
      <c r="S87" s="161"/>
      <c r="T87" s="161"/>
      <c r="U87" s="161"/>
      <c r="V87" s="161"/>
      <c r="W87" s="161"/>
      <c r="X87" s="152"/>
      <c r="Y87" s="152"/>
      <c r="Z87" s="152"/>
      <c r="AA87" s="152"/>
      <c r="AB87" s="152"/>
      <c r="AC87" s="152"/>
      <c r="AD87" s="152"/>
      <c r="AE87" s="152"/>
      <c r="AF87" s="152"/>
      <c r="AG87" s="152" t="s">
        <v>299</v>
      </c>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59"/>
      <c r="B88" s="160"/>
      <c r="C88" s="194" t="s">
        <v>1254</v>
      </c>
      <c r="D88" s="190"/>
      <c r="E88" s="191">
        <v>12.8</v>
      </c>
      <c r="F88" s="161"/>
      <c r="G88" s="161"/>
      <c r="H88" s="161"/>
      <c r="I88" s="161"/>
      <c r="J88" s="161"/>
      <c r="K88" s="161"/>
      <c r="L88" s="161"/>
      <c r="M88" s="161"/>
      <c r="N88" s="161"/>
      <c r="O88" s="161"/>
      <c r="P88" s="161"/>
      <c r="Q88" s="161"/>
      <c r="R88" s="161"/>
      <c r="S88" s="161"/>
      <c r="T88" s="161"/>
      <c r="U88" s="161"/>
      <c r="V88" s="161"/>
      <c r="W88" s="161"/>
      <c r="X88" s="152"/>
      <c r="Y88" s="152"/>
      <c r="Z88" s="152"/>
      <c r="AA88" s="152"/>
      <c r="AB88" s="152"/>
      <c r="AC88" s="152"/>
      <c r="AD88" s="152"/>
      <c r="AE88" s="152"/>
      <c r="AF88" s="152"/>
      <c r="AG88" s="152" t="s">
        <v>299</v>
      </c>
      <c r="AH88" s="152">
        <v>0</v>
      </c>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x14ac:dyDescent="0.2">
      <c r="A89" s="163" t="s">
        <v>249</v>
      </c>
      <c r="B89" s="164" t="s">
        <v>170</v>
      </c>
      <c r="C89" s="184" t="s">
        <v>171</v>
      </c>
      <c r="D89" s="165"/>
      <c r="E89" s="166"/>
      <c r="F89" s="167"/>
      <c r="G89" s="167">
        <f>SUMIF(AG90:AG108,"&lt;&gt;NOR",G90:G108)</f>
        <v>0</v>
      </c>
      <c r="H89" s="167"/>
      <c r="I89" s="167">
        <f>SUM(I90:I108)</f>
        <v>0</v>
      </c>
      <c r="J89" s="167"/>
      <c r="K89" s="167">
        <f>SUM(K90:K108)</f>
        <v>0</v>
      </c>
      <c r="L89" s="167"/>
      <c r="M89" s="167">
        <f>SUM(M90:M108)</f>
        <v>0</v>
      </c>
      <c r="N89" s="167"/>
      <c r="O89" s="167">
        <f>SUM(O90:O108)</f>
        <v>8.16</v>
      </c>
      <c r="P89" s="167"/>
      <c r="Q89" s="167">
        <f>SUM(Q90:Q108)</f>
        <v>0</v>
      </c>
      <c r="R89" s="167"/>
      <c r="S89" s="167"/>
      <c r="T89" s="168"/>
      <c r="U89" s="162"/>
      <c r="V89" s="162">
        <f>SUM(V90:V108)</f>
        <v>4.37</v>
      </c>
      <c r="W89" s="162"/>
      <c r="AG89" t="s">
        <v>250</v>
      </c>
    </row>
    <row r="90" spans="1:60" ht="22.5" outlineLevel="1" x14ac:dyDescent="0.2">
      <c r="A90" s="169">
        <v>14</v>
      </c>
      <c r="B90" s="170" t="s">
        <v>1255</v>
      </c>
      <c r="C90" s="186" t="s">
        <v>1256</v>
      </c>
      <c r="D90" s="171" t="s">
        <v>369</v>
      </c>
      <c r="E90" s="172">
        <v>31.2</v>
      </c>
      <c r="F90" s="173"/>
      <c r="G90" s="174">
        <f>ROUND(E90*F90,2)</f>
        <v>0</v>
      </c>
      <c r="H90" s="173"/>
      <c r="I90" s="174">
        <f>ROUND(E90*H90,2)</f>
        <v>0</v>
      </c>
      <c r="J90" s="173"/>
      <c r="K90" s="174">
        <f>ROUND(E90*J90,2)</f>
        <v>0</v>
      </c>
      <c r="L90" s="174">
        <v>21</v>
      </c>
      <c r="M90" s="174">
        <f>G90*(1+L90/100)</f>
        <v>0</v>
      </c>
      <c r="N90" s="174">
        <v>0.11221</v>
      </c>
      <c r="O90" s="174">
        <f>ROUND(E90*N90,2)</f>
        <v>3.5</v>
      </c>
      <c r="P90" s="174">
        <v>0</v>
      </c>
      <c r="Q90" s="174">
        <f>ROUND(E90*P90,2)</f>
        <v>0</v>
      </c>
      <c r="R90" s="174" t="s">
        <v>333</v>
      </c>
      <c r="S90" s="174" t="s">
        <v>261</v>
      </c>
      <c r="T90" s="175" t="s">
        <v>261</v>
      </c>
      <c r="U90" s="161">
        <v>0.14000000000000001</v>
      </c>
      <c r="V90" s="161">
        <f>ROUND(E90*U90,2)</f>
        <v>4.37</v>
      </c>
      <c r="W90" s="161"/>
      <c r="X90" s="152"/>
      <c r="Y90" s="152"/>
      <c r="Z90" s="152"/>
      <c r="AA90" s="152"/>
      <c r="AB90" s="152"/>
      <c r="AC90" s="152"/>
      <c r="AD90" s="152"/>
      <c r="AE90" s="152"/>
      <c r="AF90" s="152"/>
      <c r="AG90" s="152" t="s">
        <v>295</v>
      </c>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59"/>
      <c r="B91" s="160"/>
      <c r="C91" s="254" t="s">
        <v>1257</v>
      </c>
      <c r="D91" s="255"/>
      <c r="E91" s="255"/>
      <c r="F91" s="255"/>
      <c r="G91" s="255"/>
      <c r="H91" s="161"/>
      <c r="I91" s="161"/>
      <c r="J91" s="161"/>
      <c r="K91" s="161"/>
      <c r="L91" s="161"/>
      <c r="M91" s="161"/>
      <c r="N91" s="161"/>
      <c r="O91" s="161"/>
      <c r="P91" s="161"/>
      <c r="Q91" s="161"/>
      <c r="R91" s="161"/>
      <c r="S91" s="161"/>
      <c r="T91" s="161"/>
      <c r="U91" s="161"/>
      <c r="V91" s="161"/>
      <c r="W91" s="161"/>
      <c r="X91" s="152"/>
      <c r="Y91" s="152"/>
      <c r="Z91" s="152"/>
      <c r="AA91" s="152"/>
      <c r="AB91" s="152"/>
      <c r="AC91" s="152"/>
      <c r="AD91" s="152"/>
      <c r="AE91" s="152"/>
      <c r="AF91" s="152"/>
      <c r="AG91" s="152" t="s">
        <v>297</v>
      </c>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194" t="s">
        <v>1258</v>
      </c>
      <c r="D92" s="190"/>
      <c r="E92" s="191"/>
      <c r="F92" s="161"/>
      <c r="G92" s="161"/>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299</v>
      </c>
      <c r="AH92" s="152">
        <v>0</v>
      </c>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1" x14ac:dyDescent="0.2">
      <c r="A93" s="159"/>
      <c r="B93" s="160"/>
      <c r="C93" s="194" t="s">
        <v>1259</v>
      </c>
      <c r="D93" s="190"/>
      <c r="E93" s="191">
        <v>15.6</v>
      </c>
      <c r="F93" s="161"/>
      <c r="G93" s="161"/>
      <c r="H93" s="161"/>
      <c r="I93" s="161"/>
      <c r="J93" s="161"/>
      <c r="K93" s="161"/>
      <c r="L93" s="161"/>
      <c r="M93" s="161"/>
      <c r="N93" s="161"/>
      <c r="O93" s="161"/>
      <c r="P93" s="161"/>
      <c r="Q93" s="161"/>
      <c r="R93" s="161"/>
      <c r="S93" s="161"/>
      <c r="T93" s="161"/>
      <c r="U93" s="161"/>
      <c r="V93" s="161"/>
      <c r="W93" s="161"/>
      <c r="X93" s="152"/>
      <c r="Y93" s="152"/>
      <c r="Z93" s="152"/>
      <c r="AA93" s="152"/>
      <c r="AB93" s="152"/>
      <c r="AC93" s="152"/>
      <c r="AD93" s="152"/>
      <c r="AE93" s="152"/>
      <c r="AF93" s="152"/>
      <c r="AG93" s="152" t="s">
        <v>299</v>
      </c>
      <c r="AH93" s="152">
        <v>0</v>
      </c>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59"/>
      <c r="B94" s="160"/>
      <c r="C94" s="194" t="s">
        <v>1259</v>
      </c>
      <c r="D94" s="190"/>
      <c r="E94" s="191">
        <v>15.6</v>
      </c>
      <c r="F94" s="161"/>
      <c r="G94" s="161"/>
      <c r="H94" s="161"/>
      <c r="I94" s="161"/>
      <c r="J94" s="161"/>
      <c r="K94" s="161"/>
      <c r="L94" s="161"/>
      <c r="M94" s="161"/>
      <c r="N94" s="161"/>
      <c r="O94" s="161"/>
      <c r="P94" s="161"/>
      <c r="Q94" s="161"/>
      <c r="R94" s="161"/>
      <c r="S94" s="161"/>
      <c r="T94" s="161"/>
      <c r="U94" s="161"/>
      <c r="V94" s="161"/>
      <c r="W94" s="161"/>
      <c r="X94" s="152"/>
      <c r="Y94" s="152"/>
      <c r="Z94" s="152"/>
      <c r="AA94" s="152"/>
      <c r="AB94" s="152"/>
      <c r="AC94" s="152"/>
      <c r="AD94" s="152"/>
      <c r="AE94" s="152"/>
      <c r="AF94" s="152"/>
      <c r="AG94" s="152" t="s">
        <v>299</v>
      </c>
      <c r="AH94" s="152">
        <v>0</v>
      </c>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69">
        <v>15</v>
      </c>
      <c r="B95" s="170" t="s">
        <v>1260</v>
      </c>
      <c r="C95" s="186" t="s">
        <v>548</v>
      </c>
      <c r="D95" s="171" t="s">
        <v>305</v>
      </c>
      <c r="E95" s="172">
        <v>1.56</v>
      </c>
      <c r="F95" s="173"/>
      <c r="G95" s="174">
        <f>ROUND(E95*F95,2)</f>
        <v>0</v>
      </c>
      <c r="H95" s="173"/>
      <c r="I95" s="174">
        <f>ROUND(E95*H95,2)</f>
        <v>0</v>
      </c>
      <c r="J95" s="173"/>
      <c r="K95" s="174">
        <f>ROUND(E95*J95,2)</f>
        <v>0</v>
      </c>
      <c r="L95" s="174">
        <v>21</v>
      </c>
      <c r="M95" s="174">
        <f>G95*(1+L95/100)</f>
        <v>0</v>
      </c>
      <c r="N95" s="174">
        <v>2.5249999999999999</v>
      </c>
      <c r="O95" s="174">
        <f>ROUND(E95*N95,2)</f>
        <v>3.94</v>
      </c>
      <c r="P95" s="174">
        <v>0</v>
      </c>
      <c r="Q95" s="174">
        <f>ROUND(E95*P95,2)</f>
        <v>0</v>
      </c>
      <c r="R95" s="174"/>
      <c r="S95" s="174" t="s">
        <v>254</v>
      </c>
      <c r="T95" s="175" t="s">
        <v>255</v>
      </c>
      <c r="U95" s="161">
        <v>0</v>
      </c>
      <c r="V95" s="161">
        <f>ROUND(E95*U95,2)</f>
        <v>0</v>
      </c>
      <c r="W95" s="161"/>
      <c r="X95" s="152"/>
      <c r="Y95" s="152"/>
      <c r="Z95" s="152"/>
      <c r="AA95" s="152"/>
      <c r="AB95" s="152"/>
      <c r="AC95" s="152"/>
      <c r="AD95" s="152"/>
      <c r="AE95" s="152"/>
      <c r="AF95" s="152"/>
      <c r="AG95" s="152" t="s">
        <v>295</v>
      </c>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outlineLevel="1" x14ac:dyDescent="0.2">
      <c r="A96" s="159"/>
      <c r="B96" s="160"/>
      <c r="C96" s="194" t="s">
        <v>1258</v>
      </c>
      <c r="D96" s="190"/>
      <c r="E96" s="191"/>
      <c r="F96" s="161"/>
      <c r="G96" s="161"/>
      <c r="H96" s="161"/>
      <c r="I96" s="161"/>
      <c r="J96" s="161"/>
      <c r="K96" s="161"/>
      <c r="L96" s="161"/>
      <c r="M96" s="161"/>
      <c r="N96" s="161"/>
      <c r="O96" s="161"/>
      <c r="P96" s="161"/>
      <c r="Q96" s="161"/>
      <c r="R96" s="161"/>
      <c r="S96" s="161"/>
      <c r="T96" s="161"/>
      <c r="U96" s="161"/>
      <c r="V96" s="161"/>
      <c r="W96" s="161"/>
      <c r="X96" s="152"/>
      <c r="Y96" s="152"/>
      <c r="Z96" s="152"/>
      <c r="AA96" s="152"/>
      <c r="AB96" s="152"/>
      <c r="AC96" s="152"/>
      <c r="AD96" s="152"/>
      <c r="AE96" s="152"/>
      <c r="AF96" s="152"/>
      <c r="AG96" s="152" t="s">
        <v>299</v>
      </c>
      <c r="AH96" s="152">
        <v>0</v>
      </c>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59"/>
      <c r="B97" s="160"/>
      <c r="C97" s="195" t="s">
        <v>308</v>
      </c>
      <c r="D97" s="192"/>
      <c r="E97" s="193"/>
      <c r="F97" s="161"/>
      <c r="G97" s="161"/>
      <c r="H97" s="161"/>
      <c r="I97" s="161"/>
      <c r="J97" s="161"/>
      <c r="K97" s="161"/>
      <c r="L97" s="161"/>
      <c r="M97" s="161"/>
      <c r="N97" s="161"/>
      <c r="O97" s="161"/>
      <c r="P97" s="161"/>
      <c r="Q97" s="161"/>
      <c r="R97" s="161"/>
      <c r="S97" s="161"/>
      <c r="T97" s="161"/>
      <c r="U97" s="161"/>
      <c r="V97" s="161"/>
      <c r="W97" s="161"/>
      <c r="X97" s="152"/>
      <c r="Y97" s="152"/>
      <c r="Z97" s="152"/>
      <c r="AA97" s="152"/>
      <c r="AB97" s="152"/>
      <c r="AC97" s="152"/>
      <c r="AD97" s="152"/>
      <c r="AE97" s="152"/>
      <c r="AF97" s="152"/>
      <c r="AG97" s="152" t="s">
        <v>299</v>
      </c>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59"/>
      <c r="B98" s="160"/>
      <c r="C98" s="196" t="s">
        <v>1261</v>
      </c>
      <c r="D98" s="192"/>
      <c r="E98" s="193">
        <v>15.6</v>
      </c>
      <c r="F98" s="161"/>
      <c r="G98" s="161"/>
      <c r="H98" s="161"/>
      <c r="I98" s="161"/>
      <c r="J98" s="161"/>
      <c r="K98" s="161"/>
      <c r="L98" s="161"/>
      <c r="M98" s="161"/>
      <c r="N98" s="161"/>
      <c r="O98" s="161"/>
      <c r="P98" s="161"/>
      <c r="Q98" s="161"/>
      <c r="R98" s="161"/>
      <c r="S98" s="161"/>
      <c r="T98" s="161"/>
      <c r="U98" s="161"/>
      <c r="V98" s="161"/>
      <c r="W98" s="161"/>
      <c r="X98" s="152"/>
      <c r="Y98" s="152"/>
      <c r="Z98" s="152"/>
      <c r="AA98" s="152"/>
      <c r="AB98" s="152"/>
      <c r="AC98" s="152"/>
      <c r="AD98" s="152"/>
      <c r="AE98" s="152"/>
      <c r="AF98" s="152"/>
      <c r="AG98" s="152" t="s">
        <v>299</v>
      </c>
      <c r="AH98" s="152">
        <v>2</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59"/>
      <c r="B99" s="160"/>
      <c r="C99" s="196" t="s">
        <v>1261</v>
      </c>
      <c r="D99" s="192"/>
      <c r="E99" s="193">
        <v>15.6</v>
      </c>
      <c r="F99" s="161"/>
      <c r="G99" s="161"/>
      <c r="H99" s="161"/>
      <c r="I99" s="161"/>
      <c r="J99" s="161"/>
      <c r="K99" s="161"/>
      <c r="L99" s="161"/>
      <c r="M99" s="161"/>
      <c r="N99" s="161"/>
      <c r="O99" s="161"/>
      <c r="P99" s="161"/>
      <c r="Q99" s="161"/>
      <c r="R99" s="161"/>
      <c r="S99" s="161"/>
      <c r="T99" s="161"/>
      <c r="U99" s="161"/>
      <c r="V99" s="161"/>
      <c r="W99" s="161"/>
      <c r="X99" s="152"/>
      <c r="Y99" s="152"/>
      <c r="Z99" s="152"/>
      <c r="AA99" s="152"/>
      <c r="AB99" s="152"/>
      <c r="AC99" s="152"/>
      <c r="AD99" s="152"/>
      <c r="AE99" s="152"/>
      <c r="AF99" s="152"/>
      <c r="AG99" s="152" t="s">
        <v>299</v>
      </c>
      <c r="AH99" s="152">
        <v>2</v>
      </c>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1" x14ac:dyDescent="0.2">
      <c r="A100" s="159"/>
      <c r="B100" s="160"/>
      <c r="C100" s="195" t="s">
        <v>310</v>
      </c>
      <c r="D100" s="192"/>
      <c r="E100" s="193"/>
      <c r="F100" s="161"/>
      <c r="G100" s="161"/>
      <c r="H100" s="161"/>
      <c r="I100" s="161"/>
      <c r="J100" s="161"/>
      <c r="K100" s="161"/>
      <c r="L100" s="161"/>
      <c r="M100" s="161"/>
      <c r="N100" s="161"/>
      <c r="O100" s="161"/>
      <c r="P100" s="161"/>
      <c r="Q100" s="161"/>
      <c r="R100" s="161"/>
      <c r="S100" s="161"/>
      <c r="T100" s="161"/>
      <c r="U100" s="161"/>
      <c r="V100" s="161"/>
      <c r="W100" s="161"/>
      <c r="X100" s="152"/>
      <c r="Y100" s="152"/>
      <c r="Z100" s="152"/>
      <c r="AA100" s="152"/>
      <c r="AB100" s="152"/>
      <c r="AC100" s="152"/>
      <c r="AD100" s="152"/>
      <c r="AE100" s="152"/>
      <c r="AF100" s="152"/>
      <c r="AG100" s="152" t="s">
        <v>299</v>
      </c>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59"/>
      <c r="B101" s="160"/>
      <c r="C101" s="194" t="s">
        <v>1262</v>
      </c>
      <c r="D101" s="190"/>
      <c r="E101" s="191">
        <v>1.56</v>
      </c>
      <c r="F101" s="161"/>
      <c r="G101" s="161"/>
      <c r="H101" s="161"/>
      <c r="I101" s="161"/>
      <c r="J101" s="161"/>
      <c r="K101" s="161"/>
      <c r="L101" s="161"/>
      <c r="M101" s="161"/>
      <c r="N101" s="161"/>
      <c r="O101" s="161"/>
      <c r="P101" s="161"/>
      <c r="Q101" s="161"/>
      <c r="R101" s="161"/>
      <c r="S101" s="161"/>
      <c r="T101" s="161"/>
      <c r="U101" s="161"/>
      <c r="V101" s="161"/>
      <c r="W101" s="161"/>
      <c r="X101" s="152"/>
      <c r="Y101" s="152"/>
      <c r="Z101" s="152"/>
      <c r="AA101" s="152"/>
      <c r="AB101" s="152"/>
      <c r="AC101" s="152"/>
      <c r="AD101" s="152"/>
      <c r="AE101" s="152"/>
      <c r="AF101" s="152"/>
      <c r="AG101" s="152" t="s">
        <v>299</v>
      </c>
      <c r="AH101" s="152">
        <v>0</v>
      </c>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69">
        <v>16</v>
      </c>
      <c r="B102" s="170" t="s">
        <v>1263</v>
      </c>
      <c r="C102" s="186" t="s">
        <v>1264</v>
      </c>
      <c r="D102" s="171" t="s">
        <v>446</v>
      </c>
      <c r="E102" s="172">
        <v>65.52</v>
      </c>
      <c r="F102" s="173"/>
      <c r="G102" s="174">
        <f>ROUND(E102*F102,2)</f>
        <v>0</v>
      </c>
      <c r="H102" s="173"/>
      <c r="I102" s="174">
        <f>ROUND(E102*H102,2)</f>
        <v>0</v>
      </c>
      <c r="J102" s="173"/>
      <c r="K102" s="174">
        <f>ROUND(E102*J102,2)</f>
        <v>0</v>
      </c>
      <c r="L102" s="174">
        <v>21</v>
      </c>
      <c r="M102" s="174">
        <f>G102*(1+L102/100)</f>
        <v>0</v>
      </c>
      <c r="N102" s="174">
        <v>1.0999999999999999E-2</v>
      </c>
      <c r="O102" s="174">
        <f>ROUND(E102*N102,2)</f>
        <v>0.72</v>
      </c>
      <c r="P102" s="174">
        <v>0</v>
      </c>
      <c r="Q102" s="174">
        <f>ROUND(E102*P102,2)</f>
        <v>0</v>
      </c>
      <c r="R102" s="174" t="s">
        <v>326</v>
      </c>
      <c r="S102" s="174" t="s">
        <v>261</v>
      </c>
      <c r="T102" s="175" t="s">
        <v>261</v>
      </c>
      <c r="U102" s="161">
        <v>0</v>
      </c>
      <c r="V102" s="161">
        <f>ROUND(E102*U102,2)</f>
        <v>0</v>
      </c>
      <c r="W102" s="161"/>
      <c r="X102" s="152"/>
      <c r="Y102" s="152"/>
      <c r="Z102" s="152"/>
      <c r="AA102" s="152"/>
      <c r="AB102" s="152"/>
      <c r="AC102" s="152"/>
      <c r="AD102" s="152"/>
      <c r="AE102" s="152"/>
      <c r="AF102" s="152"/>
      <c r="AG102" s="152" t="s">
        <v>327</v>
      </c>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59"/>
      <c r="B103" s="160"/>
      <c r="C103" s="194" t="s">
        <v>1258</v>
      </c>
      <c r="D103" s="190"/>
      <c r="E103" s="191"/>
      <c r="F103" s="161"/>
      <c r="G103" s="161"/>
      <c r="H103" s="161"/>
      <c r="I103" s="161"/>
      <c r="J103" s="161"/>
      <c r="K103" s="161"/>
      <c r="L103" s="161"/>
      <c r="M103" s="161"/>
      <c r="N103" s="161"/>
      <c r="O103" s="161"/>
      <c r="P103" s="161"/>
      <c r="Q103" s="161"/>
      <c r="R103" s="161"/>
      <c r="S103" s="161"/>
      <c r="T103" s="161"/>
      <c r="U103" s="161"/>
      <c r="V103" s="161"/>
      <c r="W103" s="161"/>
      <c r="X103" s="152"/>
      <c r="Y103" s="152"/>
      <c r="Z103" s="152"/>
      <c r="AA103" s="152"/>
      <c r="AB103" s="152"/>
      <c r="AC103" s="152"/>
      <c r="AD103" s="152"/>
      <c r="AE103" s="152"/>
      <c r="AF103" s="152"/>
      <c r="AG103" s="152" t="s">
        <v>299</v>
      </c>
      <c r="AH103" s="152">
        <v>0</v>
      </c>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59"/>
      <c r="B104" s="160"/>
      <c r="C104" s="195" t="s">
        <v>308</v>
      </c>
      <c r="D104" s="192"/>
      <c r="E104" s="193"/>
      <c r="F104" s="161"/>
      <c r="G104" s="161"/>
      <c r="H104" s="161"/>
      <c r="I104" s="161"/>
      <c r="J104" s="161"/>
      <c r="K104" s="161"/>
      <c r="L104" s="161"/>
      <c r="M104" s="161"/>
      <c r="N104" s="161"/>
      <c r="O104" s="161"/>
      <c r="P104" s="161"/>
      <c r="Q104" s="161"/>
      <c r="R104" s="161"/>
      <c r="S104" s="161"/>
      <c r="T104" s="161"/>
      <c r="U104" s="161"/>
      <c r="V104" s="161"/>
      <c r="W104" s="161"/>
      <c r="X104" s="152"/>
      <c r="Y104" s="152"/>
      <c r="Z104" s="152"/>
      <c r="AA104" s="152"/>
      <c r="AB104" s="152"/>
      <c r="AC104" s="152"/>
      <c r="AD104" s="152"/>
      <c r="AE104" s="152"/>
      <c r="AF104" s="152"/>
      <c r="AG104" s="152" t="s">
        <v>299</v>
      </c>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outlineLevel="1" x14ac:dyDescent="0.2">
      <c r="A105" s="159"/>
      <c r="B105" s="160"/>
      <c r="C105" s="196" t="s">
        <v>1261</v>
      </c>
      <c r="D105" s="192"/>
      <c r="E105" s="193">
        <v>15.6</v>
      </c>
      <c r="F105" s="161"/>
      <c r="G105" s="161"/>
      <c r="H105" s="161"/>
      <c r="I105" s="161"/>
      <c r="J105" s="161"/>
      <c r="K105" s="161"/>
      <c r="L105" s="161"/>
      <c r="M105" s="161"/>
      <c r="N105" s="161"/>
      <c r="O105" s="161"/>
      <c r="P105" s="161"/>
      <c r="Q105" s="161"/>
      <c r="R105" s="161"/>
      <c r="S105" s="161"/>
      <c r="T105" s="161"/>
      <c r="U105" s="161"/>
      <c r="V105" s="161"/>
      <c r="W105" s="161"/>
      <c r="X105" s="152"/>
      <c r="Y105" s="152"/>
      <c r="Z105" s="152"/>
      <c r="AA105" s="152"/>
      <c r="AB105" s="152"/>
      <c r="AC105" s="152"/>
      <c r="AD105" s="152"/>
      <c r="AE105" s="152"/>
      <c r="AF105" s="152"/>
      <c r="AG105" s="152" t="s">
        <v>299</v>
      </c>
      <c r="AH105" s="152">
        <v>2</v>
      </c>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59"/>
      <c r="B106" s="160"/>
      <c r="C106" s="196" t="s">
        <v>1261</v>
      </c>
      <c r="D106" s="192"/>
      <c r="E106" s="193">
        <v>15.6</v>
      </c>
      <c r="F106" s="161"/>
      <c r="G106" s="161"/>
      <c r="H106" s="161"/>
      <c r="I106" s="161"/>
      <c r="J106" s="161"/>
      <c r="K106" s="161"/>
      <c r="L106" s="161"/>
      <c r="M106" s="161"/>
      <c r="N106" s="161"/>
      <c r="O106" s="161"/>
      <c r="P106" s="161"/>
      <c r="Q106" s="161"/>
      <c r="R106" s="161"/>
      <c r="S106" s="161"/>
      <c r="T106" s="161"/>
      <c r="U106" s="161"/>
      <c r="V106" s="161"/>
      <c r="W106" s="161"/>
      <c r="X106" s="152"/>
      <c r="Y106" s="152"/>
      <c r="Z106" s="152"/>
      <c r="AA106" s="152"/>
      <c r="AB106" s="152"/>
      <c r="AC106" s="152"/>
      <c r="AD106" s="152"/>
      <c r="AE106" s="152"/>
      <c r="AF106" s="152"/>
      <c r="AG106" s="152" t="s">
        <v>299</v>
      </c>
      <c r="AH106" s="152">
        <v>2</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59"/>
      <c r="B107" s="160"/>
      <c r="C107" s="195" t="s">
        <v>310</v>
      </c>
      <c r="D107" s="192"/>
      <c r="E107" s="193"/>
      <c r="F107" s="161"/>
      <c r="G107" s="161"/>
      <c r="H107" s="161"/>
      <c r="I107" s="161"/>
      <c r="J107" s="161"/>
      <c r="K107" s="161"/>
      <c r="L107" s="161"/>
      <c r="M107" s="161"/>
      <c r="N107" s="161"/>
      <c r="O107" s="161"/>
      <c r="P107" s="161"/>
      <c r="Q107" s="161"/>
      <c r="R107" s="161"/>
      <c r="S107" s="161"/>
      <c r="T107" s="161"/>
      <c r="U107" s="161"/>
      <c r="V107" s="161"/>
      <c r="W107" s="161"/>
      <c r="X107" s="152"/>
      <c r="Y107" s="152"/>
      <c r="Z107" s="152"/>
      <c r="AA107" s="152"/>
      <c r="AB107" s="152"/>
      <c r="AC107" s="152"/>
      <c r="AD107" s="152"/>
      <c r="AE107" s="152"/>
      <c r="AF107" s="152"/>
      <c r="AG107" s="152" t="s">
        <v>299</v>
      </c>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outlineLevel="1" x14ac:dyDescent="0.2">
      <c r="A108" s="159"/>
      <c r="B108" s="160"/>
      <c r="C108" s="194" t="s">
        <v>1265</v>
      </c>
      <c r="D108" s="190"/>
      <c r="E108" s="191">
        <v>65.52</v>
      </c>
      <c r="F108" s="161"/>
      <c r="G108" s="161"/>
      <c r="H108" s="161"/>
      <c r="I108" s="161"/>
      <c r="J108" s="161"/>
      <c r="K108" s="161"/>
      <c r="L108" s="161"/>
      <c r="M108" s="161"/>
      <c r="N108" s="161"/>
      <c r="O108" s="161"/>
      <c r="P108" s="161"/>
      <c r="Q108" s="161"/>
      <c r="R108" s="161"/>
      <c r="S108" s="161"/>
      <c r="T108" s="161"/>
      <c r="U108" s="161"/>
      <c r="V108" s="161"/>
      <c r="W108" s="161"/>
      <c r="X108" s="152"/>
      <c r="Y108" s="152"/>
      <c r="Z108" s="152"/>
      <c r="AA108" s="152"/>
      <c r="AB108" s="152"/>
      <c r="AC108" s="152"/>
      <c r="AD108" s="152"/>
      <c r="AE108" s="152"/>
      <c r="AF108" s="152"/>
      <c r="AG108" s="152" t="s">
        <v>299</v>
      </c>
      <c r="AH108" s="152">
        <v>0</v>
      </c>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x14ac:dyDescent="0.2">
      <c r="A109" s="163" t="s">
        <v>249</v>
      </c>
      <c r="B109" s="164" t="s">
        <v>176</v>
      </c>
      <c r="C109" s="184" t="s">
        <v>177</v>
      </c>
      <c r="D109" s="165"/>
      <c r="E109" s="166"/>
      <c r="F109" s="167"/>
      <c r="G109" s="167">
        <f>SUMIF(AG110:AG114,"&lt;&gt;NOR",G110:G114)</f>
        <v>0</v>
      </c>
      <c r="H109" s="167"/>
      <c r="I109" s="167">
        <f>SUM(I110:I114)</f>
        <v>0</v>
      </c>
      <c r="J109" s="167"/>
      <c r="K109" s="167">
        <f>SUM(K110:K114)</f>
        <v>0</v>
      </c>
      <c r="L109" s="167"/>
      <c r="M109" s="167">
        <f>SUM(M110:M114)</f>
        <v>0</v>
      </c>
      <c r="N109" s="167"/>
      <c r="O109" s="167">
        <f>SUM(O110:O114)</f>
        <v>0</v>
      </c>
      <c r="P109" s="167"/>
      <c r="Q109" s="167">
        <f>SUM(Q110:Q114)</f>
        <v>0</v>
      </c>
      <c r="R109" s="167"/>
      <c r="S109" s="167"/>
      <c r="T109" s="168"/>
      <c r="U109" s="162"/>
      <c r="V109" s="162">
        <f>SUM(V110:V114)</f>
        <v>9.66</v>
      </c>
      <c r="W109" s="162"/>
      <c r="AG109" t="s">
        <v>250</v>
      </c>
    </row>
    <row r="110" spans="1:60" outlineLevel="1" x14ac:dyDescent="0.2">
      <c r="A110" s="169">
        <v>17</v>
      </c>
      <c r="B110" s="170" t="s">
        <v>1266</v>
      </c>
      <c r="C110" s="186" t="s">
        <v>1267</v>
      </c>
      <c r="D110" s="171" t="s">
        <v>350</v>
      </c>
      <c r="E110" s="172">
        <v>24.766529999999999</v>
      </c>
      <c r="F110" s="173"/>
      <c r="G110" s="174">
        <f>ROUND(E110*F110,2)</f>
        <v>0</v>
      </c>
      <c r="H110" s="173"/>
      <c r="I110" s="174">
        <f>ROUND(E110*H110,2)</f>
        <v>0</v>
      </c>
      <c r="J110" s="173"/>
      <c r="K110" s="174">
        <f>ROUND(E110*J110,2)</f>
        <v>0</v>
      </c>
      <c r="L110" s="174">
        <v>21</v>
      </c>
      <c r="M110" s="174">
        <f>G110*(1+L110/100)</f>
        <v>0</v>
      </c>
      <c r="N110" s="174">
        <v>0</v>
      </c>
      <c r="O110" s="174">
        <f>ROUND(E110*N110,2)</f>
        <v>0</v>
      </c>
      <c r="P110" s="174">
        <v>0</v>
      </c>
      <c r="Q110" s="174">
        <f>ROUND(E110*P110,2)</f>
        <v>0</v>
      </c>
      <c r="R110" s="174" t="s">
        <v>333</v>
      </c>
      <c r="S110" s="174" t="s">
        <v>261</v>
      </c>
      <c r="T110" s="175" t="s">
        <v>261</v>
      </c>
      <c r="U110" s="161">
        <v>0.39</v>
      </c>
      <c r="V110" s="161">
        <f>ROUND(E110*U110,2)</f>
        <v>9.66</v>
      </c>
      <c r="W110" s="161"/>
      <c r="X110" s="152"/>
      <c r="Y110" s="152"/>
      <c r="Z110" s="152"/>
      <c r="AA110" s="152"/>
      <c r="AB110" s="152"/>
      <c r="AC110" s="152"/>
      <c r="AD110" s="152"/>
      <c r="AE110" s="152"/>
      <c r="AF110" s="152"/>
      <c r="AG110" s="152" t="s">
        <v>351</v>
      </c>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59"/>
      <c r="B111" s="160"/>
      <c r="C111" s="254" t="s">
        <v>352</v>
      </c>
      <c r="D111" s="255"/>
      <c r="E111" s="255"/>
      <c r="F111" s="255"/>
      <c r="G111" s="255"/>
      <c r="H111" s="161"/>
      <c r="I111" s="161"/>
      <c r="J111" s="161"/>
      <c r="K111" s="161"/>
      <c r="L111" s="161"/>
      <c r="M111" s="161"/>
      <c r="N111" s="161"/>
      <c r="O111" s="161"/>
      <c r="P111" s="161"/>
      <c r="Q111" s="161"/>
      <c r="R111" s="161"/>
      <c r="S111" s="161"/>
      <c r="T111" s="161"/>
      <c r="U111" s="161"/>
      <c r="V111" s="161"/>
      <c r="W111" s="161"/>
      <c r="X111" s="152"/>
      <c r="Y111" s="152"/>
      <c r="Z111" s="152"/>
      <c r="AA111" s="152"/>
      <c r="AB111" s="152"/>
      <c r="AC111" s="152"/>
      <c r="AD111" s="152"/>
      <c r="AE111" s="152"/>
      <c r="AF111" s="152"/>
      <c r="AG111" s="152" t="s">
        <v>297</v>
      </c>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59"/>
      <c r="B112" s="160"/>
      <c r="C112" s="194" t="s">
        <v>353</v>
      </c>
      <c r="D112" s="190"/>
      <c r="E112" s="191"/>
      <c r="F112" s="161"/>
      <c r="G112" s="161"/>
      <c r="H112" s="161"/>
      <c r="I112" s="161"/>
      <c r="J112" s="161"/>
      <c r="K112" s="161"/>
      <c r="L112" s="161"/>
      <c r="M112" s="161"/>
      <c r="N112" s="161"/>
      <c r="O112" s="161"/>
      <c r="P112" s="161"/>
      <c r="Q112" s="161"/>
      <c r="R112" s="161"/>
      <c r="S112" s="161"/>
      <c r="T112" s="161"/>
      <c r="U112" s="161"/>
      <c r="V112" s="161"/>
      <c r="W112" s="161"/>
      <c r="X112" s="152"/>
      <c r="Y112" s="152"/>
      <c r="Z112" s="152"/>
      <c r="AA112" s="152"/>
      <c r="AB112" s="152"/>
      <c r="AC112" s="152"/>
      <c r="AD112" s="152"/>
      <c r="AE112" s="152"/>
      <c r="AF112" s="152"/>
      <c r="AG112" s="152" t="s">
        <v>299</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59"/>
      <c r="B113" s="160"/>
      <c r="C113" s="194" t="s">
        <v>1268</v>
      </c>
      <c r="D113" s="190"/>
      <c r="E113" s="191"/>
      <c r="F113" s="161"/>
      <c r="G113" s="161"/>
      <c r="H113" s="161"/>
      <c r="I113" s="161"/>
      <c r="J113" s="161"/>
      <c r="K113" s="161"/>
      <c r="L113" s="161"/>
      <c r="M113" s="161"/>
      <c r="N113" s="161"/>
      <c r="O113" s="161"/>
      <c r="P113" s="161"/>
      <c r="Q113" s="161"/>
      <c r="R113" s="161"/>
      <c r="S113" s="161"/>
      <c r="T113" s="161"/>
      <c r="U113" s="161"/>
      <c r="V113" s="161"/>
      <c r="W113" s="161"/>
      <c r="X113" s="152"/>
      <c r="Y113" s="152"/>
      <c r="Z113" s="152"/>
      <c r="AA113" s="152"/>
      <c r="AB113" s="152"/>
      <c r="AC113" s="152"/>
      <c r="AD113" s="152"/>
      <c r="AE113" s="152"/>
      <c r="AF113" s="152"/>
      <c r="AG113" s="152" t="s">
        <v>299</v>
      </c>
      <c r="AH113" s="152">
        <v>0</v>
      </c>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outlineLevel="1" x14ac:dyDescent="0.2">
      <c r="A114" s="159"/>
      <c r="B114" s="160"/>
      <c r="C114" s="194" t="s">
        <v>1269</v>
      </c>
      <c r="D114" s="190"/>
      <c r="E114" s="191">
        <v>24.766529999999999</v>
      </c>
      <c r="F114" s="161"/>
      <c r="G114" s="161"/>
      <c r="H114" s="161"/>
      <c r="I114" s="161"/>
      <c r="J114" s="161"/>
      <c r="K114" s="161"/>
      <c r="L114" s="161"/>
      <c r="M114" s="161"/>
      <c r="N114" s="161"/>
      <c r="O114" s="161"/>
      <c r="P114" s="161"/>
      <c r="Q114" s="161"/>
      <c r="R114" s="161"/>
      <c r="S114" s="161"/>
      <c r="T114" s="161"/>
      <c r="U114" s="161"/>
      <c r="V114" s="161"/>
      <c r="W114" s="161"/>
      <c r="X114" s="152"/>
      <c r="Y114" s="152"/>
      <c r="Z114" s="152"/>
      <c r="AA114" s="152"/>
      <c r="AB114" s="152"/>
      <c r="AC114" s="152"/>
      <c r="AD114" s="152"/>
      <c r="AE114" s="152"/>
      <c r="AF114" s="152"/>
      <c r="AG114" s="152" t="s">
        <v>299</v>
      </c>
      <c r="AH114" s="152">
        <v>0</v>
      </c>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x14ac:dyDescent="0.2">
      <c r="A115" s="163" t="s">
        <v>249</v>
      </c>
      <c r="B115" s="164" t="s">
        <v>190</v>
      </c>
      <c r="C115" s="184" t="s">
        <v>191</v>
      </c>
      <c r="D115" s="165"/>
      <c r="E115" s="166"/>
      <c r="F115" s="167"/>
      <c r="G115" s="167">
        <f>SUMIF(AG116:AG135,"&lt;&gt;NOR",G116:G135)</f>
        <v>0</v>
      </c>
      <c r="H115" s="167"/>
      <c r="I115" s="167">
        <f>SUM(I116:I135)</f>
        <v>0</v>
      </c>
      <c r="J115" s="167"/>
      <c r="K115" s="167">
        <f>SUM(K116:K135)</f>
        <v>0</v>
      </c>
      <c r="L115" s="167"/>
      <c r="M115" s="167">
        <f>SUM(M116:M135)</f>
        <v>0</v>
      </c>
      <c r="N115" s="167"/>
      <c r="O115" s="167">
        <f>SUM(O116:O135)</f>
        <v>0.1</v>
      </c>
      <c r="P115" s="167"/>
      <c r="Q115" s="167">
        <f>SUM(Q116:Q135)</f>
        <v>0</v>
      </c>
      <c r="R115" s="167"/>
      <c r="S115" s="167"/>
      <c r="T115" s="168"/>
      <c r="U115" s="162"/>
      <c r="V115" s="162">
        <f>SUM(V116:V135)</f>
        <v>7.58</v>
      </c>
      <c r="W115" s="162"/>
      <c r="AG115" t="s">
        <v>250</v>
      </c>
    </row>
    <row r="116" spans="1:60" ht="22.5" outlineLevel="1" x14ac:dyDescent="0.2">
      <c r="A116" s="169">
        <v>18</v>
      </c>
      <c r="B116" s="170" t="s">
        <v>1270</v>
      </c>
      <c r="C116" s="186" t="s">
        <v>1271</v>
      </c>
      <c r="D116" s="171" t="s">
        <v>369</v>
      </c>
      <c r="E116" s="172">
        <v>100</v>
      </c>
      <c r="F116" s="173"/>
      <c r="G116" s="174">
        <f>ROUND(E116*F116,2)</f>
        <v>0</v>
      </c>
      <c r="H116" s="173"/>
      <c r="I116" s="174">
        <f>ROUND(E116*H116,2)</f>
        <v>0</v>
      </c>
      <c r="J116" s="173"/>
      <c r="K116" s="174">
        <f>ROUND(E116*J116,2)</f>
        <v>0</v>
      </c>
      <c r="L116" s="174">
        <v>21</v>
      </c>
      <c r="M116" s="174">
        <f>G116*(1+L116/100)</f>
        <v>0</v>
      </c>
      <c r="N116" s="174">
        <v>9.8999999999999999E-4</v>
      </c>
      <c r="O116" s="174">
        <f>ROUND(E116*N116,2)</f>
        <v>0.1</v>
      </c>
      <c r="P116" s="174">
        <v>0</v>
      </c>
      <c r="Q116" s="174">
        <f>ROUND(E116*P116,2)</f>
        <v>0</v>
      </c>
      <c r="R116" s="174" t="s">
        <v>190</v>
      </c>
      <c r="S116" s="174" t="s">
        <v>261</v>
      </c>
      <c r="T116" s="175" t="s">
        <v>261</v>
      </c>
      <c r="U116" s="161">
        <v>7.5829999999999995E-2</v>
      </c>
      <c r="V116" s="161">
        <f>ROUND(E116*U116,2)</f>
        <v>7.58</v>
      </c>
      <c r="W116" s="161"/>
      <c r="X116" s="152"/>
      <c r="Y116" s="152"/>
      <c r="Z116" s="152"/>
      <c r="AA116" s="152"/>
      <c r="AB116" s="152"/>
      <c r="AC116" s="152"/>
      <c r="AD116" s="152"/>
      <c r="AE116" s="152"/>
      <c r="AF116" s="152"/>
      <c r="AG116" s="152" t="s">
        <v>1272</v>
      </c>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59"/>
      <c r="B117" s="160"/>
      <c r="C117" s="194" t="s">
        <v>1273</v>
      </c>
      <c r="D117" s="190"/>
      <c r="E117" s="191"/>
      <c r="F117" s="161"/>
      <c r="G117" s="161"/>
      <c r="H117" s="161"/>
      <c r="I117" s="161"/>
      <c r="J117" s="161"/>
      <c r="K117" s="161"/>
      <c r="L117" s="161"/>
      <c r="M117" s="161"/>
      <c r="N117" s="161"/>
      <c r="O117" s="161"/>
      <c r="P117" s="161"/>
      <c r="Q117" s="161"/>
      <c r="R117" s="161"/>
      <c r="S117" s="161"/>
      <c r="T117" s="161"/>
      <c r="U117" s="161"/>
      <c r="V117" s="161"/>
      <c r="W117" s="161"/>
      <c r="X117" s="152"/>
      <c r="Y117" s="152"/>
      <c r="Z117" s="152"/>
      <c r="AA117" s="152"/>
      <c r="AB117" s="152"/>
      <c r="AC117" s="152"/>
      <c r="AD117" s="152"/>
      <c r="AE117" s="152"/>
      <c r="AF117" s="152"/>
      <c r="AG117" s="152" t="s">
        <v>299</v>
      </c>
      <c r="AH117" s="152">
        <v>0</v>
      </c>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59"/>
      <c r="B118" s="160"/>
      <c r="C118" s="194" t="s">
        <v>1274</v>
      </c>
      <c r="D118" s="190"/>
      <c r="E118" s="191">
        <v>100</v>
      </c>
      <c r="F118" s="161"/>
      <c r="G118" s="161"/>
      <c r="H118" s="161"/>
      <c r="I118" s="161"/>
      <c r="J118" s="161"/>
      <c r="K118" s="161"/>
      <c r="L118" s="161"/>
      <c r="M118" s="161"/>
      <c r="N118" s="161"/>
      <c r="O118" s="161"/>
      <c r="P118" s="161"/>
      <c r="Q118" s="161"/>
      <c r="R118" s="161"/>
      <c r="S118" s="161"/>
      <c r="T118" s="161"/>
      <c r="U118" s="161"/>
      <c r="V118" s="161"/>
      <c r="W118" s="161"/>
      <c r="X118" s="152"/>
      <c r="Y118" s="152"/>
      <c r="Z118" s="152"/>
      <c r="AA118" s="152"/>
      <c r="AB118" s="152"/>
      <c r="AC118" s="152"/>
      <c r="AD118" s="152"/>
      <c r="AE118" s="152"/>
      <c r="AF118" s="152"/>
      <c r="AG118" s="152" t="s">
        <v>299</v>
      </c>
      <c r="AH118" s="152">
        <v>0</v>
      </c>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outlineLevel="1" x14ac:dyDescent="0.2">
      <c r="A119" s="169">
        <v>19</v>
      </c>
      <c r="B119" s="170" t="s">
        <v>504</v>
      </c>
      <c r="C119" s="186" t="s">
        <v>1275</v>
      </c>
      <c r="D119" s="171" t="s">
        <v>446</v>
      </c>
      <c r="E119" s="172">
        <v>2</v>
      </c>
      <c r="F119" s="173"/>
      <c r="G119" s="174">
        <f>ROUND(E119*F119,2)</f>
        <v>0</v>
      </c>
      <c r="H119" s="173"/>
      <c r="I119" s="174">
        <f>ROUND(E119*H119,2)</f>
        <v>0</v>
      </c>
      <c r="J119" s="173"/>
      <c r="K119" s="174">
        <f>ROUND(E119*J119,2)</f>
        <v>0</v>
      </c>
      <c r="L119" s="174">
        <v>21</v>
      </c>
      <c r="M119" s="174">
        <f>G119*(1+L119/100)</f>
        <v>0</v>
      </c>
      <c r="N119" s="174">
        <v>0</v>
      </c>
      <c r="O119" s="174">
        <f>ROUND(E119*N119,2)</f>
        <v>0</v>
      </c>
      <c r="P119" s="174">
        <v>0</v>
      </c>
      <c r="Q119" s="174">
        <f>ROUND(E119*P119,2)</f>
        <v>0</v>
      </c>
      <c r="R119" s="174"/>
      <c r="S119" s="174" t="s">
        <v>254</v>
      </c>
      <c r="T119" s="175" t="s">
        <v>255</v>
      </c>
      <c r="U119" s="161">
        <v>0</v>
      </c>
      <c r="V119" s="161">
        <f>ROUND(E119*U119,2)</f>
        <v>0</v>
      </c>
      <c r="W119" s="161"/>
      <c r="X119" s="152"/>
      <c r="Y119" s="152"/>
      <c r="Z119" s="152"/>
      <c r="AA119" s="152"/>
      <c r="AB119" s="152"/>
      <c r="AC119" s="152"/>
      <c r="AD119" s="152"/>
      <c r="AE119" s="152"/>
      <c r="AF119" s="152"/>
      <c r="AG119" s="152" t="s">
        <v>295</v>
      </c>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row>
    <row r="120" spans="1:60" outlineLevel="1" x14ac:dyDescent="0.2">
      <c r="A120" s="159"/>
      <c r="B120" s="160"/>
      <c r="C120" s="194" t="s">
        <v>1276</v>
      </c>
      <c r="D120" s="190"/>
      <c r="E120" s="191"/>
      <c r="F120" s="161"/>
      <c r="G120" s="161"/>
      <c r="H120" s="161"/>
      <c r="I120" s="161"/>
      <c r="J120" s="161"/>
      <c r="K120" s="161"/>
      <c r="L120" s="161"/>
      <c r="M120" s="161"/>
      <c r="N120" s="161"/>
      <c r="O120" s="161"/>
      <c r="P120" s="161"/>
      <c r="Q120" s="161"/>
      <c r="R120" s="161"/>
      <c r="S120" s="161"/>
      <c r="T120" s="161"/>
      <c r="U120" s="161"/>
      <c r="V120" s="161"/>
      <c r="W120" s="161"/>
      <c r="X120" s="152"/>
      <c r="Y120" s="152"/>
      <c r="Z120" s="152"/>
      <c r="AA120" s="152"/>
      <c r="AB120" s="152"/>
      <c r="AC120" s="152"/>
      <c r="AD120" s="152"/>
      <c r="AE120" s="152"/>
      <c r="AF120" s="152"/>
      <c r="AG120" s="152" t="s">
        <v>299</v>
      </c>
      <c r="AH120" s="152">
        <v>0</v>
      </c>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59"/>
      <c r="B121" s="160"/>
      <c r="C121" s="194" t="s">
        <v>1277</v>
      </c>
      <c r="D121" s="190"/>
      <c r="E121" s="191"/>
      <c r="F121" s="161"/>
      <c r="G121" s="161"/>
      <c r="H121" s="161"/>
      <c r="I121" s="161"/>
      <c r="J121" s="161"/>
      <c r="K121" s="161"/>
      <c r="L121" s="161"/>
      <c r="M121" s="161"/>
      <c r="N121" s="161"/>
      <c r="O121" s="161"/>
      <c r="P121" s="161"/>
      <c r="Q121" s="161"/>
      <c r="R121" s="161"/>
      <c r="S121" s="161"/>
      <c r="T121" s="161"/>
      <c r="U121" s="161"/>
      <c r="V121" s="161"/>
      <c r="W121" s="161"/>
      <c r="X121" s="152"/>
      <c r="Y121" s="152"/>
      <c r="Z121" s="152"/>
      <c r="AA121" s="152"/>
      <c r="AB121" s="152"/>
      <c r="AC121" s="152"/>
      <c r="AD121" s="152"/>
      <c r="AE121" s="152"/>
      <c r="AF121" s="152"/>
      <c r="AG121" s="152" t="s">
        <v>299</v>
      </c>
      <c r="AH121" s="152">
        <v>0</v>
      </c>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outlineLevel="1" x14ac:dyDescent="0.2">
      <c r="A122" s="159"/>
      <c r="B122" s="160"/>
      <c r="C122" s="194" t="s">
        <v>1278</v>
      </c>
      <c r="D122" s="190"/>
      <c r="E122" s="191"/>
      <c r="F122" s="161"/>
      <c r="G122" s="161"/>
      <c r="H122" s="161"/>
      <c r="I122" s="161"/>
      <c r="J122" s="161"/>
      <c r="K122" s="161"/>
      <c r="L122" s="161"/>
      <c r="M122" s="161"/>
      <c r="N122" s="161"/>
      <c r="O122" s="161"/>
      <c r="P122" s="161"/>
      <c r="Q122" s="161"/>
      <c r="R122" s="161"/>
      <c r="S122" s="161"/>
      <c r="T122" s="161"/>
      <c r="U122" s="161"/>
      <c r="V122" s="161"/>
      <c r="W122" s="161"/>
      <c r="X122" s="152"/>
      <c r="Y122" s="152"/>
      <c r="Z122" s="152"/>
      <c r="AA122" s="152"/>
      <c r="AB122" s="152"/>
      <c r="AC122" s="152"/>
      <c r="AD122" s="152"/>
      <c r="AE122" s="152"/>
      <c r="AF122" s="152"/>
      <c r="AG122" s="152" t="s">
        <v>299</v>
      </c>
      <c r="AH122" s="152">
        <v>0</v>
      </c>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row>
    <row r="123" spans="1:60" outlineLevel="1" x14ac:dyDescent="0.2">
      <c r="A123" s="159"/>
      <c r="B123" s="160"/>
      <c r="C123" s="194" t="s">
        <v>1279</v>
      </c>
      <c r="D123" s="190"/>
      <c r="E123" s="191"/>
      <c r="F123" s="161"/>
      <c r="G123" s="161"/>
      <c r="H123" s="161"/>
      <c r="I123" s="161"/>
      <c r="J123" s="161"/>
      <c r="K123" s="161"/>
      <c r="L123" s="161"/>
      <c r="M123" s="161"/>
      <c r="N123" s="161"/>
      <c r="O123" s="161"/>
      <c r="P123" s="161"/>
      <c r="Q123" s="161"/>
      <c r="R123" s="161"/>
      <c r="S123" s="161"/>
      <c r="T123" s="161"/>
      <c r="U123" s="161"/>
      <c r="V123" s="161"/>
      <c r="W123" s="161"/>
      <c r="X123" s="152"/>
      <c r="Y123" s="152"/>
      <c r="Z123" s="152"/>
      <c r="AA123" s="152"/>
      <c r="AB123" s="152"/>
      <c r="AC123" s="152"/>
      <c r="AD123" s="152"/>
      <c r="AE123" s="152"/>
      <c r="AF123" s="152"/>
      <c r="AG123" s="152" t="s">
        <v>299</v>
      </c>
      <c r="AH123" s="152">
        <v>0</v>
      </c>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59"/>
      <c r="B124" s="160"/>
      <c r="C124" s="194" t="s">
        <v>1280</v>
      </c>
      <c r="D124" s="190"/>
      <c r="E124" s="191"/>
      <c r="F124" s="161"/>
      <c r="G124" s="161"/>
      <c r="H124" s="161"/>
      <c r="I124" s="161"/>
      <c r="J124" s="161"/>
      <c r="K124" s="161"/>
      <c r="L124" s="161"/>
      <c r="M124" s="161"/>
      <c r="N124" s="161"/>
      <c r="O124" s="161"/>
      <c r="P124" s="161"/>
      <c r="Q124" s="161"/>
      <c r="R124" s="161"/>
      <c r="S124" s="161"/>
      <c r="T124" s="161"/>
      <c r="U124" s="161"/>
      <c r="V124" s="161"/>
      <c r="W124" s="161"/>
      <c r="X124" s="152"/>
      <c r="Y124" s="152"/>
      <c r="Z124" s="152"/>
      <c r="AA124" s="152"/>
      <c r="AB124" s="152"/>
      <c r="AC124" s="152"/>
      <c r="AD124" s="152"/>
      <c r="AE124" s="152"/>
      <c r="AF124" s="152"/>
      <c r="AG124" s="152" t="s">
        <v>299</v>
      </c>
      <c r="AH124" s="152">
        <v>0</v>
      </c>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outlineLevel="1" x14ac:dyDescent="0.2">
      <c r="A125" s="159"/>
      <c r="B125" s="160"/>
      <c r="C125" s="194" t="s">
        <v>1281</v>
      </c>
      <c r="D125" s="190"/>
      <c r="E125" s="191"/>
      <c r="F125" s="161"/>
      <c r="G125" s="161"/>
      <c r="H125" s="161"/>
      <c r="I125" s="161"/>
      <c r="J125" s="161"/>
      <c r="K125" s="161"/>
      <c r="L125" s="161"/>
      <c r="M125" s="161"/>
      <c r="N125" s="161"/>
      <c r="O125" s="161"/>
      <c r="P125" s="161"/>
      <c r="Q125" s="161"/>
      <c r="R125" s="161"/>
      <c r="S125" s="161"/>
      <c r="T125" s="161"/>
      <c r="U125" s="161"/>
      <c r="V125" s="161"/>
      <c r="W125" s="161"/>
      <c r="X125" s="152"/>
      <c r="Y125" s="152"/>
      <c r="Z125" s="152"/>
      <c r="AA125" s="152"/>
      <c r="AB125" s="152"/>
      <c r="AC125" s="152"/>
      <c r="AD125" s="152"/>
      <c r="AE125" s="152"/>
      <c r="AF125" s="152"/>
      <c r="AG125" s="152" t="s">
        <v>299</v>
      </c>
      <c r="AH125" s="152">
        <v>0</v>
      </c>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row>
    <row r="126" spans="1:60" outlineLevel="1" x14ac:dyDescent="0.2">
      <c r="A126" s="159"/>
      <c r="B126" s="160"/>
      <c r="C126" s="194" t="s">
        <v>543</v>
      </c>
      <c r="D126" s="190"/>
      <c r="E126" s="191">
        <v>2</v>
      </c>
      <c r="F126" s="161"/>
      <c r="G126" s="161"/>
      <c r="H126" s="161"/>
      <c r="I126" s="161"/>
      <c r="J126" s="161"/>
      <c r="K126" s="161"/>
      <c r="L126" s="161"/>
      <c r="M126" s="161"/>
      <c r="N126" s="161"/>
      <c r="O126" s="161"/>
      <c r="P126" s="161"/>
      <c r="Q126" s="161"/>
      <c r="R126" s="161"/>
      <c r="S126" s="161"/>
      <c r="T126" s="161"/>
      <c r="U126" s="161"/>
      <c r="V126" s="161"/>
      <c r="W126" s="161"/>
      <c r="X126" s="152"/>
      <c r="Y126" s="152"/>
      <c r="Z126" s="152"/>
      <c r="AA126" s="152"/>
      <c r="AB126" s="152"/>
      <c r="AC126" s="152"/>
      <c r="AD126" s="152"/>
      <c r="AE126" s="152"/>
      <c r="AF126" s="152"/>
      <c r="AG126" s="152" t="s">
        <v>299</v>
      </c>
      <c r="AH126" s="152">
        <v>0</v>
      </c>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row>
    <row r="127" spans="1:60" outlineLevel="1" x14ac:dyDescent="0.2">
      <c r="A127" s="169">
        <v>20</v>
      </c>
      <c r="B127" s="170" t="s">
        <v>1282</v>
      </c>
      <c r="C127" s="186" t="s">
        <v>1283</v>
      </c>
      <c r="D127" s="171" t="s">
        <v>446</v>
      </c>
      <c r="E127" s="172">
        <v>2</v>
      </c>
      <c r="F127" s="173"/>
      <c r="G127" s="174">
        <f>ROUND(E127*F127,2)</f>
        <v>0</v>
      </c>
      <c r="H127" s="173"/>
      <c r="I127" s="174">
        <f>ROUND(E127*H127,2)</f>
        <v>0</v>
      </c>
      <c r="J127" s="173"/>
      <c r="K127" s="174">
        <f>ROUND(E127*J127,2)</f>
        <v>0</v>
      </c>
      <c r="L127" s="174">
        <v>21</v>
      </c>
      <c r="M127" s="174">
        <f>G127*(1+L127/100)</f>
        <v>0</v>
      </c>
      <c r="N127" s="174">
        <v>0</v>
      </c>
      <c r="O127" s="174">
        <f>ROUND(E127*N127,2)</f>
        <v>0</v>
      </c>
      <c r="P127" s="174">
        <v>0</v>
      </c>
      <c r="Q127" s="174">
        <f>ROUND(E127*P127,2)</f>
        <v>0</v>
      </c>
      <c r="R127" s="174"/>
      <c r="S127" s="174" t="s">
        <v>254</v>
      </c>
      <c r="T127" s="175" t="s">
        <v>255</v>
      </c>
      <c r="U127" s="161">
        <v>0</v>
      </c>
      <c r="V127" s="161">
        <f>ROUND(E127*U127,2)</f>
        <v>0</v>
      </c>
      <c r="W127" s="161"/>
      <c r="X127" s="152"/>
      <c r="Y127" s="152"/>
      <c r="Z127" s="152"/>
      <c r="AA127" s="152"/>
      <c r="AB127" s="152"/>
      <c r="AC127" s="152"/>
      <c r="AD127" s="152"/>
      <c r="AE127" s="152"/>
      <c r="AF127" s="152"/>
      <c r="AG127" s="152" t="s">
        <v>295</v>
      </c>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row>
    <row r="128" spans="1:60" outlineLevel="1" x14ac:dyDescent="0.2">
      <c r="A128" s="159"/>
      <c r="B128" s="160"/>
      <c r="C128" s="194" t="s">
        <v>543</v>
      </c>
      <c r="D128" s="190"/>
      <c r="E128" s="191">
        <v>2</v>
      </c>
      <c r="F128" s="161"/>
      <c r="G128" s="161"/>
      <c r="H128" s="161"/>
      <c r="I128" s="161"/>
      <c r="J128" s="161"/>
      <c r="K128" s="161"/>
      <c r="L128" s="161"/>
      <c r="M128" s="161"/>
      <c r="N128" s="161"/>
      <c r="O128" s="161"/>
      <c r="P128" s="161"/>
      <c r="Q128" s="161"/>
      <c r="R128" s="161"/>
      <c r="S128" s="161"/>
      <c r="T128" s="161"/>
      <c r="U128" s="161"/>
      <c r="V128" s="161"/>
      <c r="W128" s="161"/>
      <c r="X128" s="152"/>
      <c r="Y128" s="152"/>
      <c r="Z128" s="152"/>
      <c r="AA128" s="152"/>
      <c r="AB128" s="152"/>
      <c r="AC128" s="152"/>
      <c r="AD128" s="152"/>
      <c r="AE128" s="152"/>
      <c r="AF128" s="152"/>
      <c r="AG128" s="152" t="s">
        <v>299</v>
      </c>
      <c r="AH128" s="152">
        <v>0</v>
      </c>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row>
    <row r="129" spans="1:60" outlineLevel="1" x14ac:dyDescent="0.2">
      <c r="A129" s="169">
        <v>21</v>
      </c>
      <c r="B129" s="170" t="s">
        <v>1284</v>
      </c>
      <c r="C129" s="186" t="s">
        <v>1285</v>
      </c>
      <c r="D129" s="171" t="s">
        <v>446</v>
      </c>
      <c r="E129" s="172">
        <v>2</v>
      </c>
      <c r="F129" s="173"/>
      <c r="G129" s="174">
        <f>ROUND(E129*F129,2)</f>
        <v>0</v>
      </c>
      <c r="H129" s="173"/>
      <c r="I129" s="174">
        <f>ROUND(E129*H129,2)</f>
        <v>0</v>
      </c>
      <c r="J129" s="173"/>
      <c r="K129" s="174">
        <f>ROUND(E129*J129,2)</f>
        <v>0</v>
      </c>
      <c r="L129" s="174">
        <v>21</v>
      </c>
      <c r="M129" s="174">
        <f>G129*(1+L129/100)</f>
        <v>0</v>
      </c>
      <c r="N129" s="174">
        <v>0</v>
      </c>
      <c r="O129" s="174">
        <f>ROUND(E129*N129,2)</f>
        <v>0</v>
      </c>
      <c r="P129" s="174">
        <v>0</v>
      </c>
      <c r="Q129" s="174">
        <f>ROUND(E129*P129,2)</f>
        <v>0</v>
      </c>
      <c r="R129" s="174"/>
      <c r="S129" s="174" t="s">
        <v>254</v>
      </c>
      <c r="T129" s="175" t="s">
        <v>255</v>
      </c>
      <c r="U129" s="161">
        <v>0</v>
      </c>
      <c r="V129" s="161">
        <f>ROUND(E129*U129,2)</f>
        <v>0</v>
      </c>
      <c r="W129" s="161"/>
      <c r="X129" s="152"/>
      <c r="Y129" s="152"/>
      <c r="Z129" s="152"/>
      <c r="AA129" s="152"/>
      <c r="AB129" s="152"/>
      <c r="AC129" s="152"/>
      <c r="AD129" s="152"/>
      <c r="AE129" s="152"/>
      <c r="AF129" s="152"/>
      <c r="AG129" s="152" t="s">
        <v>295</v>
      </c>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row>
    <row r="130" spans="1:60" outlineLevel="1" x14ac:dyDescent="0.2">
      <c r="A130" s="159"/>
      <c r="B130" s="160"/>
      <c r="C130" s="194" t="s">
        <v>543</v>
      </c>
      <c r="D130" s="190"/>
      <c r="E130" s="191">
        <v>2</v>
      </c>
      <c r="F130" s="161"/>
      <c r="G130" s="161"/>
      <c r="H130" s="161"/>
      <c r="I130" s="161"/>
      <c r="J130" s="161"/>
      <c r="K130" s="161"/>
      <c r="L130" s="161"/>
      <c r="M130" s="161"/>
      <c r="N130" s="161"/>
      <c r="O130" s="161"/>
      <c r="P130" s="161"/>
      <c r="Q130" s="161"/>
      <c r="R130" s="161"/>
      <c r="S130" s="161"/>
      <c r="T130" s="161"/>
      <c r="U130" s="161"/>
      <c r="V130" s="161"/>
      <c r="W130" s="161"/>
      <c r="X130" s="152"/>
      <c r="Y130" s="152"/>
      <c r="Z130" s="152"/>
      <c r="AA130" s="152"/>
      <c r="AB130" s="152"/>
      <c r="AC130" s="152"/>
      <c r="AD130" s="152"/>
      <c r="AE130" s="152"/>
      <c r="AF130" s="152"/>
      <c r="AG130" s="152" t="s">
        <v>299</v>
      </c>
      <c r="AH130" s="152">
        <v>0</v>
      </c>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row>
    <row r="131" spans="1:60" outlineLevel="1" x14ac:dyDescent="0.2">
      <c r="A131" s="169">
        <v>22</v>
      </c>
      <c r="B131" s="170" t="s">
        <v>1286</v>
      </c>
      <c r="C131" s="186" t="s">
        <v>1287</v>
      </c>
      <c r="D131" s="171" t="s">
        <v>446</v>
      </c>
      <c r="E131" s="172">
        <v>2</v>
      </c>
      <c r="F131" s="173"/>
      <c r="G131" s="174">
        <f>ROUND(E131*F131,2)</f>
        <v>0</v>
      </c>
      <c r="H131" s="173"/>
      <c r="I131" s="174">
        <f>ROUND(E131*H131,2)</f>
        <v>0</v>
      </c>
      <c r="J131" s="173"/>
      <c r="K131" s="174">
        <f>ROUND(E131*J131,2)</f>
        <v>0</v>
      </c>
      <c r="L131" s="174">
        <v>21</v>
      </c>
      <c r="M131" s="174">
        <f>G131*(1+L131/100)</f>
        <v>0</v>
      </c>
      <c r="N131" s="174">
        <v>0</v>
      </c>
      <c r="O131" s="174">
        <f>ROUND(E131*N131,2)</f>
        <v>0</v>
      </c>
      <c r="P131" s="174">
        <v>0</v>
      </c>
      <c r="Q131" s="174">
        <f>ROUND(E131*P131,2)</f>
        <v>0</v>
      </c>
      <c r="R131" s="174"/>
      <c r="S131" s="174" t="s">
        <v>254</v>
      </c>
      <c r="T131" s="175" t="s">
        <v>255</v>
      </c>
      <c r="U131" s="161">
        <v>0</v>
      </c>
      <c r="V131" s="161">
        <f>ROUND(E131*U131,2)</f>
        <v>0</v>
      </c>
      <c r="W131" s="161"/>
      <c r="X131" s="152"/>
      <c r="Y131" s="152"/>
      <c r="Z131" s="152"/>
      <c r="AA131" s="152"/>
      <c r="AB131" s="152"/>
      <c r="AC131" s="152"/>
      <c r="AD131" s="152"/>
      <c r="AE131" s="152"/>
      <c r="AF131" s="152"/>
      <c r="AG131" s="152" t="s">
        <v>295</v>
      </c>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row>
    <row r="132" spans="1:60" outlineLevel="1" x14ac:dyDescent="0.2">
      <c r="A132" s="159"/>
      <c r="B132" s="160"/>
      <c r="C132" s="194" t="s">
        <v>543</v>
      </c>
      <c r="D132" s="190"/>
      <c r="E132" s="191">
        <v>2</v>
      </c>
      <c r="F132" s="161"/>
      <c r="G132" s="161"/>
      <c r="H132" s="161"/>
      <c r="I132" s="161"/>
      <c r="J132" s="161"/>
      <c r="K132" s="161"/>
      <c r="L132" s="161"/>
      <c r="M132" s="161"/>
      <c r="N132" s="161"/>
      <c r="O132" s="161"/>
      <c r="P132" s="161"/>
      <c r="Q132" s="161"/>
      <c r="R132" s="161"/>
      <c r="S132" s="161"/>
      <c r="T132" s="161"/>
      <c r="U132" s="161"/>
      <c r="V132" s="161"/>
      <c r="W132" s="161"/>
      <c r="X132" s="152"/>
      <c r="Y132" s="152"/>
      <c r="Z132" s="152"/>
      <c r="AA132" s="152"/>
      <c r="AB132" s="152"/>
      <c r="AC132" s="152"/>
      <c r="AD132" s="152"/>
      <c r="AE132" s="152"/>
      <c r="AF132" s="152"/>
      <c r="AG132" s="152" t="s">
        <v>299</v>
      </c>
      <c r="AH132" s="152">
        <v>0</v>
      </c>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row>
    <row r="133" spans="1:60" outlineLevel="1" x14ac:dyDescent="0.2">
      <c r="A133" s="176">
        <v>23</v>
      </c>
      <c r="B133" s="177" t="s">
        <v>1288</v>
      </c>
      <c r="C133" s="185" t="s">
        <v>1289</v>
      </c>
      <c r="D133" s="178" t="s">
        <v>446</v>
      </c>
      <c r="E133" s="179">
        <v>25</v>
      </c>
      <c r="F133" s="180"/>
      <c r="G133" s="181">
        <f>ROUND(E133*F133,2)</f>
        <v>0</v>
      </c>
      <c r="H133" s="180"/>
      <c r="I133" s="181">
        <f>ROUND(E133*H133,2)</f>
        <v>0</v>
      </c>
      <c r="J133" s="180"/>
      <c r="K133" s="181">
        <f>ROUND(E133*J133,2)</f>
        <v>0</v>
      </c>
      <c r="L133" s="181">
        <v>21</v>
      </c>
      <c r="M133" s="181">
        <f>G133*(1+L133/100)</f>
        <v>0</v>
      </c>
      <c r="N133" s="181">
        <v>0</v>
      </c>
      <c r="O133" s="181">
        <f>ROUND(E133*N133,2)</f>
        <v>0</v>
      </c>
      <c r="P133" s="181">
        <v>0</v>
      </c>
      <c r="Q133" s="181">
        <f>ROUND(E133*P133,2)</f>
        <v>0</v>
      </c>
      <c r="R133" s="181"/>
      <c r="S133" s="181" t="s">
        <v>254</v>
      </c>
      <c r="T133" s="182" t="s">
        <v>255</v>
      </c>
      <c r="U133" s="161">
        <v>0</v>
      </c>
      <c r="V133" s="161">
        <f>ROUND(E133*U133,2)</f>
        <v>0</v>
      </c>
      <c r="W133" s="161"/>
      <c r="X133" s="152"/>
      <c r="Y133" s="152"/>
      <c r="Z133" s="152"/>
      <c r="AA133" s="152"/>
      <c r="AB133" s="152"/>
      <c r="AC133" s="152"/>
      <c r="AD133" s="152"/>
      <c r="AE133" s="152"/>
      <c r="AF133" s="152"/>
      <c r="AG133" s="152" t="s">
        <v>295</v>
      </c>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row>
    <row r="134" spans="1:60" outlineLevel="1" x14ac:dyDescent="0.2">
      <c r="A134" s="176">
        <v>24</v>
      </c>
      <c r="B134" s="177" t="s">
        <v>1290</v>
      </c>
      <c r="C134" s="185" t="s">
        <v>1291</v>
      </c>
      <c r="D134" s="178" t="s">
        <v>446</v>
      </c>
      <c r="E134" s="179">
        <v>3</v>
      </c>
      <c r="F134" s="180"/>
      <c r="G134" s="181">
        <f>ROUND(E134*F134,2)</f>
        <v>0</v>
      </c>
      <c r="H134" s="180"/>
      <c r="I134" s="181">
        <f>ROUND(E134*H134,2)</f>
        <v>0</v>
      </c>
      <c r="J134" s="180"/>
      <c r="K134" s="181">
        <f>ROUND(E134*J134,2)</f>
        <v>0</v>
      </c>
      <c r="L134" s="181">
        <v>21</v>
      </c>
      <c r="M134" s="181">
        <f>G134*(1+L134/100)</f>
        <v>0</v>
      </c>
      <c r="N134" s="181">
        <v>0</v>
      </c>
      <c r="O134" s="181">
        <f>ROUND(E134*N134,2)</f>
        <v>0</v>
      </c>
      <c r="P134" s="181">
        <v>0</v>
      </c>
      <c r="Q134" s="181">
        <f>ROUND(E134*P134,2)</f>
        <v>0</v>
      </c>
      <c r="R134" s="181"/>
      <c r="S134" s="181" t="s">
        <v>254</v>
      </c>
      <c r="T134" s="182" t="s">
        <v>255</v>
      </c>
      <c r="U134" s="161">
        <v>0</v>
      </c>
      <c r="V134" s="161">
        <f>ROUND(E134*U134,2)</f>
        <v>0</v>
      </c>
      <c r="W134" s="161"/>
      <c r="X134" s="152"/>
      <c r="Y134" s="152"/>
      <c r="Z134" s="152"/>
      <c r="AA134" s="152"/>
      <c r="AB134" s="152"/>
      <c r="AC134" s="152"/>
      <c r="AD134" s="152"/>
      <c r="AE134" s="152"/>
      <c r="AF134" s="152"/>
      <c r="AG134" s="152" t="s">
        <v>295</v>
      </c>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row>
    <row r="135" spans="1:60" outlineLevel="1" x14ac:dyDescent="0.2">
      <c r="A135" s="169">
        <v>25</v>
      </c>
      <c r="B135" s="170" t="s">
        <v>1292</v>
      </c>
      <c r="C135" s="186" t="s">
        <v>1293</v>
      </c>
      <c r="D135" s="171" t="s">
        <v>446</v>
      </c>
      <c r="E135" s="172">
        <v>9</v>
      </c>
      <c r="F135" s="173"/>
      <c r="G135" s="174">
        <f>ROUND(E135*F135,2)</f>
        <v>0</v>
      </c>
      <c r="H135" s="173"/>
      <c r="I135" s="174">
        <f>ROUND(E135*H135,2)</f>
        <v>0</v>
      </c>
      <c r="J135" s="173"/>
      <c r="K135" s="174">
        <f>ROUND(E135*J135,2)</f>
        <v>0</v>
      </c>
      <c r="L135" s="174">
        <v>21</v>
      </c>
      <c r="M135" s="174">
        <f>G135*(1+L135/100)</f>
        <v>0</v>
      </c>
      <c r="N135" s="174">
        <v>0</v>
      </c>
      <c r="O135" s="174">
        <f>ROUND(E135*N135,2)</f>
        <v>0</v>
      </c>
      <c r="P135" s="174">
        <v>0</v>
      </c>
      <c r="Q135" s="174">
        <f>ROUND(E135*P135,2)</f>
        <v>0</v>
      </c>
      <c r="R135" s="174"/>
      <c r="S135" s="174" t="s">
        <v>254</v>
      </c>
      <c r="T135" s="175" t="s">
        <v>255</v>
      </c>
      <c r="U135" s="161">
        <v>0</v>
      </c>
      <c r="V135" s="161">
        <f>ROUND(E135*U135,2)</f>
        <v>0</v>
      </c>
      <c r="W135" s="161"/>
      <c r="X135" s="152"/>
      <c r="Y135" s="152"/>
      <c r="Z135" s="152"/>
      <c r="AA135" s="152"/>
      <c r="AB135" s="152"/>
      <c r="AC135" s="152"/>
      <c r="AD135" s="152"/>
      <c r="AE135" s="152"/>
      <c r="AF135" s="152"/>
      <c r="AG135" s="152" t="s">
        <v>295</v>
      </c>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row>
    <row r="136" spans="1:60" x14ac:dyDescent="0.2">
      <c r="A136" s="5"/>
      <c r="B136" s="6"/>
      <c r="C136" s="187"/>
      <c r="D136" s="8"/>
      <c r="E136" s="5"/>
      <c r="F136" s="5"/>
      <c r="G136" s="5"/>
      <c r="H136" s="5"/>
      <c r="I136" s="5"/>
      <c r="J136" s="5"/>
      <c r="K136" s="5"/>
      <c r="L136" s="5"/>
      <c r="M136" s="5"/>
      <c r="N136" s="5"/>
      <c r="O136" s="5"/>
      <c r="P136" s="5"/>
      <c r="Q136" s="5"/>
      <c r="R136" s="5"/>
      <c r="S136" s="5"/>
      <c r="T136" s="5"/>
      <c r="U136" s="5"/>
      <c r="V136" s="5"/>
      <c r="W136" s="5"/>
      <c r="AE136">
        <v>15</v>
      </c>
      <c r="AF136">
        <v>21</v>
      </c>
    </row>
    <row r="137" spans="1:60" x14ac:dyDescent="0.2">
      <c r="A137" s="155"/>
      <c r="B137" s="156" t="s">
        <v>29</v>
      </c>
      <c r="C137" s="188"/>
      <c r="D137" s="157"/>
      <c r="E137" s="158"/>
      <c r="F137" s="158"/>
      <c r="G137" s="183">
        <f>G8+G58+G63+G89+G109+G115</f>
        <v>0</v>
      </c>
      <c r="H137" s="5"/>
      <c r="I137" s="5"/>
      <c r="J137" s="5"/>
      <c r="K137" s="5"/>
      <c r="L137" s="5"/>
      <c r="M137" s="5"/>
      <c r="N137" s="5"/>
      <c r="O137" s="5"/>
      <c r="P137" s="5"/>
      <c r="Q137" s="5"/>
      <c r="R137" s="5"/>
      <c r="S137" s="5"/>
      <c r="T137" s="5"/>
      <c r="U137" s="5"/>
      <c r="V137" s="5"/>
      <c r="W137" s="5"/>
      <c r="AE137">
        <f>SUMIF(L7:L135,AE136,G7:G135)</f>
        <v>0</v>
      </c>
      <c r="AF137">
        <f>SUMIF(L7:L135,AF136,G7:G135)</f>
        <v>0</v>
      </c>
      <c r="AG137" t="s">
        <v>288</v>
      </c>
    </row>
    <row r="138" spans="1:60" x14ac:dyDescent="0.2">
      <c r="A138" s="253" t="s">
        <v>386</v>
      </c>
      <c r="B138" s="253"/>
      <c r="C138" s="187"/>
      <c r="D138" s="8"/>
      <c r="E138" s="5"/>
      <c r="F138" s="5"/>
      <c r="G138" s="5"/>
      <c r="H138" s="5"/>
      <c r="I138" s="5"/>
      <c r="J138" s="5"/>
      <c r="K138" s="5"/>
      <c r="L138" s="5"/>
      <c r="M138" s="5"/>
      <c r="N138" s="5"/>
      <c r="O138" s="5"/>
      <c r="P138" s="5"/>
      <c r="Q138" s="5"/>
      <c r="R138" s="5"/>
      <c r="S138" s="5"/>
      <c r="T138" s="5"/>
      <c r="U138" s="5"/>
      <c r="V138" s="5"/>
      <c r="W138" s="5"/>
    </row>
    <row r="139" spans="1:60" x14ac:dyDescent="0.2">
      <c r="A139" s="5"/>
      <c r="B139" s="6" t="s">
        <v>1294</v>
      </c>
      <c r="C139" s="187" t="s">
        <v>1295</v>
      </c>
      <c r="D139" s="8"/>
      <c r="E139" s="5"/>
      <c r="F139" s="5"/>
      <c r="G139" s="5"/>
      <c r="H139" s="5"/>
      <c r="I139" s="5"/>
      <c r="J139" s="5"/>
      <c r="K139" s="5"/>
      <c r="L139" s="5"/>
      <c r="M139" s="5"/>
      <c r="N139" s="5"/>
      <c r="O139" s="5"/>
      <c r="P139" s="5"/>
      <c r="Q139" s="5"/>
      <c r="R139" s="5"/>
      <c r="S139" s="5"/>
      <c r="T139" s="5"/>
      <c r="U139" s="5"/>
      <c r="V139" s="5"/>
      <c r="W139" s="5"/>
      <c r="AG139" t="s">
        <v>389</v>
      </c>
    </row>
    <row r="140" spans="1:60" x14ac:dyDescent="0.2">
      <c r="A140" s="5"/>
      <c r="B140" s="6" t="s">
        <v>1296</v>
      </c>
      <c r="C140" s="187" t="s">
        <v>1297</v>
      </c>
      <c r="D140" s="8"/>
      <c r="E140" s="5"/>
      <c r="F140" s="5"/>
      <c r="G140" s="5"/>
      <c r="H140" s="5"/>
      <c r="I140" s="5"/>
      <c r="J140" s="5"/>
      <c r="K140" s="5"/>
      <c r="L140" s="5"/>
      <c r="M140" s="5"/>
      <c r="N140" s="5"/>
      <c r="O140" s="5"/>
      <c r="P140" s="5"/>
      <c r="Q140" s="5"/>
      <c r="R140" s="5"/>
      <c r="S140" s="5"/>
      <c r="T140" s="5"/>
      <c r="U140" s="5"/>
      <c r="V140" s="5"/>
      <c r="W140" s="5"/>
      <c r="AG140" t="s">
        <v>392</v>
      </c>
    </row>
    <row r="141" spans="1:60" x14ac:dyDescent="0.2">
      <c r="A141" s="5"/>
      <c r="B141" s="6"/>
      <c r="C141" s="187" t="s">
        <v>393</v>
      </c>
      <c r="D141" s="8"/>
      <c r="E141" s="5"/>
      <c r="F141" s="5"/>
      <c r="G141" s="5"/>
      <c r="H141" s="5"/>
      <c r="I141" s="5"/>
      <c r="J141" s="5"/>
      <c r="K141" s="5"/>
      <c r="L141" s="5"/>
      <c r="M141" s="5"/>
      <c r="N141" s="5"/>
      <c r="O141" s="5"/>
      <c r="P141" s="5"/>
      <c r="Q141" s="5"/>
      <c r="R141" s="5"/>
      <c r="S141" s="5"/>
      <c r="T141" s="5"/>
      <c r="U141" s="5"/>
      <c r="V141" s="5"/>
      <c r="W141" s="5"/>
      <c r="AG141" t="s">
        <v>394</v>
      </c>
    </row>
    <row r="142" spans="1:60" x14ac:dyDescent="0.2">
      <c r="A142" s="5"/>
      <c r="B142" s="6"/>
      <c r="C142" s="187"/>
      <c r="D142" s="8"/>
      <c r="E142" s="5"/>
      <c r="F142" s="5"/>
      <c r="G142" s="5"/>
      <c r="H142" s="5"/>
      <c r="I142" s="5"/>
      <c r="J142" s="5"/>
      <c r="K142" s="5"/>
      <c r="L142" s="5"/>
      <c r="M142" s="5"/>
      <c r="N142" s="5"/>
      <c r="O142" s="5"/>
      <c r="P142" s="5"/>
      <c r="Q142" s="5"/>
      <c r="R142" s="5"/>
      <c r="S142" s="5"/>
      <c r="T142" s="5"/>
      <c r="U142" s="5"/>
      <c r="V142" s="5"/>
      <c r="W142" s="5"/>
    </row>
    <row r="143" spans="1:60" x14ac:dyDescent="0.2">
      <c r="C143" s="189"/>
      <c r="D143" s="143"/>
      <c r="AG143" t="s">
        <v>289</v>
      </c>
    </row>
    <row r="144" spans="1:60"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4">
    <mergeCell ref="A1:G1"/>
    <mergeCell ref="C2:G2"/>
    <mergeCell ref="C3:G3"/>
    <mergeCell ref="C4:G4"/>
    <mergeCell ref="A138:B138"/>
    <mergeCell ref="C10:G10"/>
    <mergeCell ref="C15:G15"/>
    <mergeCell ref="C20:G20"/>
    <mergeCell ref="C24:G24"/>
    <mergeCell ref="C37:G37"/>
    <mergeCell ref="C48:G48"/>
    <mergeCell ref="C73:G73"/>
    <mergeCell ref="C91:G91"/>
    <mergeCell ref="C111:G1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86</v>
      </c>
      <c r="C3" s="247" t="s">
        <v>87</v>
      </c>
      <c r="D3" s="248"/>
      <c r="E3" s="248"/>
      <c r="F3" s="248"/>
      <c r="G3" s="249"/>
      <c r="AC3" s="90" t="s">
        <v>225</v>
      </c>
      <c r="AG3" t="s">
        <v>227</v>
      </c>
    </row>
    <row r="4" spans="1:60" ht="24.95" customHeight="1" x14ac:dyDescent="0.2">
      <c r="A4" s="145" t="s">
        <v>9</v>
      </c>
      <c r="B4" s="146" t="s">
        <v>90</v>
      </c>
      <c r="C4" s="250" t="s">
        <v>91</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SUMIF(AG9:AG47,"&lt;&gt;NOR",G9:G47)</f>
        <v>0</v>
      </c>
      <c r="H8" s="167"/>
      <c r="I8" s="167">
        <f>SUM(I9:I47)</f>
        <v>0</v>
      </c>
      <c r="J8" s="167"/>
      <c r="K8" s="167">
        <f>SUM(K9:K47)</f>
        <v>0</v>
      </c>
      <c r="L8" s="167"/>
      <c r="M8" s="167">
        <f>SUM(M9:M47)</f>
        <v>0</v>
      </c>
      <c r="N8" s="167"/>
      <c r="O8" s="167">
        <f>SUM(O9:O47)</f>
        <v>0</v>
      </c>
      <c r="P8" s="167"/>
      <c r="Q8" s="167">
        <f>SUM(Q9:Q47)</f>
        <v>15.18</v>
      </c>
      <c r="R8" s="167"/>
      <c r="S8" s="167"/>
      <c r="T8" s="168"/>
      <c r="U8" s="162"/>
      <c r="V8" s="162">
        <f>SUM(V9:V47)</f>
        <v>53.970000000000006</v>
      </c>
      <c r="W8" s="162"/>
      <c r="AG8" t="s">
        <v>250</v>
      </c>
    </row>
    <row r="9" spans="1:60" ht="22.5" outlineLevel="1" x14ac:dyDescent="0.2">
      <c r="A9" s="169">
        <v>1</v>
      </c>
      <c r="B9" s="170" t="s">
        <v>1298</v>
      </c>
      <c r="C9" s="186" t="s">
        <v>1299</v>
      </c>
      <c r="D9" s="171" t="s">
        <v>293</v>
      </c>
      <c r="E9" s="172">
        <v>23</v>
      </c>
      <c r="F9" s="173"/>
      <c r="G9" s="174">
        <f>ROUND(E9*F9,2)</f>
        <v>0</v>
      </c>
      <c r="H9" s="173"/>
      <c r="I9" s="174">
        <f>ROUND(E9*H9,2)</f>
        <v>0</v>
      </c>
      <c r="J9" s="173"/>
      <c r="K9" s="174">
        <f>ROUND(E9*J9,2)</f>
        <v>0</v>
      </c>
      <c r="L9" s="174">
        <v>21</v>
      </c>
      <c r="M9" s="174">
        <f>G9*(1+L9/100)</f>
        <v>0</v>
      </c>
      <c r="N9" s="174">
        <v>0</v>
      </c>
      <c r="O9" s="174">
        <f>ROUND(E9*N9,2)</f>
        <v>0</v>
      </c>
      <c r="P9" s="174">
        <v>0.44</v>
      </c>
      <c r="Q9" s="174">
        <f>ROUND(E9*P9,2)</f>
        <v>10.119999999999999</v>
      </c>
      <c r="R9" s="174" t="s">
        <v>333</v>
      </c>
      <c r="S9" s="174" t="s">
        <v>261</v>
      </c>
      <c r="T9" s="175" t="s">
        <v>261</v>
      </c>
      <c r="U9" s="161">
        <v>0.63200000000000001</v>
      </c>
      <c r="V9" s="161">
        <f>ROUND(E9*U9,2)</f>
        <v>14.54</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194" t="s">
        <v>1300</v>
      </c>
      <c r="D10" s="190"/>
      <c r="E10" s="191"/>
      <c r="F10" s="161"/>
      <c r="G10" s="161"/>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299</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1301</v>
      </c>
      <c r="D11" s="190"/>
      <c r="E11" s="191">
        <v>23</v>
      </c>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ht="22.5" outlineLevel="1" x14ac:dyDescent="0.2">
      <c r="A12" s="169">
        <v>2</v>
      </c>
      <c r="B12" s="170" t="s">
        <v>884</v>
      </c>
      <c r="C12" s="186" t="s">
        <v>885</v>
      </c>
      <c r="D12" s="171" t="s">
        <v>293</v>
      </c>
      <c r="E12" s="172">
        <v>23</v>
      </c>
      <c r="F12" s="173"/>
      <c r="G12" s="174">
        <f>ROUND(E12*F12,2)</f>
        <v>0</v>
      </c>
      <c r="H12" s="173"/>
      <c r="I12" s="174">
        <f>ROUND(E12*H12,2)</f>
        <v>0</v>
      </c>
      <c r="J12" s="173"/>
      <c r="K12" s="174">
        <f>ROUND(E12*J12,2)</f>
        <v>0</v>
      </c>
      <c r="L12" s="174">
        <v>21</v>
      </c>
      <c r="M12" s="174">
        <f>G12*(1+L12/100)</f>
        <v>0</v>
      </c>
      <c r="N12" s="174">
        <v>0</v>
      </c>
      <c r="O12" s="174">
        <f>ROUND(E12*N12,2)</f>
        <v>0</v>
      </c>
      <c r="P12" s="174">
        <v>0.22</v>
      </c>
      <c r="Q12" s="174">
        <f>ROUND(E12*P12,2)</f>
        <v>5.0599999999999996</v>
      </c>
      <c r="R12" s="174" t="s">
        <v>333</v>
      </c>
      <c r="S12" s="174" t="s">
        <v>261</v>
      </c>
      <c r="T12" s="175" t="s">
        <v>261</v>
      </c>
      <c r="U12" s="161">
        <v>0.375</v>
      </c>
      <c r="V12" s="161">
        <f>ROUND(E12*U12,2)</f>
        <v>8.6300000000000008</v>
      </c>
      <c r="W12" s="161"/>
      <c r="X12" s="152"/>
      <c r="Y12" s="152"/>
      <c r="Z12" s="152"/>
      <c r="AA12" s="152"/>
      <c r="AB12" s="152"/>
      <c r="AC12" s="152"/>
      <c r="AD12" s="152"/>
      <c r="AE12" s="152"/>
      <c r="AF12" s="152"/>
      <c r="AG12" s="152" t="s">
        <v>295</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1302</v>
      </c>
      <c r="D13" s="190"/>
      <c r="E13" s="191"/>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59"/>
      <c r="B14" s="160"/>
      <c r="C14" s="194" t="s">
        <v>1301</v>
      </c>
      <c r="D14" s="190"/>
      <c r="E14" s="191">
        <v>23</v>
      </c>
      <c r="F14" s="161"/>
      <c r="G14" s="161"/>
      <c r="H14" s="161"/>
      <c r="I14" s="161"/>
      <c r="J14" s="161"/>
      <c r="K14" s="161"/>
      <c r="L14" s="161"/>
      <c r="M14" s="161"/>
      <c r="N14" s="161"/>
      <c r="O14" s="161"/>
      <c r="P14" s="161"/>
      <c r="Q14" s="161"/>
      <c r="R14" s="161"/>
      <c r="S14" s="161"/>
      <c r="T14" s="161"/>
      <c r="U14" s="161"/>
      <c r="V14" s="161"/>
      <c r="W14" s="161"/>
      <c r="X14" s="152"/>
      <c r="Y14" s="152"/>
      <c r="Z14" s="152"/>
      <c r="AA14" s="152"/>
      <c r="AB14" s="152"/>
      <c r="AC14" s="152"/>
      <c r="AD14" s="152"/>
      <c r="AE14" s="152"/>
      <c r="AF14" s="152"/>
      <c r="AG14" s="152" t="s">
        <v>299</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69">
        <v>3</v>
      </c>
      <c r="B15" s="170" t="s">
        <v>1221</v>
      </c>
      <c r="C15" s="186" t="s">
        <v>1222</v>
      </c>
      <c r="D15" s="171" t="s">
        <v>305</v>
      </c>
      <c r="E15" s="172">
        <v>40.5</v>
      </c>
      <c r="F15" s="173"/>
      <c r="G15" s="174">
        <f>ROUND(E15*F15,2)</f>
        <v>0</v>
      </c>
      <c r="H15" s="173"/>
      <c r="I15" s="174">
        <f>ROUND(E15*H15,2)</f>
        <v>0</v>
      </c>
      <c r="J15" s="173"/>
      <c r="K15" s="174">
        <f>ROUND(E15*J15,2)</f>
        <v>0</v>
      </c>
      <c r="L15" s="174">
        <v>21</v>
      </c>
      <c r="M15" s="174">
        <f>G15*(1+L15/100)</f>
        <v>0</v>
      </c>
      <c r="N15" s="174">
        <v>0</v>
      </c>
      <c r="O15" s="174">
        <f>ROUND(E15*N15,2)</f>
        <v>0</v>
      </c>
      <c r="P15" s="174">
        <v>0</v>
      </c>
      <c r="Q15" s="174">
        <f>ROUND(E15*P15,2)</f>
        <v>0</v>
      </c>
      <c r="R15" s="174" t="s">
        <v>294</v>
      </c>
      <c r="S15" s="174" t="s">
        <v>261</v>
      </c>
      <c r="T15" s="175" t="s">
        <v>261</v>
      </c>
      <c r="U15" s="161">
        <v>0.19866</v>
      </c>
      <c r="V15" s="161">
        <f>ROUND(E15*U15,2)</f>
        <v>8.0500000000000007</v>
      </c>
      <c r="W15" s="161"/>
      <c r="X15" s="152"/>
      <c r="Y15" s="152"/>
      <c r="Z15" s="152"/>
      <c r="AA15" s="152"/>
      <c r="AB15" s="152"/>
      <c r="AC15" s="152"/>
      <c r="AD15" s="152"/>
      <c r="AE15" s="152"/>
      <c r="AF15" s="152"/>
      <c r="AG15" s="152" t="s">
        <v>295</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ht="33.75" outlineLevel="1" x14ac:dyDescent="0.2">
      <c r="A16" s="159"/>
      <c r="B16" s="160"/>
      <c r="C16" s="254" t="s">
        <v>573</v>
      </c>
      <c r="D16" s="255"/>
      <c r="E16" s="255"/>
      <c r="F16" s="255"/>
      <c r="G16" s="255"/>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297</v>
      </c>
      <c r="AH16" s="152"/>
      <c r="AI16" s="152"/>
      <c r="AJ16" s="152"/>
      <c r="AK16" s="152"/>
      <c r="AL16" s="152"/>
      <c r="AM16" s="152"/>
      <c r="AN16" s="152"/>
      <c r="AO16" s="152"/>
      <c r="AP16" s="152"/>
      <c r="AQ16" s="152"/>
      <c r="AR16" s="152"/>
      <c r="AS16" s="152"/>
      <c r="AT16" s="152"/>
      <c r="AU16" s="152"/>
      <c r="AV16" s="152"/>
      <c r="AW16" s="152"/>
      <c r="AX16" s="152"/>
      <c r="AY16" s="152"/>
      <c r="AZ16" s="152"/>
      <c r="BA16" s="197" t="str">
        <f>C16</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6" s="152"/>
      <c r="BC16" s="152"/>
      <c r="BD16" s="152"/>
      <c r="BE16" s="152"/>
      <c r="BF16" s="152"/>
      <c r="BG16" s="152"/>
      <c r="BH16" s="152"/>
    </row>
    <row r="17" spans="1:60" outlineLevel="1" x14ac:dyDescent="0.2">
      <c r="A17" s="159"/>
      <c r="B17" s="160"/>
      <c r="C17" s="194" t="s">
        <v>1303</v>
      </c>
      <c r="D17" s="190"/>
      <c r="E17" s="191"/>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1304</v>
      </c>
      <c r="D18" s="190"/>
      <c r="E18" s="191">
        <v>40.5</v>
      </c>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69">
        <v>4</v>
      </c>
      <c r="B19" s="170" t="s">
        <v>469</v>
      </c>
      <c r="C19" s="186" t="s">
        <v>470</v>
      </c>
      <c r="D19" s="171" t="s">
        <v>305</v>
      </c>
      <c r="E19" s="172">
        <v>40.5</v>
      </c>
      <c r="F19" s="173"/>
      <c r="G19" s="174">
        <f>ROUND(E19*F19,2)</f>
        <v>0</v>
      </c>
      <c r="H19" s="173"/>
      <c r="I19" s="174">
        <f>ROUND(E19*H19,2)</f>
        <v>0</v>
      </c>
      <c r="J19" s="173"/>
      <c r="K19" s="174">
        <f>ROUND(E19*J19,2)</f>
        <v>0</v>
      </c>
      <c r="L19" s="174">
        <v>21</v>
      </c>
      <c r="M19" s="174">
        <f>G19*(1+L19/100)</f>
        <v>0</v>
      </c>
      <c r="N19" s="174">
        <v>0</v>
      </c>
      <c r="O19" s="174">
        <f>ROUND(E19*N19,2)</f>
        <v>0</v>
      </c>
      <c r="P19" s="174">
        <v>0</v>
      </c>
      <c r="Q19" s="174">
        <f>ROUND(E19*P19,2)</f>
        <v>0</v>
      </c>
      <c r="R19" s="174" t="s">
        <v>294</v>
      </c>
      <c r="S19" s="174" t="s">
        <v>261</v>
      </c>
      <c r="T19" s="175" t="s">
        <v>261</v>
      </c>
      <c r="U19" s="161">
        <v>0.34499999999999997</v>
      </c>
      <c r="V19" s="161">
        <f>ROUND(E19*U19,2)</f>
        <v>13.97</v>
      </c>
      <c r="W19" s="161"/>
      <c r="X19" s="152"/>
      <c r="Y19" s="152"/>
      <c r="Z19" s="152"/>
      <c r="AA19" s="152"/>
      <c r="AB19" s="152"/>
      <c r="AC19" s="152"/>
      <c r="AD19" s="152"/>
      <c r="AE19" s="152"/>
      <c r="AF19" s="152"/>
      <c r="AG19" s="152" t="s">
        <v>295</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254" t="s">
        <v>407</v>
      </c>
      <c r="D20" s="255"/>
      <c r="E20" s="255"/>
      <c r="F20" s="255"/>
      <c r="G20" s="255"/>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297</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4" t="s">
        <v>1303</v>
      </c>
      <c r="D21" s="190"/>
      <c r="E21" s="191"/>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1304</v>
      </c>
      <c r="D22" s="190"/>
      <c r="E22" s="191">
        <v>40.5</v>
      </c>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ht="22.5" outlineLevel="1" x14ac:dyDescent="0.2">
      <c r="A23" s="169">
        <v>5</v>
      </c>
      <c r="B23" s="170" t="s">
        <v>412</v>
      </c>
      <c r="C23" s="186" t="s">
        <v>413</v>
      </c>
      <c r="D23" s="171" t="s">
        <v>305</v>
      </c>
      <c r="E23" s="172">
        <v>66.165000000000006</v>
      </c>
      <c r="F23" s="173"/>
      <c r="G23" s="174">
        <f>ROUND(E23*F23,2)</f>
        <v>0</v>
      </c>
      <c r="H23" s="173"/>
      <c r="I23" s="174">
        <f>ROUND(E23*H23,2)</f>
        <v>0</v>
      </c>
      <c r="J23" s="173"/>
      <c r="K23" s="174">
        <f>ROUND(E23*J23,2)</f>
        <v>0</v>
      </c>
      <c r="L23" s="174">
        <v>21</v>
      </c>
      <c r="M23" s="174">
        <f>G23*(1+L23/100)</f>
        <v>0</v>
      </c>
      <c r="N23" s="174">
        <v>0</v>
      </c>
      <c r="O23" s="174">
        <f>ROUND(E23*N23,2)</f>
        <v>0</v>
      </c>
      <c r="P23" s="174">
        <v>0</v>
      </c>
      <c r="Q23" s="174">
        <f>ROUND(E23*P23,2)</f>
        <v>0</v>
      </c>
      <c r="R23" s="174" t="s">
        <v>294</v>
      </c>
      <c r="S23" s="174" t="s">
        <v>261</v>
      </c>
      <c r="T23" s="175" t="s">
        <v>261</v>
      </c>
      <c r="U23" s="161">
        <v>8.9999999999999993E-3</v>
      </c>
      <c r="V23" s="161">
        <f>ROUND(E23*U23,2)</f>
        <v>0.6</v>
      </c>
      <c r="W23" s="161"/>
      <c r="X23" s="152"/>
      <c r="Y23" s="152"/>
      <c r="Z23" s="152"/>
      <c r="AA23" s="152"/>
      <c r="AB23" s="152"/>
      <c r="AC23" s="152"/>
      <c r="AD23" s="152"/>
      <c r="AE23" s="152"/>
      <c r="AF23" s="152"/>
      <c r="AG23" s="152" t="s">
        <v>295</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59"/>
      <c r="B24" s="160"/>
      <c r="C24" s="194" t="s">
        <v>1305</v>
      </c>
      <c r="D24" s="190"/>
      <c r="E24" s="191"/>
      <c r="F24" s="161"/>
      <c r="G24" s="161"/>
      <c r="H24" s="161"/>
      <c r="I24" s="161"/>
      <c r="J24" s="161"/>
      <c r="K24" s="161"/>
      <c r="L24" s="161"/>
      <c r="M24" s="161"/>
      <c r="N24" s="161"/>
      <c r="O24" s="161"/>
      <c r="P24" s="161"/>
      <c r="Q24" s="161"/>
      <c r="R24" s="161"/>
      <c r="S24" s="161"/>
      <c r="T24" s="161"/>
      <c r="U24" s="161"/>
      <c r="V24" s="161"/>
      <c r="W24" s="161"/>
      <c r="X24" s="152"/>
      <c r="Y24" s="152"/>
      <c r="Z24" s="152"/>
      <c r="AA24" s="152"/>
      <c r="AB24" s="152"/>
      <c r="AC24" s="152"/>
      <c r="AD24" s="152"/>
      <c r="AE24" s="152"/>
      <c r="AF24" s="152"/>
      <c r="AG24" s="152" t="s">
        <v>299</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1306</v>
      </c>
      <c r="D25" s="190"/>
      <c r="E25" s="191">
        <v>36.83</v>
      </c>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1307</v>
      </c>
      <c r="D26" s="190"/>
      <c r="E26" s="191"/>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1308</v>
      </c>
      <c r="D27" s="190"/>
      <c r="E27" s="191">
        <v>18.329999999999998</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4" t="s">
        <v>1309</v>
      </c>
      <c r="D28" s="190"/>
      <c r="E28" s="191"/>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1310</v>
      </c>
      <c r="D29" s="190"/>
      <c r="E29" s="191">
        <v>5.76</v>
      </c>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1311</v>
      </c>
      <c r="D30" s="190"/>
      <c r="E30" s="191"/>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1312</v>
      </c>
      <c r="D31" s="190"/>
      <c r="E31" s="191">
        <v>5.25</v>
      </c>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ht="22.5" outlineLevel="1" x14ac:dyDescent="0.2">
      <c r="A32" s="169">
        <v>6</v>
      </c>
      <c r="B32" s="170" t="s">
        <v>515</v>
      </c>
      <c r="C32" s="186" t="s">
        <v>516</v>
      </c>
      <c r="D32" s="171" t="s">
        <v>305</v>
      </c>
      <c r="E32" s="172">
        <v>40.5</v>
      </c>
      <c r="F32" s="173"/>
      <c r="G32" s="174">
        <f>ROUND(E32*F32,2)</f>
        <v>0</v>
      </c>
      <c r="H32" s="173"/>
      <c r="I32" s="174">
        <f>ROUND(E32*H32,2)</f>
        <v>0</v>
      </c>
      <c r="J32" s="173"/>
      <c r="K32" s="174">
        <f>ROUND(E32*J32,2)</f>
        <v>0</v>
      </c>
      <c r="L32" s="174">
        <v>21</v>
      </c>
      <c r="M32" s="174">
        <f>G32*(1+L32/100)</f>
        <v>0</v>
      </c>
      <c r="N32" s="174">
        <v>0</v>
      </c>
      <c r="O32" s="174">
        <f>ROUND(E32*N32,2)</f>
        <v>0</v>
      </c>
      <c r="P32" s="174">
        <v>0</v>
      </c>
      <c r="Q32" s="174">
        <f>ROUND(E32*P32,2)</f>
        <v>0</v>
      </c>
      <c r="R32" s="174" t="s">
        <v>294</v>
      </c>
      <c r="S32" s="174" t="s">
        <v>261</v>
      </c>
      <c r="T32" s="175" t="s">
        <v>261</v>
      </c>
      <c r="U32" s="161">
        <v>0.20200000000000001</v>
      </c>
      <c r="V32" s="161">
        <f>ROUND(E32*U32,2)</f>
        <v>8.18</v>
      </c>
      <c r="W32" s="161"/>
      <c r="X32" s="152"/>
      <c r="Y32" s="152"/>
      <c r="Z32" s="152"/>
      <c r="AA32" s="152"/>
      <c r="AB32" s="152"/>
      <c r="AC32" s="152"/>
      <c r="AD32" s="152"/>
      <c r="AE32" s="152"/>
      <c r="AF32" s="152"/>
      <c r="AG32" s="152" t="s">
        <v>295</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254" t="s">
        <v>416</v>
      </c>
      <c r="D33" s="255"/>
      <c r="E33" s="255"/>
      <c r="F33" s="255"/>
      <c r="G33" s="255"/>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297</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1303</v>
      </c>
      <c r="D34" s="190"/>
      <c r="E34" s="191"/>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1304</v>
      </c>
      <c r="D35" s="190"/>
      <c r="E35" s="191">
        <v>40.5</v>
      </c>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69">
        <v>7</v>
      </c>
      <c r="B36" s="170" t="s">
        <v>659</v>
      </c>
      <c r="C36" s="186" t="s">
        <v>660</v>
      </c>
      <c r="D36" s="171" t="s">
        <v>350</v>
      </c>
      <c r="E36" s="172">
        <v>125.7135</v>
      </c>
      <c r="F36" s="173"/>
      <c r="G36" s="174">
        <f>ROUND(E36*F36,2)</f>
        <v>0</v>
      </c>
      <c r="H36" s="173"/>
      <c r="I36" s="174">
        <f>ROUND(E36*H36,2)</f>
        <v>0</v>
      </c>
      <c r="J36" s="173"/>
      <c r="K36" s="174">
        <f>ROUND(E36*J36,2)</f>
        <v>0</v>
      </c>
      <c r="L36" s="174">
        <v>21</v>
      </c>
      <c r="M36" s="174">
        <f>G36*(1+L36/100)</f>
        <v>0</v>
      </c>
      <c r="N36" s="174">
        <v>0</v>
      </c>
      <c r="O36" s="174">
        <f>ROUND(E36*N36,2)</f>
        <v>0</v>
      </c>
      <c r="P36" s="174">
        <v>0</v>
      </c>
      <c r="Q36" s="174">
        <f>ROUND(E36*P36,2)</f>
        <v>0</v>
      </c>
      <c r="R36" s="174" t="s">
        <v>294</v>
      </c>
      <c r="S36" s="174" t="s">
        <v>261</v>
      </c>
      <c r="T36" s="175" t="s">
        <v>261</v>
      </c>
      <c r="U36" s="161">
        <v>0</v>
      </c>
      <c r="V36" s="161">
        <f>ROUND(E36*U36,2)</f>
        <v>0</v>
      </c>
      <c r="W36" s="161"/>
      <c r="X36" s="152"/>
      <c r="Y36" s="152"/>
      <c r="Z36" s="152"/>
      <c r="AA36" s="152"/>
      <c r="AB36" s="152"/>
      <c r="AC36" s="152"/>
      <c r="AD36" s="152"/>
      <c r="AE36" s="152"/>
      <c r="AF36" s="152"/>
      <c r="AG36" s="152" t="s">
        <v>295</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5" t="s">
        <v>308</v>
      </c>
      <c r="D37" s="192"/>
      <c r="E37" s="193"/>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6" t="s">
        <v>1313</v>
      </c>
      <c r="D38" s="192"/>
      <c r="E38" s="193"/>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2</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6" t="s">
        <v>1314</v>
      </c>
      <c r="D39" s="192"/>
      <c r="E39" s="193">
        <v>36.83</v>
      </c>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2</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6" t="s">
        <v>1315</v>
      </c>
      <c r="D40" s="192"/>
      <c r="E40" s="193"/>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2</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196" t="s">
        <v>1316</v>
      </c>
      <c r="D41" s="192"/>
      <c r="E41" s="193">
        <v>18.329999999999998</v>
      </c>
      <c r="F41" s="161"/>
      <c r="G41" s="161"/>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299</v>
      </c>
      <c r="AH41" s="152">
        <v>2</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6" t="s">
        <v>1317</v>
      </c>
      <c r="D42" s="192"/>
      <c r="E42" s="193"/>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2</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6" t="s">
        <v>1318</v>
      </c>
      <c r="D43" s="192"/>
      <c r="E43" s="193">
        <v>5.76</v>
      </c>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2</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6" t="s">
        <v>1319</v>
      </c>
      <c r="D44" s="192"/>
      <c r="E44" s="193"/>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2</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196" t="s">
        <v>1320</v>
      </c>
      <c r="D45" s="192"/>
      <c r="E45" s="193">
        <v>5.25</v>
      </c>
      <c r="F45" s="161"/>
      <c r="G45" s="161"/>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299</v>
      </c>
      <c r="AH45" s="152">
        <v>2</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5" t="s">
        <v>310</v>
      </c>
      <c r="D46" s="192"/>
      <c r="E46" s="193"/>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1321</v>
      </c>
      <c r="D47" s="190"/>
      <c r="E47" s="191">
        <v>125.71</v>
      </c>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x14ac:dyDescent="0.2">
      <c r="A48" s="163" t="s">
        <v>249</v>
      </c>
      <c r="B48" s="164" t="s">
        <v>148</v>
      </c>
      <c r="C48" s="184" t="s">
        <v>149</v>
      </c>
      <c r="D48" s="165"/>
      <c r="E48" s="166"/>
      <c r="F48" s="167"/>
      <c r="G48" s="167">
        <f>SUMIF(AG49:AG74,"&lt;&gt;NOR",G49:G74)</f>
        <v>0</v>
      </c>
      <c r="H48" s="167"/>
      <c r="I48" s="167">
        <f>SUM(I49:I74)</f>
        <v>0</v>
      </c>
      <c r="J48" s="167"/>
      <c r="K48" s="167">
        <f>SUM(K49:K74)</f>
        <v>0</v>
      </c>
      <c r="L48" s="167"/>
      <c r="M48" s="167">
        <f>SUM(M49:M74)</f>
        <v>0</v>
      </c>
      <c r="N48" s="167"/>
      <c r="O48" s="167">
        <f>SUM(O49:O74)</f>
        <v>2.19</v>
      </c>
      <c r="P48" s="167"/>
      <c r="Q48" s="167">
        <f>SUM(Q49:Q74)</f>
        <v>0</v>
      </c>
      <c r="R48" s="167"/>
      <c r="S48" s="167"/>
      <c r="T48" s="168"/>
      <c r="U48" s="162"/>
      <c r="V48" s="162">
        <f>SUM(V49:V74)</f>
        <v>922.63</v>
      </c>
      <c r="W48" s="162"/>
      <c r="AG48" t="s">
        <v>250</v>
      </c>
    </row>
    <row r="49" spans="1:60" outlineLevel="1" x14ac:dyDescent="0.2">
      <c r="A49" s="169">
        <v>8</v>
      </c>
      <c r="B49" s="170" t="s">
        <v>1322</v>
      </c>
      <c r="C49" s="186" t="s">
        <v>1323</v>
      </c>
      <c r="D49" s="171" t="s">
        <v>369</v>
      </c>
      <c r="E49" s="172">
        <v>307</v>
      </c>
      <c r="F49" s="173"/>
      <c r="G49" s="174">
        <f>ROUND(E49*F49,2)</f>
        <v>0</v>
      </c>
      <c r="H49" s="173"/>
      <c r="I49" s="174">
        <f>ROUND(E49*H49,2)</f>
        <v>0</v>
      </c>
      <c r="J49" s="173"/>
      <c r="K49" s="174">
        <f>ROUND(E49*J49,2)</f>
        <v>0</v>
      </c>
      <c r="L49" s="174">
        <v>21</v>
      </c>
      <c r="M49" s="174">
        <f>G49*(1+L49/100)</f>
        <v>0</v>
      </c>
      <c r="N49" s="174">
        <v>5.2199999999999998E-3</v>
      </c>
      <c r="O49" s="174">
        <f>ROUND(E49*N49,2)</f>
        <v>1.6</v>
      </c>
      <c r="P49" s="174">
        <v>0</v>
      </c>
      <c r="Q49" s="174">
        <f>ROUND(E49*P49,2)</f>
        <v>0</v>
      </c>
      <c r="R49" s="174" t="s">
        <v>294</v>
      </c>
      <c r="S49" s="174" t="s">
        <v>261</v>
      </c>
      <c r="T49" s="175" t="s">
        <v>261</v>
      </c>
      <c r="U49" s="161">
        <v>2.2138599999999999</v>
      </c>
      <c r="V49" s="161">
        <f>ROUND(E49*U49,2)</f>
        <v>679.66</v>
      </c>
      <c r="W49" s="161"/>
      <c r="X49" s="152"/>
      <c r="Y49" s="152"/>
      <c r="Z49" s="152"/>
      <c r="AA49" s="152"/>
      <c r="AB49" s="152"/>
      <c r="AC49" s="152"/>
      <c r="AD49" s="152"/>
      <c r="AE49" s="152"/>
      <c r="AF49" s="152"/>
      <c r="AG49" s="152" t="s">
        <v>295</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ht="22.5" outlineLevel="1" x14ac:dyDescent="0.2">
      <c r="A50" s="159"/>
      <c r="B50" s="160"/>
      <c r="C50" s="254" t="s">
        <v>1324</v>
      </c>
      <c r="D50" s="255"/>
      <c r="E50" s="255"/>
      <c r="F50" s="255"/>
      <c r="G50" s="255"/>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297</v>
      </c>
      <c r="AH50" s="152"/>
      <c r="AI50" s="152"/>
      <c r="AJ50" s="152"/>
      <c r="AK50" s="152"/>
      <c r="AL50" s="152"/>
      <c r="AM50" s="152"/>
      <c r="AN50" s="152"/>
      <c r="AO50" s="152"/>
      <c r="AP50" s="152"/>
      <c r="AQ50" s="152"/>
      <c r="AR50" s="152"/>
      <c r="AS50" s="152"/>
      <c r="AT50" s="152"/>
      <c r="AU50" s="152"/>
      <c r="AV50" s="152"/>
      <c r="AW50" s="152"/>
      <c r="AX50" s="152"/>
      <c r="AY50" s="152"/>
      <c r="AZ50" s="152"/>
      <c r="BA50" s="197" t="str">
        <f>C50</f>
        <v>Horizontálně řízené vrtání, vtažení potrubí na principu rozplavování a rozrušování zeminy pomocí vysokotlaké směsi vody a bentonitu. Případné svařování vtahovaného potrubí.</v>
      </c>
      <c r="BB50" s="152"/>
      <c r="BC50" s="152"/>
      <c r="BD50" s="152"/>
      <c r="BE50" s="152"/>
      <c r="BF50" s="152"/>
      <c r="BG50" s="152"/>
      <c r="BH50" s="152"/>
    </row>
    <row r="51" spans="1:60" outlineLevel="1" x14ac:dyDescent="0.2">
      <c r="A51" s="159"/>
      <c r="B51" s="160"/>
      <c r="C51" s="194" t="s">
        <v>1325</v>
      </c>
      <c r="D51" s="190"/>
      <c r="E51" s="191"/>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4" t="s">
        <v>1326</v>
      </c>
      <c r="D52" s="190"/>
      <c r="E52" s="191"/>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1327</v>
      </c>
      <c r="D53" s="190"/>
      <c r="E53" s="191"/>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4" t="s">
        <v>1328</v>
      </c>
      <c r="D54" s="190"/>
      <c r="E54" s="191">
        <v>40</v>
      </c>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1329</v>
      </c>
      <c r="D55" s="190"/>
      <c r="E55" s="191"/>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4" t="s">
        <v>1330</v>
      </c>
      <c r="D56" s="190"/>
      <c r="E56" s="191">
        <v>32</v>
      </c>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4" t="s">
        <v>1331</v>
      </c>
      <c r="D57" s="190"/>
      <c r="E57" s="191"/>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194" t="s">
        <v>1332</v>
      </c>
      <c r="D58" s="190"/>
      <c r="E58" s="191">
        <v>95</v>
      </c>
      <c r="F58" s="161"/>
      <c r="G58" s="161"/>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299</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4" t="s">
        <v>1333</v>
      </c>
      <c r="D59" s="190"/>
      <c r="E59" s="191"/>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0</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1334</v>
      </c>
      <c r="D60" s="190"/>
      <c r="E60" s="191">
        <v>20</v>
      </c>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59"/>
      <c r="B61" s="160"/>
      <c r="C61" s="194" t="s">
        <v>1335</v>
      </c>
      <c r="D61" s="190"/>
      <c r="E61" s="191"/>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4" t="s">
        <v>1336</v>
      </c>
      <c r="D62" s="190"/>
      <c r="E62" s="191">
        <v>120</v>
      </c>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69">
        <v>9</v>
      </c>
      <c r="B63" s="170" t="s">
        <v>1337</v>
      </c>
      <c r="C63" s="186" t="s">
        <v>1338</v>
      </c>
      <c r="D63" s="171" t="s">
        <v>369</v>
      </c>
      <c r="E63" s="172">
        <v>85</v>
      </c>
      <c r="F63" s="173"/>
      <c r="G63" s="174">
        <f>ROUND(E63*F63,2)</f>
        <v>0</v>
      </c>
      <c r="H63" s="173"/>
      <c r="I63" s="174">
        <f>ROUND(E63*H63,2)</f>
        <v>0</v>
      </c>
      <c r="J63" s="173"/>
      <c r="K63" s="174">
        <f>ROUND(E63*J63,2)</f>
        <v>0</v>
      </c>
      <c r="L63" s="174">
        <v>21</v>
      </c>
      <c r="M63" s="174">
        <f>G63*(1+L63/100)</f>
        <v>0</v>
      </c>
      <c r="N63" s="174">
        <v>6.96E-3</v>
      </c>
      <c r="O63" s="174">
        <f>ROUND(E63*N63,2)</f>
        <v>0.59</v>
      </c>
      <c r="P63" s="174">
        <v>0</v>
      </c>
      <c r="Q63" s="174">
        <f>ROUND(E63*P63,2)</f>
        <v>0</v>
      </c>
      <c r="R63" s="174" t="s">
        <v>294</v>
      </c>
      <c r="S63" s="174" t="s">
        <v>261</v>
      </c>
      <c r="T63" s="175" t="s">
        <v>261</v>
      </c>
      <c r="U63" s="161">
        <v>2.8584800000000001</v>
      </c>
      <c r="V63" s="161">
        <f>ROUND(E63*U63,2)</f>
        <v>242.97</v>
      </c>
      <c r="W63" s="161"/>
      <c r="X63" s="152"/>
      <c r="Y63" s="152"/>
      <c r="Z63" s="152"/>
      <c r="AA63" s="152"/>
      <c r="AB63" s="152"/>
      <c r="AC63" s="152"/>
      <c r="AD63" s="152"/>
      <c r="AE63" s="152"/>
      <c r="AF63" s="152"/>
      <c r="AG63" s="152" t="s">
        <v>295</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ht="22.5" outlineLevel="1" x14ac:dyDescent="0.2">
      <c r="A64" s="159"/>
      <c r="B64" s="160"/>
      <c r="C64" s="254" t="s">
        <v>1324</v>
      </c>
      <c r="D64" s="255"/>
      <c r="E64" s="255"/>
      <c r="F64" s="255"/>
      <c r="G64" s="255"/>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297</v>
      </c>
      <c r="AH64" s="152"/>
      <c r="AI64" s="152"/>
      <c r="AJ64" s="152"/>
      <c r="AK64" s="152"/>
      <c r="AL64" s="152"/>
      <c r="AM64" s="152"/>
      <c r="AN64" s="152"/>
      <c r="AO64" s="152"/>
      <c r="AP64" s="152"/>
      <c r="AQ64" s="152"/>
      <c r="AR64" s="152"/>
      <c r="AS64" s="152"/>
      <c r="AT64" s="152"/>
      <c r="AU64" s="152"/>
      <c r="AV64" s="152"/>
      <c r="AW64" s="152"/>
      <c r="AX64" s="152"/>
      <c r="AY64" s="152"/>
      <c r="AZ64" s="152"/>
      <c r="BA64" s="197" t="str">
        <f>C64</f>
        <v>Horizontálně řízené vrtání, vtažení potrubí na principu rozplavování a rozrušování zeminy pomocí vysokotlaké směsi vody a bentonitu. Případné svařování vtahovaného potrubí.</v>
      </c>
      <c r="BB64" s="152"/>
      <c r="BC64" s="152"/>
      <c r="BD64" s="152"/>
      <c r="BE64" s="152"/>
      <c r="BF64" s="152"/>
      <c r="BG64" s="152"/>
      <c r="BH64" s="152"/>
    </row>
    <row r="65" spans="1:60" outlineLevel="1" x14ac:dyDescent="0.2">
      <c r="A65" s="159"/>
      <c r="B65" s="160"/>
      <c r="C65" s="194" t="s">
        <v>1325</v>
      </c>
      <c r="D65" s="190"/>
      <c r="E65" s="191"/>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4" t="s">
        <v>1339</v>
      </c>
      <c r="D66" s="190"/>
      <c r="E66" s="191"/>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4" t="s">
        <v>1340</v>
      </c>
      <c r="D67" s="190"/>
      <c r="E67" s="191"/>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v>0</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4" t="s">
        <v>1341</v>
      </c>
      <c r="D68" s="190"/>
      <c r="E68" s="191">
        <v>30</v>
      </c>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4" t="s">
        <v>1327</v>
      </c>
      <c r="D69" s="190"/>
      <c r="E69" s="191"/>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0</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4" t="s">
        <v>1342</v>
      </c>
      <c r="D70" s="190"/>
      <c r="E70" s="191">
        <v>20</v>
      </c>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194" t="s">
        <v>1329</v>
      </c>
      <c r="D71" s="190"/>
      <c r="E71" s="191"/>
      <c r="F71" s="161"/>
      <c r="G71" s="161"/>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299</v>
      </c>
      <c r="AH71" s="152">
        <v>0</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59"/>
      <c r="B72" s="160"/>
      <c r="C72" s="194" t="s">
        <v>1343</v>
      </c>
      <c r="D72" s="190"/>
      <c r="E72" s="191">
        <v>16</v>
      </c>
      <c r="F72" s="161"/>
      <c r="G72" s="161"/>
      <c r="H72" s="161"/>
      <c r="I72" s="161"/>
      <c r="J72" s="161"/>
      <c r="K72" s="161"/>
      <c r="L72" s="161"/>
      <c r="M72" s="161"/>
      <c r="N72" s="161"/>
      <c r="O72" s="161"/>
      <c r="P72" s="161"/>
      <c r="Q72" s="161"/>
      <c r="R72" s="161"/>
      <c r="S72" s="161"/>
      <c r="T72" s="161"/>
      <c r="U72" s="161"/>
      <c r="V72" s="161"/>
      <c r="W72" s="161"/>
      <c r="X72" s="152"/>
      <c r="Y72" s="152"/>
      <c r="Z72" s="152"/>
      <c r="AA72" s="152"/>
      <c r="AB72" s="152"/>
      <c r="AC72" s="152"/>
      <c r="AD72" s="152"/>
      <c r="AE72" s="152"/>
      <c r="AF72" s="152"/>
      <c r="AG72" s="152" t="s">
        <v>299</v>
      </c>
      <c r="AH72" s="152">
        <v>0</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194" t="s">
        <v>1331</v>
      </c>
      <c r="D73" s="190"/>
      <c r="E73" s="191"/>
      <c r="F73" s="161"/>
      <c r="G73" s="161"/>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299</v>
      </c>
      <c r="AH73" s="152">
        <v>0</v>
      </c>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4" t="s">
        <v>1344</v>
      </c>
      <c r="D74" s="190"/>
      <c r="E74" s="191">
        <v>19</v>
      </c>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x14ac:dyDescent="0.2">
      <c r="A75" s="163" t="s">
        <v>249</v>
      </c>
      <c r="B75" s="164" t="s">
        <v>162</v>
      </c>
      <c r="C75" s="184" t="s">
        <v>163</v>
      </c>
      <c r="D75" s="165"/>
      <c r="E75" s="166"/>
      <c r="F75" s="167"/>
      <c r="G75" s="167">
        <f>SUMIF(AG76:AG89,"&lt;&gt;NOR",G76:G89)</f>
        <v>0</v>
      </c>
      <c r="H75" s="167"/>
      <c r="I75" s="167">
        <f>SUM(I76:I89)</f>
        <v>0</v>
      </c>
      <c r="J75" s="167"/>
      <c r="K75" s="167">
        <f>SUM(K76:K89)</f>
        <v>0</v>
      </c>
      <c r="L75" s="167"/>
      <c r="M75" s="167">
        <f>SUM(M76:M89)</f>
        <v>0</v>
      </c>
      <c r="N75" s="167"/>
      <c r="O75" s="167">
        <f>SUM(O76:O89)</f>
        <v>14.75</v>
      </c>
      <c r="P75" s="167"/>
      <c r="Q75" s="167">
        <f>SUM(Q76:Q89)</f>
        <v>0</v>
      </c>
      <c r="R75" s="167"/>
      <c r="S75" s="167"/>
      <c r="T75" s="168"/>
      <c r="U75" s="162"/>
      <c r="V75" s="162">
        <f>SUM(V76:V89)</f>
        <v>4.17</v>
      </c>
      <c r="W75" s="162"/>
      <c r="AG75" t="s">
        <v>250</v>
      </c>
    </row>
    <row r="76" spans="1:60" ht="22.5" outlineLevel="1" x14ac:dyDescent="0.2">
      <c r="A76" s="169">
        <v>10</v>
      </c>
      <c r="B76" s="170" t="s">
        <v>494</v>
      </c>
      <c r="C76" s="186" t="s">
        <v>495</v>
      </c>
      <c r="D76" s="171" t="s">
        <v>293</v>
      </c>
      <c r="E76" s="172">
        <v>23</v>
      </c>
      <c r="F76" s="173"/>
      <c r="G76" s="174">
        <f>ROUND(E76*F76,2)</f>
        <v>0</v>
      </c>
      <c r="H76" s="173"/>
      <c r="I76" s="174">
        <f>ROUND(E76*H76,2)</f>
        <v>0</v>
      </c>
      <c r="J76" s="173"/>
      <c r="K76" s="174">
        <f>ROUND(E76*J76,2)</f>
        <v>0</v>
      </c>
      <c r="L76" s="174">
        <v>21</v>
      </c>
      <c r="M76" s="174">
        <f>G76*(1+L76/100)</f>
        <v>0</v>
      </c>
      <c r="N76" s="174">
        <v>0.37080000000000002</v>
      </c>
      <c r="O76" s="174">
        <f>ROUND(E76*N76,2)</f>
        <v>8.5299999999999994</v>
      </c>
      <c r="P76" s="174">
        <v>0</v>
      </c>
      <c r="Q76" s="174">
        <f>ROUND(E76*P76,2)</f>
        <v>0</v>
      </c>
      <c r="R76" s="174" t="s">
        <v>333</v>
      </c>
      <c r="S76" s="174" t="s">
        <v>261</v>
      </c>
      <c r="T76" s="175" t="s">
        <v>261</v>
      </c>
      <c r="U76" s="161">
        <v>2.9000000000000001E-2</v>
      </c>
      <c r="V76" s="161">
        <f>ROUND(E76*U76,2)</f>
        <v>0.67</v>
      </c>
      <c r="W76" s="161"/>
      <c r="X76" s="152"/>
      <c r="Y76" s="152"/>
      <c r="Z76" s="152"/>
      <c r="AA76" s="152"/>
      <c r="AB76" s="152"/>
      <c r="AC76" s="152"/>
      <c r="AD76" s="152"/>
      <c r="AE76" s="152"/>
      <c r="AF76" s="152"/>
      <c r="AG76" s="152" t="s">
        <v>295</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4" t="s">
        <v>1345</v>
      </c>
      <c r="D77" s="190"/>
      <c r="E77" s="191"/>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0</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4" t="s">
        <v>1301</v>
      </c>
      <c r="D78" s="190"/>
      <c r="E78" s="191">
        <v>23</v>
      </c>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v>0</v>
      </c>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69">
        <v>11</v>
      </c>
      <c r="B79" s="170" t="s">
        <v>339</v>
      </c>
      <c r="C79" s="186" t="s">
        <v>340</v>
      </c>
      <c r="D79" s="171" t="s">
        <v>293</v>
      </c>
      <c r="E79" s="172">
        <v>46</v>
      </c>
      <c r="F79" s="173"/>
      <c r="G79" s="174">
        <f>ROUND(E79*F79,2)</f>
        <v>0</v>
      </c>
      <c r="H79" s="173"/>
      <c r="I79" s="174">
        <f>ROUND(E79*H79,2)</f>
        <v>0</v>
      </c>
      <c r="J79" s="173"/>
      <c r="K79" s="174">
        <f>ROUND(E79*J79,2)</f>
        <v>0</v>
      </c>
      <c r="L79" s="174">
        <v>21</v>
      </c>
      <c r="M79" s="174">
        <f>G79*(1+L79/100)</f>
        <v>0</v>
      </c>
      <c r="N79" s="174">
        <v>5.6100000000000004E-3</v>
      </c>
      <c r="O79" s="174">
        <f>ROUND(E79*N79,2)</f>
        <v>0.26</v>
      </c>
      <c r="P79" s="174">
        <v>0</v>
      </c>
      <c r="Q79" s="174">
        <f>ROUND(E79*P79,2)</f>
        <v>0</v>
      </c>
      <c r="R79" s="174" t="s">
        <v>333</v>
      </c>
      <c r="S79" s="174" t="s">
        <v>261</v>
      </c>
      <c r="T79" s="175" t="s">
        <v>261</v>
      </c>
      <c r="U79" s="161">
        <v>4.0000000000000001E-3</v>
      </c>
      <c r="V79" s="161">
        <f>ROUND(E79*U79,2)</f>
        <v>0.18</v>
      </c>
      <c r="W79" s="161"/>
      <c r="X79" s="152"/>
      <c r="Y79" s="152"/>
      <c r="Z79" s="152"/>
      <c r="AA79" s="152"/>
      <c r="AB79" s="152"/>
      <c r="AC79" s="152"/>
      <c r="AD79" s="152"/>
      <c r="AE79" s="152"/>
      <c r="AF79" s="152"/>
      <c r="AG79" s="152" t="s">
        <v>295</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254" t="s">
        <v>341</v>
      </c>
      <c r="D80" s="255"/>
      <c r="E80" s="255"/>
      <c r="F80" s="255"/>
      <c r="G80" s="255"/>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297</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59"/>
      <c r="B81" s="160"/>
      <c r="C81" s="194" t="s">
        <v>1345</v>
      </c>
      <c r="D81" s="190"/>
      <c r="E81" s="191"/>
      <c r="F81" s="161"/>
      <c r="G81" s="161"/>
      <c r="H81" s="161"/>
      <c r="I81" s="161"/>
      <c r="J81" s="161"/>
      <c r="K81" s="161"/>
      <c r="L81" s="161"/>
      <c r="M81" s="161"/>
      <c r="N81" s="161"/>
      <c r="O81" s="161"/>
      <c r="P81" s="161"/>
      <c r="Q81" s="161"/>
      <c r="R81" s="161"/>
      <c r="S81" s="161"/>
      <c r="T81" s="161"/>
      <c r="U81" s="161"/>
      <c r="V81" s="161"/>
      <c r="W81" s="161"/>
      <c r="X81" s="152"/>
      <c r="Y81" s="152"/>
      <c r="Z81" s="152"/>
      <c r="AA81" s="152"/>
      <c r="AB81" s="152"/>
      <c r="AC81" s="152"/>
      <c r="AD81" s="152"/>
      <c r="AE81" s="152"/>
      <c r="AF81" s="152"/>
      <c r="AG81" s="152" t="s">
        <v>299</v>
      </c>
      <c r="AH81" s="152">
        <v>0</v>
      </c>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1" x14ac:dyDescent="0.2">
      <c r="A82" s="159"/>
      <c r="B82" s="160"/>
      <c r="C82" s="194" t="s">
        <v>1301</v>
      </c>
      <c r="D82" s="190"/>
      <c r="E82" s="191">
        <v>23</v>
      </c>
      <c r="F82" s="161"/>
      <c r="G82" s="161"/>
      <c r="H82" s="161"/>
      <c r="I82" s="161"/>
      <c r="J82" s="161"/>
      <c r="K82" s="161"/>
      <c r="L82" s="161"/>
      <c r="M82" s="161"/>
      <c r="N82" s="161"/>
      <c r="O82" s="161"/>
      <c r="P82" s="161"/>
      <c r="Q82" s="161"/>
      <c r="R82" s="161"/>
      <c r="S82" s="161"/>
      <c r="T82" s="161"/>
      <c r="U82" s="161"/>
      <c r="V82" s="161"/>
      <c r="W82" s="161"/>
      <c r="X82" s="152"/>
      <c r="Y82" s="152"/>
      <c r="Z82" s="152"/>
      <c r="AA82" s="152"/>
      <c r="AB82" s="152"/>
      <c r="AC82" s="152"/>
      <c r="AD82" s="152"/>
      <c r="AE82" s="152"/>
      <c r="AF82" s="152"/>
      <c r="AG82" s="152" t="s">
        <v>299</v>
      </c>
      <c r="AH82" s="152">
        <v>0</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194" t="s">
        <v>1301</v>
      </c>
      <c r="D83" s="190"/>
      <c r="E83" s="191">
        <v>23</v>
      </c>
      <c r="F83" s="161"/>
      <c r="G83" s="161"/>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299</v>
      </c>
      <c r="AH83" s="152">
        <v>0</v>
      </c>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ht="22.5" outlineLevel="1" x14ac:dyDescent="0.2">
      <c r="A84" s="169">
        <v>12</v>
      </c>
      <c r="B84" s="170" t="s">
        <v>1346</v>
      </c>
      <c r="C84" s="186" t="s">
        <v>1347</v>
      </c>
      <c r="D84" s="171" t="s">
        <v>293</v>
      </c>
      <c r="E84" s="172">
        <v>23</v>
      </c>
      <c r="F84" s="173"/>
      <c r="G84" s="174">
        <f>ROUND(E84*F84,2)</f>
        <v>0</v>
      </c>
      <c r="H84" s="173"/>
      <c r="I84" s="174">
        <f>ROUND(E84*H84,2)</f>
        <v>0</v>
      </c>
      <c r="J84" s="173"/>
      <c r="K84" s="174">
        <f>ROUND(E84*J84,2)</f>
        <v>0</v>
      </c>
      <c r="L84" s="174">
        <v>21</v>
      </c>
      <c r="M84" s="174">
        <f>G84*(1+L84/100)</f>
        <v>0</v>
      </c>
      <c r="N84" s="174">
        <v>0.12966</v>
      </c>
      <c r="O84" s="174">
        <f>ROUND(E84*N84,2)</f>
        <v>2.98</v>
      </c>
      <c r="P84" s="174">
        <v>0</v>
      </c>
      <c r="Q84" s="174">
        <f>ROUND(E84*P84,2)</f>
        <v>0</v>
      </c>
      <c r="R84" s="174" t="s">
        <v>333</v>
      </c>
      <c r="S84" s="174" t="s">
        <v>261</v>
      </c>
      <c r="T84" s="175" t="s">
        <v>261</v>
      </c>
      <c r="U84" s="161">
        <v>7.1999999999999995E-2</v>
      </c>
      <c r="V84" s="161">
        <f>ROUND(E84*U84,2)</f>
        <v>1.66</v>
      </c>
      <c r="W84" s="161"/>
      <c r="X84" s="152"/>
      <c r="Y84" s="152"/>
      <c r="Z84" s="152"/>
      <c r="AA84" s="152"/>
      <c r="AB84" s="152"/>
      <c r="AC84" s="152"/>
      <c r="AD84" s="152"/>
      <c r="AE84" s="152"/>
      <c r="AF84" s="152"/>
      <c r="AG84" s="152" t="s">
        <v>295</v>
      </c>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4" t="s">
        <v>1345</v>
      </c>
      <c r="D85" s="190"/>
      <c r="E85" s="191"/>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0</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4" t="s">
        <v>1301</v>
      </c>
      <c r="D86" s="190"/>
      <c r="E86" s="191">
        <v>23</v>
      </c>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ht="22.5" outlineLevel="1" x14ac:dyDescent="0.2">
      <c r="A87" s="169">
        <v>13</v>
      </c>
      <c r="B87" s="170" t="s">
        <v>1348</v>
      </c>
      <c r="C87" s="186" t="s">
        <v>1349</v>
      </c>
      <c r="D87" s="171" t="s">
        <v>293</v>
      </c>
      <c r="E87" s="172">
        <v>23</v>
      </c>
      <c r="F87" s="173"/>
      <c r="G87" s="174">
        <f>ROUND(E87*F87,2)</f>
        <v>0</v>
      </c>
      <c r="H87" s="173"/>
      <c r="I87" s="174">
        <f>ROUND(E87*H87,2)</f>
        <v>0</v>
      </c>
      <c r="J87" s="173"/>
      <c r="K87" s="174">
        <f>ROUND(E87*J87,2)</f>
        <v>0</v>
      </c>
      <c r="L87" s="174">
        <v>21</v>
      </c>
      <c r="M87" s="174">
        <f>G87*(1+L87/100)</f>
        <v>0</v>
      </c>
      <c r="N87" s="174">
        <v>0.12966</v>
      </c>
      <c r="O87" s="174">
        <f>ROUND(E87*N87,2)</f>
        <v>2.98</v>
      </c>
      <c r="P87" s="174">
        <v>0</v>
      </c>
      <c r="Q87" s="174">
        <f>ROUND(E87*P87,2)</f>
        <v>0</v>
      </c>
      <c r="R87" s="174" t="s">
        <v>333</v>
      </c>
      <c r="S87" s="174" t="s">
        <v>261</v>
      </c>
      <c r="T87" s="175" t="s">
        <v>261</v>
      </c>
      <c r="U87" s="161">
        <v>7.1999999999999995E-2</v>
      </c>
      <c r="V87" s="161">
        <f>ROUND(E87*U87,2)</f>
        <v>1.66</v>
      </c>
      <c r="W87" s="161"/>
      <c r="X87" s="152"/>
      <c r="Y87" s="152"/>
      <c r="Z87" s="152"/>
      <c r="AA87" s="152"/>
      <c r="AB87" s="152"/>
      <c r="AC87" s="152"/>
      <c r="AD87" s="152"/>
      <c r="AE87" s="152"/>
      <c r="AF87" s="152"/>
      <c r="AG87" s="152" t="s">
        <v>295</v>
      </c>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59"/>
      <c r="B88" s="160"/>
      <c r="C88" s="194" t="s">
        <v>1345</v>
      </c>
      <c r="D88" s="190"/>
      <c r="E88" s="191"/>
      <c r="F88" s="161"/>
      <c r="G88" s="161"/>
      <c r="H88" s="161"/>
      <c r="I88" s="161"/>
      <c r="J88" s="161"/>
      <c r="K88" s="161"/>
      <c r="L88" s="161"/>
      <c r="M88" s="161"/>
      <c r="N88" s="161"/>
      <c r="O88" s="161"/>
      <c r="P88" s="161"/>
      <c r="Q88" s="161"/>
      <c r="R88" s="161"/>
      <c r="S88" s="161"/>
      <c r="T88" s="161"/>
      <c r="U88" s="161"/>
      <c r="V88" s="161"/>
      <c r="W88" s="161"/>
      <c r="X88" s="152"/>
      <c r="Y88" s="152"/>
      <c r="Z88" s="152"/>
      <c r="AA88" s="152"/>
      <c r="AB88" s="152"/>
      <c r="AC88" s="152"/>
      <c r="AD88" s="152"/>
      <c r="AE88" s="152"/>
      <c r="AF88" s="152"/>
      <c r="AG88" s="152" t="s">
        <v>299</v>
      </c>
      <c r="AH88" s="152">
        <v>0</v>
      </c>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1" x14ac:dyDescent="0.2">
      <c r="A89" s="159"/>
      <c r="B89" s="160"/>
      <c r="C89" s="194" t="s">
        <v>1301</v>
      </c>
      <c r="D89" s="190"/>
      <c r="E89" s="191">
        <v>23</v>
      </c>
      <c r="F89" s="161"/>
      <c r="G89" s="161"/>
      <c r="H89" s="161"/>
      <c r="I89" s="161"/>
      <c r="J89" s="161"/>
      <c r="K89" s="161"/>
      <c r="L89" s="161"/>
      <c r="M89" s="161"/>
      <c r="N89" s="161"/>
      <c r="O89" s="161"/>
      <c r="P89" s="161"/>
      <c r="Q89" s="161"/>
      <c r="R89" s="161"/>
      <c r="S89" s="161"/>
      <c r="T89" s="161"/>
      <c r="U89" s="161"/>
      <c r="V89" s="161"/>
      <c r="W89" s="161"/>
      <c r="X89" s="152"/>
      <c r="Y89" s="152"/>
      <c r="Z89" s="152"/>
      <c r="AA89" s="152"/>
      <c r="AB89" s="152"/>
      <c r="AC89" s="152"/>
      <c r="AD89" s="152"/>
      <c r="AE89" s="152"/>
      <c r="AF89" s="152"/>
      <c r="AG89" s="152" t="s">
        <v>299</v>
      </c>
      <c r="AH89" s="152">
        <v>0</v>
      </c>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x14ac:dyDescent="0.2">
      <c r="A90" s="163" t="s">
        <v>249</v>
      </c>
      <c r="B90" s="164" t="s">
        <v>170</v>
      </c>
      <c r="C90" s="184" t="s">
        <v>171</v>
      </c>
      <c r="D90" s="165"/>
      <c r="E90" s="166"/>
      <c r="F90" s="167"/>
      <c r="G90" s="167">
        <f>SUMIF(AG91:AG94,"&lt;&gt;NOR",G91:G94)</f>
        <v>0</v>
      </c>
      <c r="H90" s="167"/>
      <c r="I90" s="167">
        <f>SUM(I91:I94)</f>
        <v>0</v>
      </c>
      <c r="J90" s="167"/>
      <c r="K90" s="167">
        <f>SUM(K91:K94)</f>
        <v>0</v>
      </c>
      <c r="L90" s="167"/>
      <c r="M90" s="167">
        <f>SUM(M91:M94)</f>
        <v>0</v>
      </c>
      <c r="N90" s="167"/>
      <c r="O90" s="167">
        <f>SUM(O91:O94)</f>
        <v>0</v>
      </c>
      <c r="P90" s="167"/>
      <c r="Q90" s="167">
        <f>SUM(Q91:Q94)</f>
        <v>0</v>
      </c>
      <c r="R90" s="167"/>
      <c r="S90" s="167"/>
      <c r="T90" s="168"/>
      <c r="U90" s="162"/>
      <c r="V90" s="162">
        <f>SUM(V91:V94)</f>
        <v>1.78</v>
      </c>
      <c r="W90" s="162"/>
      <c r="AG90" t="s">
        <v>250</v>
      </c>
    </row>
    <row r="91" spans="1:60" outlineLevel="1" x14ac:dyDescent="0.2">
      <c r="A91" s="169">
        <v>14</v>
      </c>
      <c r="B91" s="170" t="s">
        <v>943</v>
      </c>
      <c r="C91" s="186" t="s">
        <v>944</v>
      </c>
      <c r="D91" s="171" t="s">
        <v>369</v>
      </c>
      <c r="E91" s="172">
        <v>48</v>
      </c>
      <c r="F91" s="173"/>
      <c r="G91" s="174">
        <f>ROUND(E91*F91,2)</f>
        <v>0</v>
      </c>
      <c r="H91" s="173"/>
      <c r="I91" s="174">
        <f>ROUND(E91*H91,2)</f>
        <v>0</v>
      </c>
      <c r="J91" s="173"/>
      <c r="K91" s="174">
        <f>ROUND(E91*J91,2)</f>
        <v>0</v>
      </c>
      <c r="L91" s="174">
        <v>21</v>
      </c>
      <c r="M91" s="174">
        <f>G91*(1+L91/100)</f>
        <v>0</v>
      </c>
      <c r="N91" s="174">
        <v>0</v>
      </c>
      <c r="O91" s="174">
        <f>ROUND(E91*N91,2)</f>
        <v>0</v>
      </c>
      <c r="P91" s="174">
        <v>0</v>
      </c>
      <c r="Q91" s="174">
        <f>ROUND(E91*P91,2)</f>
        <v>0</v>
      </c>
      <c r="R91" s="174" t="s">
        <v>333</v>
      </c>
      <c r="S91" s="174" t="s">
        <v>261</v>
      </c>
      <c r="T91" s="175" t="s">
        <v>261</v>
      </c>
      <c r="U91" s="161">
        <v>3.6999999999999998E-2</v>
      </c>
      <c r="V91" s="161">
        <f>ROUND(E91*U91,2)</f>
        <v>1.78</v>
      </c>
      <c r="W91" s="161"/>
      <c r="X91" s="152"/>
      <c r="Y91" s="152"/>
      <c r="Z91" s="152"/>
      <c r="AA91" s="152"/>
      <c r="AB91" s="152"/>
      <c r="AC91" s="152"/>
      <c r="AD91" s="152"/>
      <c r="AE91" s="152"/>
      <c r="AF91" s="152"/>
      <c r="AG91" s="152" t="s">
        <v>295</v>
      </c>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254" t="s">
        <v>945</v>
      </c>
      <c r="D92" s="255"/>
      <c r="E92" s="255"/>
      <c r="F92" s="255"/>
      <c r="G92" s="255"/>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297</v>
      </c>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1" x14ac:dyDescent="0.2">
      <c r="A93" s="159"/>
      <c r="B93" s="160"/>
      <c r="C93" s="194" t="s">
        <v>1350</v>
      </c>
      <c r="D93" s="190"/>
      <c r="E93" s="191"/>
      <c r="F93" s="161"/>
      <c r="G93" s="161"/>
      <c r="H93" s="161"/>
      <c r="I93" s="161"/>
      <c r="J93" s="161"/>
      <c r="K93" s="161"/>
      <c r="L93" s="161"/>
      <c r="M93" s="161"/>
      <c r="N93" s="161"/>
      <c r="O93" s="161"/>
      <c r="P93" s="161"/>
      <c r="Q93" s="161"/>
      <c r="R93" s="161"/>
      <c r="S93" s="161"/>
      <c r="T93" s="161"/>
      <c r="U93" s="161"/>
      <c r="V93" s="161"/>
      <c r="W93" s="161"/>
      <c r="X93" s="152"/>
      <c r="Y93" s="152"/>
      <c r="Z93" s="152"/>
      <c r="AA93" s="152"/>
      <c r="AB93" s="152"/>
      <c r="AC93" s="152"/>
      <c r="AD93" s="152"/>
      <c r="AE93" s="152"/>
      <c r="AF93" s="152"/>
      <c r="AG93" s="152" t="s">
        <v>299</v>
      </c>
      <c r="AH93" s="152">
        <v>0</v>
      </c>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59"/>
      <c r="B94" s="160"/>
      <c r="C94" s="194" t="s">
        <v>1351</v>
      </c>
      <c r="D94" s="190"/>
      <c r="E94" s="191">
        <v>48</v>
      </c>
      <c r="F94" s="161"/>
      <c r="G94" s="161"/>
      <c r="H94" s="161"/>
      <c r="I94" s="161"/>
      <c r="J94" s="161"/>
      <c r="K94" s="161"/>
      <c r="L94" s="161"/>
      <c r="M94" s="161"/>
      <c r="N94" s="161"/>
      <c r="O94" s="161"/>
      <c r="P94" s="161"/>
      <c r="Q94" s="161"/>
      <c r="R94" s="161"/>
      <c r="S94" s="161"/>
      <c r="T94" s="161"/>
      <c r="U94" s="161"/>
      <c r="V94" s="161"/>
      <c r="W94" s="161"/>
      <c r="X94" s="152"/>
      <c r="Y94" s="152"/>
      <c r="Z94" s="152"/>
      <c r="AA94" s="152"/>
      <c r="AB94" s="152"/>
      <c r="AC94" s="152"/>
      <c r="AD94" s="152"/>
      <c r="AE94" s="152"/>
      <c r="AF94" s="152"/>
      <c r="AG94" s="152" t="s">
        <v>299</v>
      </c>
      <c r="AH94" s="152">
        <v>0</v>
      </c>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x14ac:dyDescent="0.2">
      <c r="A95" s="163" t="s">
        <v>249</v>
      </c>
      <c r="B95" s="164" t="s">
        <v>176</v>
      </c>
      <c r="C95" s="184" t="s">
        <v>177</v>
      </c>
      <c r="D95" s="165"/>
      <c r="E95" s="166"/>
      <c r="F95" s="167"/>
      <c r="G95" s="167">
        <f>SUMIF(AG96:AG99,"&lt;&gt;NOR",G96:G99)</f>
        <v>0</v>
      </c>
      <c r="H95" s="167"/>
      <c r="I95" s="167">
        <f>SUM(I96:I99)</f>
        <v>0</v>
      </c>
      <c r="J95" s="167"/>
      <c r="K95" s="167">
        <f>SUM(K96:K99)</f>
        <v>0</v>
      </c>
      <c r="L95" s="167"/>
      <c r="M95" s="167">
        <f>SUM(M96:M99)</f>
        <v>0</v>
      </c>
      <c r="N95" s="167"/>
      <c r="O95" s="167">
        <f>SUM(O96:O99)</f>
        <v>0</v>
      </c>
      <c r="P95" s="167"/>
      <c r="Q95" s="167">
        <f>SUM(Q96:Q99)</f>
        <v>0</v>
      </c>
      <c r="R95" s="167"/>
      <c r="S95" s="167"/>
      <c r="T95" s="168"/>
      <c r="U95" s="162"/>
      <c r="V95" s="162">
        <f>SUM(V96:V99)</f>
        <v>17.170000000000002</v>
      </c>
      <c r="W95" s="162"/>
      <c r="AG95" t="s">
        <v>250</v>
      </c>
    </row>
    <row r="96" spans="1:60" ht="22.5" outlineLevel="1" x14ac:dyDescent="0.2">
      <c r="A96" s="169">
        <v>15</v>
      </c>
      <c r="B96" s="170" t="s">
        <v>1352</v>
      </c>
      <c r="C96" s="186" t="s">
        <v>1353</v>
      </c>
      <c r="D96" s="171" t="s">
        <v>350</v>
      </c>
      <c r="E96" s="172">
        <v>16.944959999999998</v>
      </c>
      <c r="F96" s="173"/>
      <c r="G96" s="174">
        <f>ROUND(E96*F96,2)</f>
        <v>0</v>
      </c>
      <c r="H96" s="173"/>
      <c r="I96" s="174">
        <f>ROUND(E96*H96,2)</f>
        <v>0</v>
      </c>
      <c r="J96" s="173"/>
      <c r="K96" s="174">
        <f>ROUND(E96*J96,2)</f>
        <v>0</v>
      </c>
      <c r="L96" s="174">
        <v>21</v>
      </c>
      <c r="M96" s="174">
        <f>G96*(1+L96/100)</f>
        <v>0</v>
      </c>
      <c r="N96" s="174">
        <v>0</v>
      </c>
      <c r="O96" s="174">
        <f>ROUND(E96*N96,2)</f>
        <v>0</v>
      </c>
      <c r="P96" s="174">
        <v>0</v>
      </c>
      <c r="Q96" s="174">
        <f>ROUND(E96*P96,2)</f>
        <v>0</v>
      </c>
      <c r="R96" s="174" t="s">
        <v>1354</v>
      </c>
      <c r="S96" s="174" t="s">
        <v>261</v>
      </c>
      <c r="T96" s="175" t="s">
        <v>261</v>
      </c>
      <c r="U96" s="161">
        <v>1.0129999999999999</v>
      </c>
      <c r="V96" s="161">
        <f>ROUND(E96*U96,2)</f>
        <v>17.170000000000002</v>
      </c>
      <c r="W96" s="161"/>
      <c r="X96" s="152"/>
      <c r="Y96" s="152"/>
      <c r="Z96" s="152"/>
      <c r="AA96" s="152"/>
      <c r="AB96" s="152"/>
      <c r="AC96" s="152"/>
      <c r="AD96" s="152"/>
      <c r="AE96" s="152"/>
      <c r="AF96" s="152"/>
      <c r="AG96" s="152" t="s">
        <v>351</v>
      </c>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59"/>
      <c r="B97" s="160"/>
      <c r="C97" s="194" t="s">
        <v>353</v>
      </c>
      <c r="D97" s="190"/>
      <c r="E97" s="191"/>
      <c r="F97" s="161"/>
      <c r="G97" s="161"/>
      <c r="H97" s="161"/>
      <c r="I97" s="161"/>
      <c r="J97" s="161"/>
      <c r="K97" s="161"/>
      <c r="L97" s="161"/>
      <c r="M97" s="161"/>
      <c r="N97" s="161"/>
      <c r="O97" s="161"/>
      <c r="P97" s="161"/>
      <c r="Q97" s="161"/>
      <c r="R97" s="161"/>
      <c r="S97" s="161"/>
      <c r="T97" s="161"/>
      <c r="U97" s="161"/>
      <c r="V97" s="161"/>
      <c r="W97" s="161"/>
      <c r="X97" s="152"/>
      <c r="Y97" s="152"/>
      <c r="Z97" s="152"/>
      <c r="AA97" s="152"/>
      <c r="AB97" s="152"/>
      <c r="AC97" s="152"/>
      <c r="AD97" s="152"/>
      <c r="AE97" s="152"/>
      <c r="AF97" s="152"/>
      <c r="AG97" s="152" t="s">
        <v>299</v>
      </c>
      <c r="AH97" s="152">
        <v>0</v>
      </c>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59"/>
      <c r="B98" s="160"/>
      <c r="C98" s="194" t="s">
        <v>1355</v>
      </c>
      <c r="D98" s="190"/>
      <c r="E98" s="191"/>
      <c r="F98" s="161"/>
      <c r="G98" s="161"/>
      <c r="H98" s="161"/>
      <c r="I98" s="161"/>
      <c r="J98" s="161"/>
      <c r="K98" s="161"/>
      <c r="L98" s="161"/>
      <c r="M98" s="161"/>
      <c r="N98" s="161"/>
      <c r="O98" s="161"/>
      <c r="P98" s="161"/>
      <c r="Q98" s="161"/>
      <c r="R98" s="161"/>
      <c r="S98" s="161"/>
      <c r="T98" s="161"/>
      <c r="U98" s="161"/>
      <c r="V98" s="161"/>
      <c r="W98" s="161"/>
      <c r="X98" s="152"/>
      <c r="Y98" s="152"/>
      <c r="Z98" s="152"/>
      <c r="AA98" s="152"/>
      <c r="AB98" s="152"/>
      <c r="AC98" s="152"/>
      <c r="AD98" s="152"/>
      <c r="AE98" s="152"/>
      <c r="AF98" s="152"/>
      <c r="AG98" s="152" t="s">
        <v>299</v>
      </c>
      <c r="AH98" s="152">
        <v>0</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59"/>
      <c r="B99" s="160"/>
      <c r="C99" s="194" t="s">
        <v>1356</v>
      </c>
      <c r="D99" s="190"/>
      <c r="E99" s="191">
        <v>16.944959999999998</v>
      </c>
      <c r="F99" s="161"/>
      <c r="G99" s="161"/>
      <c r="H99" s="161"/>
      <c r="I99" s="161"/>
      <c r="J99" s="161"/>
      <c r="K99" s="161"/>
      <c r="L99" s="161"/>
      <c r="M99" s="161"/>
      <c r="N99" s="161"/>
      <c r="O99" s="161"/>
      <c r="P99" s="161"/>
      <c r="Q99" s="161"/>
      <c r="R99" s="161"/>
      <c r="S99" s="161"/>
      <c r="T99" s="161"/>
      <c r="U99" s="161"/>
      <c r="V99" s="161"/>
      <c r="W99" s="161"/>
      <c r="X99" s="152"/>
      <c r="Y99" s="152"/>
      <c r="Z99" s="152"/>
      <c r="AA99" s="152"/>
      <c r="AB99" s="152"/>
      <c r="AC99" s="152"/>
      <c r="AD99" s="152"/>
      <c r="AE99" s="152"/>
      <c r="AF99" s="152"/>
      <c r="AG99" s="152" t="s">
        <v>299</v>
      </c>
      <c r="AH99" s="152">
        <v>0</v>
      </c>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x14ac:dyDescent="0.2">
      <c r="A100" s="163" t="s">
        <v>249</v>
      </c>
      <c r="B100" s="164" t="s">
        <v>206</v>
      </c>
      <c r="C100" s="184" t="s">
        <v>207</v>
      </c>
      <c r="D100" s="165"/>
      <c r="E100" s="166"/>
      <c r="F100" s="167"/>
      <c r="G100" s="167">
        <f>SUMIF(AG101:AG109,"&lt;&gt;NOR",G101:G109)</f>
        <v>0</v>
      </c>
      <c r="H100" s="167"/>
      <c r="I100" s="167">
        <f>SUM(I101:I109)</f>
        <v>0</v>
      </c>
      <c r="J100" s="167"/>
      <c r="K100" s="167">
        <f>SUM(K101:K109)</f>
        <v>0</v>
      </c>
      <c r="L100" s="167"/>
      <c r="M100" s="167">
        <f>SUM(M101:M109)</f>
        <v>0</v>
      </c>
      <c r="N100" s="167"/>
      <c r="O100" s="167">
        <f>SUM(O101:O109)</f>
        <v>0</v>
      </c>
      <c r="P100" s="167"/>
      <c r="Q100" s="167">
        <f>SUM(Q101:Q109)</f>
        <v>0</v>
      </c>
      <c r="R100" s="167"/>
      <c r="S100" s="167"/>
      <c r="T100" s="168"/>
      <c r="U100" s="162"/>
      <c r="V100" s="162">
        <f>SUM(V101:V109)</f>
        <v>0</v>
      </c>
      <c r="W100" s="162"/>
      <c r="AG100" t="s">
        <v>250</v>
      </c>
    </row>
    <row r="101" spans="1:60" outlineLevel="1" x14ac:dyDescent="0.2">
      <c r="A101" s="176">
        <v>16</v>
      </c>
      <c r="B101" s="177" t="s">
        <v>504</v>
      </c>
      <c r="C101" s="185" t="s">
        <v>1357</v>
      </c>
      <c r="D101" s="178" t="s">
        <v>369</v>
      </c>
      <c r="E101" s="179">
        <v>1100</v>
      </c>
      <c r="F101" s="180"/>
      <c r="G101" s="181">
        <f t="shared" ref="G101:G109" si="0">ROUND(E101*F101,2)</f>
        <v>0</v>
      </c>
      <c r="H101" s="180"/>
      <c r="I101" s="181">
        <f t="shared" ref="I101:I109" si="1">ROUND(E101*H101,2)</f>
        <v>0</v>
      </c>
      <c r="J101" s="180"/>
      <c r="K101" s="181">
        <f t="shared" ref="K101:K109" si="2">ROUND(E101*J101,2)</f>
        <v>0</v>
      </c>
      <c r="L101" s="181">
        <v>21</v>
      </c>
      <c r="M101" s="181">
        <f t="shared" ref="M101:M109" si="3">G101*(1+L101/100)</f>
        <v>0</v>
      </c>
      <c r="N101" s="181">
        <v>0</v>
      </c>
      <c r="O101" s="181">
        <f t="shared" ref="O101:O109" si="4">ROUND(E101*N101,2)</f>
        <v>0</v>
      </c>
      <c r="P101" s="181">
        <v>0</v>
      </c>
      <c r="Q101" s="181">
        <f t="shared" ref="Q101:Q109" si="5">ROUND(E101*P101,2)</f>
        <v>0</v>
      </c>
      <c r="R101" s="181"/>
      <c r="S101" s="181" t="s">
        <v>254</v>
      </c>
      <c r="T101" s="182" t="s">
        <v>255</v>
      </c>
      <c r="U101" s="161">
        <v>0</v>
      </c>
      <c r="V101" s="161">
        <f t="shared" ref="V101:V109" si="6">ROUND(E101*U101,2)</f>
        <v>0</v>
      </c>
      <c r="W101" s="161"/>
      <c r="X101" s="152"/>
      <c r="Y101" s="152"/>
      <c r="Z101" s="152"/>
      <c r="AA101" s="152"/>
      <c r="AB101" s="152"/>
      <c r="AC101" s="152"/>
      <c r="AD101" s="152"/>
      <c r="AE101" s="152"/>
      <c r="AF101" s="152"/>
      <c r="AG101" s="152" t="s">
        <v>295</v>
      </c>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76">
        <v>17</v>
      </c>
      <c r="B102" s="177" t="s">
        <v>1282</v>
      </c>
      <c r="C102" s="185" t="s">
        <v>1358</v>
      </c>
      <c r="D102" s="178" t="s">
        <v>1359</v>
      </c>
      <c r="E102" s="179">
        <v>4</v>
      </c>
      <c r="F102" s="180"/>
      <c r="G102" s="181">
        <f t="shared" si="0"/>
        <v>0</v>
      </c>
      <c r="H102" s="180"/>
      <c r="I102" s="181">
        <f t="shared" si="1"/>
        <v>0</v>
      </c>
      <c r="J102" s="180"/>
      <c r="K102" s="181">
        <f t="shared" si="2"/>
        <v>0</v>
      </c>
      <c r="L102" s="181">
        <v>21</v>
      </c>
      <c r="M102" s="181">
        <f t="shared" si="3"/>
        <v>0</v>
      </c>
      <c r="N102" s="181">
        <v>0</v>
      </c>
      <c r="O102" s="181">
        <f t="shared" si="4"/>
        <v>0</v>
      </c>
      <c r="P102" s="181">
        <v>0</v>
      </c>
      <c r="Q102" s="181">
        <f t="shared" si="5"/>
        <v>0</v>
      </c>
      <c r="R102" s="181"/>
      <c r="S102" s="181" t="s">
        <v>254</v>
      </c>
      <c r="T102" s="182" t="s">
        <v>255</v>
      </c>
      <c r="U102" s="161">
        <v>0</v>
      </c>
      <c r="V102" s="161">
        <f t="shared" si="6"/>
        <v>0</v>
      </c>
      <c r="W102" s="161"/>
      <c r="X102" s="152"/>
      <c r="Y102" s="152"/>
      <c r="Z102" s="152"/>
      <c r="AA102" s="152"/>
      <c r="AB102" s="152"/>
      <c r="AC102" s="152"/>
      <c r="AD102" s="152"/>
      <c r="AE102" s="152"/>
      <c r="AF102" s="152"/>
      <c r="AG102" s="152" t="s">
        <v>295</v>
      </c>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76">
        <v>18</v>
      </c>
      <c r="B103" s="177" t="s">
        <v>1284</v>
      </c>
      <c r="C103" s="185" t="s">
        <v>1360</v>
      </c>
      <c r="D103" s="178" t="s">
        <v>446</v>
      </c>
      <c r="E103" s="179">
        <v>3</v>
      </c>
      <c r="F103" s="180"/>
      <c r="G103" s="181">
        <f t="shared" si="0"/>
        <v>0</v>
      </c>
      <c r="H103" s="180"/>
      <c r="I103" s="181">
        <f t="shared" si="1"/>
        <v>0</v>
      </c>
      <c r="J103" s="180"/>
      <c r="K103" s="181">
        <f t="shared" si="2"/>
        <v>0</v>
      </c>
      <c r="L103" s="181">
        <v>21</v>
      </c>
      <c r="M103" s="181">
        <f t="shared" si="3"/>
        <v>0</v>
      </c>
      <c r="N103" s="181">
        <v>0</v>
      </c>
      <c r="O103" s="181">
        <f t="shared" si="4"/>
        <v>0</v>
      </c>
      <c r="P103" s="181">
        <v>0</v>
      </c>
      <c r="Q103" s="181">
        <f t="shared" si="5"/>
        <v>0</v>
      </c>
      <c r="R103" s="181"/>
      <c r="S103" s="181" t="s">
        <v>254</v>
      </c>
      <c r="T103" s="182" t="s">
        <v>255</v>
      </c>
      <c r="U103" s="161">
        <v>0</v>
      </c>
      <c r="V103" s="161">
        <f t="shared" si="6"/>
        <v>0</v>
      </c>
      <c r="W103" s="161"/>
      <c r="X103" s="152"/>
      <c r="Y103" s="152"/>
      <c r="Z103" s="152"/>
      <c r="AA103" s="152"/>
      <c r="AB103" s="152"/>
      <c r="AC103" s="152"/>
      <c r="AD103" s="152"/>
      <c r="AE103" s="152"/>
      <c r="AF103" s="152"/>
      <c r="AG103" s="152" t="s">
        <v>295</v>
      </c>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76">
        <v>19</v>
      </c>
      <c r="B104" s="177" t="s">
        <v>1286</v>
      </c>
      <c r="C104" s="185" t="s">
        <v>1361</v>
      </c>
      <c r="D104" s="178" t="s">
        <v>446</v>
      </c>
      <c r="E104" s="179">
        <v>1</v>
      </c>
      <c r="F104" s="180"/>
      <c r="G104" s="181">
        <f t="shared" si="0"/>
        <v>0</v>
      </c>
      <c r="H104" s="180"/>
      <c r="I104" s="181">
        <f t="shared" si="1"/>
        <v>0</v>
      </c>
      <c r="J104" s="180"/>
      <c r="K104" s="181">
        <f t="shared" si="2"/>
        <v>0</v>
      </c>
      <c r="L104" s="181">
        <v>21</v>
      </c>
      <c r="M104" s="181">
        <f t="shared" si="3"/>
        <v>0</v>
      </c>
      <c r="N104" s="181">
        <v>0</v>
      </c>
      <c r="O104" s="181">
        <f t="shared" si="4"/>
        <v>0</v>
      </c>
      <c r="P104" s="181">
        <v>0</v>
      </c>
      <c r="Q104" s="181">
        <f t="shared" si="5"/>
        <v>0</v>
      </c>
      <c r="R104" s="181"/>
      <c r="S104" s="181" t="s">
        <v>254</v>
      </c>
      <c r="T104" s="182" t="s">
        <v>255</v>
      </c>
      <c r="U104" s="161">
        <v>0</v>
      </c>
      <c r="V104" s="161">
        <f t="shared" si="6"/>
        <v>0</v>
      </c>
      <c r="W104" s="161"/>
      <c r="X104" s="152"/>
      <c r="Y104" s="152"/>
      <c r="Z104" s="152"/>
      <c r="AA104" s="152"/>
      <c r="AB104" s="152"/>
      <c r="AC104" s="152"/>
      <c r="AD104" s="152"/>
      <c r="AE104" s="152"/>
      <c r="AF104" s="152"/>
      <c r="AG104" s="152" t="s">
        <v>295</v>
      </c>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outlineLevel="1" x14ac:dyDescent="0.2">
      <c r="A105" s="176">
        <v>20</v>
      </c>
      <c r="B105" s="177" t="s">
        <v>1288</v>
      </c>
      <c r="C105" s="185" t="s">
        <v>1362</v>
      </c>
      <c r="D105" s="178" t="s">
        <v>446</v>
      </c>
      <c r="E105" s="179">
        <v>2</v>
      </c>
      <c r="F105" s="180"/>
      <c r="G105" s="181">
        <f t="shared" si="0"/>
        <v>0</v>
      </c>
      <c r="H105" s="180"/>
      <c r="I105" s="181">
        <f t="shared" si="1"/>
        <v>0</v>
      </c>
      <c r="J105" s="180"/>
      <c r="K105" s="181">
        <f t="shared" si="2"/>
        <v>0</v>
      </c>
      <c r="L105" s="181">
        <v>21</v>
      </c>
      <c r="M105" s="181">
        <f t="shared" si="3"/>
        <v>0</v>
      </c>
      <c r="N105" s="181">
        <v>0</v>
      </c>
      <c r="O105" s="181">
        <f t="shared" si="4"/>
        <v>0</v>
      </c>
      <c r="P105" s="181">
        <v>0</v>
      </c>
      <c r="Q105" s="181">
        <f t="shared" si="5"/>
        <v>0</v>
      </c>
      <c r="R105" s="181"/>
      <c r="S105" s="181" t="s">
        <v>254</v>
      </c>
      <c r="T105" s="182" t="s">
        <v>255</v>
      </c>
      <c r="U105" s="161">
        <v>0</v>
      </c>
      <c r="V105" s="161">
        <f t="shared" si="6"/>
        <v>0</v>
      </c>
      <c r="W105" s="161"/>
      <c r="X105" s="152"/>
      <c r="Y105" s="152"/>
      <c r="Z105" s="152"/>
      <c r="AA105" s="152"/>
      <c r="AB105" s="152"/>
      <c r="AC105" s="152"/>
      <c r="AD105" s="152"/>
      <c r="AE105" s="152"/>
      <c r="AF105" s="152"/>
      <c r="AG105" s="152" t="s">
        <v>295</v>
      </c>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76">
        <v>21</v>
      </c>
      <c r="B106" s="177" t="s">
        <v>1290</v>
      </c>
      <c r="C106" s="185" t="s">
        <v>1363</v>
      </c>
      <c r="D106" s="178" t="s">
        <v>446</v>
      </c>
      <c r="E106" s="179">
        <v>100</v>
      </c>
      <c r="F106" s="180"/>
      <c r="G106" s="181">
        <f t="shared" si="0"/>
        <v>0</v>
      </c>
      <c r="H106" s="180"/>
      <c r="I106" s="181">
        <f t="shared" si="1"/>
        <v>0</v>
      </c>
      <c r="J106" s="180"/>
      <c r="K106" s="181">
        <f t="shared" si="2"/>
        <v>0</v>
      </c>
      <c r="L106" s="181">
        <v>21</v>
      </c>
      <c r="M106" s="181">
        <f t="shared" si="3"/>
        <v>0</v>
      </c>
      <c r="N106" s="181">
        <v>0</v>
      </c>
      <c r="O106" s="181">
        <f t="shared" si="4"/>
        <v>0</v>
      </c>
      <c r="P106" s="181">
        <v>0</v>
      </c>
      <c r="Q106" s="181">
        <f t="shared" si="5"/>
        <v>0</v>
      </c>
      <c r="R106" s="181"/>
      <c r="S106" s="181" t="s">
        <v>254</v>
      </c>
      <c r="T106" s="182" t="s">
        <v>255</v>
      </c>
      <c r="U106" s="161">
        <v>0</v>
      </c>
      <c r="V106" s="161">
        <f t="shared" si="6"/>
        <v>0</v>
      </c>
      <c r="W106" s="161"/>
      <c r="X106" s="152"/>
      <c r="Y106" s="152"/>
      <c r="Z106" s="152"/>
      <c r="AA106" s="152"/>
      <c r="AB106" s="152"/>
      <c r="AC106" s="152"/>
      <c r="AD106" s="152"/>
      <c r="AE106" s="152"/>
      <c r="AF106" s="152"/>
      <c r="AG106" s="152" t="s">
        <v>295</v>
      </c>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76">
        <v>22</v>
      </c>
      <c r="B107" s="177" t="s">
        <v>1292</v>
      </c>
      <c r="C107" s="185" t="s">
        <v>1364</v>
      </c>
      <c r="D107" s="178" t="s">
        <v>446</v>
      </c>
      <c r="E107" s="179">
        <v>100</v>
      </c>
      <c r="F107" s="180"/>
      <c r="G107" s="181">
        <f t="shared" si="0"/>
        <v>0</v>
      </c>
      <c r="H107" s="180"/>
      <c r="I107" s="181">
        <f t="shared" si="1"/>
        <v>0</v>
      </c>
      <c r="J107" s="180"/>
      <c r="K107" s="181">
        <f t="shared" si="2"/>
        <v>0</v>
      </c>
      <c r="L107" s="181">
        <v>21</v>
      </c>
      <c r="M107" s="181">
        <f t="shared" si="3"/>
        <v>0</v>
      </c>
      <c r="N107" s="181">
        <v>0</v>
      </c>
      <c r="O107" s="181">
        <f t="shared" si="4"/>
        <v>0</v>
      </c>
      <c r="P107" s="181">
        <v>0</v>
      </c>
      <c r="Q107" s="181">
        <f t="shared" si="5"/>
        <v>0</v>
      </c>
      <c r="R107" s="181"/>
      <c r="S107" s="181" t="s">
        <v>254</v>
      </c>
      <c r="T107" s="182" t="s">
        <v>255</v>
      </c>
      <c r="U107" s="161">
        <v>0</v>
      </c>
      <c r="V107" s="161">
        <f t="shared" si="6"/>
        <v>0</v>
      </c>
      <c r="W107" s="161"/>
      <c r="X107" s="152"/>
      <c r="Y107" s="152"/>
      <c r="Z107" s="152"/>
      <c r="AA107" s="152"/>
      <c r="AB107" s="152"/>
      <c r="AC107" s="152"/>
      <c r="AD107" s="152"/>
      <c r="AE107" s="152"/>
      <c r="AF107" s="152"/>
      <c r="AG107" s="152" t="s">
        <v>295</v>
      </c>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outlineLevel="1" x14ac:dyDescent="0.2">
      <c r="A108" s="176">
        <v>23</v>
      </c>
      <c r="B108" s="177" t="s">
        <v>1365</v>
      </c>
      <c r="C108" s="185" t="s">
        <v>1366</v>
      </c>
      <c r="D108" s="178" t="s">
        <v>446</v>
      </c>
      <c r="E108" s="179">
        <v>1000</v>
      </c>
      <c r="F108" s="180"/>
      <c r="G108" s="181">
        <f t="shared" si="0"/>
        <v>0</v>
      </c>
      <c r="H108" s="180"/>
      <c r="I108" s="181">
        <f t="shared" si="1"/>
        <v>0</v>
      </c>
      <c r="J108" s="180"/>
      <c r="K108" s="181">
        <f t="shared" si="2"/>
        <v>0</v>
      </c>
      <c r="L108" s="181">
        <v>21</v>
      </c>
      <c r="M108" s="181">
        <f t="shared" si="3"/>
        <v>0</v>
      </c>
      <c r="N108" s="181">
        <v>0</v>
      </c>
      <c r="O108" s="181">
        <f t="shared" si="4"/>
        <v>0</v>
      </c>
      <c r="P108" s="181">
        <v>0</v>
      </c>
      <c r="Q108" s="181">
        <f t="shared" si="5"/>
        <v>0</v>
      </c>
      <c r="R108" s="181"/>
      <c r="S108" s="181" t="s">
        <v>254</v>
      </c>
      <c r="T108" s="182" t="s">
        <v>255</v>
      </c>
      <c r="U108" s="161">
        <v>0</v>
      </c>
      <c r="V108" s="161">
        <f t="shared" si="6"/>
        <v>0</v>
      </c>
      <c r="W108" s="161"/>
      <c r="X108" s="152"/>
      <c r="Y108" s="152"/>
      <c r="Z108" s="152"/>
      <c r="AA108" s="152"/>
      <c r="AB108" s="152"/>
      <c r="AC108" s="152"/>
      <c r="AD108" s="152"/>
      <c r="AE108" s="152"/>
      <c r="AF108" s="152"/>
      <c r="AG108" s="152" t="s">
        <v>295</v>
      </c>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1" x14ac:dyDescent="0.2">
      <c r="A109" s="176">
        <v>24</v>
      </c>
      <c r="B109" s="177" t="s">
        <v>1367</v>
      </c>
      <c r="C109" s="185" t="s">
        <v>1368</v>
      </c>
      <c r="D109" s="178" t="s">
        <v>446</v>
      </c>
      <c r="E109" s="179">
        <v>1</v>
      </c>
      <c r="F109" s="180"/>
      <c r="G109" s="181">
        <f t="shared" si="0"/>
        <v>0</v>
      </c>
      <c r="H109" s="180"/>
      <c r="I109" s="181">
        <f t="shared" si="1"/>
        <v>0</v>
      </c>
      <c r="J109" s="180"/>
      <c r="K109" s="181">
        <f t="shared" si="2"/>
        <v>0</v>
      </c>
      <c r="L109" s="181">
        <v>21</v>
      </c>
      <c r="M109" s="181">
        <f t="shared" si="3"/>
        <v>0</v>
      </c>
      <c r="N109" s="181">
        <v>0</v>
      </c>
      <c r="O109" s="181">
        <f t="shared" si="4"/>
        <v>0</v>
      </c>
      <c r="P109" s="181">
        <v>0</v>
      </c>
      <c r="Q109" s="181">
        <f t="shared" si="5"/>
        <v>0</v>
      </c>
      <c r="R109" s="181"/>
      <c r="S109" s="181" t="s">
        <v>254</v>
      </c>
      <c r="T109" s="182" t="s">
        <v>255</v>
      </c>
      <c r="U109" s="161">
        <v>0</v>
      </c>
      <c r="V109" s="161">
        <f t="shared" si="6"/>
        <v>0</v>
      </c>
      <c r="W109" s="161"/>
      <c r="X109" s="152"/>
      <c r="Y109" s="152"/>
      <c r="Z109" s="152"/>
      <c r="AA109" s="152"/>
      <c r="AB109" s="152"/>
      <c r="AC109" s="152"/>
      <c r="AD109" s="152"/>
      <c r="AE109" s="152"/>
      <c r="AF109" s="152"/>
      <c r="AG109" s="152" t="s">
        <v>295</v>
      </c>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x14ac:dyDescent="0.2">
      <c r="A110" s="163" t="s">
        <v>249</v>
      </c>
      <c r="B110" s="164" t="s">
        <v>208</v>
      </c>
      <c r="C110" s="184" t="s">
        <v>209</v>
      </c>
      <c r="D110" s="165"/>
      <c r="E110" s="166"/>
      <c r="F110" s="167"/>
      <c r="G110" s="167">
        <f>SUMIF(AG111:AG121,"&lt;&gt;NOR",G111:G121)</f>
        <v>0</v>
      </c>
      <c r="H110" s="167"/>
      <c r="I110" s="167">
        <f>SUM(I111:I121)</f>
        <v>0</v>
      </c>
      <c r="J110" s="167"/>
      <c r="K110" s="167">
        <f>SUM(K111:K121)</f>
        <v>0</v>
      </c>
      <c r="L110" s="167"/>
      <c r="M110" s="167">
        <f>SUM(M111:M121)</f>
        <v>0</v>
      </c>
      <c r="N110" s="167"/>
      <c r="O110" s="167">
        <f>SUM(O111:O121)</f>
        <v>0</v>
      </c>
      <c r="P110" s="167"/>
      <c r="Q110" s="167">
        <f>SUM(Q111:Q121)</f>
        <v>0</v>
      </c>
      <c r="R110" s="167"/>
      <c r="S110" s="167"/>
      <c r="T110" s="168"/>
      <c r="U110" s="162"/>
      <c r="V110" s="162">
        <f>SUM(V111:V121)</f>
        <v>0</v>
      </c>
      <c r="W110" s="162"/>
      <c r="AG110" t="s">
        <v>250</v>
      </c>
    </row>
    <row r="111" spans="1:60" outlineLevel="1" x14ac:dyDescent="0.2">
      <c r="A111" s="176">
        <v>25</v>
      </c>
      <c r="B111" s="177" t="s">
        <v>1369</v>
      </c>
      <c r="C111" s="185" t="s">
        <v>1370</v>
      </c>
      <c r="D111" s="178" t="s">
        <v>369</v>
      </c>
      <c r="E111" s="179">
        <v>250</v>
      </c>
      <c r="F111" s="180"/>
      <c r="G111" s="181">
        <f t="shared" ref="G111:G121" si="7">ROUND(E111*F111,2)</f>
        <v>0</v>
      </c>
      <c r="H111" s="180"/>
      <c r="I111" s="181">
        <f t="shared" ref="I111:I121" si="8">ROUND(E111*H111,2)</f>
        <v>0</v>
      </c>
      <c r="J111" s="180"/>
      <c r="K111" s="181">
        <f t="shared" ref="K111:K121" si="9">ROUND(E111*J111,2)</f>
        <v>0</v>
      </c>
      <c r="L111" s="181">
        <v>21</v>
      </c>
      <c r="M111" s="181">
        <f t="shared" ref="M111:M121" si="10">G111*(1+L111/100)</f>
        <v>0</v>
      </c>
      <c r="N111" s="181">
        <v>0</v>
      </c>
      <c r="O111" s="181">
        <f t="shared" ref="O111:O121" si="11">ROUND(E111*N111,2)</f>
        <v>0</v>
      </c>
      <c r="P111" s="181">
        <v>0</v>
      </c>
      <c r="Q111" s="181">
        <f t="shared" ref="Q111:Q121" si="12">ROUND(E111*P111,2)</f>
        <v>0</v>
      </c>
      <c r="R111" s="181"/>
      <c r="S111" s="181" t="s">
        <v>254</v>
      </c>
      <c r="T111" s="182" t="s">
        <v>255</v>
      </c>
      <c r="U111" s="161">
        <v>0</v>
      </c>
      <c r="V111" s="161">
        <f t="shared" ref="V111:V121" si="13">ROUND(E111*U111,2)</f>
        <v>0</v>
      </c>
      <c r="W111" s="161"/>
      <c r="X111" s="152"/>
      <c r="Y111" s="152"/>
      <c r="Z111" s="152"/>
      <c r="AA111" s="152"/>
      <c r="AB111" s="152"/>
      <c r="AC111" s="152"/>
      <c r="AD111" s="152"/>
      <c r="AE111" s="152"/>
      <c r="AF111" s="152"/>
      <c r="AG111" s="152" t="s">
        <v>295</v>
      </c>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76">
        <v>26</v>
      </c>
      <c r="B112" s="177" t="s">
        <v>1371</v>
      </c>
      <c r="C112" s="185" t="s">
        <v>1372</v>
      </c>
      <c r="D112" s="178" t="s">
        <v>446</v>
      </c>
      <c r="E112" s="179">
        <v>12</v>
      </c>
      <c r="F112" s="180"/>
      <c r="G112" s="181">
        <f t="shared" si="7"/>
        <v>0</v>
      </c>
      <c r="H112" s="180"/>
      <c r="I112" s="181">
        <f t="shared" si="8"/>
        <v>0</v>
      </c>
      <c r="J112" s="180"/>
      <c r="K112" s="181">
        <f t="shared" si="9"/>
        <v>0</v>
      </c>
      <c r="L112" s="181">
        <v>21</v>
      </c>
      <c r="M112" s="181">
        <f t="shared" si="10"/>
        <v>0</v>
      </c>
      <c r="N112" s="181">
        <v>0</v>
      </c>
      <c r="O112" s="181">
        <f t="shared" si="11"/>
        <v>0</v>
      </c>
      <c r="P112" s="181">
        <v>0</v>
      </c>
      <c r="Q112" s="181">
        <f t="shared" si="12"/>
        <v>0</v>
      </c>
      <c r="R112" s="181"/>
      <c r="S112" s="181" t="s">
        <v>254</v>
      </c>
      <c r="T112" s="182" t="s">
        <v>255</v>
      </c>
      <c r="U112" s="161">
        <v>0</v>
      </c>
      <c r="V112" s="161">
        <f t="shared" si="13"/>
        <v>0</v>
      </c>
      <c r="W112" s="161"/>
      <c r="X112" s="152"/>
      <c r="Y112" s="152"/>
      <c r="Z112" s="152"/>
      <c r="AA112" s="152"/>
      <c r="AB112" s="152"/>
      <c r="AC112" s="152"/>
      <c r="AD112" s="152"/>
      <c r="AE112" s="152"/>
      <c r="AF112" s="152"/>
      <c r="AG112" s="152" t="s">
        <v>295</v>
      </c>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76">
        <v>27</v>
      </c>
      <c r="B113" s="177" t="s">
        <v>504</v>
      </c>
      <c r="C113" s="185" t="s">
        <v>1373</v>
      </c>
      <c r="D113" s="178" t="s">
        <v>369</v>
      </c>
      <c r="E113" s="179">
        <v>1111</v>
      </c>
      <c r="F113" s="180"/>
      <c r="G113" s="181">
        <f t="shared" si="7"/>
        <v>0</v>
      </c>
      <c r="H113" s="180"/>
      <c r="I113" s="181">
        <f t="shared" si="8"/>
        <v>0</v>
      </c>
      <c r="J113" s="180"/>
      <c r="K113" s="181">
        <f t="shared" si="9"/>
        <v>0</v>
      </c>
      <c r="L113" s="181">
        <v>21</v>
      </c>
      <c r="M113" s="181">
        <f t="shared" si="10"/>
        <v>0</v>
      </c>
      <c r="N113" s="181">
        <v>0</v>
      </c>
      <c r="O113" s="181">
        <f t="shared" si="11"/>
        <v>0</v>
      </c>
      <c r="P113" s="181">
        <v>0</v>
      </c>
      <c r="Q113" s="181">
        <f t="shared" si="12"/>
        <v>0</v>
      </c>
      <c r="R113" s="181"/>
      <c r="S113" s="181" t="s">
        <v>254</v>
      </c>
      <c r="T113" s="182" t="s">
        <v>255</v>
      </c>
      <c r="U113" s="161">
        <v>0</v>
      </c>
      <c r="V113" s="161">
        <f t="shared" si="13"/>
        <v>0</v>
      </c>
      <c r="W113" s="161"/>
      <c r="X113" s="152"/>
      <c r="Y113" s="152"/>
      <c r="Z113" s="152"/>
      <c r="AA113" s="152"/>
      <c r="AB113" s="152"/>
      <c r="AC113" s="152"/>
      <c r="AD113" s="152"/>
      <c r="AE113" s="152"/>
      <c r="AF113" s="152"/>
      <c r="AG113" s="152" t="s">
        <v>1374</v>
      </c>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outlineLevel="1" x14ac:dyDescent="0.2">
      <c r="A114" s="176">
        <v>28</v>
      </c>
      <c r="B114" s="177" t="s">
        <v>1282</v>
      </c>
      <c r="C114" s="185" t="s">
        <v>1375</v>
      </c>
      <c r="D114" s="178" t="s">
        <v>446</v>
      </c>
      <c r="E114" s="179">
        <v>1</v>
      </c>
      <c r="F114" s="180"/>
      <c r="G114" s="181">
        <f t="shared" si="7"/>
        <v>0</v>
      </c>
      <c r="H114" s="180"/>
      <c r="I114" s="181">
        <f t="shared" si="8"/>
        <v>0</v>
      </c>
      <c r="J114" s="180"/>
      <c r="K114" s="181">
        <f t="shared" si="9"/>
        <v>0</v>
      </c>
      <c r="L114" s="181">
        <v>21</v>
      </c>
      <c r="M114" s="181">
        <f t="shared" si="10"/>
        <v>0</v>
      </c>
      <c r="N114" s="181">
        <v>0</v>
      </c>
      <c r="O114" s="181">
        <f t="shared" si="11"/>
        <v>0</v>
      </c>
      <c r="P114" s="181">
        <v>0</v>
      </c>
      <c r="Q114" s="181">
        <f t="shared" si="12"/>
        <v>0</v>
      </c>
      <c r="R114" s="181"/>
      <c r="S114" s="181" t="s">
        <v>254</v>
      </c>
      <c r="T114" s="182" t="s">
        <v>255</v>
      </c>
      <c r="U114" s="161">
        <v>0</v>
      </c>
      <c r="V114" s="161">
        <f t="shared" si="13"/>
        <v>0</v>
      </c>
      <c r="W114" s="161"/>
      <c r="X114" s="152"/>
      <c r="Y114" s="152"/>
      <c r="Z114" s="152"/>
      <c r="AA114" s="152"/>
      <c r="AB114" s="152"/>
      <c r="AC114" s="152"/>
      <c r="AD114" s="152"/>
      <c r="AE114" s="152"/>
      <c r="AF114" s="152"/>
      <c r="AG114" s="152" t="s">
        <v>1374</v>
      </c>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outlineLevel="1" x14ac:dyDescent="0.2">
      <c r="A115" s="176">
        <v>29</v>
      </c>
      <c r="B115" s="177" t="s">
        <v>1284</v>
      </c>
      <c r="C115" s="185" t="s">
        <v>1376</v>
      </c>
      <c r="D115" s="178" t="s">
        <v>446</v>
      </c>
      <c r="E115" s="179">
        <v>1</v>
      </c>
      <c r="F115" s="180"/>
      <c r="G115" s="181">
        <f t="shared" si="7"/>
        <v>0</v>
      </c>
      <c r="H115" s="180"/>
      <c r="I115" s="181">
        <f t="shared" si="8"/>
        <v>0</v>
      </c>
      <c r="J115" s="180"/>
      <c r="K115" s="181">
        <f t="shared" si="9"/>
        <v>0</v>
      </c>
      <c r="L115" s="181">
        <v>21</v>
      </c>
      <c r="M115" s="181">
        <f t="shared" si="10"/>
        <v>0</v>
      </c>
      <c r="N115" s="181">
        <v>0</v>
      </c>
      <c r="O115" s="181">
        <f t="shared" si="11"/>
        <v>0</v>
      </c>
      <c r="P115" s="181">
        <v>0</v>
      </c>
      <c r="Q115" s="181">
        <f t="shared" si="12"/>
        <v>0</v>
      </c>
      <c r="R115" s="181"/>
      <c r="S115" s="181" t="s">
        <v>254</v>
      </c>
      <c r="T115" s="182" t="s">
        <v>255</v>
      </c>
      <c r="U115" s="161">
        <v>0</v>
      </c>
      <c r="V115" s="161">
        <f t="shared" si="13"/>
        <v>0</v>
      </c>
      <c r="W115" s="161"/>
      <c r="X115" s="152"/>
      <c r="Y115" s="152"/>
      <c r="Z115" s="152"/>
      <c r="AA115" s="152"/>
      <c r="AB115" s="152"/>
      <c r="AC115" s="152"/>
      <c r="AD115" s="152"/>
      <c r="AE115" s="152"/>
      <c r="AF115" s="152"/>
      <c r="AG115" s="152" t="s">
        <v>1374</v>
      </c>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row>
    <row r="116" spans="1:60" outlineLevel="1" x14ac:dyDescent="0.2">
      <c r="A116" s="176">
        <v>30</v>
      </c>
      <c r="B116" s="177" t="s">
        <v>1286</v>
      </c>
      <c r="C116" s="185" t="s">
        <v>1377</v>
      </c>
      <c r="D116" s="178" t="s">
        <v>369</v>
      </c>
      <c r="E116" s="179">
        <v>200</v>
      </c>
      <c r="F116" s="180"/>
      <c r="G116" s="181">
        <f t="shared" si="7"/>
        <v>0</v>
      </c>
      <c r="H116" s="180"/>
      <c r="I116" s="181">
        <f t="shared" si="8"/>
        <v>0</v>
      </c>
      <c r="J116" s="180"/>
      <c r="K116" s="181">
        <f t="shared" si="9"/>
        <v>0</v>
      </c>
      <c r="L116" s="181">
        <v>21</v>
      </c>
      <c r="M116" s="181">
        <f t="shared" si="10"/>
        <v>0</v>
      </c>
      <c r="N116" s="181">
        <v>0</v>
      </c>
      <c r="O116" s="181">
        <f t="shared" si="11"/>
        <v>0</v>
      </c>
      <c r="P116" s="181">
        <v>0</v>
      </c>
      <c r="Q116" s="181">
        <f t="shared" si="12"/>
        <v>0</v>
      </c>
      <c r="R116" s="181"/>
      <c r="S116" s="181" t="s">
        <v>254</v>
      </c>
      <c r="T116" s="182" t="s">
        <v>255</v>
      </c>
      <c r="U116" s="161">
        <v>0</v>
      </c>
      <c r="V116" s="161">
        <f t="shared" si="13"/>
        <v>0</v>
      </c>
      <c r="W116" s="161"/>
      <c r="X116" s="152"/>
      <c r="Y116" s="152"/>
      <c r="Z116" s="152"/>
      <c r="AA116" s="152"/>
      <c r="AB116" s="152"/>
      <c r="AC116" s="152"/>
      <c r="AD116" s="152"/>
      <c r="AE116" s="152"/>
      <c r="AF116" s="152"/>
      <c r="AG116" s="152" t="s">
        <v>1374</v>
      </c>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76">
        <v>31</v>
      </c>
      <c r="B117" s="177" t="s">
        <v>1288</v>
      </c>
      <c r="C117" s="185" t="s">
        <v>1378</v>
      </c>
      <c r="D117" s="178" t="s">
        <v>446</v>
      </c>
      <c r="E117" s="179">
        <v>100</v>
      </c>
      <c r="F117" s="180"/>
      <c r="G117" s="181">
        <f t="shared" si="7"/>
        <v>0</v>
      </c>
      <c r="H117" s="180"/>
      <c r="I117" s="181">
        <f t="shared" si="8"/>
        <v>0</v>
      </c>
      <c r="J117" s="180"/>
      <c r="K117" s="181">
        <f t="shared" si="9"/>
        <v>0</v>
      </c>
      <c r="L117" s="181">
        <v>21</v>
      </c>
      <c r="M117" s="181">
        <f t="shared" si="10"/>
        <v>0</v>
      </c>
      <c r="N117" s="181">
        <v>0</v>
      </c>
      <c r="O117" s="181">
        <f t="shared" si="11"/>
        <v>0</v>
      </c>
      <c r="P117" s="181">
        <v>0</v>
      </c>
      <c r="Q117" s="181">
        <f t="shared" si="12"/>
        <v>0</v>
      </c>
      <c r="R117" s="181"/>
      <c r="S117" s="181" t="s">
        <v>254</v>
      </c>
      <c r="T117" s="182" t="s">
        <v>255</v>
      </c>
      <c r="U117" s="161">
        <v>0</v>
      </c>
      <c r="V117" s="161">
        <f t="shared" si="13"/>
        <v>0</v>
      </c>
      <c r="W117" s="161"/>
      <c r="X117" s="152"/>
      <c r="Y117" s="152"/>
      <c r="Z117" s="152"/>
      <c r="AA117" s="152"/>
      <c r="AB117" s="152"/>
      <c r="AC117" s="152"/>
      <c r="AD117" s="152"/>
      <c r="AE117" s="152"/>
      <c r="AF117" s="152"/>
      <c r="AG117" s="152" t="s">
        <v>1374</v>
      </c>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76">
        <v>32</v>
      </c>
      <c r="B118" s="177" t="s">
        <v>1290</v>
      </c>
      <c r="C118" s="185" t="s">
        <v>1379</v>
      </c>
      <c r="D118" s="178" t="s">
        <v>446</v>
      </c>
      <c r="E118" s="179">
        <v>2</v>
      </c>
      <c r="F118" s="180"/>
      <c r="G118" s="181">
        <f t="shared" si="7"/>
        <v>0</v>
      </c>
      <c r="H118" s="180"/>
      <c r="I118" s="181">
        <f t="shared" si="8"/>
        <v>0</v>
      </c>
      <c r="J118" s="180"/>
      <c r="K118" s="181">
        <f t="shared" si="9"/>
        <v>0</v>
      </c>
      <c r="L118" s="181">
        <v>21</v>
      </c>
      <c r="M118" s="181">
        <f t="shared" si="10"/>
        <v>0</v>
      </c>
      <c r="N118" s="181">
        <v>0</v>
      </c>
      <c r="O118" s="181">
        <f t="shared" si="11"/>
        <v>0</v>
      </c>
      <c r="P118" s="181">
        <v>0</v>
      </c>
      <c r="Q118" s="181">
        <f t="shared" si="12"/>
        <v>0</v>
      </c>
      <c r="R118" s="181"/>
      <c r="S118" s="181" t="s">
        <v>254</v>
      </c>
      <c r="T118" s="182" t="s">
        <v>255</v>
      </c>
      <c r="U118" s="161">
        <v>0</v>
      </c>
      <c r="V118" s="161">
        <f t="shared" si="13"/>
        <v>0</v>
      </c>
      <c r="W118" s="161"/>
      <c r="X118" s="152"/>
      <c r="Y118" s="152"/>
      <c r="Z118" s="152"/>
      <c r="AA118" s="152"/>
      <c r="AB118" s="152"/>
      <c r="AC118" s="152"/>
      <c r="AD118" s="152"/>
      <c r="AE118" s="152"/>
      <c r="AF118" s="152"/>
      <c r="AG118" s="152" t="s">
        <v>1374</v>
      </c>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outlineLevel="1" x14ac:dyDescent="0.2">
      <c r="A119" s="176">
        <v>33</v>
      </c>
      <c r="B119" s="177" t="s">
        <v>1292</v>
      </c>
      <c r="C119" s="185" t="s">
        <v>1380</v>
      </c>
      <c r="D119" s="178" t="s">
        <v>446</v>
      </c>
      <c r="E119" s="179">
        <v>3</v>
      </c>
      <c r="F119" s="180"/>
      <c r="G119" s="181">
        <f t="shared" si="7"/>
        <v>0</v>
      </c>
      <c r="H119" s="180"/>
      <c r="I119" s="181">
        <f t="shared" si="8"/>
        <v>0</v>
      </c>
      <c r="J119" s="180"/>
      <c r="K119" s="181">
        <f t="shared" si="9"/>
        <v>0</v>
      </c>
      <c r="L119" s="181">
        <v>21</v>
      </c>
      <c r="M119" s="181">
        <f t="shared" si="10"/>
        <v>0</v>
      </c>
      <c r="N119" s="181">
        <v>0</v>
      </c>
      <c r="O119" s="181">
        <f t="shared" si="11"/>
        <v>0</v>
      </c>
      <c r="P119" s="181">
        <v>0</v>
      </c>
      <c r="Q119" s="181">
        <f t="shared" si="12"/>
        <v>0</v>
      </c>
      <c r="R119" s="181"/>
      <c r="S119" s="181" t="s">
        <v>254</v>
      </c>
      <c r="T119" s="182" t="s">
        <v>255</v>
      </c>
      <c r="U119" s="161">
        <v>0</v>
      </c>
      <c r="V119" s="161">
        <f t="shared" si="13"/>
        <v>0</v>
      </c>
      <c r="W119" s="161"/>
      <c r="X119" s="152"/>
      <c r="Y119" s="152"/>
      <c r="Z119" s="152"/>
      <c r="AA119" s="152"/>
      <c r="AB119" s="152"/>
      <c r="AC119" s="152"/>
      <c r="AD119" s="152"/>
      <c r="AE119" s="152"/>
      <c r="AF119" s="152"/>
      <c r="AG119" s="152" t="s">
        <v>1374</v>
      </c>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row>
    <row r="120" spans="1:60" outlineLevel="1" x14ac:dyDescent="0.2">
      <c r="A120" s="176">
        <v>34</v>
      </c>
      <c r="B120" s="177" t="s">
        <v>1365</v>
      </c>
      <c r="C120" s="185" t="s">
        <v>1381</v>
      </c>
      <c r="D120" s="178" t="s">
        <v>446</v>
      </c>
      <c r="E120" s="179">
        <v>1</v>
      </c>
      <c r="F120" s="180"/>
      <c r="G120" s="181">
        <f t="shared" si="7"/>
        <v>0</v>
      </c>
      <c r="H120" s="180"/>
      <c r="I120" s="181">
        <f t="shared" si="8"/>
        <v>0</v>
      </c>
      <c r="J120" s="180"/>
      <c r="K120" s="181">
        <f t="shared" si="9"/>
        <v>0</v>
      </c>
      <c r="L120" s="181">
        <v>21</v>
      </c>
      <c r="M120" s="181">
        <f t="shared" si="10"/>
        <v>0</v>
      </c>
      <c r="N120" s="181">
        <v>0</v>
      </c>
      <c r="O120" s="181">
        <f t="shared" si="11"/>
        <v>0</v>
      </c>
      <c r="P120" s="181">
        <v>0</v>
      </c>
      <c r="Q120" s="181">
        <f t="shared" si="12"/>
        <v>0</v>
      </c>
      <c r="R120" s="181"/>
      <c r="S120" s="181" t="s">
        <v>254</v>
      </c>
      <c r="T120" s="182" t="s">
        <v>255</v>
      </c>
      <c r="U120" s="161">
        <v>0</v>
      </c>
      <c r="V120" s="161">
        <f t="shared" si="13"/>
        <v>0</v>
      </c>
      <c r="W120" s="161"/>
      <c r="X120" s="152"/>
      <c r="Y120" s="152"/>
      <c r="Z120" s="152"/>
      <c r="AA120" s="152"/>
      <c r="AB120" s="152"/>
      <c r="AC120" s="152"/>
      <c r="AD120" s="152"/>
      <c r="AE120" s="152"/>
      <c r="AF120" s="152"/>
      <c r="AG120" s="152" t="s">
        <v>1374</v>
      </c>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76">
        <v>35</v>
      </c>
      <c r="B121" s="177" t="s">
        <v>1367</v>
      </c>
      <c r="C121" s="185" t="s">
        <v>1382</v>
      </c>
      <c r="D121" s="178" t="s">
        <v>446</v>
      </c>
      <c r="E121" s="179">
        <v>3</v>
      </c>
      <c r="F121" s="180"/>
      <c r="G121" s="181">
        <f t="shared" si="7"/>
        <v>0</v>
      </c>
      <c r="H121" s="180"/>
      <c r="I121" s="181">
        <f t="shared" si="8"/>
        <v>0</v>
      </c>
      <c r="J121" s="180"/>
      <c r="K121" s="181">
        <f t="shared" si="9"/>
        <v>0</v>
      </c>
      <c r="L121" s="181">
        <v>21</v>
      </c>
      <c r="M121" s="181">
        <f t="shared" si="10"/>
        <v>0</v>
      </c>
      <c r="N121" s="181">
        <v>0</v>
      </c>
      <c r="O121" s="181">
        <f t="shared" si="11"/>
        <v>0</v>
      </c>
      <c r="P121" s="181">
        <v>0</v>
      </c>
      <c r="Q121" s="181">
        <f t="shared" si="12"/>
        <v>0</v>
      </c>
      <c r="R121" s="181"/>
      <c r="S121" s="181" t="s">
        <v>254</v>
      </c>
      <c r="T121" s="182" t="s">
        <v>255</v>
      </c>
      <c r="U121" s="161">
        <v>0</v>
      </c>
      <c r="V121" s="161">
        <f t="shared" si="13"/>
        <v>0</v>
      </c>
      <c r="W121" s="161"/>
      <c r="X121" s="152"/>
      <c r="Y121" s="152"/>
      <c r="Z121" s="152"/>
      <c r="AA121" s="152"/>
      <c r="AB121" s="152"/>
      <c r="AC121" s="152"/>
      <c r="AD121" s="152"/>
      <c r="AE121" s="152"/>
      <c r="AF121" s="152"/>
      <c r="AG121" s="152" t="s">
        <v>1374</v>
      </c>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x14ac:dyDescent="0.2">
      <c r="A122" s="163" t="s">
        <v>249</v>
      </c>
      <c r="B122" s="164" t="s">
        <v>214</v>
      </c>
      <c r="C122" s="184" t="s">
        <v>215</v>
      </c>
      <c r="D122" s="165"/>
      <c r="E122" s="166"/>
      <c r="F122" s="167"/>
      <c r="G122" s="167">
        <f>SUMIF(AG123:AG176,"&lt;&gt;NOR",G123:G176)</f>
        <v>0</v>
      </c>
      <c r="H122" s="167"/>
      <c r="I122" s="167">
        <f>SUM(I123:I176)</f>
        <v>0</v>
      </c>
      <c r="J122" s="167"/>
      <c r="K122" s="167">
        <f>SUM(K123:K176)</f>
        <v>0</v>
      </c>
      <c r="L122" s="167"/>
      <c r="M122" s="167">
        <f>SUM(M123:M176)</f>
        <v>0</v>
      </c>
      <c r="N122" s="167"/>
      <c r="O122" s="167">
        <f>SUM(O123:O176)</f>
        <v>1.1499999999999999</v>
      </c>
      <c r="P122" s="167"/>
      <c r="Q122" s="167">
        <f>SUM(Q123:Q176)</f>
        <v>0</v>
      </c>
      <c r="R122" s="167"/>
      <c r="S122" s="167"/>
      <c r="T122" s="168"/>
      <c r="U122" s="162"/>
      <c r="V122" s="162">
        <f>SUM(V123:V176)</f>
        <v>74.13</v>
      </c>
      <c r="W122" s="162"/>
      <c r="AG122" t="s">
        <v>250</v>
      </c>
    </row>
    <row r="123" spans="1:60" outlineLevel="1" x14ac:dyDescent="0.2">
      <c r="A123" s="169">
        <v>36</v>
      </c>
      <c r="B123" s="170" t="s">
        <v>1383</v>
      </c>
      <c r="C123" s="186" t="s">
        <v>1384</v>
      </c>
      <c r="D123" s="171" t="s">
        <v>369</v>
      </c>
      <c r="E123" s="172">
        <v>307</v>
      </c>
      <c r="F123" s="173"/>
      <c r="G123" s="174">
        <f>ROUND(E123*F123,2)</f>
        <v>0</v>
      </c>
      <c r="H123" s="173"/>
      <c r="I123" s="174">
        <f>ROUND(E123*H123,2)</f>
        <v>0</v>
      </c>
      <c r="J123" s="173"/>
      <c r="K123" s="174">
        <f>ROUND(E123*J123,2)</f>
        <v>0</v>
      </c>
      <c r="L123" s="174">
        <v>21</v>
      </c>
      <c r="M123" s="174">
        <f>G123*(1+L123/100)</f>
        <v>0</v>
      </c>
      <c r="N123" s="174">
        <v>0</v>
      </c>
      <c r="O123" s="174">
        <f>ROUND(E123*N123,2)</f>
        <v>0</v>
      </c>
      <c r="P123" s="174">
        <v>0</v>
      </c>
      <c r="Q123" s="174">
        <f>ROUND(E123*P123,2)</f>
        <v>0</v>
      </c>
      <c r="R123" s="174"/>
      <c r="S123" s="174" t="s">
        <v>261</v>
      </c>
      <c r="T123" s="175" t="s">
        <v>261</v>
      </c>
      <c r="U123" s="161">
        <v>0.17499999999999999</v>
      </c>
      <c r="V123" s="161">
        <f>ROUND(E123*U123,2)</f>
        <v>53.73</v>
      </c>
      <c r="W123" s="161"/>
      <c r="X123" s="152"/>
      <c r="Y123" s="152"/>
      <c r="Z123" s="152"/>
      <c r="AA123" s="152"/>
      <c r="AB123" s="152"/>
      <c r="AC123" s="152"/>
      <c r="AD123" s="152"/>
      <c r="AE123" s="152"/>
      <c r="AF123" s="152"/>
      <c r="AG123" s="152" t="s">
        <v>1272</v>
      </c>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59"/>
      <c r="B124" s="160"/>
      <c r="C124" s="194" t="s">
        <v>1325</v>
      </c>
      <c r="D124" s="190"/>
      <c r="E124" s="191"/>
      <c r="F124" s="161"/>
      <c r="G124" s="161"/>
      <c r="H124" s="161"/>
      <c r="I124" s="161"/>
      <c r="J124" s="161"/>
      <c r="K124" s="161"/>
      <c r="L124" s="161"/>
      <c r="M124" s="161"/>
      <c r="N124" s="161"/>
      <c r="O124" s="161"/>
      <c r="P124" s="161"/>
      <c r="Q124" s="161"/>
      <c r="R124" s="161"/>
      <c r="S124" s="161"/>
      <c r="T124" s="161"/>
      <c r="U124" s="161"/>
      <c r="V124" s="161"/>
      <c r="W124" s="161"/>
      <c r="X124" s="152"/>
      <c r="Y124" s="152"/>
      <c r="Z124" s="152"/>
      <c r="AA124" s="152"/>
      <c r="AB124" s="152"/>
      <c r="AC124" s="152"/>
      <c r="AD124" s="152"/>
      <c r="AE124" s="152"/>
      <c r="AF124" s="152"/>
      <c r="AG124" s="152" t="s">
        <v>299</v>
      </c>
      <c r="AH124" s="152">
        <v>0</v>
      </c>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outlineLevel="1" x14ac:dyDescent="0.2">
      <c r="A125" s="159"/>
      <c r="B125" s="160"/>
      <c r="C125" s="194" t="s">
        <v>1385</v>
      </c>
      <c r="D125" s="190"/>
      <c r="E125" s="191"/>
      <c r="F125" s="161"/>
      <c r="G125" s="161"/>
      <c r="H125" s="161"/>
      <c r="I125" s="161"/>
      <c r="J125" s="161"/>
      <c r="K125" s="161"/>
      <c r="L125" s="161"/>
      <c r="M125" s="161"/>
      <c r="N125" s="161"/>
      <c r="O125" s="161"/>
      <c r="P125" s="161"/>
      <c r="Q125" s="161"/>
      <c r="R125" s="161"/>
      <c r="S125" s="161"/>
      <c r="T125" s="161"/>
      <c r="U125" s="161"/>
      <c r="V125" s="161"/>
      <c r="W125" s="161"/>
      <c r="X125" s="152"/>
      <c r="Y125" s="152"/>
      <c r="Z125" s="152"/>
      <c r="AA125" s="152"/>
      <c r="AB125" s="152"/>
      <c r="AC125" s="152"/>
      <c r="AD125" s="152"/>
      <c r="AE125" s="152"/>
      <c r="AF125" s="152"/>
      <c r="AG125" s="152" t="s">
        <v>299</v>
      </c>
      <c r="AH125" s="152">
        <v>0</v>
      </c>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row>
    <row r="126" spans="1:60" outlineLevel="1" x14ac:dyDescent="0.2">
      <c r="A126" s="159"/>
      <c r="B126" s="160"/>
      <c r="C126" s="194" t="s">
        <v>1327</v>
      </c>
      <c r="D126" s="190"/>
      <c r="E126" s="191"/>
      <c r="F126" s="161"/>
      <c r="G126" s="161"/>
      <c r="H126" s="161"/>
      <c r="I126" s="161"/>
      <c r="J126" s="161"/>
      <c r="K126" s="161"/>
      <c r="L126" s="161"/>
      <c r="M126" s="161"/>
      <c r="N126" s="161"/>
      <c r="O126" s="161"/>
      <c r="P126" s="161"/>
      <c r="Q126" s="161"/>
      <c r="R126" s="161"/>
      <c r="S126" s="161"/>
      <c r="T126" s="161"/>
      <c r="U126" s="161"/>
      <c r="V126" s="161"/>
      <c r="W126" s="161"/>
      <c r="X126" s="152"/>
      <c r="Y126" s="152"/>
      <c r="Z126" s="152"/>
      <c r="AA126" s="152"/>
      <c r="AB126" s="152"/>
      <c r="AC126" s="152"/>
      <c r="AD126" s="152"/>
      <c r="AE126" s="152"/>
      <c r="AF126" s="152"/>
      <c r="AG126" s="152" t="s">
        <v>299</v>
      </c>
      <c r="AH126" s="152">
        <v>0</v>
      </c>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row>
    <row r="127" spans="1:60" outlineLevel="1" x14ac:dyDescent="0.2">
      <c r="A127" s="159"/>
      <c r="B127" s="160"/>
      <c r="C127" s="194" t="s">
        <v>1328</v>
      </c>
      <c r="D127" s="190"/>
      <c r="E127" s="191">
        <v>40</v>
      </c>
      <c r="F127" s="161"/>
      <c r="G127" s="161"/>
      <c r="H127" s="161"/>
      <c r="I127" s="161"/>
      <c r="J127" s="161"/>
      <c r="K127" s="161"/>
      <c r="L127" s="161"/>
      <c r="M127" s="161"/>
      <c r="N127" s="161"/>
      <c r="O127" s="161"/>
      <c r="P127" s="161"/>
      <c r="Q127" s="161"/>
      <c r="R127" s="161"/>
      <c r="S127" s="161"/>
      <c r="T127" s="161"/>
      <c r="U127" s="161"/>
      <c r="V127" s="161"/>
      <c r="W127" s="161"/>
      <c r="X127" s="152"/>
      <c r="Y127" s="152"/>
      <c r="Z127" s="152"/>
      <c r="AA127" s="152"/>
      <c r="AB127" s="152"/>
      <c r="AC127" s="152"/>
      <c r="AD127" s="152"/>
      <c r="AE127" s="152"/>
      <c r="AF127" s="152"/>
      <c r="AG127" s="152" t="s">
        <v>299</v>
      </c>
      <c r="AH127" s="152">
        <v>0</v>
      </c>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row>
    <row r="128" spans="1:60" outlineLevel="1" x14ac:dyDescent="0.2">
      <c r="A128" s="159"/>
      <c r="B128" s="160"/>
      <c r="C128" s="194" t="s">
        <v>1329</v>
      </c>
      <c r="D128" s="190"/>
      <c r="E128" s="191"/>
      <c r="F128" s="161"/>
      <c r="G128" s="161"/>
      <c r="H128" s="161"/>
      <c r="I128" s="161"/>
      <c r="J128" s="161"/>
      <c r="K128" s="161"/>
      <c r="L128" s="161"/>
      <c r="M128" s="161"/>
      <c r="N128" s="161"/>
      <c r="O128" s="161"/>
      <c r="P128" s="161"/>
      <c r="Q128" s="161"/>
      <c r="R128" s="161"/>
      <c r="S128" s="161"/>
      <c r="T128" s="161"/>
      <c r="U128" s="161"/>
      <c r="V128" s="161"/>
      <c r="W128" s="161"/>
      <c r="X128" s="152"/>
      <c r="Y128" s="152"/>
      <c r="Z128" s="152"/>
      <c r="AA128" s="152"/>
      <c r="AB128" s="152"/>
      <c r="AC128" s="152"/>
      <c r="AD128" s="152"/>
      <c r="AE128" s="152"/>
      <c r="AF128" s="152"/>
      <c r="AG128" s="152" t="s">
        <v>299</v>
      </c>
      <c r="AH128" s="152">
        <v>0</v>
      </c>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row>
    <row r="129" spans="1:60" outlineLevel="1" x14ac:dyDescent="0.2">
      <c r="A129" s="159"/>
      <c r="B129" s="160"/>
      <c r="C129" s="194" t="s">
        <v>1330</v>
      </c>
      <c r="D129" s="190"/>
      <c r="E129" s="191">
        <v>32</v>
      </c>
      <c r="F129" s="161"/>
      <c r="G129" s="161"/>
      <c r="H129" s="161"/>
      <c r="I129" s="161"/>
      <c r="J129" s="161"/>
      <c r="K129" s="161"/>
      <c r="L129" s="161"/>
      <c r="M129" s="161"/>
      <c r="N129" s="161"/>
      <c r="O129" s="161"/>
      <c r="P129" s="161"/>
      <c r="Q129" s="161"/>
      <c r="R129" s="161"/>
      <c r="S129" s="161"/>
      <c r="T129" s="161"/>
      <c r="U129" s="161"/>
      <c r="V129" s="161"/>
      <c r="W129" s="161"/>
      <c r="X129" s="152"/>
      <c r="Y129" s="152"/>
      <c r="Z129" s="152"/>
      <c r="AA129" s="152"/>
      <c r="AB129" s="152"/>
      <c r="AC129" s="152"/>
      <c r="AD129" s="152"/>
      <c r="AE129" s="152"/>
      <c r="AF129" s="152"/>
      <c r="AG129" s="152" t="s">
        <v>299</v>
      </c>
      <c r="AH129" s="152">
        <v>0</v>
      </c>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row>
    <row r="130" spans="1:60" outlineLevel="1" x14ac:dyDescent="0.2">
      <c r="A130" s="159"/>
      <c r="B130" s="160"/>
      <c r="C130" s="194" t="s">
        <v>1331</v>
      </c>
      <c r="D130" s="190"/>
      <c r="E130" s="191"/>
      <c r="F130" s="161"/>
      <c r="G130" s="161"/>
      <c r="H130" s="161"/>
      <c r="I130" s="161"/>
      <c r="J130" s="161"/>
      <c r="K130" s="161"/>
      <c r="L130" s="161"/>
      <c r="M130" s="161"/>
      <c r="N130" s="161"/>
      <c r="O130" s="161"/>
      <c r="P130" s="161"/>
      <c r="Q130" s="161"/>
      <c r="R130" s="161"/>
      <c r="S130" s="161"/>
      <c r="T130" s="161"/>
      <c r="U130" s="161"/>
      <c r="V130" s="161"/>
      <c r="W130" s="161"/>
      <c r="X130" s="152"/>
      <c r="Y130" s="152"/>
      <c r="Z130" s="152"/>
      <c r="AA130" s="152"/>
      <c r="AB130" s="152"/>
      <c r="AC130" s="152"/>
      <c r="AD130" s="152"/>
      <c r="AE130" s="152"/>
      <c r="AF130" s="152"/>
      <c r="AG130" s="152" t="s">
        <v>299</v>
      </c>
      <c r="AH130" s="152">
        <v>0</v>
      </c>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row>
    <row r="131" spans="1:60" outlineLevel="1" x14ac:dyDescent="0.2">
      <c r="A131" s="159"/>
      <c r="B131" s="160"/>
      <c r="C131" s="194" t="s">
        <v>1332</v>
      </c>
      <c r="D131" s="190"/>
      <c r="E131" s="191">
        <v>95</v>
      </c>
      <c r="F131" s="161"/>
      <c r="G131" s="161"/>
      <c r="H131" s="161"/>
      <c r="I131" s="161"/>
      <c r="J131" s="161"/>
      <c r="K131" s="161"/>
      <c r="L131" s="161"/>
      <c r="M131" s="161"/>
      <c r="N131" s="161"/>
      <c r="O131" s="161"/>
      <c r="P131" s="161"/>
      <c r="Q131" s="161"/>
      <c r="R131" s="161"/>
      <c r="S131" s="161"/>
      <c r="T131" s="161"/>
      <c r="U131" s="161"/>
      <c r="V131" s="161"/>
      <c r="W131" s="161"/>
      <c r="X131" s="152"/>
      <c r="Y131" s="152"/>
      <c r="Z131" s="152"/>
      <c r="AA131" s="152"/>
      <c r="AB131" s="152"/>
      <c r="AC131" s="152"/>
      <c r="AD131" s="152"/>
      <c r="AE131" s="152"/>
      <c r="AF131" s="152"/>
      <c r="AG131" s="152" t="s">
        <v>299</v>
      </c>
      <c r="AH131" s="152">
        <v>0</v>
      </c>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row>
    <row r="132" spans="1:60" outlineLevel="1" x14ac:dyDescent="0.2">
      <c r="A132" s="159"/>
      <c r="B132" s="160"/>
      <c r="C132" s="194" t="s">
        <v>1333</v>
      </c>
      <c r="D132" s="190"/>
      <c r="E132" s="191"/>
      <c r="F132" s="161"/>
      <c r="G132" s="161"/>
      <c r="H132" s="161"/>
      <c r="I132" s="161"/>
      <c r="J132" s="161"/>
      <c r="K132" s="161"/>
      <c r="L132" s="161"/>
      <c r="M132" s="161"/>
      <c r="N132" s="161"/>
      <c r="O132" s="161"/>
      <c r="P132" s="161"/>
      <c r="Q132" s="161"/>
      <c r="R132" s="161"/>
      <c r="S132" s="161"/>
      <c r="T132" s="161"/>
      <c r="U132" s="161"/>
      <c r="V132" s="161"/>
      <c r="W132" s="161"/>
      <c r="X132" s="152"/>
      <c r="Y132" s="152"/>
      <c r="Z132" s="152"/>
      <c r="AA132" s="152"/>
      <c r="AB132" s="152"/>
      <c r="AC132" s="152"/>
      <c r="AD132" s="152"/>
      <c r="AE132" s="152"/>
      <c r="AF132" s="152"/>
      <c r="AG132" s="152" t="s">
        <v>299</v>
      </c>
      <c r="AH132" s="152">
        <v>0</v>
      </c>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row>
    <row r="133" spans="1:60" outlineLevel="1" x14ac:dyDescent="0.2">
      <c r="A133" s="159"/>
      <c r="B133" s="160"/>
      <c r="C133" s="194" t="s">
        <v>1334</v>
      </c>
      <c r="D133" s="190"/>
      <c r="E133" s="191">
        <v>20</v>
      </c>
      <c r="F133" s="161"/>
      <c r="G133" s="161"/>
      <c r="H133" s="161"/>
      <c r="I133" s="161"/>
      <c r="J133" s="161"/>
      <c r="K133" s="161"/>
      <c r="L133" s="161"/>
      <c r="M133" s="161"/>
      <c r="N133" s="161"/>
      <c r="O133" s="161"/>
      <c r="P133" s="161"/>
      <c r="Q133" s="161"/>
      <c r="R133" s="161"/>
      <c r="S133" s="161"/>
      <c r="T133" s="161"/>
      <c r="U133" s="161"/>
      <c r="V133" s="161"/>
      <c r="W133" s="161"/>
      <c r="X133" s="152"/>
      <c r="Y133" s="152"/>
      <c r="Z133" s="152"/>
      <c r="AA133" s="152"/>
      <c r="AB133" s="152"/>
      <c r="AC133" s="152"/>
      <c r="AD133" s="152"/>
      <c r="AE133" s="152"/>
      <c r="AF133" s="152"/>
      <c r="AG133" s="152" t="s">
        <v>299</v>
      </c>
      <c r="AH133" s="152">
        <v>0</v>
      </c>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row>
    <row r="134" spans="1:60" outlineLevel="1" x14ac:dyDescent="0.2">
      <c r="A134" s="159"/>
      <c r="B134" s="160"/>
      <c r="C134" s="194" t="s">
        <v>1335</v>
      </c>
      <c r="D134" s="190"/>
      <c r="E134" s="191"/>
      <c r="F134" s="161"/>
      <c r="G134" s="161"/>
      <c r="H134" s="161"/>
      <c r="I134" s="161"/>
      <c r="J134" s="161"/>
      <c r="K134" s="161"/>
      <c r="L134" s="161"/>
      <c r="M134" s="161"/>
      <c r="N134" s="161"/>
      <c r="O134" s="161"/>
      <c r="P134" s="161"/>
      <c r="Q134" s="161"/>
      <c r="R134" s="161"/>
      <c r="S134" s="161"/>
      <c r="T134" s="161"/>
      <c r="U134" s="161"/>
      <c r="V134" s="161"/>
      <c r="W134" s="161"/>
      <c r="X134" s="152"/>
      <c r="Y134" s="152"/>
      <c r="Z134" s="152"/>
      <c r="AA134" s="152"/>
      <c r="AB134" s="152"/>
      <c r="AC134" s="152"/>
      <c r="AD134" s="152"/>
      <c r="AE134" s="152"/>
      <c r="AF134" s="152"/>
      <c r="AG134" s="152" t="s">
        <v>299</v>
      </c>
      <c r="AH134" s="152">
        <v>0</v>
      </c>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row>
    <row r="135" spans="1:60" outlineLevel="1" x14ac:dyDescent="0.2">
      <c r="A135" s="159"/>
      <c r="B135" s="160"/>
      <c r="C135" s="194" t="s">
        <v>1336</v>
      </c>
      <c r="D135" s="190"/>
      <c r="E135" s="191">
        <v>120</v>
      </c>
      <c r="F135" s="161"/>
      <c r="G135" s="161"/>
      <c r="H135" s="161"/>
      <c r="I135" s="161"/>
      <c r="J135" s="161"/>
      <c r="K135" s="161"/>
      <c r="L135" s="161"/>
      <c r="M135" s="161"/>
      <c r="N135" s="161"/>
      <c r="O135" s="161"/>
      <c r="P135" s="161"/>
      <c r="Q135" s="161"/>
      <c r="R135" s="161"/>
      <c r="S135" s="161"/>
      <c r="T135" s="161"/>
      <c r="U135" s="161"/>
      <c r="V135" s="161"/>
      <c r="W135" s="161"/>
      <c r="X135" s="152"/>
      <c r="Y135" s="152"/>
      <c r="Z135" s="152"/>
      <c r="AA135" s="152"/>
      <c r="AB135" s="152"/>
      <c r="AC135" s="152"/>
      <c r="AD135" s="152"/>
      <c r="AE135" s="152"/>
      <c r="AF135" s="152"/>
      <c r="AG135" s="152" t="s">
        <v>299</v>
      </c>
      <c r="AH135" s="152">
        <v>0</v>
      </c>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row>
    <row r="136" spans="1:60" outlineLevel="1" x14ac:dyDescent="0.2">
      <c r="A136" s="169">
        <v>37</v>
      </c>
      <c r="B136" s="170" t="s">
        <v>1386</v>
      </c>
      <c r="C136" s="186" t="s">
        <v>1387</v>
      </c>
      <c r="D136" s="171" t="s">
        <v>369</v>
      </c>
      <c r="E136" s="172">
        <v>85</v>
      </c>
      <c r="F136" s="173"/>
      <c r="G136" s="174">
        <f>ROUND(E136*F136,2)</f>
        <v>0</v>
      </c>
      <c r="H136" s="173"/>
      <c r="I136" s="174">
        <f>ROUND(E136*H136,2)</f>
        <v>0</v>
      </c>
      <c r="J136" s="173"/>
      <c r="K136" s="174">
        <f>ROUND(E136*J136,2)</f>
        <v>0</v>
      </c>
      <c r="L136" s="174">
        <v>21</v>
      </c>
      <c r="M136" s="174">
        <f>G136*(1+L136/100)</f>
        <v>0</v>
      </c>
      <c r="N136" s="174">
        <v>0</v>
      </c>
      <c r="O136" s="174">
        <f>ROUND(E136*N136,2)</f>
        <v>0</v>
      </c>
      <c r="P136" s="174">
        <v>0</v>
      </c>
      <c r="Q136" s="174">
        <f>ROUND(E136*P136,2)</f>
        <v>0</v>
      </c>
      <c r="R136" s="174"/>
      <c r="S136" s="174" t="s">
        <v>261</v>
      </c>
      <c r="T136" s="175" t="s">
        <v>261</v>
      </c>
      <c r="U136" s="161">
        <v>0.24</v>
      </c>
      <c r="V136" s="161">
        <f>ROUND(E136*U136,2)</f>
        <v>20.399999999999999</v>
      </c>
      <c r="W136" s="161"/>
      <c r="X136" s="152"/>
      <c r="Y136" s="152"/>
      <c r="Z136" s="152"/>
      <c r="AA136" s="152"/>
      <c r="AB136" s="152"/>
      <c r="AC136" s="152"/>
      <c r="AD136" s="152"/>
      <c r="AE136" s="152"/>
      <c r="AF136" s="152"/>
      <c r="AG136" s="152" t="s">
        <v>1272</v>
      </c>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row>
    <row r="137" spans="1:60" outlineLevel="1" x14ac:dyDescent="0.2">
      <c r="A137" s="159"/>
      <c r="B137" s="160"/>
      <c r="C137" s="194" t="s">
        <v>1325</v>
      </c>
      <c r="D137" s="190"/>
      <c r="E137" s="191"/>
      <c r="F137" s="161"/>
      <c r="G137" s="161"/>
      <c r="H137" s="161"/>
      <c r="I137" s="161"/>
      <c r="J137" s="161"/>
      <c r="K137" s="161"/>
      <c r="L137" s="161"/>
      <c r="M137" s="161"/>
      <c r="N137" s="161"/>
      <c r="O137" s="161"/>
      <c r="P137" s="161"/>
      <c r="Q137" s="161"/>
      <c r="R137" s="161"/>
      <c r="S137" s="161"/>
      <c r="T137" s="161"/>
      <c r="U137" s="161"/>
      <c r="V137" s="161"/>
      <c r="W137" s="161"/>
      <c r="X137" s="152"/>
      <c r="Y137" s="152"/>
      <c r="Z137" s="152"/>
      <c r="AA137" s="152"/>
      <c r="AB137" s="152"/>
      <c r="AC137" s="152"/>
      <c r="AD137" s="152"/>
      <c r="AE137" s="152"/>
      <c r="AF137" s="152"/>
      <c r="AG137" s="152" t="s">
        <v>299</v>
      </c>
      <c r="AH137" s="152">
        <v>0</v>
      </c>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row>
    <row r="138" spans="1:60" outlineLevel="1" x14ac:dyDescent="0.2">
      <c r="A138" s="159"/>
      <c r="B138" s="160"/>
      <c r="C138" s="194" t="s">
        <v>1388</v>
      </c>
      <c r="D138" s="190"/>
      <c r="E138" s="191"/>
      <c r="F138" s="161"/>
      <c r="G138" s="161"/>
      <c r="H138" s="161"/>
      <c r="I138" s="161"/>
      <c r="J138" s="161"/>
      <c r="K138" s="161"/>
      <c r="L138" s="161"/>
      <c r="M138" s="161"/>
      <c r="N138" s="161"/>
      <c r="O138" s="161"/>
      <c r="P138" s="161"/>
      <c r="Q138" s="161"/>
      <c r="R138" s="161"/>
      <c r="S138" s="161"/>
      <c r="T138" s="161"/>
      <c r="U138" s="161"/>
      <c r="V138" s="161"/>
      <c r="W138" s="161"/>
      <c r="X138" s="152"/>
      <c r="Y138" s="152"/>
      <c r="Z138" s="152"/>
      <c r="AA138" s="152"/>
      <c r="AB138" s="152"/>
      <c r="AC138" s="152"/>
      <c r="AD138" s="152"/>
      <c r="AE138" s="152"/>
      <c r="AF138" s="152"/>
      <c r="AG138" s="152" t="s">
        <v>299</v>
      </c>
      <c r="AH138" s="152">
        <v>0</v>
      </c>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row>
    <row r="139" spans="1:60" outlineLevel="1" x14ac:dyDescent="0.2">
      <c r="A139" s="159"/>
      <c r="B139" s="160"/>
      <c r="C139" s="194" t="s">
        <v>1340</v>
      </c>
      <c r="D139" s="190"/>
      <c r="E139" s="191"/>
      <c r="F139" s="161"/>
      <c r="G139" s="161"/>
      <c r="H139" s="161"/>
      <c r="I139" s="161"/>
      <c r="J139" s="161"/>
      <c r="K139" s="161"/>
      <c r="L139" s="161"/>
      <c r="M139" s="161"/>
      <c r="N139" s="161"/>
      <c r="O139" s="161"/>
      <c r="P139" s="161"/>
      <c r="Q139" s="161"/>
      <c r="R139" s="161"/>
      <c r="S139" s="161"/>
      <c r="T139" s="161"/>
      <c r="U139" s="161"/>
      <c r="V139" s="161"/>
      <c r="W139" s="161"/>
      <c r="X139" s="152"/>
      <c r="Y139" s="152"/>
      <c r="Z139" s="152"/>
      <c r="AA139" s="152"/>
      <c r="AB139" s="152"/>
      <c r="AC139" s="152"/>
      <c r="AD139" s="152"/>
      <c r="AE139" s="152"/>
      <c r="AF139" s="152"/>
      <c r="AG139" s="152" t="s">
        <v>299</v>
      </c>
      <c r="AH139" s="152">
        <v>0</v>
      </c>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row>
    <row r="140" spans="1:60" outlineLevel="1" x14ac:dyDescent="0.2">
      <c r="A140" s="159"/>
      <c r="B140" s="160"/>
      <c r="C140" s="194" t="s">
        <v>1341</v>
      </c>
      <c r="D140" s="190"/>
      <c r="E140" s="191">
        <v>30</v>
      </c>
      <c r="F140" s="161"/>
      <c r="G140" s="161"/>
      <c r="H140" s="161"/>
      <c r="I140" s="161"/>
      <c r="J140" s="161"/>
      <c r="K140" s="161"/>
      <c r="L140" s="161"/>
      <c r="M140" s="161"/>
      <c r="N140" s="161"/>
      <c r="O140" s="161"/>
      <c r="P140" s="161"/>
      <c r="Q140" s="161"/>
      <c r="R140" s="161"/>
      <c r="S140" s="161"/>
      <c r="T140" s="161"/>
      <c r="U140" s="161"/>
      <c r="V140" s="161"/>
      <c r="W140" s="161"/>
      <c r="X140" s="152"/>
      <c r="Y140" s="152"/>
      <c r="Z140" s="152"/>
      <c r="AA140" s="152"/>
      <c r="AB140" s="152"/>
      <c r="AC140" s="152"/>
      <c r="AD140" s="152"/>
      <c r="AE140" s="152"/>
      <c r="AF140" s="152"/>
      <c r="AG140" s="152" t="s">
        <v>299</v>
      </c>
      <c r="AH140" s="152">
        <v>0</v>
      </c>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row>
    <row r="141" spans="1:60" outlineLevel="1" x14ac:dyDescent="0.2">
      <c r="A141" s="159"/>
      <c r="B141" s="160"/>
      <c r="C141" s="194" t="s">
        <v>1327</v>
      </c>
      <c r="D141" s="190"/>
      <c r="E141" s="191"/>
      <c r="F141" s="161"/>
      <c r="G141" s="161"/>
      <c r="H141" s="161"/>
      <c r="I141" s="161"/>
      <c r="J141" s="161"/>
      <c r="K141" s="161"/>
      <c r="L141" s="161"/>
      <c r="M141" s="161"/>
      <c r="N141" s="161"/>
      <c r="O141" s="161"/>
      <c r="P141" s="161"/>
      <c r="Q141" s="161"/>
      <c r="R141" s="161"/>
      <c r="S141" s="161"/>
      <c r="T141" s="161"/>
      <c r="U141" s="161"/>
      <c r="V141" s="161"/>
      <c r="W141" s="161"/>
      <c r="X141" s="152"/>
      <c r="Y141" s="152"/>
      <c r="Z141" s="152"/>
      <c r="AA141" s="152"/>
      <c r="AB141" s="152"/>
      <c r="AC141" s="152"/>
      <c r="AD141" s="152"/>
      <c r="AE141" s="152"/>
      <c r="AF141" s="152"/>
      <c r="AG141" s="152" t="s">
        <v>299</v>
      </c>
      <c r="AH141" s="152">
        <v>0</v>
      </c>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row>
    <row r="142" spans="1:60" outlineLevel="1" x14ac:dyDescent="0.2">
      <c r="A142" s="159"/>
      <c r="B142" s="160"/>
      <c r="C142" s="194" t="s">
        <v>1342</v>
      </c>
      <c r="D142" s="190"/>
      <c r="E142" s="191">
        <v>20</v>
      </c>
      <c r="F142" s="161"/>
      <c r="G142" s="161"/>
      <c r="H142" s="161"/>
      <c r="I142" s="161"/>
      <c r="J142" s="161"/>
      <c r="K142" s="161"/>
      <c r="L142" s="161"/>
      <c r="M142" s="161"/>
      <c r="N142" s="161"/>
      <c r="O142" s="161"/>
      <c r="P142" s="161"/>
      <c r="Q142" s="161"/>
      <c r="R142" s="161"/>
      <c r="S142" s="161"/>
      <c r="T142" s="161"/>
      <c r="U142" s="161"/>
      <c r="V142" s="161"/>
      <c r="W142" s="161"/>
      <c r="X142" s="152"/>
      <c r="Y142" s="152"/>
      <c r="Z142" s="152"/>
      <c r="AA142" s="152"/>
      <c r="AB142" s="152"/>
      <c r="AC142" s="152"/>
      <c r="AD142" s="152"/>
      <c r="AE142" s="152"/>
      <c r="AF142" s="152"/>
      <c r="AG142" s="152" t="s">
        <v>299</v>
      </c>
      <c r="AH142" s="152">
        <v>0</v>
      </c>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row>
    <row r="143" spans="1:60" outlineLevel="1" x14ac:dyDescent="0.2">
      <c r="A143" s="159"/>
      <c r="B143" s="160"/>
      <c r="C143" s="194" t="s">
        <v>1329</v>
      </c>
      <c r="D143" s="190"/>
      <c r="E143" s="191"/>
      <c r="F143" s="161"/>
      <c r="G143" s="161"/>
      <c r="H143" s="161"/>
      <c r="I143" s="161"/>
      <c r="J143" s="161"/>
      <c r="K143" s="161"/>
      <c r="L143" s="161"/>
      <c r="M143" s="161"/>
      <c r="N143" s="161"/>
      <c r="O143" s="161"/>
      <c r="P143" s="161"/>
      <c r="Q143" s="161"/>
      <c r="R143" s="161"/>
      <c r="S143" s="161"/>
      <c r="T143" s="161"/>
      <c r="U143" s="161"/>
      <c r="V143" s="161"/>
      <c r="W143" s="161"/>
      <c r="X143" s="152"/>
      <c r="Y143" s="152"/>
      <c r="Z143" s="152"/>
      <c r="AA143" s="152"/>
      <c r="AB143" s="152"/>
      <c r="AC143" s="152"/>
      <c r="AD143" s="152"/>
      <c r="AE143" s="152"/>
      <c r="AF143" s="152"/>
      <c r="AG143" s="152" t="s">
        <v>299</v>
      </c>
      <c r="AH143" s="152">
        <v>0</v>
      </c>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row>
    <row r="144" spans="1:60" outlineLevel="1" x14ac:dyDescent="0.2">
      <c r="A144" s="159"/>
      <c r="B144" s="160"/>
      <c r="C144" s="194" t="s">
        <v>1343</v>
      </c>
      <c r="D144" s="190"/>
      <c r="E144" s="191">
        <v>16</v>
      </c>
      <c r="F144" s="161"/>
      <c r="G144" s="161"/>
      <c r="H144" s="161"/>
      <c r="I144" s="161"/>
      <c r="J144" s="161"/>
      <c r="K144" s="161"/>
      <c r="L144" s="161"/>
      <c r="M144" s="161"/>
      <c r="N144" s="161"/>
      <c r="O144" s="161"/>
      <c r="P144" s="161"/>
      <c r="Q144" s="161"/>
      <c r="R144" s="161"/>
      <c r="S144" s="161"/>
      <c r="T144" s="161"/>
      <c r="U144" s="161"/>
      <c r="V144" s="161"/>
      <c r="W144" s="161"/>
      <c r="X144" s="152"/>
      <c r="Y144" s="152"/>
      <c r="Z144" s="152"/>
      <c r="AA144" s="152"/>
      <c r="AB144" s="152"/>
      <c r="AC144" s="152"/>
      <c r="AD144" s="152"/>
      <c r="AE144" s="152"/>
      <c r="AF144" s="152"/>
      <c r="AG144" s="152" t="s">
        <v>299</v>
      </c>
      <c r="AH144" s="152">
        <v>0</v>
      </c>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row>
    <row r="145" spans="1:60" outlineLevel="1" x14ac:dyDescent="0.2">
      <c r="A145" s="159"/>
      <c r="B145" s="160"/>
      <c r="C145" s="194" t="s">
        <v>1331</v>
      </c>
      <c r="D145" s="190"/>
      <c r="E145" s="191"/>
      <c r="F145" s="161"/>
      <c r="G145" s="161"/>
      <c r="H145" s="161"/>
      <c r="I145" s="161"/>
      <c r="J145" s="161"/>
      <c r="K145" s="161"/>
      <c r="L145" s="161"/>
      <c r="M145" s="161"/>
      <c r="N145" s="161"/>
      <c r="O145" s="161"/>
      <c r="P145" s="161"/>
      <c r="Q145" s="161"/>
      <c r="R145" s="161"/>
      <c r="S145" s="161"/>
      <c r="T145" s="161"/>
      <c r="U145" s="161"/>
      <c r="V145" s="161"/>
      <c r="W145" s="161"/>
      <c r="X145" s="152"/>
      <c r="Y145" s="152"/>
      <c r="Z145" s="152"/>
      <c r="AA145" s="152"/>
      <c r="AB145" s="152"/>
      <c r="AC145" s="152"/>
      <c r="AD145" s="152"/>
      <c r="AE145" s="152"/>
      <c r="AF145" s="152"/>
      <c r="AG145" s="152" t="s">
        <v>299</v>
      </c>
      <c r="AH145" s="152">
        <v>0</v>
      </c>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row>
    <row r="146" spans="1:60" outlineLevel="1" x14ac:dyDescent="0.2">
      <c r="A146" s="159"/>
      <c r="B146" s="160"/>
      <c r="C146" s="194" t="s">
        <v>1344</v>
      </c>
      <c r="D146" s="190"/>
      <c r="E146" s="191">
        <v>19</v>
      </c>
      <c r="F146" s="161"/>
      <c r="G146" s="161"/>
      <c r="H146" s="161"/>
      <c r="I146" s="161"/>
      <c r="J146" s="161"/>
      <c r="K146" s="161"/>
      <c r="L146" s="161"/>
      <c r="M146" s="161"/>
      <c r="N146" s="161"/>
      <c r="O146" s="161"/>
      <c r="P146" s="161"/>
      <c r="Q146" s="161"/>
      <c r="R146" s="161"/>
      <c r="S146" s="161"/>
      <c r="T146" s="161"/>
      <c r="U146" s="161"/>
      <c r="V146" s="161"/>
      <c r="W146" s="161"/>
      <c r="X146" s="152"/>
      <c r="Y146" s="152"/>
      <c r="Z146" s="152"/>
      <c r="AA146" s="152"/>
      <c r="AB146" s="152"/>
      <c r="AC146" s="152"/>
      <c r="AD146" s="152"/>
      <c r="AE146" s="152"/>
      <c r="AF146" s="152"/>
      <c r="AG146" s="152" t="s">
        <v>299</v>
      </c>
      <c r="AH146" s="152">
        <v>0</v>
      </c>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row>
    <row r="147" spans="1:60" ht="22.5" outlineLevel="1" x14ac:dyDescent="0.2">
      <c r="A147" s="169">
        <v>38</v>
      </c>
      <c r="B147" s="170" t="s">
        <v>1389</v>
      </c>
      <c r="C147" s="186" t="s">
        <v>1390</v>
      </c>
      <c r="D147" s="171" t="s">
        <v>369</v>
      </c>
      <c r="E147" s="172">
        <v>337.7</v>
      </c>
      <c r="F147" s="173"/>
      <c r="G147" s="174">
        <f>ROUND(E147*F147,2)</f>
        <v>0</v>
      </c>
      <c r="H147" s="173"/>
      <c r="I147" s="174">
        <f>ROUND(E147*H147,2)</f>
        <v>0</v>
      </c>
      <c r="J147" s="173"/>
      <c r="K147" s="174">
        <f>ROUND(E147*J147,2)</f>
        <v>0</v>
      </c>
      <c r="L147" s="174">
        <v>21</v>
      </c>
      <c r="M147" s="174">
        <f>G147*(1+L147/100)</f>
        <v>0</v>
      </c>
      <c r="N147" s="174">
        <v>2.1700000000000001E-3</v>
      </c>
      <c r="O147" s="174">
        <f>ROUND(E147*N147,2)</f>
        <v>0.73</v>
      </c>
      <c r="P147" s="174">
        <v>0</v>
      </c>
      <c r="Q147" s="174">
        <f>ROUND(E147*P147,2)</f>
        <v>0</v>
      </c>
      <c r="R147" s="174" t="s">
        <v>326</v>
      </c>
      <c r="S147" s="174" t="s">
        <v>261</v>
      </c>
      <c r="T147" s="175" t="s">
        <v>261</v>
      </c>
      <c r="U147" s="161">
        <v>0</v>
      </c>
      <c r="V147" s="161">
        <f>ROUND(E147*U147,2)</f>
        <v>0</v>
      </c>
      <c r="W147" s="161"/>
      <c r="X147" s="152"/>
      <c r="Y147" s="152"/>
      <c r="Z147" s="152"/>
      <c r="AA147" s="152"/>
      <c r="AB147" s="152"/>
      <c r="AC147" s="152"/>
      <c r="AD147" s="152"/>
      <c r="AE147" s="152"/>
      <c r="AF147" s="152"/>
      <c r="AG147" s="152" t="s">
        <v>1391</v>
      </c>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row>
    <row r="148" spans="1:60" outlineLevel="1" x14ac:dyDescent="0.2">
      <c r="A148" s="159"/>
      <c r="B148" s="160"/>
      <c r="C148" s="194" t="s">
        <v>1325</v>
      </c>
      <c r="D148" s="190"/>
      <c r="E148" s="191"/>
      <c r="F148" s="161"/>
      <c r="G148" s="161"/>
      <c r="H148" s="161"/>
      <c r="I148" s="161"/>
      <c r="J148" s="161"/>
      <c r="K148" s="161"/>
      <c r="L148" s="161"/>
      <c r="M148" s="161"/>
      <c r="N148" s="161"/>
      <c r="O148" s="161"/>
      <c r="P148" s="161"/>
      <c r="Q148" s="161"/>
      <c r="R148" s="161"/>
      <c r="S148" s="161"/>
      <c r="T148" s="161"/>
      <c r="U148" s="161"/>
      <c r="V148" s="161"/>
      <c r="W148" s="161"/>
      <c r="X148" s="152"/>
      <c r="Y148" s="152"/>
      <c r="Z148" s="152"/>
      <c r="AA148" s="152"/>
      <c r="AB148" s="152"/>
      <c r="AC148" s="152"/>
      <c r="AD148" s="152"/>
      <c r="AE148" s="152"/>
      <c r="AF148" s="152"/>
      <c r="AG148" s="152" t="s">
        <v>299</v>
      </c>
      <c r="AH148" s="152">
        <v>0</v>
      </c>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row>
    <row r="149" spans="1:60" outlineLevel="1" x14ac:dyDescent="0.2">
      <c r="A149" s="159"/>
      <c r="B149" s="160"/>
      <c r="C149" s="194" t="s">
        <v>1385</v>
      </c>
      <c r="D149" s="190"/>
      <c r="E149" s="191"/>
      <c r="F149" s="161"/>
      <c r="G149" s="161"/>
      <c r="H149" s="161"/>
      <c r="I149" s="161"/>
      <c r="J149" s="161"/>
      <c r="K149" s="161"/>
      <c r="L149" s="161"/>
      <c r="M149" s="161"/>
      <c r="N149" s="161"/>
      <c r="O149" s="161"/>
      <c r="P149" s="161"/>
      <c r="Q149" s="161"/>
      <c r="R149" s="161"/>
      <c r="S149" s="161"/>
      <c r="T149" s="161"/>
      <c r="U149" s="161"/>
      <c r="V149" s="161"/>
      <c r="W149" s="161"/>
      <c r="X149" s="152"/>
      <c r="Y149" s="152"/>
      <c r="Z149" s="152"/>
      <c r="AA149" s="152"/>
      <c r="AB149" s="152"/>
      <c r="AC149" s="152"/>
      <c r="AD149" s="152"/>
      <c r="AE149" s="152"/>
      <c r="AF149" s="152"/>
      <c r="AG149" s="152" t="s">
        <v>299</v>
      </c>
      <c r="AH149" s="152">
        <v>0</v>
      </c>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row>
    <row r="150" spans="1:60" outlineLevel="1" x14ac:dyDescent="0.2">
      <c r="A150" s="159"/>
      <c r="B150" s="160"/>
      <c r="C150" s="195" t="s">
        <v>308</v>
      </c>
      <c r="D150" s="192"/>
      <c r="E150" s="193"/>
      <c r="F150" s="161"/>
      <c r="G150" s="161"/>
      <c r="H150" s="161"/>
      <c r="I150" s="161"/>
      <c r="J150" s="161"/>
      <c r="K150" s="161"/>
      <c r="L150" s="161"/>
      <c r="M150" s="161"/>
      <c r="N150" s="161"/>
      <c r="O150" s="161"/>
      <c r="P150" s="161"/>
      <c r="Q150" s="161"/>
      <c r="R150" s="161"/>
      <c r="S150" s="161"/>
      <c r="T150" s="161"/>
      <c r="U150" s="161"/>
      <c r="V150" s="161"/>
      <c r="W150" s="161"/>
      <c r="X150" s="152"/>
      <c r="Y150" s="152"/>
      <c r="Z150" s="152"/>
      <c r="AA150" s="152"/>
      <c r="AB150" s="152"/>
      <c r="AC150" s="152"/>
      <c r="AD150" s="152"/>
      <c r="AE150" s="152"/>
      <c r="AF150" s="152"/>
      <c r="AG150" s="152" t="s">
        <v>299</v>
      </c>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row>
    <row r="151" spans="1:60" outlineLevel="1" x14ac:dyDescent="0.2">
      <c r="A151" s="159"/>
      <c r="B151" s="160"/>
      <c r="C151" s="196" t="s">
        <v>1392</v>
      </c>
      <c r="D151" s="192"/>
      <c r="E151" s="193"/>
      <c r="F151" s="161"/>
      <c r="G151" s="161"/>
      <c r="H151" s="161"/>
      <c r="I151" s="161"/>
      <c r="J151" s="161"/>
      <c r="K151" s="161"/>
      <c r="L151" s="161"/>
      <c r="M151" s="161"/>
      <c r="N151" s="161"/>
      <c r="O151" s="161"/>
      <c r="P151" s="161"/>
      <c r="Q151" s="161"/>
      <c r="R151" s="161"/>
      <c r="S151" s="161"/>
      <c r="T151" s="161"/>
      <c r="U151" s="161"/>
      <c r="V151" s="161"/>
      <c r="W151" s="161"/>
      <c r="X151" s="152"/>
      <c r="Y151" s="152"/>
      <c r="Z151" s="152"/>
      <c r="AA151" s="152"/>
      <c r="AB151" s="152"/>
      <c r="AC151" s="152"/>
      <c r="AD151" s="152"/>
      <c r="AE151" s="152"/>
      <c r="AF151" s="152"/>
      <c r="AG151" s="152" t="s">
        <v>299</v>
      </c>
      <c r="AH151" s="152">
        <v>2</v>
      </c>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row>
    <row r="152" spans="1:60" outlineLevel="1" x14ac:dyDescent="0.2">
      <c r="A152" s="159"/>
      <c r="B152" s="160"/>
      <c r="C152" s="196" t="s">
        <v>1393</v>
      </c>
      <c r="D152" s="192"/>
      <c r="E152" s="193">
        <v>40</v>
      </c>
      <c r="F152" s="161"/>
      <c r="G152" s="161"/>
      <c r="H152" s="161"/>
      <c r="I152" s="161"/>
      <c r="J152" s="161"/>
      <c r="K152" s="161"/>
      <c r="L152" s="161"/>
      <c r="M152" s="161"/>
      <c r="N152" s="161"/>
      <c r="O152" s="161"/>
      <c r="P152" s="161"/>
      <c r="Q152" s="161"/>
      <c r="R152" s="161"/>
      <c r="S152" s="161"/>
      <c r="T152" s="161"/>
      <c r="U152" s="161"/>
      <c r="V152" s="161"/>
      <c r="W152" s="161"/>
      <c r="X152" s="152"/>
      <c r="Y152" s="152"/>
      <c r="Z152" s="152"/>
      <c r="AA152" s="152"/>
      <c r="AB152" s="152"/>
      <c r="AC152" s="152"/>
      <c r="AD152" s="152"/>
      <c r="AE152" s="152"/>
      <c r="AF152" s="152"/>
      <c r="AG152" s="152" t="s">
        <v>299</v>
      </c>
      <c r="AH152" s="152">
        <v>2</v>
      </c>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row>
    <row r="153" spans="1:60" outlineLevel="1" x14ac:dyDescent="0.2">
      <c r="A153" s="159"/>
      <c r="B153" s="160"/>
      <c r="C153" s="196" t="s">
        <v>1394</v>
      </c>
      <c r="D153" s="192"/>
      <c r="E153" s="193"/>
      <c r="F153" s="161"/>
      <c r="G153" s="161"/>
      <c r="H153" s="161"/>
      <c r="I153" s="161"/>
      <c r="J153" s="161"/>
      <c r="K153" s="161"/>
      <c r="L153" s="161"/>
      <c r="M153" s="161"/>
      <c r="N153" s="161"/>
      <c r="O153" s="161"/>
      <c r="P153" s="161"/>
      <c r="Q153" s="161"/>
      <c r="R153" s="161"/>
      <c r="S153" s="161"/>
      <c r="T153" s="161"/>
      <c r="U153" s="161"/>
      <c r="V153" s="161"/>
      <c r="W153" s="161"/>
      <c r="X153" s="152"/>
      <c r="Y153" s="152"/>
      <c r="Z153" s="152"/>
      <c r="AA153" s="152"/>
      <c r="AB153" s="152"/>
      <c r="AC153" s="152"/>
      <c r="AD153" s="152"/>
      <c r="AE153" s="152"/>
      <c r="AF153" s="152"/>
      <c r="AG153" s="152" t="s">
        <v>299</v>
      </c>
      <c r="AH153" s="152">
        <v>2</v>
      </c>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row>
    <row r="154" spans="1:60" outlineLevel="1" x14ac:dyDescent="0.2">
      <c r="A154" s="159"/>
      <c r="B154" s="160"/>
      <c r="C154" s="196" t="s">
        <v>1395</v>
      </c>
      <c r="D154" s="192"/>
      <c r="E154" s="193">
        <v>32</v>
      </c>
      <c r="F154" s="161"/>
      <c r="G154" s="161"/>
      <c r="H154" s="161"/>
      <c r="I154" s="161"/>
      <c r="J154" s="161"/>
      <c r="K154" s="161"/>
      <c r="L154" s="161"/>
      <c r="M154" s="161"/>
      <c r="N154" s="161"/>
      <c r="O154" s="161"/>
      <c r="P154" s="161"/>
      <c r="Q154" s="161"/>
      <c r="R154" s="161"/>
      <c r="S154" s="161"/>
      <c r="T154" s="161"/>
      <c r="U154" s="161"/>
      <c r="V154" s="161"/>
      <c r="W154" s="161"/>
      <c r="X154" s="152"/>
      <c r="Y154" s="152"/>
      <c r="Z154" s="152"/>
      <c r="AA154" s="152"/>
      <c r="AB154" s="152"/>
      <c r="AC154" s="152"/>
      <c r="AD154" s="152"/>
      <c r="AE154" s="152"/>
      <c r="AF154" s="152"/>
      <c r="AG154" s="152" t="s">
        <v>299</v>
      </c>
      <c r="AH154" s="152">
        <v>2</v>
      </c>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row>
    <row r="155" spans="1:60" outlineLevel="1" x14ac:dyDescent="0.2">
      <c r="A155" s="159"/>
      <c r="B155" s="160"/>
      <c r="C155" s="196" t="s">
        <v>1396</v>
      </c>
      <c r="D155" s="192"/>
      <c r="E155" s="193"/>
      <c r="F155" s="161"/>
      <c r="G155" s="161"/>
      <c r="H155" s="161"/>
      <c r="I155" s="161"/>
      <c r="J155" s="161"/>
      <c r="K155" s="161"/>
      <c r="L155" s="161"/>
      <c r="M155" s="161"/>
      <c r="N155" s="161"/>
      <c r="O155" s="161"/>
      <c r="P155" s="161"/>
      <c r="Q155" s="161"/>
      <c r="R155" s="161"/>
      <c r="S155" s="161"/>
      <c r="T155" s="161"/>
      <c r="U155" s="161"/>
      <c r="V155" s="161"/>
      <c r="W155" s="161"/>
      <c r="X155" s="152"/>
      <c r="Y155" s="152"/>
      <c r="Z155" s="152"/>
      <c r="AA155" s="152"/>
      <c r="AB155" s="152"/>
      <c r="AC155" s="152"/>
      <c r="AD155" s="152"/>
      <c r="AE155" s="152"/>
      <c r="AF155" s="152"/>
      <c r="AG155" s="152" t="s">
        <v>299</v>
      </c>
      <c r="AH155" s="152">
        <v>2</v>
      </c>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row>
    <row r="156" spans="1:60" outlineLevel="1" x14ac:dyDescent="0.2">
      <c r="A156" s="159"/>
      <c r="B156" s="160"/>
      <c r="C156" s="196" t="s">
        <v>1397</v>
      </c>
      <c r="D156" s="192"/>
      <c r="E156" s="193">
        <v>95</v>
      </c>
      <c r="F156" s="161"/>
      <c r="G156" s="161"/>
      <c r="H156" s="161"/>
      <c r="I156" s="161"/>
      <c r="J156" s="161"/>
      <c r="K156" s="161"/>
      <c r="L156" s="161"/>
      <c r="M156" s="161"/>
      <c r="N156" s="161"/>
      <c r="O156" s="161"/>
      <c r="P156" s="161"/>
      <c r="Q156" s="161"/>
      <c r="R156" s="161"/>
      <c r="S156" s="161"/>
      <c r="T156" s="161"/>
      <c r="U156" s="161"/>
      <c r="V156" s="161"/>
      <c r="W156" s="161"/>
      <c r="X156" s="152"/>
      <c r="Y156" s="152"/>
      <c r="Z156" s="152"/>
      <c r="AA156" s="152"/>
      <c r="AB156" s="152"/>
      <c r="AC156" s="152"/>
      <c r="AD156" s="152"/>
      <c r="AE156" s="152"/>
      <c r="AF156" s="152"/>
      <c r="AG156" s="152" t="s">
        <v>299</v>
      </c>
      <c r="AH156" s="152">
        <v>2</v>
      </c>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row>
    <row r="157" spans="1:60" outlineLevel="1" x14ac:dyDescent="0.2">
      <c r="A157" s="159"/>
      <c r="B157" s="160"/>
      <c r="C157" s="196" t="s">
        <v>1398</v>
      </c>
      <c r="D157" s="192"/>
      <c r="E157" s="193"/>
      <c r="F157" s="161"/>
      <c r="G157" s="161"/>
      <c r="H157" s="161"/>
      <c r="I157" s="161"/>
      <c r="J157" s="161"/>
      <c r="K157" s="161"/>
      <c r="L157" s="161"/>
      <c r="M157" s="161"/>
      <c r="N157" s="161"/>
      <c r="O157" s="161"/>
      <c r="P157" s="161"/>
      <c r="Q157" s="161"/>
      <c r="R157" s="161"/>
      <c r="S157" s="161"/>
      <c r="T157" s="161"/>
      <c r="U157" s="161"/>
      <c r="V157" s="161"/>
      <c r="W157" s="161"/>
      <c r="X157" s="152"/>
      <c r="Y157" s="152"/>
      <c r="Z157" s="152"/>
      <c r="AA157" s="152"/>
      <c r="AB157" s="152"/>
      <c r="AC157" s="152"/>
      <c r="AD157" s="152"/>
      <c r="AE157" s="152"/>
      <c r="AF157" s="152"/>
      <c r="AG157" s="152" t="s">
        <v>299</v>
      </c>
      <c r="AH157" s="152">
        <v>2</v>
      </c>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row>
    <row r="158" spans="1:60" outlineLevel="1" x14ac:dyDescent="0.2">
      <c r="A158" s="159"/>
      <c r="B158" s="160"/>
      <c r="C158" s="196" t="s">
        <v>1399</v>
      </c>
      <c r="D158" s="192"/>
      <c r="E158" s="193">
        <v>20</v>
      </c>
      <c r="F158" s="161"/>
      <c r="G158" s="161"/>
      <c r="H158" s="161"/>
      <c r="I158" s="161"/>
      <c r="J158" s="161"/>
      <c r="K158" s="161"/>
      <c r="L158" s="161"/>
      <c r="M158" s="161"/>
      <c r="N158" s="161"/>
      <c r="O158" s="161"/>
      <c r="P158" s="161"/>
      <c r="Q158" s="161"/>
      <c r="R158" s="161"/>
      <c r="S158" s="161"/>
      <c r="T158" s="161"/>
      <c r="U158" s="161"/>
      <c r="V158" s="161"/>
      <c r="W158" s="161"/>
      <c r="X158" s="152"/>
      <c r="Y158" s="152"/>
      <c r="Z158" s="152"/>
      <c r="AA158" s="152"/>
      <c r="AB158" s="152"/>
      <c r="AC158" s="152"/>
      <c r="AD158" s="152"/>
      <c r="AE158" s="152"/>
      <c r="AF158" s="152"/>
      <c r="AG158" s="152" t="s">
        <v>299</v>
      </c>
      <c r="AH158" s="152">
        <v>2</v>
      </c>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row>
    <row r="159" spans="1:60" outlineLevel="1" x14ac:dyDescent="0.2">
      <c r="A159" s="159"/>
      <c r="B159" s="160"/>
      <c r="C159" s="196" t="s">
        <v>1400</v>
      </c>
      <c r="D159" s="192"/>
      <c r="E159" s="193"/>
      <c r="F159" s="161"/>
      <c r="G159" s="161"/>
      <c r="H159" s="161"/>
      <c r="I159" s="161"/>
      <c r="J159" s="161"/>
      <c r="K159" s="161"/>
      <c r="L159" s="161"/>
      <c r="M159" s="161"/>
      <c r="N159" s="161"/>
      <c r="O159" s="161"/>
      <c r="P159" s="161"/>
      <c r="Q159" s="161"/>
      <c r="R159" s="161"/>
      <c r="S159" s="161"/>
      <c r="T159" s="161"/>
      <c r="U159" s="161"/>
      <c r="V159" s="161"/>
      <c r="W159" s="161"/>
      <c r="X159" s="152"/>
      <c r="Y159" s="152"/>
      <c r="Z159" s="152"/>
      <c r="AA159" s="152"/>
      <c r="AB159" s="152"/>
      <c r="AC159" s="152"/>
      <c r="AD159" s="152"/>
      <c r="AE159" s="152"/>
      <c r="AF159" s="152"/>
      <c r="AG159" s="152" t="s">
        <v>299</v>
      </c>
      <c r="AH159" s="152">
        <v>2</v>
      </c>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row>
    <row r="160" spans="1:60" outlineLevel="1" x14ac:dyDescent="0.2">
      <c r="A160" s="159"/>
      <c r="B160" s="160"/>
      <c r="C160" s="196" t="s">
        <v>1401</v>
      </c>
      <c r="D160" s="192"/>
      <c r="E160" s="193">
        <v>120</v>
      </c>
      <c r="F160" s="161"/>
      <c r="G160" s="161"/>
      <c r="H160" s="161"/>
      <c r="I160" s="161"/>
      <c r="J160" s="161"/>
      <c r="K160" s="161"/>
      <c r="L160" s="161"/>
      <c r="M160" s="161"/>
      <c r="N160" s="161"/>
      <c r="O160" s="161"/>
      <c r="P160" s="161"/>
      <c r="Q160" s="161"/>
      <c r="R160" s="161"/>
      <c r="S160" s="161"/>
      <c r="T160" s="161"/>
      <c r="U160" s="161"/>
      <c r="V160" s="161"/>
      <c r="W160" s="161"/>
      <c r="X160" s="152"/>
      <c r="Y160" s="152"/>
      <c r="Z160" s="152"/>
      <c r="AA160" s="152"/>
      <c r="AB160" s="152"/>
      <c r="AC160" s="152"/>
      <c r="AD160" s="152"/>
      <c r="AE160" s="152"/>
      <c r="AF160" s="152"/>
      <c r="AG160" s="152" t="s">
        <v>299</v>
      </c>
      <c r="AH160" s="152">
        <v>2</v>
      </c>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row>
    <row r="161" spans="1:60" outlineLevel="1" x14ac:dyDescent="0.2">
      <c r="A161" s="159"/>
      <c r="B161" s="160"/>
      <c r="C161" s="195" t="s">
        <v>310</v>
      </c>
      <c r="D161" s="192"/>
      <c r="E161" s="193"/>
      <c r="F161" s="161"/>
      <c r="G161" s="161"/>
      <c r="H161" s="161"/>
      <c r="I161" s="161"/>
      <c r="J161" s="161"/>
      <c r="K161" s="161"/>
      <c r="L161" s="161"/>
      <c r="M161" s="161"/>
      <c r="N161" s="161"/>
      <c r="O161" s="161"/>
      <c r="P161" s="161"/>
      <c r="Q161" s="161"/>
      <c r="R161" s="161"/>
      <c r="S161" s="161"/>
      <c r="T161" s="161"/>
      <c r="U161" s="161"/>
      <c r="V161" s="161"/>
      <c r="W161" s="161"/>
      <c r="X161" s="152"/>
      <c r="Y161" s="152"/>
      <c r="Z161" s="152"/>
      <c r="AA161" s="152"/>
      <c r="AB161" s="152"/>
      <c r="AC161" s="152"/>
      <c r="AD161" s="152"/>
      <c r="AE161" s="152"/>
      <c r="AF161" s="152"/>
      <c r="AG161" s="152" t="s">
        <v>299</v>
      </c>
      <c r="AH161" s="152"/>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row>
    <row r="162" spans="1:60" outlineLevel="1" x14ac:dyDescent="0.2">
      <c r="A162" s="159"/>
      <c r="B162" s="160"/>
      <c r="C162" s="194" t="s">
        <v>1402</v>
      </c>
      <c r="D162" s="190"/>
      <c r="E162" s="191">
        <v>337.7</v>
      </c>
      <c r="F162" s="161"/>
      <c r="G162" s="161"/>
      <c r="H162" s="161"/>
      <c r="I162" s="161"/>
      <c r="J162" s="161"/>
      <c r="K162" s="161"/>
      <c r="L162" s="161"/>
      <c r="M162" s="161"/>
      <c r="N162" s="161"/>
      <c r="O162" s="161"/>
      <c r="P162" s="161"/>
      <c r="Q162" s="161"/>
      <c r="R162" s="161"/>
      <c r="S162" s="161"/>
      <c r="T162" s="161"/>
      <c r="U162" s="161"/>
      <c r="V162" s="161"/>
      <c r="W162" s="161"/>
      <c r="X162" s="152"/>
      <c r="Y162" s="152"/>
      <c r="Z162" s="152"/>
      <c r="AA162" s="152"/>
      <c r="AB162" s="152"/>
      <c r="AC162" s="152"/>
      <c r="AD162" s="152"/>
      <c r="AE162" s="152"/>
      <c r="AF162" s="152"/>
      <c r="AG162" s="152" t="s">
        <v>299</v>
      </c>
      <c r="AH162" s="152">
        <v>0</v>
      </c>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row>
    <row r="163" spans="1:60" ht="22.5" outlineLevel="1" x14ac:dyDescent="0.2">
      <c r="A163" s="169">
        <v>39</v>
      </c>
      <c r="B163" s="170" t="s">
        <v>1403</v>
      </c>
      <c r="C163" s="186" t="s">
        <v>1404</v>
      </c>
      <c r="D163" s="171" t="s">
        <v>369</v>
      </c>
      <c r="E163" s="172">
        <v>93.5</v>
      </c>
      <c r="F163" s="173"/>
      <c r="G163" s="174">
        <f>ROUND(E163*F163,2)</f>
        <v>0</v>
      </c>
      <c r="H163" s="173"/>
      <c r="I163" s="174">
        <f>ROUND(E163*H163,2)</f>
        <v>0</v>
      </c>
      <c r="J163" s="173"/>
      <c r="K163" s="174">
        <f>ROUND(E163*J163,2)</f>
        <v>0</v>
      </c>
      <c r="L163" s="174">
        <v>21</v>
      </c>
      <c r="M163" s="174">
        <f>G163*(1+L163/100)</f>
        <v>0</v>
      </c>
      <c r="N163" s="174">
        <v>4.5300000000000002E-3</v>
      </c>
      <c r="O163" s="174">
        <f>ROUND(E163*N163,2)</f>
        <v>0.42</v>
      </c>
      <c r="P163" s="174">
        <v>0</v>
      </c>
      <c r="Q163" s="174">
        <f>ROUND(E163*P163,2)</f>
        <v>0</v>
      </c>
      <c r="R163" s="174" t="s">
        <v>326</v>
      </c>
      <c r="S163" s="174" t="s">
        <v>261</v>
      </c>
      <c r="T163" s="175" t="s">
        <v>261</v>
      </c>
      <c r="U163" s="161">
        <v>0</v>
      </c>
      <c r="V163" s="161">
        <f>ROUND(E163*U163,2)</f>
        <v>0</v>
      </c>
      <c r="W163" s="161"/>
      <c r="X163" s="152"/>
      <c r="Y163" s="152"/>
      <c r="Z163" s="152"/>
      <c r="AA163" s="152"/>
      <c r="AB163" s="152"/>
      <c r="AC163" s="152"/>
      <c r="AD163" s="152"/>
      <c r="AE163" s="152"/>
      <c r="AF163" s="152"/>
      <c r="AG163" s="152" t="s">
        <v>1391</v>
      </c>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row>
    <row r="164" spans="1:60" outlineLevel="1" x14ac:dyDescent="0.2">
      <c r="A164" s="159"/>
      <c r="B164" s="160"/>
      <c r="C164" s="194" t="s">
        <v>1325</v>
      </c>
      <c r="D164" s="190"/>
      <c r="E164" s="191"/>
      <c r="F164" s="161"/>
      <c r="G164" s="161"/>
      <c r="H164" s="161"/>
      <c r="I164" s="161"/>
      <c r="J164" s="161"/>
      <c r="K164" s="161"/>
      <c r="L164" s="161"/>
      <c r="M164" s="161"/>
      <c r="N164" s="161"/>
      <c r="O164" s="161"/>
      <c r="P164" s="161"/>
      <c r="Q164" s="161"/>
      <c r="R164" s="161"/>
      <c r="S164" s="161"/>
      <c r="T164" s="161"/>
      <c r="U164" s="161"/>
      <c r="V164" s="161"/>
      <c r="W164" s="161"/>
      <c r="X164" s="152"/>
      <c r="Y164" s="152"/>
      <c r="Z164" s="152"/>
      <c r="AA164" s="152"/>
      <c r="AB164" s="152"/>
      <c r="AC164" s="152"/>
      <c r="AD164" s="152"/>
      <c r="AE164" s="152"/>
      <c r="AF164" s="152"/>
      <c r="AG164" s="152" t="s">
        <v>299</v>
      </c>
      <c r="AH164" s="152">
        <v>0</v>
      </c>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row>
    <row r="165" spans="1:60" outlineLevel="1" x14ac:dyDescent="0.2">
      <c r="A165" s="159"/>
      <c r="B165" s="160"/>
      <c r="C165" s="194" t="s">
        <v>1388</v>
      </c>
      <c r="D165" s="190"/>
      <c r="E165" s="191"/>
      <c r="F165" s="161"/>
      <c r="G165" s="161"/>
      <c r="H165" s="161"/>
      <c r="I165" s="161"/>
      <c r="J165" s="161"/>
      <c r="K165" s="161"/>
      <c r="L165" s="161"/>
      <c r="M165" s="161"/>
      <c r="N165" s="161"/>
      <c r="O165" s="161"/>
      <c r="P165" s="161"/>
      <c r="Q165" s="161"/>
      <c r="R165" s="161"/>
      <c r="S165" s="161"/>
      <c r="T165" s="161"/>
      <c r="U165" s="161"/>
      <c r="V165" s="161"/>
      <c r="W165" s="161"/>
      <c r="X165" s="152"/>
      <c r="Y165" s="152"/>
      <c r="Z165" s="152"/>
      <c r="AA165" s="152"/>
      <c r="AB165" s="152"/>
      <c r="AC165" s="152"/>
      <c r="AD165" s="152"/>
      <c r="AE165" s="152"/>
      <c r="AF165" s="152"/>
      <c r="AG165" s="152" t="s">
        <v>299</v>
      </c>
      <c r="AH165" s="152">
        <v>0</v>
      </c>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row>
    <row r="166" spans="1:60" outlineLevel="1" x14ac:dyDescent="0.2">
      <c r="A166" s="159"/>
      <c r="B166" s="160"/>
      <c r="C166" s="195" t="s">
        <v>308</v>
      </c>
      <c r="D166" s="192"/>
      <c r="E166" s="193"/>
      <c r="F166" s="161"/>
      <c r="G166" s="161"/>
      <c r="H166" s="161"/>
      <c r="I166" s="161"/>
      <c r="J166" s="161"/>
      <c r="K166" s="161"/>
      <c r="L166" s="161"/>
      <c r="M166" s="161"/>
      <c r="N166" s="161"/>
      <c r="O166" s="161"/>
      <c r="P166" s="161"/>
      <c r="Q166" s="161"/>
      <c r="R166" s="161"/>
      <c r="S166" s="161"/>
      <c r="T166" s="161"/>
      <c r="U166" s="161"/>
      <c r="V166" s="161"/>
      <c r="W166" s="161"/>
      <c r="X166" s="152"/>
      <c r="Y166" s="152"/>
      <c r="Z166" s="152"/>
      <c r="AA166" s="152"/>
      <c r="AB166" s="152"/>
      <c r="AC166" s="152"/>
      <c r="AD166" s="152"/>
      <c r="AE166" s="152"/>
      <c r="AF166" s="152"/>
      <c r="AG166" s="152" t="s">
        <v>299</v>
      </c>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row>
    <row r="167" spans="1:60" outlineLevel="1" x14ac:dyDescent="0.2">
      <c r="A167" s="159"/>
      <c r="B167" s="160"/>
      <c r="C167" s="196" t="s">
        <v>1405</v>
      </c>
      <c r="D167" s="192"/>
      <c r="E167" s="193"/>
      <c r="F167" s="161"/>
      <c r="G167" s="161"/>
      <c r="H167" s="161"/>
      <c r="I167" s="161"/>
      <c r="J167" s="161"/>
      <c r="K167" s="161"/>
      <c r="L167" s="161"/>
      <c r="M167" s="161"/>
      <c r="N167" s="161"/>
      <c r="O167" s="161"/>
      <c r="P167" s="161"/>
      <c r="Q167" s="161"/>
      <c r="R167" s="161"/>
      <c r="S167" s="161"/>
      <c r="T167" s="161"/>
      <c r="U167" s="161"/>
      <c r="V167" s="161"/>
      <c r="W167" s="161"/>
      <c r="X167" s="152"/>
      <c r="Y167" s="152"/>
      <c r="Z167" s="152"/>
      <c r="AA167" s="152"/>
      <c r="AB167" s="152"/>
      <c r="AC167" s="152"/>
      <c r="AD167" s="152"/>
      <c r="AE167" s="152"/>
      <c r="AF167" s="152"/>
      <c r="AG167" s="152" t="s">
        <v>299</v>
      </c>
      <c r="AH167" s="152">
        <v>2</v>
      </c>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row>
    <row r="168" spans="1:60" outlineLevel="1" x14ac:dyDescent="0.2">
      <c r="A168" s="159"/>
      <c r="B168" s="160"/>
      <c r="C168" s="196" t="s">
        <v>1406</v>
      </c>
      <c r="D168" s="192"/>
      <c r="E168" s="193">
        <v>30</v>
      </c>
      <c r="F168" s="161"/>
      <c r="G168" s="161"/>
      <c r="H168" s="161"/>
      <c r="I168" s="161"/>
      <c r="J168" s="161"/>
      <c r="K168" s="161"/>
      <c r="L168" s="161"/>
      <c r="M168" s="161"/>
      <c r="N168" s="161"/>
      <c r="O168" s="161"/>
      <c r="P168" s="161"/>
      <c r="Q168" s="161"/>
      <c r="R168" s="161"/>
      <c r="S168" s="161"/>
      <c r="T168" s="161"/>
      <c r="U168" s="161"/>
      <c r="V168" s="161"/>
      <c r="W168" s="161"/>
      <c r="X168" s="152"/>
      <c r="Y168" s="152"/>
      <c r="Z168" s="152"/>
      <c r="AA168" s="152"/>
      <c r="AB168" s="152"/>
      <c r="AC168" s="152"/>
      <c r="AD168" s="152"/>
      <c r="AE168" s="152"/>
      <c r="AF168" s="152"/>
      <c r="AG168" s="152" t="s">
        <v>299</v>
      </c>
      <c r="AH168" s="152">
        <v>2</v>
      </c>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2"/>
      <c r="BG168" s="152"/>
      <c r="BH168" s="152"/>
    </row>
    <row r="169" spans="1:60" outlineLevel="1" x14ac:dyDescent="0.2">
      <c r="A169" s="159"/>
      <c r="B169" s="160"/>
      <c r="C169" s="196" t="s">
        <v>1392</v>
      </c>
      <c r="D169" s="192"/>
      <c r="E169" s="193"/>
      <c r="F169" s="161"/>
      <c r="G169" s="161"/>
      <c r="H169" s="161"/>
      <c r="I169" s="161"/>
      <c r="J169" s="161"/>
      <c r="K169" s="161"/>
      <c r="L169" s="161"/>
      <c r="M169" s="161"/>
      <c r="N169" s="161"/>
      <c r="O169" s="161"/>
      <c r="P169" s="161"/>
      <c r="Q169" s="161"/>
      <c r="R169" s="161"/>
      <c r="S169" s="161"/>
      <c r="T169" s="161"/>
      <c r="U169" s="161"/>
      <c r="V169" s="161"/>
      <c r="W169" s="161"/>
      <c r="X169" s="152"/>
      <c r="Y169" s="152"/>
      <c r="Z169" s="152"/>
      <c r="AA169" s="152"/>
      <c r="AB169" s="152"/>
      <c r="AC169" s="152"/>
      <c r="AD169" s="152"/>
      <c r="AE169" s="152"/>
      <c r="AF169" s="152"/>
      <c r="AG169" s="152" t="s">
        <v>299</v>
      </c>
      <c r="AH169" s="152">
        <v>2</v>
      </c>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row>
    <row r="170" spans="1:60" outlineLevel="1" x14ac:dyDescent="0.2">
      <c r="A170" s="159"/>
      <c r="B170" s="160"/>
      <c r="C170" s="196" t="s">
        <v>1407</v>
      </c>
      <c r="D170" s="192"/>
      <c r="E170" s="193">
        <v>20</v>
      </c>
      <c r="F170" s="161"/>
      <c r="G170" s="161"/>
      <c r="H170" s="161"/>
      <c r="I170" s="161"/>
      <c r="J170" s="161"/>
      <c r="K170" s="161"/>
      <c r="L170" s="161"/>
      <c r="M170" s="161"/>
      <c r="N170" s="161"/>
      <c r="O170" s="161"/>
      <c r="P170" s="161"/>
      <c r="Q170" s="161"/>
      <c r="R170" s="161"/>
      <c r="S170" s="161"/>
      <c r="T170" s="161"/>
      <c r="U170" s="161"/>
      <c r="V170" s="161"/>
      <c r="W170" s="161"/>
      <c r="X170" s="152"/>
      <c r="Y170" s="152"/>
      <c r="Z170" s="152"/>
      <c r="AA170" s="152"/>
      <c r="AB170" s="152"/>
      <c r="AC170" s="152"/>
      <c r="AD170" s="152"/>
      <c r="AE170" s="152"/>
      <c r="AF170" s="152"/>
      <c r="AG170" s="152" t="s">
        <v>299</v>
      </c>
      <c r="AH170" s="152">
        <v>2</v>
      </c>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row>
    <row r="171" spans="1:60" outlineLevel="1" x14ac:dyDescent="0.2">
      <c r="A171" s="159"/>
      <c r="B171" s="160"/>
      <c r="C171" s="196" t="s">
        <v>1394</v>
      </c>
      <c r="D171" s="192"/>
      <c r="E171" s="193"/>
      <c r="F171" s="161"/>
      <c r="G171" s="161"/>
      <c r="H171" s="161"/>
      <c r="I171" s="161"/>
      <c r="J171" s="161"/>
      <c r="K171" s="161"/>
      <c r="L171" s="161"/>
      <c r="M171" s="161"/>
      <c r="N171" s="161"/>
      <c r="O171" s="161"/>
      <c r="P171" s="161"/>
      <c r="Q171" s="161"/>
      <c r="R171" s="161"/>
      <c r="S171" s="161"/>
      <c r="T171" s="161"/>
      <c r="U171" s="161"/>
      <c r="V171" s="161"/>
      <c r="W171" s="161"/>
      <c r="X171" s="152"/>
      <c r="Y171" s="152"/>
      <c r="Z171" s="152"/>
      <c r="AA171" s="152"/>
      <c r="AB171" s="152"/>
      <c r="AC171" s="152"/>
      <c r="AD171" s="152"/>
      <c r="AE171" s="152"/>
      <c r="AF171" s="152"/>
      <c r="AG171" s="152" t="s">
        <v>299</v>
      </c>
      <c r="AH171" s="152">
        <v>2</v>
      </c>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row>
    <row r="172" spans="1:60" outlineLevel="1" x14ac:dyDescent="0.2">
      <c r="A172" s="159"/>
      <c r="B172" s="160"/>
      <c r="C172" s="196" t="s">
        <v>1408</v>
      </c>
      <c r="D172" s="192"/>
      <c r="E172" s="193">
        <v>16</v>
      </c>
      <c r="F172" s="161"/>
      <c r="G172" s="161"/>
      <c r="H172" s="161"/>
      <c r="I172" s="161"/>
      <c r="J172" s="161"/>
      <c r="K172" s="161"/>
      <c r="L172" s="161"/>
      <c r="M172" s="161"/>
      <c r="N172" s="161"/>
      <c r="O172" s="161"/>
      <c r="P172" s="161"/>
      <c r="Q172" s="161"/>
      <c r="R172" s="161"/>
      <c r="S172" s="161"/>
      <c r="T172" s="161"/>
      <c r="U172" s="161"/>
      <c r="V172" s="161"/>
      <c r="W172" s="161"/>
      <c r="X172" s="152"/>
      <c r="Y172" s="152"/>
      <c r="Z172" s="152"/>
      <c r="AA172" s="152"/>
      <c r="AB172" s="152"/>
      <c r="AC172" s="152"/>
      <c r="AD172" s="152"/>
      <c r="AE172" s="152"/>
      <c r="AF172" s="152"/>
      <c r="AG172" s="152" t="s">
        <v>299</v>
      </c>
      <c r="AH172" s="152">
        <v>2</v>
      </c>
      <c r="AI172" s="152"/>
      <c r="AJ172" s="152"/>
      <c r="AK172" s="152"/>
      <c r="AL172" s="152"/>
      <c r="AM172" s="152"/>
      <c r="AN172" s="152"/>
      <c r="AO172" s="152"/>
      <c r="AP172" s="152"/>
      <c r="AQ172" s="152"/>
      <c r="AR172" s="152"/>
      <c r="AS172" s="152"/>
      <c r="AT172" s="152"/>
      <c r="AU172" s="152"/>
      <c r="AV172" s="152"/>
      <c r="AW172" s="152"/>
      <c r="AX172" s="152"/>
      <c r="AY172" s="152"/>
      <c r="AZ172" s="152"/>
      <c r="BA172" s="152"/>
      <c r="BB172" s="152"/>
      <c r="BC172" s="152"/>
      <c r="BD172" s="152"/>
      <c r="BE172" s="152"/>
      <c r="BF172" s="152"/>
      <c r="BG172" s="152"/>
      <c r="BH172" s="152"/>
    </row>
    <row r="173" spans="1:60" outlineLevel="1" x14ac:dyDescent="0.2">
      <c r="A173" s="159"/>
      <c r="B173" s="160"/>
      <c r="C173" s="196" t="s">
        <v>1396</v>
      </c>
      <c r="D173" s="192"/>
      <c r="E173" s="193"/>
      <c r="F173" s="161"/>
      <c r="G173" s="161"/>
      <c r="H173" s="161"/>
      <c r="I173" s="161"/>
      <c r="J173" s="161"/>
      <c r="K173" s="161"/>
      <c r="L173" s="161"/>
      <c r="M173" s="161"/>
      <c r="N173" s="161"/>
      <c r="O173" s="161"/>
      <c r="P173" s="161"/>
      <c r="Q173" s="161"/>
      <c r="R173" s="161"/>
      <c r="S173" s="161"/>
      <c r="T173" s="161"/>
      <c r="U173" s="161"/>
      <c r="V173" s="161"/>
      <c r="W173" s="161"/>
      <c r="X173" s="152"/>
      <c r="Y173" s="152"/>
      <c r="Z173" s="152"/>
      <c r="AA173" s="152"/>
      <c r="AB173" s="152"/>
      <c r="AC173" s="152"/>
      <c r="AD173" s="152"/>
      <c r="AE173" s="152"/>
      <c r="AF173" s="152"/>
      <c r="AG173" s="152" t="s">
        <v>299</v>
      </c>
      <c r="AH173" s="152">
        <v>2</v>
      </c>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c r="BD173" s="152"/>
      <c r="BE173" s="152"/>
      <c r="BF173" s="152"/>
      <c r="BG173" s="152"/>
      <c r="BH173" s="152"/>
    </row>
    <row r="174" spans="1:60" outlineLevel="1" x14ac:dyDescent="0.2">
      <c r="A174" s="159"/>
      <c r="B174" s="160"/>
      <c r="C174" s="196" t="s">
        <v>1409</v>
      </c>
      <c r="D174" s="192"/>
      <c r="E174" s="193">
        <v>19</v>
      </c>
      <c r="F174" s="161"/>
      <c r="G174" s="161"/>
      <c r="H174" s="161"/>
      <c r="I174" s="161"/>
      <c r="J174" s="161"/>
      <c r="K174" s="161"/>
      <c r="L174" s="161"/>
      <c r="M174" s="161"/>
      <c r="N174" s="161"/>
      <c r="O174" s="161"/>
      <c r="P174" s="161"/>
      <c r="Q174" s="161"/>
      <c r="R174" s="161"/>
      <c r="S174" s="161"/>
      <c r="T174" s="161"/>
      <c r="U174" s="161"/>
      <c r="V174" s="161"/>
      <c r="W174" s="161"/>
      <c r="X174" s="152"/>
      <c r="Y174" s="152"/>
      <c r="Z174" s="152"/>
      <c r="AA174" s="152"/>
      <c r="AB174" s="152"/>
      <c r="AC174" s="152"/>
      <c r="AD174" s="152"/>
      <c r="AE174" s="152"/>
      <c r="AF174" s="152"/>
      <c r="AG174" s="152" t="s">
        <v>299</v>
      </c>
      <c r="AH174" s="152">
        <v>2</v>
      </c>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row>
    <row r="175" spans="1:60" outlineLevel="1" x14ac:dyDescent="0.2">
      <c r="A175" s="159"/>
      <c r="B175" s="160"/>
      <c r="C175" s="195" t="s">
        <v>310</v>
      </c>
      <c r="D175" s="192"/>
      <c r="E175" s="193"/>
      <c r="F175" s="161"/>
      <c r="G175" s="161"/>
      <c r="H175" s="161"/>
      <c r="I175" s="161"/>
      <c r="J175" s="161"/>
      <c r="K175" s="161"/>
      <c r="L175" s="161"/>
      <c r="M175" s="161"/>
      <c r="N175" s="161"/>
      <c r="O175" s="161"/>
      <c r="P175" s="161"/>
      <c r="Q175" s="161"/>
      <c r="R175" s="161"/>
      <c r="S175" s="161"/>
      <c r="T175" s="161"/>
      <c r="U175" s="161"/>
      <c r="V175" s="161"/>
      <c r="W175" s="161"/>
      <c r="X175" s="152"/>
      <c r="Y175" s="152"/>
      <c r="Z175" s="152"/>
      <c r="AA175" s="152"/>
      <c r="AB175" s="152"/>
      <c r="AC175" s="152"/>
      <c r="AD175" s="152"/>
      <c r="AE175" s="152"/>
      <c r="AF175" s="152"/>
      <c r="AG175" s="152" t="s">
        <v>299</v>
      </c>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row>
    <row r="176" spans="1:60" outlineLevel="1" x14ac:dyDescent="0.2">
      <c r="A176" s="159"/>
      <c r="B176" s="160"/>
      <c r="C176" s="194" t="s">
        <v>1410</v>
      </c>
      <c r="D176" s="190"/>
      <c r="E176" s="191">
        <v>93.5</v>
      </c>
      <c r="F176" s="161"/>
      <c r="G176" s="161"/>
      <c r="H176" s="161"/>
      <c r="I176" s="161"/>
      <c r="J176" s="161"/>
      <c r="K176" s="161"/>
      <c r="L176" s="161"/>
      <c r="M176" s="161"/>
      <c r="N176" s="161"/>
      <c r="O176" s="161"/>
      <c r="P176" s="161"/>
      <c r="Q176" s="161"/>
      <c r="R176" s="161"/>
      <c r="S176" s="161"/>
      <c r="T176" s="161"/>
      <c r="U176" s="161"/>
      <c r="V176" s="161"/>
      <c r="W176" s="161"/>
      <c r="X176" s="152"/>
      <c r="Y176" s="152"/>
      <c r="Z176" s="152"/>
      <c r="AA176" s="152"/>
      <c r="AB176" s="152"/>
      <c r="AC176" s="152"/>
      <c r="AD176" s="152"/>
      <c r="AE176" s="152"/>
      <c r="AF176" s="152"/>
      <c r="AG176" s="152" t="s">
        <v>299</v>
      </c>
      <c r="AH176" s="152">
        <v>0</v>
      </c>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row>
    <row r="177" spans="1:60" x14ac:dyDescent="0.2">
      <c r="A177" s="163" t="s">
        <v>249</v>
      </c>
      <c r="B177" s="164" t="s">
        <v>216</v>
      </c>
      <c r="C177" s="184" t="s">
        <v>217</v>
      </c>
      <c r="D177" s="165"/>
      <c r="E177" s="166"/>
      <c r="F177" s="167"/>
      <c r="G177" s="167">
        <f>SUMIF(AG178:AG293,"&lt;&gt;NOR",G178:G293)</f>
        <v>0</v>
      </c>
      <c r="H177" s="167"/>
      <c r="I177" s="167">
        <f>SUM(I178:I293)</f>
        <v>0</v>
      </c>
      <c r="J177" s="167"/>
      <c r="K177" s="167">
        <f>SUM(K178:K293)</f>
        <v>0</v>
      </c>
      <c r="L177" s="167"/>
      <c r="M177" s="167">
        <f>SUM(M178:M293)</f>
        <v>0</v>
      </c>
      <c r="N177" s="167"/>
      <c r="O177" s="167">
        <f>SUM(O178:O293)</f>
        <v>163.26</v>
      </c>
      <c r="P177" s="167"/>
      <c r="Q177" s="167">
        <f>SUM(Q178:Q293)</f>
        <v>0</v>
      </c>
      <c r="R177" s="167"/>
      <c r="S177" s="167"/>
      <c r="T177" s="168"/>
      <c r="U177" s="162"/>
      <c r="V177" s="162">
        <f>SUM(V178:V293)</f>
        <v>646.12</v>
      </c>
      <c r="W177" s="162"/>
      <c r="AG177" t="s">
        <v>250</v>
      </c>
    </row>
    <row r="178" spans="1:60" outlineLevel="1" x14ac:dyDescent="0.2">
      <c r="A178" s="169">
        <v>40</v>
      </c>
      <c r="B178" s="170" t="s">
        <v>1411</v>
      </c>
      <c r="C178" s="186" t="s">
        <v>1412</v>
      </c>
      <c r="D178" s="171" t="s">
        <v>1413</v>
      </c>
      <c r="E178" s="172">
        <v>0.89700000000000002</v>
      </c>
      <c r="F178" s="173"/>
      <c r="G178" s="174">
        <f>ROUND(E178*F178,2)</f>
        <v>0</v>
      </c>
      <c r="H178" s="173"/>
      <c r="I178" s="174">
        <f>ROUND(E178*H178,2)</f>
        <v>0</v>
      </c>
      <c r="J178" s="173"/>
      <c r="K178" s="174">
        <f>ROUND(E178*J178,2)</f>
        <v>0</v>
      </c>
      <c r="L178" s="174">
        <v>21</v>
      </c>
      <c r="M178" s="174">
        <f>G178*(1+L178/100)</f>
        <v>0</v>
      </c>
      <c r="N178" s="174">
        <v>0</v>
      </c>
      <c r="O178" s="174">
        <f>ROUND(E178*N178,2)</f>
        <v>0</v>
      </c>
      <c r="P178" s="174">
        <v>0</v>
      </c>
      <c r="Q178" s="174">
        <f>ROUND(E178*P178,2)</f>
        <v>0</v>
      </c>
      <c r="R178" s="174"/>
      <c r="S178" s="174" t="s">
        <v>261</v>
      </c>
      <c r="T178" s="175" t="s">
        <v>261</v>
      </c>
      <c r="U178" s="161">
        <v>6.4210000000000003</v>
      </c>
      <c r="V178" s="161">
        <f>ROUND(E178*U178,2)</f>
        <v>5.76</v>
      </c>
      <c r="W178" s="161"/>
      <c r="X178" s="152"/>
      <c r="Y178" s="152"/>
      <c r="Z178" s="152"/>
      <c r="AA178" s="152"/>
      <c r="AB178" s="152"/>
      <c r="AC178" s="152"/>
      <c r="AD178" s="152"/>
      <c r="AE178" s="152"/>
      <c r="AF178" s="152"/>
      <c r="AG178" s="152" t="s">
        <v>1272</v>
      </c>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row>
    <row r="179" spans="1:60" outlineLevel="1" x14ac:dyDescent="0.2">
      <c r="A179" s="159"/>
      <c r="B179" s="160"/>
      <c r="C179" s="194" t="s">
        <v>1414</v>
      </c>
      <c r="D179" s="190"/>
      <c r="E179" s="191"/>
      <c r="F179" s="161"/>
      <c r="G179" s="161"/>
      <c r="H179" s="161"/>
      <c r="I179" s="161"/>
      <c r="J179" s="161"/>
      <c r="K179" s="161"/>
      <c r="L179" s="161"/>
      <c r="M179" s="161"/>
      <c r="N179" s="161"/>
      <c r="O179" s="161"/>
      <c r="P179" s="161"/>
      <c r="Q179" s="161"/>
      <c r="R179" s="161"/>
      <c r="S179" s="161"/>
      <c r="T179" s="161"/>
      <c r="U179" s="161"/>
      <c r="V179" s="161"/>
      <c r="W179" s="161"/>
      <c r="X179" s="152"/>
      <c r="Y179" s="152"/>
      <c r="Z179" s="152"/>
      <c r="AA179" s="152"/>
      <c r="AB179" s="152"/>
      <c r="AC179" s="152"/>
      <c r="AD179" s="152"/>
      <c r="AE179" s="152"/>
      <c r="AF179" s="152"/>
      <c r="AG179" s="152" t="s">
        <v>299</v>
      </c>
      <c r="AH179" s="152">
        <v>0</v>
      </c>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row>
    <row r="180" spans="1:60" outlineLevel="1" x14ac:dyDescent="0.2">
      <c r="A180" s="159"/>
      <c r="B180" s="160"/>
      <c r="C180" s="194" t="s">
        <v>1415</v>
      </c>
      <c r="D180" s="190"/>
      <c r="E180" s="191">
        <v>0.9</v>
      </c>
      <c r="F180" s="161"/>
      <c r="G180" s="161"/>
      <c r="H180" s="161"/>
      <c r="I180" s="161"/>
      <c r="J180" s="161"/>
      <c r="K180" s="161"/>
      <c r="L180" s="161"/>
      <c r="M180" s="161"/>
      <c r="N180" s="161"/>
      <c r="O180" s="161"/>
      <c r="P180" s="161"/>
      <c r="Q180" s="161"/>
      <c r="R180" s="161"/>
      <c r="S180" s="161"/>
      <c r="T180" s="161"/>
      <c r="U180" s="161"/>
      <c r="V180" s="161"/>
      <c r="W180" s="161"/>
      <c r="X180" s="152"/>
      <c r="Y180" s="152"/>
      <c r="Z180" s="152"/>
      <c r="AA180" s="152"/>
      <c r="AB180" s="152"/>
      <c r="AC180" s="152"/>
      <c r="AD180" s="152"/>
      <c r="AE180" s="152"/>
      <c r="AF180" s="152"/>
      <c r="AG180" s="152" t="s">
        <v>299</v>
      </c>
      <c r="AH180" s="152">
        <v>0</v>
      </c>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row>
    <row r="181" spans="1:60" outlineLevel="1" x14ac:dyDescent="0.2">
      <c r="A181" s="169">
        <v>41</v>
      </c>
      <c r="B181" s="170" t="s">
        <v>1416</v>
      </c>
      <c r="C181" s="186" t="s">
        <v>1417</v>
      </c>
      <c r="D181" s="171" t="s">
        <v>369</v>
      </c>
      <c r="E181" s="172">
        <v>491</v>
      </c>
      <c r="F181" s="173"/>
      <c r="G181" s="174">
        <f>ROUND(E181*F181,2)</f>
        <v>0</v>
      </c>
      <c r="H181" s="173"/>
      <c r="I181" s="174">
        <f>ROUND(E181*H181,2)</f>
        <v>0</v>
      </c>
      <c r="J181" s="173"/>
      <c r="K181" s="174">
        <f>ROUND(E181*J181,2)</f>
        <v>0</v>
      </c>
      <c r="L181" s="174">
        <v>21</v>
      </c>
      <c r="M181" s="174">
        <f>G181*(1+L181/100)</f>
        <v>0</v>
      </c>
      <c r="N181" s="174">
        <v>0</v>
      </c>
      <c r="O181" s="174">
        <f>ROUND(E181*N181,2)</f>
        <v>0</v>
      </c>
      <c r="P181" s="174">
        <v>0</v>
      </c>
      <c r="Q181" s="174">
        <f>ROUND(E181*P181,2)</f>
        <v>0</v>
      </c>
      <c r="R181" s="174"/>
      <c r="S181" s="174" t="s">
        <v>261</v>
      </c>
      <c r="T181" s="175" t="s">
        <v>261</v>
      </c>
      <c r="U181" s="161">
        <v>0.1168</v>
      </c>
      <c r="V181" s="161">
        <f>ROUND(E181*U181,2)</f>
        <v>57.35</v>
      </c>
      <c r="W181" s="161"/>
      <c r="X181" s="152"/>
      <c r="Y181" s="152"/>
      <c r="Z181" s="152"/>
      <c r="AA181" s="152"/>
      <c r="AB181" s="152"/>
      <c r="AC181" s="152"/>
      <c r="AD181" s="152"/>
      <c r="AE181" s="152"/>
      <c r="AF181" s="152"/>
      <c r="AG181" s="152" t="s">
        <v>1272</v>
      </c>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row>
    <row r="182" spans="1:60" outlineLevel="1" x14ac:dyDescent="0.2">
      <c r="A182" s="159"/>
      <c r="B182" s="160"/>
      <c r="C182" s="194" t="s">
        <v>1418</v>
      </c>
      <c r="D182" s="190"/>
      <c r="E182" s="191"/>
      <c r="F182" s="161"/>
      <c r="G182" s="161"/>
      <c r="H182" s="161"/>
      <c r="I182" s="161"/>
      <c r="J182" s="161"/>
      <c r="K182" s="161"/>
      <c r="L182" s="161"/>
      <c r="M182" s="161"/>
      <c r="N182" s="161"/>
      <c r="O182" s="161"/>
      <c r="P182" s="161"/>
      <c r="Q182" s="161"/>
      <c r="R182" s="161"/>
      <c r="S182" s="161"/>
      <c r="T182" s="161"/>
      <c r="U182" s="161"/>
      <c r="V182" s="161"/>
      <c r="W182" s="161"/>
      <c r="X182" s="152"/>
      <c r="Y182" s="152"/>
      <c r="Z182" s="152"/>
      <c r="AA182" s="152"/>
      <c r="AB182" s="152"/>
      <c r="AC182" s="152"/>
      <c r="AD182" s="152"/>
      <c r="AE182" s="152"/>
      <c r="AF182" s="152"/>
      <c r="AG182" s="152" t="s">
        <v>299</v>
      </c>
      <c r="AH182" s="152">
        <v>0</v>
      </c>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row>
    <row r="183" spans="1:60" outlineLevel="1" x14ac:dyDescent="0.2">
      <c r="A183" s="159"/>
      <c r="B183" s="160"/>
      <c r="C183" s="194" t="s">
        <v>1419</v>
      </c>
      <c r="D183" s="190"/>
      <c r="E183" s="191"/>
      <c r="F183" s="161"/>
      <c r="G183" s="161"/>
      <c r="H183" s="161"/>
      <c r="I183" s="161"/>
      <c r="J183" s="161"/>
      <c r="K183" s="161"/>
      <c r="L183" s="161"/>
      <c r="M183" s="161"/>
      <c r="N183" s="161"/>
      <c r="O183" s="161"/>
      <c r="P183" s="161"/>
      <c r="Q183" s="161"/>
      <c r="R183" s="161"/>
      <c r="S183" s="161"/>
      <c r="T183" s="161"/>
      <c r="U183" s="161"/>
      <c r="V183" s="161"/>
      <c r="W183" s="161"/>
      <c r="X183" s="152"/>
      <c r="Y183" s="152"/>
      <c r="Z183" s="152"/>
      <c r="AA183" s="152"/>
      <c r="AB183" s="152"/>
      <c r="AC183" s="152"/>
      <c r="AD183" s="152"/>
      <c r="AE183" s="152"/>
      <c r="AF183" s="152"/>
      <c r="AG183" s="152" t="s">
        <v>299</v>
      </c>
      <c r="AH183" s="152">
        <v>0</v>
      </c>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row>
    <row r="184" spans="1:60" outlineLevel="1" x14ac:dyDescent="0.2">
      <c r="A184" s="159"/>
      <c r="B184" s="160"/>
      <c r="C184" s="194" t="s">
        <v>1420</v>
      </c>
      <c r="D184" s="190"/>
      <c r="E184" s="191">
        <v>40</v>
      </c>
      <c r="F184" s="161"/>
      <c r="G184" s="161"/>
      <c r="H184" s="161"/>
      <c r="I184" s="161"/>
      <c r="J184" s="161"/>
      <c r="K184" s="161"/>
      <c r="L184" s="161"/>
      <c r="M184" s="161"/>
      <c r="N184" s="161"/>
      <c r="O184" s="161"/>
      <c r="P184" s="161"/>
      <c r="Q184" s="161"/>
      <c r="R184" s="161"/>
      <c r="S184" s="161"/>
      <c r="T184" s="161"/>
      <c r="U184" s="161"/>
      <c r="V184" s="161"/>
      <c r="W184" s="161"/>
      <c r="X184" s="152"/>
      <c r="Y184" s="152"/>
      <c r="Z184" s="152"/>
      <c r="AA184" s="152"/>
      <c r="AB184" s="152"/>
      <c r="AC184" s="152"/>
      <c r="AD184" s="152"/>
      <c r="AE184" s="152"/>
      <c r="AF184" s="152"/>
      <c r="AG184" s="152" t="s">
        <v>299</v>
      </c>
      <c r="AH184" s="152">
        <v>0</v>
      </c>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row>
    <row r="185" spans="1:60" outlineLevel="1" x14ac:dyDescent="0.2">
      <c r="A185" s="159"/>
      <c r="B185" s="160"/>
      <c r="C185" s="194" t="s">
        <v>1421</v>
      </c>
      <c r="D185" s="190"/>
      <c r="E185" s="191"/>
      <c r="F185" s="161"/>
      <c r="G185" s="161"/>
      <c r="H185" s="161"/>
      <c r="I185" s="161"/>
      <c r="J185" s="161"/>
      <c r="K185" s="161"/>
      <c r="L185" s="161"/>
      <c r="M185" s="161"/>
      <c r="N185" s="161"/>
      <c r="O185" s="161"/>
      <c r="P185" s="161"/>
      <c r="Q185" s="161"/>
      <c r="R185" s="161"/>
      <c r="S185" s="161"/>
      <c r="T185" s="161"/>
      <c r="U185" s="161"/>
      <c r="V185" s="161"/>
      <c r="W185" s="161"/>
      <c r="X185" s="152"/>
      <c r="Y185" s="152"/>
      <c r="Z185" s="152"/>
      <c r="AA185" s="152"/>
      <c r="AB185" s="152"/>
      <c r="AC185" s="152"/>
      <c r="AD185" s="152"/>
      <c r="AE185" s="152"/>
      <c r="AF185" s="152"/>
      <c r="AG185" s="152" t="s">
        <v>299</v>
      </c>
      <c r="AH185" s="152">
        <v>0</v>
      </c>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row>
    <row r="186" spans="1:60" outlineLevel="1" x14ac:dyDescent="0.2">
      <c r="A186" s="159"/>
      <c r="B186" s="160"/>
      <c r="C186" s="194" t="s">
        <v>1422</v>
      </c>
      <c r="D186" s="190"/>
      <c r="E186" s="191">
        <v>162</v>
      </c>
      <c r="F186" s="161"/>
      <c r="G186" s="161"/>
      <c r="H186" s="161"/>
      <c r="I186" s="161"/>
      <c r="J186" s="161"/>
      <c r="K186" s="161"/>
      <c r="L186" s="161"/>
      <c r="M186" s="161"/>
      <c r="N186" s="161"/>
      <c r="O186" s="161"/>
      <c r="P186" s="161"/>
      <c r="Q186" s="161"/>
      <c r="R186" s="161"/>
      <c r="S186" s="161"/>
      <c r="T186" s="161"/>
      <c r="U186" s="161"/>
      <c r="V186" s="161"/>
      <c r="W186" s="161"/>
      <c r="X186" s="152"/>
      <c r="Y186" s="152"/>
      <c r="Z186" s="152"/>
      <c r="AA186" s="152"/>
      <c r="AB186" s="152"/>
      <c r="AC186" s="152"/>
      <c r="AD186" s="152"/>
      <c r="AE186" s="152"/>
      <c r="AF186" s="152"/>
      <c r="AG186" s="152" t="s">
        <v>299</v>
      </c>
      <c r="AH186" s="152">
        <v>0</v>
      </c>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row>
    <row r="187" spans="1:60" outlineLevel="1" x14ac:dyDescent="0.2">
      <c r="A187" s="159"/>
      <c r="B187" s="160"/>
      <c r="C187" s="194" t="s">
        <v>1423</v>
      </c>
      <c r="D187" s="190"/>
      <c r="E187" s="191"/>
      <c r="F187" s="161"/>
      <c r="G187" s="161"/>
      <c r="H187" s="161"/>
      <c r="I187" s="161"/>
      <c r="J187" s="161"/>
      <c r="K187" s="161"/>
      <c r="L187" s="161"/>
      <c r="M187" s="161"/>
      <c r="N187" s="161"/>
      <c r="O187" s="161"/>
      <c r="P187" s="161"/>
      <c r="Q187" s="161"/>
      <c r="R187" s="161"/>
      <c r="S187" s="161"/>
      <c r="T187" s="161"/>
      <c r="U187" s="161"/>
      <c r="V187" s="161"/>
      <c r="W187" s="161"/>
      <c r="X187" s="152"/>
      <c r="Y187" s="152"/>
      <c r="Z187" s="152"/>
      <c r="AA187" s="152"/>
      <c r="AB187" s="152"/>
      <c r="AC187" s="152"/>
      <c r="AD187" s="152"/>
      <c r="AE187" s="152"/>
      <c r="AF187" s="152"/>
      <c r="AG187" s="152" t="s">
        <v>299</v>
      </c>
      <c r="AH187" s="152">
        <v>0</v>
      </c>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row>
    <row r="188" spans="1:60" outlineLevel="1" x14ac:dyDescent="0.2">
      <c r="A188" s="159"/>
      <c r="B188" s="160"/>
      <c r="C188" s="194" t="s">
        <v>1424</v>
      </c>
      <c r="D188" s="190"/>
      <c r="E188" s="191">
        <v>91</v>
      </c>
      <c r="F188" s="161"/>
      <c r="G188" s="161"/>
      <c r="H188" s="161"/>
      <c r="I188" s="161"/>
      <c r="J188" s="161"/>
      <c r="K188" s="161"/>
      <c r="L188" s="161"/>
      <c r="M188" s="161"/>
      <c r="N188" s="161"/>
      <c r="O188" s="161"/>
      <c r="P188" s="161"/>
      <c r="Q188" s="161"/>
      <c r="R188" s="161"/>
      <c r="S188" s="161"/>
      <c r="T188" s="161"/>
      <c r="U188" s="161"/>
      <c r="V188" s="161"/>
      <c r="W188" s="161"/>
      <c r="X188" s="152"/>
      <c r="Y188" s="152"/>
      <c r="Z188" s="152"/>
      <c r="AA188" s="152"/>
      <c r="AB188" s="152"/>
      <c r="AC188" s="152"/>
      <c r="AD188" s="152"/>
      <c r="AE188" s="152"/>
      <c r="AF188" s="152"/>
      <c r="AG188" s="152" t="s">
        <v>299</v>
      </c>
      <c r="AH188" s="152">
        <v>0</v>
      </c>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row>
    <row r="189" spans="1:60" outlineLevel="1" x14ac:dyDescent="0.2">
      <c r="A189" s="159"/>
      <c r="B189" s="160"/>
      <c r="C189" s="194" t="s">
        <v>1425</v>
      </c>
      <c r="D189" s="190"/>
      <c r="E189" s="191"/>
      <c r="F189" s="161"/>
      <c r="G189" s="161"/>
      <c r="H189" s="161"/>
      <c r="I189" s="161"/>
      <c r="J189" s="161"/>
      <c r="K189" s="161"/>
      <c r="L189" s="161"/>
      <c r="M189" s="161"/>
      <c r="N189" s="161"/>
      <c r="O189" s="161"/>
      <c r="P189" s="161"/>
      <c r="Q189" s="161"/>
      <c r="R189" s="161"/>
      <c r="S189" s="161"/>
      <c r="T189" s="161"/>
      <c r="U189" s="161"/>
      <c r="V189" s="161"/>
      <c r="W189" s="161"/>
      <c r="X189" s="152"/>
      <c r="Y189" s="152"/>
      <c r="Z189" s="152"/>
      <c r="AA189" s="152"/>
      <c r="AB189" s="152"/>
      <c r="AC189" s="152"/>
      <c r="AD189" s="152"/>
      <c r="AE189" s="152"/>
      <c r="AF189" s="152"/>
      <c r="AG189" s="152" t="s">
        <v>299</v>
      </c>
      <c r="AH189" s="152">
        <v>0</v>
      </c>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row>
    <row r="190" spans="1:60" outlineLevel="1" x14ac:dyDescent="0.2">
      <c r="A190" s="159"/>
      <c r="B190" s="160"/>
      <c r="C190" s="194" t="s">
        <v>1426</v>
      </c>
      <c r="D190" s="190"/>
      <c r="E190" s="191">
        <v>13</v>
      </c>
      <c r="F190" s="161"/>
      <c r="G190" s="161"/>
      <c r="H190" s="161"/>
      <c r="I190" s="161"/>
      <c r="J190" s="161"/>
      <c r="K190" s="161"/>
      <c r="L190" s="161"/>
      <c r="M190" s="161"/>
      <c r="N190" s="161"/>
      <c r="O190" s="161"/>
      <c r="P190" s="161"/>
      <c r="Q190" s="161"/>
      <c r="R190" s="161"/>
      <c r="S190" s="161"/>
      <c r="T190" s="161"/>
      <c r="U190" s="161"/>
      <c r="V190" s="161"/>
      <c r="W190" s="161"/>
      <c r="X190" s="152"/>
      <c r="Y190" s="152"/>
      <c r="Z190" s="152"/>
      <c r="AA190" s="152"/>
      <c r="AB190" s="152"/>
      <c r="AC190" s="152"/>
      <c r="AD190" s="152"/>
      <c r="AE190" s="152"/>
      <c r="AF190" s="152"/>
      <c r="AG190" s="152" t="s">
        <v>299</v>
      </c>
      <c r="AH190" s="152">
        <v>0</v>
      </c>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row>
    <row r="191" spans="1:60" outlineLevel="1" x14ac:dyDescent="0.2">
      <c r="A191" s="159"/>
      <c r="B191" s="160"/>
      <c r="C191" s="194" t="s">
        <v>1427</v>
      </c>
      <c r="D191" s="190"/>
      <c r="E191" s="191"/>
      <c r="F191" s="161"/>
      <c r="G191" s="161"/>
      <c r="H191" s="161"/>
      <c r="I191" s="161"/>
      <c r="J191" s="161"/>
      <c r="K191" s="161"/>
      <c r="L191" s="161"/>
      <c r="M191" s="161"/>
      <c r="N191" s="161"/>
      <c r="O191" s="161"/>
      <c r="P191" s="161"/>
      <c r="Q191" s="161"/>
      <c r="R191" s="161"/>
      <c r="S191" s="161"/>
      <c r="T191" s="161"/>
      <c r="U191" s="161"/>
      <c r="V191" s="161"/>
      <c r="W191" s="161"/>
      <c r="X191" s="152"/>
      <c r="Y191" s="152"/>
      <c r="Z191" s="152"/>
      <c r="AA191" s="152"/>
      <c r="AB191" s="152"/>
      <c r="AC191" s="152"/>
      <c r="AD191" s="152"/>
      <c r="AE191" s="152"/>
      <c r="AF191" s="152"/>
      <c r="AG191" s="152" t="s">
        <v>299</v>
      </c>
      <c r="AH191" s="152">
        <v>0</v>
      </c>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row>
    <row r="192" spans="1:60" outlineLevel="1" x14ac:dyDescent="0.2">
      <c r="A192" s="159"/>
      <c r="B192" s="160"/>
      <c r="C192" s="194" t="s">
        <v>1428</v>
      </c>
      <c r="D192" s="190"/>
      <c r="E192" s="191">
        <v>26</v>
      </c>
      <c r="F192" s="161"/>
      <c r="G192" s="161"/>
      <c r="H192" s="161"/>
      <c r="I192" s="161"/>
      <c r="J192" s="161"/>
      <c r="K192" s="161"/>
      <c r="L192" s="161"/>
      <c r="M192" s="161"/>
      <c r="N192" s="161"/>
      <c r="O192" s="161"/>
      <c r="P192" s="161"/>
      <c r="Q192" s="161"/>
      <c r="R192" s="161"/>
      <c r="S192" s="161"/>
      <c r="T192" s="161"/>
      <c r="U192" s="161"/>
      <c r="V192" s="161"/>
      <c r="W192" s="161"/>
      <c r="X192" s="152"/>
      <c r="Y192" s="152"/>
      <c r="Z192" s="152"/>
      <c r="AA192" s="152"/>
      <c r="AB192" s="152"/>
      <c r="AC192" s="152"/>
      <c r="AD192" s="152"/>
      <c r="AE192" s="152"/>
      <c r="AF192" s="152"/>
      <c r="AG192" s="152" t="s">
        <v>299</v>
      </c>
      <c r="AH192" s="152">
        <v>0</v>
      </c>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row>
    <row r="193" spans="1:60" outlineLevel="1" x14ac:dyDescent="0.2">
      <c r="A193" s="159"/>
      <c r="B193" s="160"/>
      <c r="C193" s="194" t="s">
        <v>1429</v>
      </c>
      <c r="D193" s="190"/>
      <c r="E193" s="191"/>
      <c r="F193" s="161"/>
      <c r="G193" s="161"/>
      <c r="H193" s="161"/>
      <c r="I193" s="161"/>
      <c r="J193" s="161"/>
      <c r="K193" s="161"/>
      <c r="L193" s="161"/>
      <c r="M193" s="161"/>
      <c r="N193" s="161"/>
      <c r="O193" s="161"/>
      <c r="P193" s="161"/>
      <c r="Q193" s="161"/>
      <c r="R193" s="161"/>
      <c r="S193" s="161"/>
      <c r="T193" s="161"/>
      <c r="U193" s="161"/>
      <c r="V193" s="161"/>
      <c r="W193" s="161"/>
      <c r="X193" s="152"/>
      <c r="Y193" s="152"/>
      <c r="Z193" s="152"/>
      <c r="AA193" s="152"/>
      <c r="AB193" s="152"/>
      <c r="AC193" s="152"/>
      <c r="AD193" s="152"/>
      <c r="AE193" s="152"/>
      <c r="AF193" s="152"/>
      <c r="AG193" s="152" t="s">
        <v>299</v>
      </c>
      <c r="AH193" s="152">
        <v>0</v>
      </c>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row>
    <row r="194" spans="1:60" outlineLevel="1" x14ac:dyDescent="0.2">
      <c r="A194" s="159"/>
      <c r="B194" s="160"/>
      <c r="C194" s="194" t="s">
        <v>1430</v>
      </c>
      <c r="D194" s="190"/>
      <c r="E194" s="191">
        <v>62</v>
      </c>
      <c r="F194" s="161"/>
      <c r="G194" s="161"/>
      <c r="H194" s="161"/>
      <c r="I194" s="161"/>
      <c r="J194" s="161"/>
      <c r="K194" s="161"/>
      <c r="L194" s="161"/>
      <c r="M194" s="161"/>
      <c r="N194" s="161"/>
      <c r="O194" s="161"/>
      <c r="P194" s="161"/>
      <c r="Q194" s="161"/>
      <c r="R194" s="161"/>
      <c r="S194" s="161"/>
      <c r="T194" s="161"/>
      <c r="U194" s="161"/>
      <c r="V194" s="161"/>
      <c r="W194" s="161"/>
      <c r="X194" s="152"/>
      <c r="Y194" s="152"/>
      <c r="Z194" s="152"/>
      <c r="AA194" s="152"/>
      <c r="AB194" s="152"/>
      <c r="AC194" s="152"/>
      <c r="AD194" s="152"/>
      <c r="AE194" s="152"/>
      <c r="AF194" s="152"/>
      <c r="AG194" s="152" t="s">
        <v>299</v>
      </c>
      <c r="AH194" s="152">
        <v>0</v>
      </c>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row>
    <row r="195" spans="1:60" outlineLevel="1" x14ac:dyDescent="0.2">
      <c r="A195" s="159"/>
      <c r="B195" s="160"/>
      <c r="C195" s="194" t="s">
        <v>1431</v>
      </c>
      <c r="D195" s="190"/>
      <c r="E195" s="191"/>
      <c r="F195" s="161"/>
      <c r="G195" s="161"/>
      <c r="H195" s="161"/>
      <c r="I195" s="161"/>
      <c r="J195" s="161"/>
      <c r="K195" s="161"/>
      <c r="L195" s="161"/>
      <c r="M195" s="161"/>
      <c r="N195" s="161"/>
      <c r="O195" s="161"/>
      <c r="P195" s="161"/>
      <c r="Q195" s="161"/>
      <c r="R195" s="161"/>
      <c r="S195" s="161"/>
      <c r="T195" s="161"/>
      <c r="U195" s="161"/>
      <c r="V195" s="161"/>
      <c r="W195" s="161"/>
      <c r="X195" s="152"/>
      <c r="Y195" s="152"/>
      <c r="Z195" s="152"/>
      <c r="AA195" s="152"/>
      <c r="AB195" s="152"/>
      <c r="AC195" s="152"/>
      <c r="AD195" s="152"/>
      <c r="AE195" s="152"/>
      <c r="AF195" s="152"/>
      <c r="AG195" s="152" t="s">
        <v>299</v>
      </c>
      <c r="AH195" s="152">
        <v>0</v>
      </c>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row>
    <row r="196" spans="1:60" outlineLevel="1" x14ac:dyDescent="0.2">
      <c r="A196" s="159"/>
      <c r="B196" s="160"/>
      <c r="C196" s="194" t="s">
        <v>546</v>
      </c>
      <c r="D196" s="190"/>
      <c r="E196" s="191">
        <v>45</v>
      </c>
      <c r="F196" s="161"/>
      <c r="G196" s="161"/>
      <c r="H196" s="161"/>
      <c r="I196" s="161"/>
      <c r="J196" s="161"/>
      <c r="K196" s="161"/>
      <c r="L196" s="161"/>
      <c r="M196" s="161"/>
      <c r="N196" s="161"/>
      <c r="O196" s="161"/>
      <c r="P196" s="161"/>
      <c r="Q196" s="161"/>
      <c r="R196" s="161"/>
      <c r="S196" s="161"/>
      <c r="T196" s="161"/>
      <c r="U196" s="161"/>
      <c r="V196" s="161"/>
      <c r="W196" s="161"/>
      <c r="X196" s="152"/>
      <c r="Y196" s="152"/>
      <c r="Z196" s="152"/>
      <c r="AA196" s="152"/>
      <c r="AB196" s="152"/>
      <c r="AC196" s="152"/>
      <c r="AD196" s="152"/>
      <c r="AE196" s="152"/>
      <c r="AF196" s="152"/>
      <c r="AG196" s="152" t="s">
        <v>299</v>
      </c>
      <c r="AH196" s="152">
        <v>0</v>
      </c>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row>
    <row r="197" spans="1:60" outlineLevel="1" x14ac:dyDescent="0.2">
      <c r="A197" s="159"/>
      <c r="B197" s="160"/>
      <c r="C197" s="194" t="s">
        <v>1432</v>
      </c>
      <c r="D197" s="190"/>
      <c r="E197" s="191"/>
      <c r="F197" s="161"/>
      <c r="G197" s="161"/>
      <c r="H197" s="161"/>
      <c r="I197" s="161"/>
      <c r="J197" s="161"/>
      <c r="K197" s="161"/>
      <c r="L197" s="161"/>
      <c r="M197" s="161"/>
      <c r="N197" s="161"/>
      <c r="O197" s="161"/>
      <c r="P197" s="161"/>
      <c r="Q197" s="161"/>
      <c r="R197" s="161"/>
      <c r="S197" s="161"/>
      <c r="T197" s="161"/>
      <c r="U197" s="161"/>
      <c r="V197" s="161"/>
      <c r="W197" s="161"/>
      <c r="X197" s="152"/>
      <c r="Y197" s="152"/>
      <c r="Z197" s="152"/>
      <c r="AA197" s="152"/>
      <c r="AB197" s="152"/>
      <c r="AC197" s="152"/>
      <c r="AD197" s="152"/>
      <c r="AE197" s="152"/>
      <c r="AF197" s="152"/>
      <c r="AG197" s="152" t="s">
        <v>299</v>
      </c>
      <c r="AH197" s="152">
        <v>0</v>
      </c>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row>
    <row r="198" spans="1:60" outlineLevel="1" x14ac:dyDescent="0.2">
      <c r="A198" s="159"/>
      <c r="B198" s="160"/>
      <c r="C198" s="194" t="s">
        <v>747</v>
      </c>
      <c r="D198" s="190"/>
      <c r="E198" s="191">
        <v>21</v>
      </c>
      <c r="F198" s="161"/>
      <c r="G198" s="161"/>
      <c r="H198" s="161"/>
      <c r="I198" s="161"/>
      <c r="J198" s="161"/>
      <c r="K198" s="161"/>
      <c r="L198" s="161"/>
      <c r="M198" s="161"/>
      <c r="N198" s="161"/>
      <c r="O198" s="161"/>
      <c r="P198" s="161"/>
      <c r="Q198" s="161"/>
      <c r="R198" s="161"/>
      <c r="S198" s="161"/>
      <c r="T198" s="161"/>
      <c r="U198" s="161"/>
      <c r="V198" s="161"/>
      <c r="W198" s="161"/>
      <c r="X198" s="152"/>
      <c r="Y198" s="152"/>
      <c r="Z198" s="152"/>
      <c r="AA198" s="152"/>
      <c r="AB198" s="152"/>
      <c r="AC198" s="152"/>
      <c r="AD198" s="152"/>
      <c r="AE198" s="152"/>
      <c r="AF198" s="152"/>
      <c r="AG198" s="152" t="s">
        <v>299</v>
      </c>
      <c r="AH198" s="152">
        <v>0</v>
      </c>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row>
    <row r="199" spans="1:60" outlineLevel="1" x14ac:dyDescent="0.2">
      <c r="A199" s="159"/>
      <c r="B199" s="160"/>
      <c r="C199" s="194" t="s">
        <v>1433</v>
      </c>
      <c r="D199" s="190"/>
      <c r="E199" s="191"/>
      <c r="F199" s="161"/>
      <c r="G199" s="161"/>
      <c r="H199" s="161"/>
      <c r="I199" s="161"/>
      <c r="J199" s="161"/>
      <c r="K199" s="161"/>
      <c r="L199" s="161"/>
      <c r="M199" s="161"/>
      <c r="N199" s="161"/>
      <c r="O199" s="161"/>
      <c r="P199" s="161"/>
      <c r="Q199" s="161"/>
      <c r="R199" s="161"/>
      <c r="S199" s="161"/>
      <c r="T199" s="161"/>
      <c r="U199" s="161"/>
      <c r="V199" s="161"/>
      <c r="W199" s="161"/>
      <c r="X199" s="152"/>
      <c r="Y199" s="152"/>
      <c r="Z199" s="152"/>
      <c r="AA199" s="152"/>
      <c r="AB199" s="152"/>
      <c r="AC199" s="152"/>
      <c r="AD199" s="152"/>
      <c r="AE199" s="152"/>
      <c r="AF199" s="152"/>
      <c r="AG199" s="152" t="s">
        <v>299</v>
      </c>
      <c r="AH199" s="152">
        <v>0</v>
      </c>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row>
    <row r="200" spans="1:60" outlineLevel="1" x14ac:dyDescent="0.2">
      <c r="A200" s="159"/>
      <c r="B200" s="160"/>
      <c r="C200" s="194" t="s">
        <v>1434</v>
      </c>
      <c r="D200" s="190"/>
      <c r="E200" s="191">
        <v>31</v>
      </c>
      <c r="F200" s="161"/>
      <c r="G200" s="161"/>
      <c r="H200" s="161"/>
      <c r="I200" s="161"/>
      <c r="J200" s="161"/>
      <c r="K200" s="161"/>
      <c r="L200" s="161"/>
      <c r="M200" s="161"/>
      <c r="N200" s="161"/>
      <c r="O200" s="161"/>
      <c r="P200" s="161"/>
      <c r="Q200" s="161"/>
      <c r="R200" s="161"/>
      <c r="S200" s="161"/>
      <c r="T200" s="161"/>
      <c r="U200" s="161"/>
      <c r="V200" s="161"/>
      <c r="W200" s="161"/>
      <c r="X200" s="152"/>
      <c r="Y200" s="152"/>
      <c r="Z200" s="152"/>
      <c r="AA200" s="152"/>
      <c r="AB200" s="152"/>
      <c r="AC200" s="152"/>
      <c r="AD200" s="152"/>
      <c r="AE200" s="152"/>
      <c r="AF200" s="152"/>
      <c r="AG200" s="152" t="s">
        <v>299</v>
      </c>
      <c r="AH200" s="152">
        <v>0</v>
      </c>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row>
    <row r="201" spans="1:60" outlineLevel="1" x14ac:dyDescent="0.2">
      <c r="A201" s="169">
        <v>42</v>
      </c>
      <c r="B201" s="170" t="s">
        <v>1435</v>
      </c>
      <c r="C201" s="186" t="s">
        <v>1436</v>
      </c>
      <c r="D201" s="171" t="s">
        <v>369</v>
      </c>
      <c r="E201" s="172">
        <v>188</v>
      </c>
      <c r="F201" s="173"/>
      <c r="G201" s="174">
        <f>ROUND(E201*F201,2)</f>
        <v>0</v>
      </c>
      <c r="H201" s="173"/>
      <c r="I201" s="174">
        <f>ROUND(E201*H201,2)</f>
        <v>0</v>
      </c>
      <c r="J201" s="173"/>
      <c r="K201" s="174">
        <f>ROUND(E201*J201,2)</f>
        <v>0</v>
      </c>
      <c r="L201" s="174">
        <v>21</v>
      </c>
      <c r="M201" s="174">
        <f>G201*(1+L201/100)</f>
        <v>0</v>
      </c>
      <c r="N201" s="174">
        <v>0</v>
      </c>
      <c r="O201" s="174">
        <f>ROUND(E201*N201,2)</f>
        <v>0</v>
      </c>
      <c r="P201" s="174">
        <v>0</v>
      </c>
      <c r="Q201" s="174">
        <f>ROUND(E201*P201,2)</f>
        <v>0</v>
      </c>
      <c r="R201" s="174"/>
      <c r="S201" s="174" t="s">
        <v>261</v>
      </c>
      <c r="T201" s="175" t="s">
        <v>261</v>
      </c>
      <c r="U201" s="161">
        <v>0.22775999999999999</v>
      </c>
      <c r="V201" s="161">
        <f>ROUND(E201*U201,2)</f>
        <v>42.82</v>
      </c>
      <c r="W201" s="161"/>
      <c r="X201" s="152"/>
      <c r="Y201" s="152"/>
      <c r="Z201" s="152"/>
      <c r="AA201" s="152"/>
      <c r="AB201" s="152"/>
      <c r="AC201" s="152"/>
      <c r="AD201" s="152"/>
      <c r="AE201" s="152"/>
      <c r="AF201" s="152"/>
      <c r="AG201" s="152" t="s">
        <v>1272</v>
      </c>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row>
    <row r="202" spans="1:60" outlineLevel="1" x14ac:dyDescent="0.2">
      <c r="A202" s="159"/>
      <c r="B202" s="160"/>
      <c r="C202" s="194" t="s">
        <v>1418</v>
      </c>
      <c r="D202" s="190"/>
      <c r="E202" s="191"/>
      <c r="F202" s="161"/>
      <c r="G202" s="161"/>
      <c r="H202" s="161"/>
      <c r="I202" s="161"/>
      <c r="J202" s="161"/>
      <c r="K202" s="161"/>
      <c r="L202" s="161"/>
      <c r="M202" s="161"/>
      <c r="N202" s="161"/>
      <c r="O202" s="161"/>
      <c r="P202" s="161"/>
      <c r="Q202" s="161"/>
      <c r="R202" s="161"/>
      <c r="S202" s="161"/>
      <c r="T202" s="161"/>
      <c r="U202" s="161"/>
      <c r="V202" s="161"/>
      <c r="W202" s="161"/>
      <c r="X202" s="152"/>
      <c r="Y202" s="152"/>
      <c r="Z202" s="152"/>
      <c r="AA202" s="152"/>
      <c r="AB202" s="152"/>
      <c r="AC202" s="152"/>
      <c r="AD202" s="152"/>
      <c r="AE202" s="152"/>
      <c r="AF202" s="152"/>
      <c r="AG202" s="152" t="s">
        <v>299</v>
      </c>
      <c r="AH202" s="152">
        <v>0</v>
      </c>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row>
    <row r="203" spans="1:60" outlineLevel="1" x14ac:dyDescent="0.2">
      <c r="A203" s="159"/>
      <c r="B203" s="160"/>
      <c r="C203" s="194" t="s">
        <v>1437</v>
      </c>
      <c r="D203" s="190"/>
      <c r="E203" s="191"/>
      <c r="F203" s="161"/>
      <c r="G203" s="161"/>
      <c r="H203" s="161"/>
      <c r="I203" s="161"/>
      <c r="J203" s="161"/>
      <c r="K203" s="161"/>
      <c r="L203" s="161"/>
      <c r="M203" s="161"/>
      <c r="N203" s="161"/>
      <c r="O203" s="161"/>
      <c r="P203" s="161"/>
      <c r="Q203" s="161"/>
      <c r="R203" s="161"/>
      <c r="S203" s="161"/>
      <c r="T203" s="161"/>
      <c r="U203" s="161"/>
      <c r="V203" s="161"/>
      <c r="W203" s="161"/>
      <c r="X203" s="152"/>
      <c r="Y203" s="152"/>
      <c r="Z203" s="152"/>
      <c r="AA203" s="152"/>
      <c r="AB203" s="152"/>
      <c r="AC203" s="152"/>
      <c r="AD203" s="152"/>
      <c r="AE203" s="152"/>
      <c r="AF203" s="152"/>
      <c r="AG203" s="152" t="s">
        <v>299</v>
      </c>
      <c r="AH203" s="152">
        <v>0</v>
      </c>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row>
    <row r="204" spans="1:60" outlineLevel="1" x14ac:dyDescent="0.2">
      <c r="A204" s="159"/>
      <c r="B204" s="160"/>
      <c r="C204" s="194" t="s">
        <v>1438</v>
      </c>
      <c r="D204" s="190"/>
      <c r="E204" s="191">
        <v>80</v>
      </c>
      <c r="F204" s="161"/>
      <c r="G204" s="161"/>
      <c r="H204" s="161"/>
      <c r="I204" s="161"/>
      <c r="J204" s="161"/>
      <c r="K204" s="161"/>
      <c r="L204" s="161"/>
      <c r="M204" s="161"/>
      <c r="N204" s="161"/>
      <c r="O204" s="161"/>
      <c r="P204" s="161"/>
      <c r="Q204" s="161"/>
      <c r="R204" s="161"/>
      <c r="S204" s="161"/>
      <c r="T204" s="161"/>
      <c r="U204" s="161"/>
      <c r="V204" s="161"/>
      <c r="W204" s="161"/>
      <c r="X204" s="152"/>
      <c r="Y204" s="152"/>
      <c r="Z204" s="152"/>
      <c r="AA204" s="152"/>
      <c r="AB204" s="152"/>
      <c r="AC204" s="152"/>
      <c r="AD204" s="152"/>
      <c r="AE204" s="152"/>
      <c r="AF204" s="152"/>
      <c r="AG204" s="152" t="s">
        <v>299</v>
      </c>
      <c r="AH204" s="152">
        <v>0</v>
      </c>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row>
    <row r="205" spans="1:60" outlineLevel="1" x14ac:dyDescent="0.2">
      <c r="A205" s="159"/>
      <c r="B205" s="160"/>
      <c r="C205" s="194" t="s">
        <v>1439</v>
      </c>
      <c r="D205" s="190"/>
      <c r="E205" s="191"/>
      <c r="F205" s="161"/>
      <c r="G205" s="161"/>
      <c r="H205" s="161"/>
      <c r="I205" s="161"/>
      <c r="J205" s="161"/>
      <c r="K205" s="161"/>
      <c r="L205" s="161"/>
      <c r="M205" s="161"/>
      <c r="N205" s="161"/>
      <c r="O205" s="161"/>
      <c r="P205" s="161"/>
      <c r="Q205" s="161"/>
      <c r="R205" s="161"/>
      <c r="S205" s="161"/>
      <c r="T205" s="161"/>
      <c r="U205" s="161"/>
      <c r="V205" s="161"/>
      <c r="W205" s="161"/>
      <c r="X205" s="152"/>
      <c r="Y205" s="152"/>
      <c r="Z205" s="152"/>
      <c r="AA205" s="152"/>
      <c r="AB205" s="152"/>
      <c r="AC205" s="152"/>
      <c r="AD205" s="152"/>
      <c r="AE205" s="152"/>
      <c r="AF205" s="152"/>
      <c r="AG205" s="152" t="s">
        <v>299</v>
      </c>
      <c r="AH205" s="152">
        <v>0</v>
      </c>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row>
    <row r="206" spans="1:60" outlineLevel="1" x14ac:dyDescent="0.2">
      <c r="A206" s="159"/>
      <c r="B206" s="160"/>
      <c r="C206" s="194" t="s">
        <v>1440</v>
      </c>
      <c r="D206" s="190"/>
      <c r="E206" s="191">
        <v>108</v>
      </c>
      <c r="F206" s="161"/>
      <c r="G206" s="161"/>
      <c r="H206" s="161"/>
      <c r="I206" s="161"/>
      <c r="J206" s="161"/>
      <c r="K206" s="161"/>
      <c r="L206" s="161"/>
      <c r="M206" s="161"/>
      <c r="N206" s="161"/>
      <c r="O206" s="161"/>
      <c r="P206" s="161"/>
      <c r="Q206" s="161"/>
      <c r="R206" s="161"/>
      <c r="S206" s="161"/>
      <c r="T206" s="161"/>
      <c r="U206" s="161"/>
      <c r="V206" s="161"/>
      <c r="W206" s="161"/>
      <c r="X206" s="152"/>
      <c r="Y206" s="152"/>
      <c r="Z206" s="152"/>
      <c r="AA206" s="152"/>
      <c r="AB206" s="152"/>
      <c r="AC206" s="152"/>
      <c r="AD206" s="152"/>
      <c r="AE206" s="152"/>
      <c r="AF206" s="152"/>
      <c r="AG206" s="152" t="s">
        <v>299</v>
      </c>
      <c r="AH206" s="152">
        <v>0</v>
      </c>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row>
    <row r="207" spans="1:60" outlineLevel="1" x14ac:dyDescent="0.2">
      <c r="A207" s="169">
        <v>43</v>
      </c>
      <c r="B207" s="170" t="s">
        <v>1441</v>
      </c>
      <c r="C207" s="186" t="s">
        <v>1442</v>
      </c>
      <c r="D207" s="171" t="s">
        <v>369</v>
      </c>
      <c r="E207" s="172">
        <v>48</v>
      </c>
      <c r="F207" s="173"/>
      <c r="G207" s="174">
        <f>ROUND(E207*F207,2)</f>
        <v>0</v>
      </c>
      <c r="H207" s="173"/>
      <c r="I207" s="174">
        <f>ROUND(E207*H207,2)</f>
        <v>0</v>
      </c>
      <c r="J207" s="173"/>
      <c r="K207" s="174">
        <f>ROUND(E207*J207,2)</f>
        <v>0</v>
      </c>
      <c r="L207" s="174">
        <v>21</v>
      </c>
      <c r="M207" s="174">
        <f>G207*(1+L207/100)</f>
        <v>0</v>
      </c>
      <c r="N207" s="174">
        <v>0</v>
      </c>
      <c r="O207" s="174">
        <f>ROUND(E207*N207,2)</f>
        <v>0</v>
      </c>
      <c r="P207" s="174">
        <v>0</v>
      </c>
      <c r="Q207" s="174">
        <f>ROUND(E207*P207,2)</f>
        <v>0</v>
      </c>
      <c r="R207" s="174"/>
      <c r="S207" s="174" t="s">
        <v>261</v>
      </c>
      <c r="T207" s="175" t="s">
        <v>261</v>
      </c>
      <c r="U207" s="161">
        <v>0.28032000000000001</v>
      </c>
      <c r="V207" s="161">
        <f>ROUND(E207*U207,2)</f>
        <v>13.46</v>
      </c>
      <c r="W207" s="161"/>
      <c r="X207" s="152"/>
      <c r="Y207" s="152"/>
      <c r="Z207" s="152"/>
      <c r="AA207" s="152"/>
      <c r="AB207" s="152"/>
      <c r="AC207" s="152"/>
      <c r="AD207" s="152"/>
      <c r="AE207" s="152"/>
      <c r="AF207" s="152"/>
      <c r="AG207" s="152" t="s">
        <v>1272</v>
      </c>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row>
    <row r="208" spans="1:60" outlineLevel="1" x14ac:dyDescent="0.2">
      <c r="A208" s="159"/>
      <c r="B208" s="160"/>
      <c r="C208" s="194" t="s">
        <v>1418</v>
      </c>
      <c r="D208" s="190"/>
      <c r="E208" s="191"/>
      <c r="F208" s="161"/>
      <c r="G208" s="161"/>
      <c r="H208" s="161"/>
      <c r="I208" s="161"/>
      <c r="J208" s="161"/>
      <c r="K208" s="161"/>
      <c r="L208" s="161"/>
      <c r="M208" s="161"/>
      <c r="N208" s="161"/>
      <c r="O208" s="161"/>
      <c r="P208" s="161"/>
      <c r="Q208" s="161"/>
      <c r="R208" s="161"/>
      <c r="S208" s="161"/>
      <c r="T208" s="161"/>
      <c r="U208" s="161"/>
      <c r="V208" s="161"/>
      <c r="W208" s="161"/>
      <c r="X208" s="152"/>
      <c r="Y208" s="152"/>
      <c r="Z208" s="152"/>
      <c r="AA208" s="152"/>
      <c r="AB208" s="152"/>
      <c r="AC208" s="152"/>
      <c r="AD208" s="152"/>
      <c r="AE208" s="152"/>
      <c r="AF208" s="152"/>
      <c r="AG208" s="152" t="s">
        <v>299</v>
      </c>
      <c r="AH208" s="152">
        <v>0</v>
      </c>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c r="BD208" s="152"/>
      <c r="BE208" s="152"/>
      <c r="BF208" s="152"/>
      <c r="BG208" s="152"/>
      <c r="BH208" s="152"/>
    </row>
    <row r="209" spans="1:60" outlineLevel="1" x14ac:dyDescent="0.2">
      <c r="A209" s="159"/>
      <c r="B209" s="160"/>
      <c r="C209" s="194" t="s">
        <v>1443</v>
      </c>
      <c r="D209" s="190"/>
      <c r="E209" s="191"/>
      <c r="F209" s="161"/>
      <c r="G209" s="161"/>
      <c r="H209" s="161"/>
      <c r="I209" s="161"/>
      <c r="J209" s="161"/>
      <c r="K209" s="161"/>
      <c r="L209" s="161"/>
      <c r="M209" s="161"/>
      <c r="N209" s="161"/>
      <c r="O209" s="161"/>
      <c r="P209" s="161"/>
      <c r="Q209" s="161"/>
      <c r="R209" s="161"/>
      <c r="S209" s="161"/>
      <c r="T209" s="161"/>
      <c r="U209" s="161"/>
      <c r="V209" s="161"/>
      <c r="W209" s="161"/>
      <c r="X209" s="152"/>
      <c r="Y209" s="152"/>
      <c r="Z209" s="152"/>
      <c r="AA209" s="152"/>
      <c r="AB209" s="152"/>
      <c r="AC209" s="152"/>
      <c r="AD209" s="152"/>
      <c r="AE209" s="152"/>
      <c r="AF209" s="152"/>
      <c r="AG209" s="152" t="s">
        <v>299</v>
      </c>
      <c r="AH209" s="152">
        <v>0</v>
      </c>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c r="BD209" s="152"/>
      <c r="BE209" s="152"/>
      <c r="BF209" s="152"/>
      <c r="BG209" s="152"/>
      <c r="BH209" s="152"/>
    </row>
    <row r="210" spans="1:60" outlineLevel="1" x14ac:dyDescent="0.2">
      <c r="A210" s="159"/>
      <c r="B210" s="160"/>
      <c r="C210" s="194" t="s">
        <v>1444</v>
      </c>
      <c r="D210" s="190"/>
      <c r="E210" s="191">
        <v>23</v>
      </c>
      <c r="F210" s="161"/>
      <c r="G210" s="161"/>
      <c r="H210" s="161"/>
      <c r="I210" s="161"/>
      <c r="J210" s="161"/>
      <c r="K210" s="161"/>
      <c r="L210" s="161"/>
      <c r="M210" s="161"/>
      <c r="N210" s="161"/>
      <c r="O210" s="161"/>
      <c r="P210" s="161"/>
      <c r="Q210" s="161"/>
      <c r="R210" s="161"/>
      <c r="S210" s="161"/>
      <c r="T210" s="161"/>
      <c r="U210" s="161"/>
      <c r="V210" s="161"/>
      <c r="W210" s="161"/>
      <c r="X210" s="152"/>
      <c r="Y210" s="152"/>
      <c r="Z210" s="152"/>
      <c r="AA210" s="152"/>
      <c r="AB210" s="152"/>
      <c r="AC210" s="152"/>
      <c r="AD210" s="152"/>
      <c r="AE210" s="152"/>
      <c r="AF210" s="152"/>
      <c r="AG210" s="152" t="s">
        <v>299</v>
      </c>
      <c r="AH210" s="152">
        <v>0</v>
      </c>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row>
    <row r="211" spans="1:60" outlineLevel="1" x14ac:dyDescent="0.2">
      <c r="A211" s="159"/>
      <c r="B211" s="160"/>
      <c r="C211" s="194" t="s">
        <v>1445</v>
      </c>
      <c r="D211" s="190"/>
      <c r="E211" s="191"/>
      <c r="F211" s="161"/>
      <c r="G211" s="161"/>
      <c r="H211" s="161"/>
      <c r="I211" s="161"/>
      <c r="J211" s="161"/>
      <c r="K211" s="161"/>
      <c r="L211" s="161"/>
      <c r="M211" s="161"/>
      <c r="N211" s="161"/>
      <c r="O211" s="161"/>
      <c r="P211" s="161"/>
      <c r="Q211" s="161"/>
      <c r="R211" s="161"/>
      <c r="S211" s="161"/>
      <c r="T211" s="161"/>
      <c r="U211" s="161"/>
      <c r="V211" s="161"/>
      <c r="W211" s="161"/>
      <c r="X211" s="152"/>
      <c r="Y211" s="152"/>
      <c r="Z211" s="152"/>
      <c r="AA211" s="152"/>
      <c r="AB211" s="152"/>
      <c r="AC211" s="152"/>
      <c r="AD211" s="152"/>
      <c r="AE211" s="152"/>
      <c r="AF211" s="152"/>
      <c r="AG211" s="152" t="s">
        <v>299</v>
      </c>
      <c r="AH211" s="152">
        <v>0</v>
      </c>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row>
    <row r="212" spans="1:60" outlineLevel="1" x14ac:dyDescent="0.2">
      <c r="A212" s="159"/>
      <c r="B212" s="160"/>
      <c r="C212" s="194" t="s">
        <v>1446</v>
      </c>
      <c r="D212" s="190"/>
      <c r="E212" s="191">
        <v>25</v>
      </c>
      <c r="F212" s="161"/>
      <c r="G212" s="161"/>
      <c r="H212" s="161"/>
      <c r="I212" s="161"/>
      <c r="J212" s="161"/>
      <c r="K212" s="161"/>
      <c r="L212" s="161"/>
      <c r="M212" s="161"/>
      <c r="N212" s="161"/>
      <c r="O212" s="161"/>
      <c r="P212" s="161"/>
      <c r="Q212" s="161"/>
      <c r="R212" s="161"/>
      <c r="S212" s="161"/>
      <c r="T212" s="161"/>
      <c r="U212" s="161"/>
      <c r="V212" s="161"/>
      <c r="W212" s="161"/>
      <c r="X212" s="152"/>
      <c r="Y212" s="152"/>
      <c r="Z212" s="152"/>
      <c r="AA212" s="152"/>
      <c r="AB212" s="152"/>
      <c r="AC212" s="152"/>
      <c r="AD212" s="152"/>
      <c r="AE212" s="152"/>
      <c r="AF212" s="152"/>
      <c r="AG212" s="152" t="s">
        <v>299</v>
      </c>
      <c r="AH212" s="152">
        <v>0</v>
      </c>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2"/>
      <c r="BG212" s="152"/>
      <c r="BH212" s="152"/>
    </row>
    <row r="213" spans="1:60" outlineLevel="1" x14ac:dyDescent="0.2">
      <c r="A213" s="169">
        <v>44</v>
      </c>
      <c r="B213" s="170" t="s">
        <v>1447</v>
      </c>
      <c r="C213" s="186" t="s">
        <v>1448</v>
      </c>
      <c r="D213" s="171" t="s">
        <v>369</v>
      </c>
      <c r="E213" s="172">
        <v>35</v>
      </c>
      <c r="F213" s="173"/>
      <c r="G213" s="174">
        <f>ROUND(E213*F213,2)</f>
        <v>0</v>
      </c>
      <c r="H213" s="173"/>
      <c r="I213" s="174">
        <f>ROUND(E213*H213,2)</f>
        <v>0</v>
      </c>
      <c r="J213" s="173"/>
      <c r="K213" s="174">
        <f>ROUND(E213*J213,2)</f>
        <v>0</v>
      </c>
      <c r="L213" s="174">
        <v>21</v>
      </c>
      <c r="M213" s="174">
        <f>G213*(1+L213/100)</f>
        <v>0</v>
      </c>
      <c r="N213" s="174">
        <v>0</v>
      </c>
      <c r="O213" s="174">
        <f>ROUND(E213*N213,2)</f>
        <v>0</v>
      </c>
      <c r="P213" s="174">
        <v>0</v>
      </c>
      <c r="Q213" s="174">
        <f>ROUND(E213*P213,2)</f>
        <v>0</v>
      </c>
      <c r="R213" s="174"/>
      <c r="S213" s="174" t="s">
        <v>261</v>
      </c>
      <c r="T213" s="175" t="s">
        <v>261</v>
      </c>
      <c r="U213" s="161">
        <v>0.35039999999999999</v>
      </c>
      <c r="V213" s="161">
        <f>ROUND(E213*U213,2)</f>
        <v>12.26</v>
      </c>
      <c r="W213" s="161"/>
      <c r="X213" s="152"/>
      <c r="Y213" s="152"/>
      <c r="Z213" s="152"/>
      <c r="AA213" s="152"/>
      <c r="AB213" s="152"/>
      <c r="AC213" s="152"/>
      <c r="AD213" s="152"/>
      <c r="AE213" s="152"/>
      <c r="AF213" s="152"/>
      <c r="AG213" s="152" t="s">
        <v>1272</v>
      </c>
      <c r="AH213" s="152"/>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2"/>
      <c r="BG213" s="152"/>
      <c r="BH213" s="152"/>
    </row>
    <row r="214" spans="1:60" outlineLevel="1" x14ac:dyDescent="0.2">
      <c r="A214" s="159"/>
      <c r="B214" s="160"/>
      <c r="C214" s="194" t="s">
        <v>1418</v>
      </c>
      <c r="D214" s="190"/>
      <c r="E214" s="191"/>
      <c r="F214" s="161"/>
      <c r="G214" s="161"/>
      <c r="H214" s="161"/>
      <c r="I214" s="161"/>
      <c r="J214" s="161"/>
      <c r="K214" s="161"/>
      <c r="L214" s="161"/>
      <c r="M214" s="161"/>
      <c r="N214" s="161"/>
      <c r="O214" s="161"/>
      <c r="P214" s="161"/>
      <c r="Q214" s="161"/>
      <c r="R214" s="161"/>
      <c r="S214" s="161"/>
      <c r="T214" s="161"/>
      <c r="U214" s="161"/>
      <c r="V214" s="161"/>
      <c r="W214" s="161"/>
      <c r="X214" s="152"/>
      <c r="Y214" s="152"/>
      <c r="Z214" s="152"/>
      <c r="AA214" s="152"/>
      <c r="AB214" s="152"/>
      <c r="AC214" s="152"/>
      <c r="AD214" s="152"/>
      <c r="AE214" s="152"/>
      <c r="AF214" s="152"/>
      <c r="AG214" s="152" t="s">
        <v>299</v>
      </c>
      <c r="AH214" s="152">
        <v>0</v>
      </c>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c r="BD214" s="152"/>
      <c r="BE214" s="152"/>
      <c r="BF214" s="152"/>
      <c r="BG214" s="152"/>
      <c r="BH214" s="152"/>
    </row>
    <row r="215" spans="1:60" outlineLevel="1" x14ac:dyDescent="0.2">
      <c r="A215" s="159"/>
      <c r="B215" s="160"/>
      <c r="C215" s="194" t="s">
        <v>1449</v>
      </c>
      <c r="D215" s="190"/>
      <c r="E215" s="191"/>
      <c r="F215" s="161"/>
      <c r="G215" s="161"/>
      <c r="H215" s="161"/>
      <c r="I215" s="161"/>
      <c r="J215" s="161"/>
      <c r="K215" s="161"/>
      <c r="L215" s="161"/>
      <c r="M215" s="161"/>
      <c r="N215" s="161"/>
      <c r="O215" s="161"/>
      <c r="P215" s="161"/>
      <c r="Q215" s="161"/>
      <c r="R215" s="161"/>
      <c r="S215" s="161"/>
      <c r="T215" s="161"/>
      <c r="U215" s="161"/>
      <c r="V215" s="161"/>
      <c r="W215" s="161"/>
      <c r="X215" s="152"/>
      <c r="Y215" s="152"/>
      <c r="Z215" s="152"/>
      <c r="AA215" s="152"/>
      <c r="AB215" s="152"/>
      <c r="AC215" s="152"/>
      <c r="AD215" s="152"/>
      <c r="AE215" s="152"/>
      <c r="AF215" s="152"/>
      <c r="AG215" s="152" t="s">
        <v>299</v>
      </c>
      <c r="AH215" s="152">
        <v>0</v>
      </c>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row>
    <row r="216" spans="1:60" outlineLevel="1" x14ac:dyDescent="0.2">
      <c r="A216" s="159"/>
      <c r="B216" s="160"/>
      <c r="C216" s="194" t="s">
        <v>1450</v>
      </c>
      <c r="D216" s="190"/>
      <c r="E216" s="191">
        <v>35</v>
      </c>
      <c r="F216" s="161"/>
      <c r="G216" s="161"/>
      <c r="H216" s="161"/>
      <c r="I216" s="161"/>
      <c r="J216" s="161"/>
      <c r="K216" s="161"/>
      <c r="L216" s="161"/>
      <c r="M216" s="161"/>
      <c r="N216" s="161"/>
      <c r="O216" s="161"/>
      <c r="P216" s="161"/>
      <c r="Q216" s="161"/>
      <c r="R216" s="161"/>
      <c r="S216" s="161"/>
      <c r="T216" s="161"/>
      <c r="U216" s="161"/>
      <c r="V216" s="161"/>
      <c r="W216" s="161"/>
      <c r="X216" s="152"/>
      <c r="Y216" s="152"/>
      <c r="Z216" s="152"/>
      <c r="AA216" s="152"/>
      <c r="AB216" s="152"/>
      <c r="AC216" s="152"/>
      <c r="AD216" s="152"/>
      <c r="AE216" s="152"/>
      <c r="AF216" s="152"/>
      <c r="AG216" s="152" t="s">
        <v>299</v>
      </c>
      <c r="AH216" s="152">
        <v>0</v>
      </c>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row>
    <row r="217" spans="1:60" outlineLevel="1" x14ac:dyDescent="0.2">
      <c r="A217" s="169">
        <v>45</v>
      </c>
      <c r="B217" s="170" t="s">
        <v>1451</v>
      </c>
      <c r="C217" s="186" t="s">
        <v>1452</v>
      </c>
      <c r="D217" s="171" t="s">
        <v>369</v>
      </c>
      <c r="E217" s="172">
        <v>679</v>
      </c>
      <c r="F217" s="173"/>
      <c r="G217" s="174">
        <f>ROUND(E217*F217,2)</f>
        <v>0</v>
      </c>
      <c r="H217" s="173"/>
      <c r="I217" s="174">
        <f>ROUND(E217*H217,2)</f>
        <v>0</v>
      </c>
      <c r="J217" s="173"/>
      <c r="K217" s="174">
        <f>ROUND(E217*J217,2)</f>
        <v>0</v>
      </c>
      <c r="L217" s="174">
        <v>21</v>
      </c>
      <c r="M217" s="174">
        <f>G217*(1+L217/100)</f>
        <v>0</v>
      </c>
      <c r="N217" s="174">
        <v>0.19864999999999999</v>
      </c>
      <c r="O217" s="174">
        <f>ROUND(E217*N217,2)</f>
        <v>134.88</v>
      </c>
      <c r="P217" s="174">
        <v>0</v>
      </c>
      <c r="Q217" s="174">
        <f>ROUND(E217*P217,2)</f>
        <v>0</v>
      </c>
      <c r="R217" s="174"/>
      <c r="S217" s="174" t="s">
        <v>261</v>
      </c>
      <c r="T217" s="175" t="s">
        <v>261</v>
      </c>
      <c r="U217" s="161">
        <v>9.8000000000000004E-2</v>
      </c>
      <c r="V217" s="161">
        <f>ROUND(E217*U217,2)</f>
        <v>66.540000000000006</v>
      </c>
      <c r="W217" s="161"/>
      <c r="X217" s="152"/>
      <c r="Y217" s="152"/>
      <c r="Z217" s="152"/>
      <c r="AA217" s="152"/>
      <c r="AB217" s="152"/>
      <c r="AC217" s="152"/>
      <c r="AD217" s="152"/>
      <c r="AE217" s="152"/>
      <c r="AF217" s="152"/>
      <c r="AG217" s="152" t="s">
        <v>1272</v>
      </c>
      <c r="AH217" s="152"/>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c r="BD217" s="152"/>
      <c r="BE217" s="152"/>
      <c r="BF217" s="152"/>
      <c r="BG217" s="152"/>
      <c r="BH217" s="152"/>
    </row>
    <row r="218" spans="1:60" outlineLevel="1" x14ac:dyDescent="0.2">
      <c r="A218" s="159"/>
      <c r="B218" s="160"/>
      <c r="C218" s="194" t="s">
        <v>1418</v>
      </c>
      <c r="D218" s="190"/>
      <c r="E218" s="191"/>
      <c r="F218" s="161"/>
      <c r="G218" s="161"/>
      <c r="H218" s="161"/>
      <c r="I218" s="161"/>
      <c r="J218" s="161"/>
      <c r="K218" s="161"/>
      <c r="L218" s="161"/>
      <c r="M218" s="161"/>
      <c r="N218" s="161"/>
      <c r="O218" s="161"/>
      <c r="P218" s="161"/>
      <c r="Q218" s="161"/>
      <c r="R218" s="161"/>
      <c r="S218" s="161"/>
      <c r="T218" s="161"/>
      <c r="U218" s="161"/>
      <c r="V218" s="161"/>
      <c r="W218" s="161"/>
      <c r="X218" s="152"/>
      <c r="Y218" s="152"/>
      <c r="Z218" s="152"/>
      <c r="AA218" s="152"/>
      <c r="AB218" s="152"/>
      <c r="AC218" s="152"/>
      <c r="AD218" s="152"/>
      <c r="AE218" s="152"/>
      <c r="AF218" s="152"/>
      <c r="AG218" s="152" t="s">
        <v>299</v>
      </c>
      <c r="AH218" s="152">
        <v>0</v>
      </c>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c r="BD218" s="152"/>
      <c r="BE218" s="152"/>
      <c r="BF218" s="152"/>
      <c r="BG218" s="152"/>
      <c r="BH218" s="152"/>
    </row>
    <row r="219" spans="1:60" outlineLevel="1" x14ac:dyDescent="0.2">
      <c r="A219" s="159"/>
      <c r="B219" s="160"/>
      <c r="C219" s="194" t="s">
        <v>1305</v>
      </c>
      <c r="D219" s="190"/>
      <c r="E219" s="191"/>
      <c r="F219" s="161"/>
      <c r="G219" s="161"/>
      <c r="H219" s="161"/>
      <c r="I219" s="161"/>
      <c r="J219" s="161"/>
      <c r="K219" s="161"/>
      <c r="L219" s="161"/>
      <c r="M219" s="161"/>
      <c r="N219" s="161"/>
      <c r="O219" s="161"/>
      <c r="P219" s="161"/>
      <c r="Q219" s="161"/>
      <c r="R219" s="161"/>
      <c r="S219" s="161"/>
      <c r="T219" s="161"/>
      <c r="U219" s="161"/>
      <c r="V219" s="161"/>
      <c r="W219" s="161"/>
      <c r="X219" s="152"/>
      <c r="Y219" s="152"/>
      <c r="Z219" s="152"/>
      <c r="AA219" s="152"/>
      <c r="AB219" s="152"/>
      <c r="AC219" s="152"/>
      <c r="AD219" s="152"/>
      <c r="AE219" s="152"/>
      <c r="AF219" s="152"/>
      <c r="AG219" s="152" t="s">
        <v>299</v>
      </c>
      <c r="AH219" s="152">
        <v>0</v>
      </c>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c r="BD219" s="152"/>
      <c r="BE219" s="152"/>
      <c r="BF219" s="152"/>
      <c r="BG219" s="152"/>
      <c r="BH219" s="152"/>
    </row>
    <row r="220" spans="1:60" outlineLevel="1" x14ac:dyDescent="0.2">
      <c r="A220" s="159"/>
      <c r="B220" s="160"/>
      <c r="C220" s="194" t="s">
        <v>1453</v>
      </c>
      <c r="D220" s="190"/>
      <c r="E220" s="191">
        <v>491</v>
      </c>
      <c r="F220" s="161"/>
      <c r="G220" s="161"/>
      <c r="H220" s="161"/>
      <c r="I220" s="161"/>
      <c r="J220" s="161"/>
      <c r="K220" s="161"/>
      <c r="L220" s="161"/>
      <c r="M220" s="161"/>
      <c r="N220" s="161"/>
      <c r="O220" s="161"/>
      <c r="P220" s="161"/>
      <c r="Q220" s="161"/>
      <c r="R220" s="161"/>
      <c r="S220" s="161"/>
      <c r="T220" s="161"/>
      <c r="U220" s="161"/>
      <c r="V220" s="161"/>
      <c r="W220" s="161"/>
      <c r="X220" s="152"/>
      <c r="Y220" s="152"/>
      <c r="Z220" s="152"/>
      <c r="AA220" s="152"/>
      <c r="AB220" s="152"/>
      <c r="AC220" s="152"/>
      <c r="AD220" s="152"/>
      <c r="AE220" s="152"/>
      <c r="AF220" s="152"/>
      <c r="AG220" s="152" t="s">
        <v>299</v>
      </c>
      <c r="AH220" s="152">
        <v>0</v>
      </c>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c r="BD220" s="152"/>
      <c r="BE220" s="152"/>
      <c r="BF220" s="152"/>
      <c r="BG220" s="152"/>
      <c r="BH220" s="152"/>
    </row>
    <row r="221" spans="1:60" outlineLevel="1" x14ac:dyDescent="0.2">
      <c r="A221" s="159"/>
      <c r="B221" s="160"/>
      <c r="C221" s="194" t="s">
        <v>1307</v>
      </c>
      <c r="D221" s="190"/>
      <c r="E221" s="191"/>
      <c r="F221" s="161"/>
      <c r="G221" s="161"/>
      <c r="H221" s="161"/>
      <c r="I221" s="161"/>
      <c r="J221" s="161"/>
      <c r="K221" s="161"/>
      <c r="L221" s="161"/>
      <c r="M221" s="161"/>
      <c r="N221" s="161"/>
      <c r="O221" s="161"/>
      <c r="P221" s="161"/>
      <c r="Q221" s="161"/>
      <c r="R221" s="161"/>
      <c r="S221" s="161"/>
      <c r="T221" s="161"/>
      <c r="U221" s="161"/>
      <c r="V221" s="161"/>
      <c r="W221" s="161"/>
      <c r="X221" s="152"/>
      <c r="Y221" s="152"/>
      <c r="Z221" s="152"/>
      <c r="AA221" s="152"/>
      <c r="AB221" s="152"/>
      <c r="AC221" s="152"/>
      <c r="AD221" s="152"/>
      <c r="AE221" s="152"/>
      <c r="AF221" s="152"/>
      <c r="AG221" s="152" t="s">
        <v>299</v>
      </c>
      <c r="AH221" s="152">
        <v>0</v>
      </c>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2"/>
      <c r="BG221" s="152"/>
      <c r="BH221" s="152"/>
    </row>
    <row r="222" spans="1:60" outlineLevel="1" x14ac:dyDescent="0.2">
      <c r="A222" s="159"/>
      <c r="B222" s="160"/>
      <c r="C222" s="194" t="s">
        <v>1454</v>
      </c>
      <c r="D222" s="190"/>
      <c r="E222" s="191">
        <v>188</v>
      </c>
      <c r="F222" s="161"/>
      <c r="G222" s="161"/>
      <c r="H222" s="161"/>
      <c r="I222" s="161"/>
      <c r="J222" s="161"/>
      <c r="K222" s="161"/>
      <c r="L222" s="161"/>
      <c r="M222" s="161"/>
      <c r="N222" s="161"/>
      <c r="O222" s="161"/>
      <c r="P222" s="161"/>
      <c r="Q222" s="161"/>
      <c r="R222" s="161"/>
      <c r="S222" s="161"/>
      <c r="T222" s="161"/>
      <c r="U222" s="161"/>
      <c r="V222" s="161"/>
      <c r="W222" s="161"/>
      <c r="X222" s="152"/>
      <c r="Y222" s="152"/>
      <c r="Z222" s="152"/>
      <c r="AA222" s="152"/>
      <c r="AB222" s="152"/>
      <c r="AC222" s="152"/>
      <c r="AD222" s="152"/>
      <c r="AE222" s="152"/>
      <c r="AF222" s="152"/>
      <c r="AG222" s="152" t="s">
        <v>299</v>
      </c>
      <c r="AH222" s="152">
        <v>0</v>
      </c>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c r="BD222" s="152"/>
      <c r="BE222" s="152"/>
      <c r="BF222" s="152"/>
      <c r="BG222" s="152"/>
      <c r="BH222" s="152"/>
    </row>
    <row r="223" spans="1:60" outlineLevel="1" x14ac:dyDescent="0.2">
      <c r="A223" s="169">
        <v>46</v>
      </c>
      <c r="B223" s="170" t="s">
        <v>1455</v>
      </c>
      <c r="C223" s="186" t="s">
        <v>1456</v>
      </c>
      <c r="D223" s="171" t="s">
        <v>369</v>
      </c>
      <c r="E223" s="172">
        <v>83</v>
      </c>
      <c r="F223" s="173"/>
      <c r="G223" s="174">
        <f>ROUND(E223*F223,2)</f>
        <v>0</v>
      </c>
      <c r="H223" s="173"/>
      <c r="I223" s="174">
        <f>ROUND(E223*H223,2)</f>
        <v>0</v>
      </c>
      <c r="J223" s="173"/>
      <c r="K223" s="174">
        <f>ROUND(E223*J223,2)</f>
        <v>0</v>
      </c>
      <c r="L223" s="174">
        <v>21</v>
      </c>
      <c r="M223" s="174">
        <f>G223*(1+L223/100)</f>
        <v>0</v>
      </c>
      <c r="N223" s="174">
        <v>0.33861000000000002</v>
      </c>
      <c r="O223" s="174">
        <f>ROUND(E223*N223,2)</f>
        <v>28.1</v>
      </c>
      <c r="P223" s="174">
        <v>0</v>
      </c>
      <c r="Q223" s="174">
        <f>ROUND(E223*P223,2)</f>
        <v>0</v>
      </c>
      <c r="R223" s="174"/>
      <c r="S223" s="174" t="s">
        <v>261</v>
      </c>
      <c r="T223" s="175" t="s">
        <v>261</v>
      </c>
      <c r="U223" s="161">
        <v>0.56799999999999995</v>
      </c>
      <c r="V223" s="161">
        <f>ROUND(E223*U223,2)</f>
        <v>47.14</v>
      </c>
      <c r="W223" s="161"/>
      <c r="X223" s="152"/>
      <c r="Y223" s="152"/>
      <c r="Z223" s="152"/>
      <c r="AA223" s="152"/>
      <c r="AB223" s="152"/>
      <c r="AC223" s="152"/>
      <c r="AD223" s="152"/>
      <c r="AE223" s="152"/>
      <c r="AF223" s="152"/>
      <c r="AG223" s="152" t="s">
        <v>1272</v>
      </c>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row>
    <row r="224" spans="1:60" outlineLevel="1" x14ac:dyDescent="0.2">
      <c r="A224" s="159"/>
      <c r="B224" s="160"/>
      <c r="C224" s="194" t="s">
        <v>1418</v>
      </c>
      <c r="D224" s="190"/>
      <c r="E224" s="191"/>
      <c r="F224" s="161"/>
      <c r="G224" s="161"/>
      <c r="H224" s="161"/>
      <c r="I224" s="161"/>
      <c r="J224" s="161"/>
      <c r="K224" s="161"/>
      <c r="L224" s="161"/>
      <c r="M224" s="161"/>
      <c r="N224" s="161"/>
      <c r="O224" s="161"/>
      <c r="P224" s="161"/>
      <c r="Q224" s="161"/>
      <c r="R224" s="161"/>
      <c r="S224" s="161"/>
      <c r="T224" s="161"/>
      <c r="U224" s="161"/>
      <c r="V224" s="161"/>
      <c r="W224" s="161"/>
      <c r="X224" s="152"/>
      <c r="Y224" s="152"/>
      <c r="Z224" s="152"/>
      <c r="AA224" s="152"/>
      <c r="AB224" s="152"/>
      <c r="AC224" s="152"/>
      <c r="AD224" s="152"/>
      <c r="AE224" s="152"/>
      <c r="AF224" s="152"/>
      <c r="AG224" s="152" t="s">
        <v>299</v>
      </c>
      <c r="AH224" s="152">
        <v>0</v>
      </c>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row>
    <row r="225" spans="1:60" outlineLevel="1" x14ac:dyDescent="0.2">
      <c r="A225" s="159"/>
      <c r="B225" s="160"/>
      <c r="C225" s="194" t="s">
        <v>1309</v>
      </c>
      <c r="D225" s="190"/>
      <c r="E225" s="191"/>
      <c r="F225" s="161"/>
      <c r="G225" s="161"/>
      <c r="H225" s="161"/>
      <c r="I225" s="161"/>
      <c r="J225" s="161"/>
      <c r="K225" s="161"/>
      <c r="L225" s="161"/>
      <c r="M225" s="161"/>
      <c r="N225" s="161"/>
      <c r="O225" s="161"/>
      <c r="P225" s="161"/>
      <c r="Q225" s="161"/>
      <c r="R225" s="161"/>
      <c r="S225" s="161"/>
      <c r="T225" s="161"/>
      <c r="U225" s="161"/>
      <c r="V225" s="161"/>
      <c r="W225" s="161"/>
      <c r="X225" s="152"/>
      <c r="Y225" s="152"/>
      <c r="Z225" s="152"/>
      <c r="AA225" s="152"/>
      <c r="AB225" s="152"/>
      <c r="AC225" s="152"/>
      <c r="AD225" s="152"/>
      <c r="AE225" s="152"/>
      <c r="AF225" s="152"/>
      <c r="AG225" s="152" t="s">
        <v>299</v>
      </c>
      <c r="AH225" s="152">
        <v>0</v>
      </c>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c r="BD225" s="152"/>
      <c r="BE225" s="152"/>
      <c r="BF225" s="152"/>
      <c r="BG225" s="152"/>
      <c r="BH225" s="152"/>
    </row>
    <row r="226" spans="1:60" outlineLevel="1" x14ac:dyDescent="0.2">
      <c r="A226" s="159"/>
      <c r="B226" s="160"/>
      <c r="C226" s="194" t="s">
        <v>1457</v>
      </c>
      <c r="D226" s="190"/>
      <c r="E226" s="191">
        <v>48</v>
      </c>
      <c r="F226" s="161"/>
      <c r="G226" s="161"/>
      <c r="H226" s="161"/>
      <c r="I226" s="161"/>
      <c r="J226" s="161"/>
      <c r="K226" s="161"/>
      <c r="L226" s="161"/>
      <c r="M226" s="161"/>
      <c r="N226" s="161"/>
      <c r="O226" s="161"/>
      <c r="P226" s="161"/>
      <c r="Q226" s="161"/>
      <c r="R226" s="161"/>
      <c r="S226" s="161"/>
      <c r="T226" s="161"/>
      <c r="U226" s="161"/>
      <c r="V226" s="161"/>
      <c r="W226" s="161"/>
      <c r="X226" s="152"/>
      <c r="Y226" s="152"/>
      <c r="Z226" s="152"/>
      <c r="AA226" s="152"/>
      <c r="AB226" s="152"/>
      <c r="AC226" s="152"/>
      <c r="AD226" s="152"/>
      <c r="AE226" s="152"/>
      <c r="AF226" s="152"/>
      <c r="AG226" s="152" t="s">
        <v>299</v>
      </c>
      <c r="AH226" s="152">
        <v>0</v>
      </c>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c r="BD226" s="152"/>
      <c r="BE226" s="152"/>
      <c r="BF226" s="152"/>
      <c r="BG226" s="152"/>
      <c r="BH226" s="152"/>
    </row>
    <row r="227" spans="1:60" outlineLevel="1" x14ac:dyDescent="0.2">
      <c r="A227" s="159"/>
      <c r="B227" s="160"/>
      <c r="C227" s="194" t="s">
        <v>1311</v>
      </c>
      <c r="D227" s="190"/>
      <c r="E227" s="191"/>
      <c r="F227" s="161"/>
      <c r="G227" s="161"/>
      <c r="H227" s="161"/>
      <c r="I227" s="161"/>
      <c r="J227" s="161"/>
      <c r="K227" s="161"/>
      <c r="L227" s="161"/>
      <c r="M227" s="161"/>
      <c r="N227" s="161"/>
      <c r="O227" s="161"/>
      <c r="P227" s="161"/>
      <c r="Q227" s="161"/>
      <c r="R227" s="161"/>
      <c r="S227" s="161"/>
      <c r="T227" s="161"/>
      <c r="U227" s="161"/>
      <c r="V227" s="161"/>
      <c r="W227" s="161"/>
      <c r="X227" s="152"/>
      <c r="Y227" s="152"/>
      <c r="Z227" s="152"/>
      <c r="AA227" s="152"/>
      <c r="AB227" s="152"/>
      <c r="AC227" s="152"/>
      <c r="AD227" s="152"/>
      <c r="AE227" s="152"/>
      <c r="AF227" s="152"/>
      <c r="AG227" s="152" t="s">
        <v>299</v>
      </c>
      <c r="AH227" s="152">
        <v>0</v>
      </c>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c r="BD227" s="152"/>
      <c r="BE227" s="152"/>
      <c r="BF227" s="152"/>
      <c r="BG227" s="152"/>
      <c r="BH227" s="152"/>
    </row>
    <row r="228" spans="1:60" outlineLevel="1" x14ac:dyDescent="0.2">
      <c r="A228" s="159"/>
      <c r="B228" s="160"/>
      <c r="C228" s="194" t="s">
        <v>1450</v>
      </c>
      <c r="D228" s="190"/>
      <c r="E228" s="191">
        <v>35</v>
      </c>
      <c r="F228" s="161"/>
      <c r="G228" s="161"/>
      <c r="H228" s="161"/>
      <c r="I228" s="161"/>
      <c r="J228" s="161"/>
      <c r="K228" s="161"/>
      <c r="L228" s="161"/>
      <c r="M228" s="161"/>
      <c r="N228" s="161"/>
      <c r="O228" s="161"/>
      <c r="P228" s="161"/>
      <c r="Q228" s="161"/>
      <c r="R228" s="161"/>
      <c r="S228" s="161"/>
      <c r="T228" s="161"/>
      <c r="U228" s="161"/>
      <c r="V228" s="161"/>
      <c r="W228" s="161"/>
      <c r="X228" s="152"/>
      <c r="Y228" s="152"/>
      <c r="Z228" s="152"/>
      <c r="AA228" s="152"/>
      <c r="AB228" s="152"/>
      <c r="AC228" s="152"/>
      <c r="AD228" s="152"/>
      <c r="AE228" s="152"/>
      <c r="AF228" s="152"/>
      <c r="AG228" s="152" t="s">
        <v>299</v>
      </c>
      <c r="AH228" s="152">
        <v>0</v>
      </c>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c r="BD228" s="152"/>
      <c r="BE228" s="152"/>
      <c r="BF228" s="152"/>
      <c r="BG228" s="152"/>
      <c r="BH228" s="152"/>
    </row>
    <row r="229" spans="1:60" outlineLevel="1" x14ac:dyDescent="0.2">
      <c r="A229" s="169">
        <v>47</v>
      </c>
      <c r="B229" s="170" t="s">
        <v>1458</v>
      </c>
      <c r="C229" s="186" t="s">
        <v>1459</v>
      </c>
      <c r="D229" s="171" t="s">
        <v>369</v>
      </c>
      <c r="E229" s="172">
        <v>838.2</v>
      </c>
      <c r="F229" s="173"/>
      <c r="G229" s="174">
        <f>ROUND(E229*F229,2)</f>
        <v>0</v>
      </c>
      <c r="H229" s="173"/>
      <c r="I229" s="174">
        <f>ROUND(E229*H229,2)</f>
        <v>0</v>
      </c>
      <c r="J229" s="173"/>
      <c r="K229" s="174">
        <f>ROUND(E229*J229,2)</f>
        <v>0</v>
      </c>
      <c r="L229" s="174">
        <v>21</v>
      </c>
      <c r="M229" s="174">
        <f>G229*(1+L229/100)</f>
        <v>0</v>
      </c>
      <c r="N229" s="174">
        <v>3.1E-4</v>
      </c>
      <c r="O229" s="174">
        <f>ROUND(E229*N229,2)</f>
        <v>0.26</v>
      </c>
      <c r="P229" s="174">
        <v>0</v>
      </c>
      <c r="Q229" s="174">
        <f>ROUND(E229*P229,2)</f>
        <v>0</v>
      </c>
      <c r="R229" s="174"/>
      <c r="S229" s="174" t="s">
        <v>261</v>
      </c>
      <c r="T229" s="175" t="s">
        <v>261</v>
      </c>
      <c r="U229" s="161">
        <v>2.5999999999999999E-2</v>
      </c>
      <c r="V229" s="161">
        <f>ROUND(E229*U229,2)</f>
        <v>21.79</v>
      </c>
      <c r="W229" s="161"/>
      <c r="X229" s="152"/>
      <c r="Y229" s="152"/>
      <c r="Z229" s="152"/>
      <c r="AA229" s="152"/>
      <c r="AB229" s="152"/>
      <c r="AC229" s="152"/>
      <c r="AD229" s="152"/>
      <c r="AE229" s="152"/>
      <c r="AF229" s="152"/>
      <c r="AG229" s="152" t="s">
        <v>1272</v>
      </c>
      <c r="AH229" s="152"/>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c r="BD229" s="152"/>
      <c r="BE229" s="152"/>
      <c r="BF229" s="152"/>
      <c r="BG229" s="152"/>
      <c r="BH229" s="152"/>
    </row>
    <row r="230" spans="1:60" outlineLevel="1" x14ac:dyDescent="0.2">
      <c r="A230" s="159"/>
      <c r="B230" s="160"/>
      <c r="C230" s="194" t="s">
        <v>1418</v>
      </c>
      <c r="D230" s="190"/>
      <c r="E230" s="191"/>
      <c r="F230" s="161"/>
      <c r="G230" s="161"/>
      <c r="H230" s="161"/>
      <c r="I230" s="161"/>
      <c r="J230" s="161"/>
      <c r="K230" s="161"/>
      <c r="L230" s="161"/>
      <c r="M230" s="161"/>
      <c r="N230" s="161"/>
      <c r="O230" s="161"/>
      <c r="P230" s="161"/>
      <c r="Q230" s="161"/>
      <c r="R230" s="161"/>
      <c r="S230" s="161"/>
      <c r="T230" s="161"/>
      <c r="U230" s="161"/>
      <c r="V230" s="161"/>
      <c r="W230" s="161"/>
      <c r="X230" s="152"/>
      <c r="Y230" s="152"/>
      <c r="Z230" s="152"/>
      <c r="AA230" s="152"/>
      <c r="AB230" s="152"/>
      <c r="AC230" s="152"/>
      <c r="AD230" s="152"/>
      <c r="AE230" s="152"/>
      <c r="AF230" s="152"/>
      <c r="AG230" s="152" t="s">
        <v>299</v>
      </c>
      <c r="AH230" s="152">
        <v>0</v>
      </c>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2"/>
      <c r="BG230" s="152"/>
      <c r="BH230" s="152"/>
    </row>
    <row r="231" spans="1:60" outlineLevel="1" x14ac:dyDescent="0.2">
      <c r="A231" s="159"/>
      <c r="B231" s="160"/>
      <c r="C231" s="194" t="s">
        <v>1305</v>
      </c>
      <c r="D231" s="190"/>
      <c r="E231" s="191"/>
      <c r="F231" s="161"/>
      <c r="G231" s="161"/>
      <c r="H231" s="161"/>
      <c r="I231" s="161"/>
      <c r="J231" s="161"/>
      <c r="K231" s="161"/>
      <c r="L231" s="161"/>
      <c r="M231" s="161"/>
      <c r="N231" s="161"/>
      <c r="O231" s="161"/>
      <c r="P231" s="161"/>
      <c r="Q231" s="161"/>
      <c r="R231" s="161"/>
      <c r="S231" s="161"/>
      <c r="T231" s="161"/>
      <c r="U231" s="161"/>
      <c r="V231" s="161"/>
      <c r="W231" s="161"/>
      <c r="X231" s="152"/>
      <c r="Y231" s="152"/>
      <c r="Z231" s="152"/>
      <c r="AA231" s="152"/>
      <c r="AB231" s="152"/>
      <c r="AC231" s="152"/>
      <c r="AD231" s="152"/>
      <c r="AE231" s="152"/>
      <c r="AF231" s="152"/>
      <c r="AG231" s="152" t="s">
        <v>299</v>
      </c>
      <c r="AH231" s="152">
        <v>0</v>
      </c>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2"/>
      <c r="BG231" s="152"/>
      <c r="BH231" s="152"/>
    </row>
    <row r="232" spans="1:60" outlineLevel="1" x14ac:dyDescent="0.2">
      <c r="A232" s="159"/>
      <c r="B232" s="160"/>
      <c r="C232" s="194" t="s">
        <v>1460</v>
      </c>
      <c r="D232" s="190"/>
      <c r="E232" s="191">
        <v>540.1</v>
      </c>
      <c r="F232" s="161"/>
      <c r="G232" s="161"/>
      <c r="H232" s="161"/>
      <c r="I232" s="161"/>
      <c r="J232" s="161"/>
      <c r="K232" s="161"/>
      <c r="L232" s="161"/>
      <c r="M232" s="161"/>
      <c r="N232" s="161"/>
      <c r="O232" s="161"/>
      <c r="P232" s="161"/>
      <c r="Q232" s="161"/>
      <c r="R232" s="161"/>
      <c r="S232" s="161"/>
      <c r="T232" s="161"/>
      <c r="U232" s="161"/>
      <c r="V232" s="161"/>
      <c r="W232" s="161"/>
      <c r="X232" s="152"/>
      <c r="Y232" s="152"/>
      <c r="Z232" s="152"/>
      <c r="AA232" s="152"/>
      <c r="AB232" s="152"/>
      <c r="AC232" s="152"/>
      <c r="AD232" s="152"/>
      <c r="AE232" s="152"/>
      <c r="AF232" s="152"/>
      <c r="AG232" s="152" t="s">
        <v>299</v>
      </c>
      <c r="AH232" s="152">
        <v>0</v>
      </c>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2"/>
      <c r="BG232" s="152"/>
      <c r="BH232" s="152"/>
    </row>
    <row r="233" spans="1:60" outlineLevel="1" x14ac:dyDescent="0.2">
      <c r="A233" s="159"/>
      <c r="B233" s="160"/>
      <c r="C233" s="194" t="s">
        <v>1307</v>
      </c>
      <c r="D233" s="190"/>
      <c r="E233" s="191"/>
      <c r="F233" s="161"/>
      <c r="G233" s="161"/>
      <c r="H233" s="161"/>
      <c r="I233" s="161"/>
      <c r="J233" s="161"/>
      <c r="K233" s="161"/>
      <c r="L233" s="161"/>
      <c r="M233" s="161"/>
      <c r="N233" s="161"/>
      <c r="O233" s="161"/>
      <c r="P233" s="161"/>
      <c r="Q233" s="161"/>
      <c r="R233" s="161"/>
      <c r="S233" s="161"/>
      <c r="T233" s="161"/>
      <c r="U233" s="161"/>
      <c r="V233" s="161"/>
      <c r="W233" s="161"/>
      <c r="X233" s="152"/>
      <c r="Y233" s="152"/>
      <c r="Z233" s="152"/>
      <c r="AA233" s="152"/>
      <c r="AB233" s="152"/>
      <c r="AC233" s="152"/>
      <c r="AD233" s="152"/>
      <c r="AE233" s="152"/>
      <c r="AF233" s="152"/>
      <c r="AG233" s="152" t="s">
        <v>299</v>
      </c>
      <c r="AH233" s="152">
        <v>0</v>
      </c>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c r="BD233" s="152"/>
      <c r="BE233" s="152"/>
      <c r="BF233" s="152"/>
      <c r="BG233" s="152"/>
      <c r="BH233" s="152"/>
    </row>
    <row r="234" spans="1:60" outlineLevel="1" x14ac:dyDescent="0.2">
      <c r="A234" s="159"/>
      <c r="B234" s="160"/>
      <c r="C234" s="194" t="s">
        <v>1461</v>
      </c>
      <c r="D234" s="190"/>
      <c r="E234" s="191">
        <v>206.8</v>
      </c>
      <c r="F234" s="161"/>
      <c r="G234" s="161"/>
      <c r="H234" s="161"/>
      <c r="I234" s="161"/>
      <c r="J234" s="161"/>
      <c r="K234" s="161"/>
      <c r="L234" s="161"/>
      <c r="M234" s="161"/>
      <c r="N234" s="161"/>
      <c r="O234" s="161"/>
      <c r="P234" s="161"/>
      <c r="Q234" s="161"/>
      <c r="R234" s="161"/>
      <c r="S234" s="161"/>
      <c r="T234" s="161"/>
      <c r="U234" s="161"/>
      <c r="V234" s="161"/>
      <c r="W234" s="161"/>
      <c r="X234" s="152"/>
      <c r="Y234" s="152"/>
      <c r="Z234" s="152"/>
      <c r="AA234" s="152"/>
      <c r="AB234" s="152"/>
      <c r="AC234" s="152"/>
      <c r="AD234" s="152"/>
      <c r="AE234" s="152"/>
      <c r="AF234" s="152"/>
      <c r="AG234" s="152" t="s">
        <v>299</v>
      </c>
      <c r="AH234" s="152">
        <v>0</v>
      </c>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s="152"/>
      <c r="BF234" s="152"/>
      <c r="BG234" s="152"/>
      <c r="BH234" s="152"/>
    </row>
    <row r="235" spans="1:60" outlineLevel="1" x14ac:dyDescent="0.2">
      <c r="A235" s="159"/>
      <c r="B235" s="160"/>
      <c r="C235" s="194" t="s">
        <v>1309</v>
      </c>
      <c r="D235" s="190"/>
      <c r="E235" s="191"/>
      <c r="F235" s="161"/>
      <c r="G235" s="161"/>
      <c r="H235" s="161"/>
      <c r="I235" s="161"/>
      <c r="J235" s="161"/>
      <c r="K235" s="161"/>
      <c r="L235" s="161"/>
      <c r="M235" s="161"/>
      <c r="N235" s="161"/>
      <c r="O235" s="161"/>
      <c r="P235" s="161"/>
      <c r="Q235" s="161"/>
      <c r="R235" s="161"/>
      <c r="S235" s="161"/>
      <c r="T235" s="161"/>
      <c r="U235" s="161"/>
      <c r="V235" s="161"/>
      <c r="W235" s="161"/>
      <c r="X235" s="152"/>
      <c r="Y235" s="152"/>
      <c r="Z235" s="152"/>
      <c r="AA235" s="152"/>
      <c r="AB235" s="152"/>
      <c r="AC235" s="152"/>
      <c r="AD235" s="152"/>
      <c r="AE235" s="152"/>
      <c r="AF235" s="152"/>
      <c r="AG235" s="152" t="s">
        <v>299</v>
      </c>
      <c r="AH235" s="152">
        <v>0</v>
      </c>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c r="BD235" s="152"/>
      <c r="BE235" s="152"/>
      <c r="BF235" s="152"/>
      <c r="BG235" s="152"/>
      <c r="BH235" s="152"/>
    </row>
    <row r="236" spans="1:60" outlineLevel="1" x14ac:dyDescent="0.2">
      <c r="A236" s="159"/>
      <c r="B236" s="160"/>
      <c r="C236" s="194" t="s">
        <v>1462</v>
      </c>
      <c r="D236" s="190"/>
      <c r="E236" s="191">
        <v>52.8</v>
      </c>
      <c r="F236" s="161"/>
      <c r="G236" s="161"/>
      <c r="H236" s="161"/>
      <c r="I236" s="161"/>
      <c r="J236" s="161"/>
      <c r="K236" s="161"/>
      <c r="L236" s="161"/>
      <c r="M236" s="161"/>
      <c r="N236" s="161"/>
      <c r="O236" s="161"/>
      <c r="P236" s="161"/>
      <c r="Q236" s="161"/>
      <c r="R236" s="161"/>
      <c r="S236" s="161"/>
      <c r="T236" s="161"/>
      <c r="U236" s="161"/>
      <c r="V236" s="161"/>
      <c r="W236" s="161"/>
      <c r="X236" s="152"/>
      <c r="Y236" s="152"/>
      <c r="Z236" s="152"/>
      <c r="AA236" s="152"/>
      <c r="AB236" s="152"/>
      <c r="AC236" s="152"/>
      <c r="AD236" s="152"/>
      <c r="AE236" s="152"/>
      <c r="AF236" s="152"/>
      <c r="AG236" s="152" t="s">
        <v>299</v>
      </c>
      <c r="AH236" s="152">
        <v>0</v>
      </c>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c r="BD236" s="152"/>
      <c r="BE236" s="152"/>
      <c r="BF236" s="152"/>
      <c r="BG236" s="152"/>
      <c r="BH236" s="152"/>
    </row>
    <row r="237" spans="1:60" outlineLevel="1" x14ac:dyDescent="0.2">
      <c r="A237" s="159"/>
      <c r="B237" s="160"/>
      <c r="C237" s="194" t="s">
        <v>1311</v>
      </c>
      <c r="D237" s="190"/>
      <c r="E237" s="191"/>
      <c r="F237" s="161"/>
      <c r="G237" s="161"/>
      <c r="H237" s="161"/>
      <c r="I237" s="161"/>
      <c r="J237" s="161"/>
      <c r="K237" s="161"/>
      <c r="L237" s="161"/>
      <c r="M237" s="161"/>
      <c r="N237" s="161"/>
      <c r="O237" s="161"/>
      <c r="P237" s="161"/>
      <c r="Q237" s="161"/>
      <c r="R237" s="161"/>
      <c r="S237" s="161"/>
      <c r="T237" s="161"/>
      <c r="U237" s="161"/>
      <c r="V237" s="161"/>
      <c r="W237" s="161"/>
      <c r="X237" s="152"/>
      <c r="Y237" s="152"/>
      <c r="Z237" s="152"/>
      <c r="AA237" s="152"/>
      <c r="AB237" s="152"/>
      <c r="AC237" s="152"/>
      <c r="AD237" s="152"/>
      <c r="AE237" s="152"/>
      <c r="AF237" s="152"/>
      <c r="AG237" s="152" t="s">
        <v>299</v>
      </c>
      <c r="AH237" s="152">
        <v>0</v>
      </c>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2"/>
      <c r="BG237" s="152"/>
      <c r="BH237" s="152"/>
    </row>
    <row r="238" spans="1:60" outlineLevel="1" x14ac:dyDescent="0.2">
      <c r="A238" s="159"/>
      <c r="B238" s="160"/>
      <c r="C238" s="194" t="s">
        <v>1463</v>
      </c>
      <c r="D238" s="190"/>
      <c r="E238" s="191">
        <v>38.5</v>
      </c>
      <c r="F238" s="161"/>
      <c r="G238" s="161"/>
      <c r="H238" s="161"/>
      <c r="I238" s="161"/>
      <c r="J238" s="161"/>
      <c r="K238" s="161"/>
      <c r="L238" s="161"/>
      <c r="M238" s="161"/>
      <c r="N238" s="161"/>
      <c r="O238" s="161"/>
      <c r="P238" s="161"/>
      <c r="Q238" s="161"/>
      <c r="R238" s="161"/>
      <c r="S238" s="161"/>
      <c r="T238" s="161"/>
      <c r="U238" s="161"/>
      <c r="V238" s="161"/>
      <c r="W238" s="161"/>
      <c r="X238" s="152"/>
      <c r="Y238" s="152"/>
      <c r="Z238" s="152"/>
      <c r="AA238" s="152"/>
      <c r="AB238" s="152"/>
      <c r="AC238" s="152"/>
      <c r="AD238" s="152"/>
      <c r="AE238" s="152"/>
      <c r="AF238" s="152"/>
      <c r="AG238" s="152" t="s">
        <v>299</v>
      </c>
      <c r="AH238" s="152">
        <v>0</v>
      </c>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c r="BD238" s="152"/>
      <c r="BE238" s="152"/>
      <c r="BF238" s="152"/>
      <c r="BG238" s="152"/>
      <c r="BH238" s="152"/>
    </row>
    <row r="239" spans="1:60" outlineLevel="1" x14ac:dyDescent="0.2">
      <c r="A239" s="169">
        <v>48</v>
      </c>
      <c r="B239" s="170" t="s">
        <v>1464</v>
      </c>
      <c r="C239" s="186" t="s">
        <v>1465</v>
      </c>
      <c r="D239" s="171" t="s">
        <v>369</v>
      </c>
      <c r="E239" s="172">
        <v>491</v>
      </c>
      <c r="F239" s="173"/>
      <c r="G239" s="174">
        <f>ROUND(E239*F239,2)</f>
        <v>0</v>
      </c>
      <c r="H239" s="173"/>
      <c r="I239" s="174">
        <f>ROUND(E239*H239,2)</f>
        <v>0</v>
      </c>
      <c r="J239" s="173"/>
      <c r="K239" s="174">
        <f>ROUND(E239*J239,2)</f>
        <v>0</v>
      </c>
      <c r="L239" s="174">
        <v>21</v>
      </c>
      <c r="M239" s="174">
        <f>G239*(1+L239/100)</f>
        <v>0</v>
      </c>
      <c r="N239" s="174">
        <v>0</v>
      </c>
      <c r="O239" s="174">
        <f>ROUND(E239*N239,2)</f>
        <v>0</v>
      </c>
      <c r="P239" s="174">
        <v>0</v>
      </c>
      <c r="Q239" s="174">
        <f>ROUND(E239*P239,2)</f>
        <v>0</v>
      </c>
      <c r="R239" s="174"/>
      <c r="S239" s="174" t="s">
        <v>261</v>
      </c>
      <c r="T239" s="175" t="s">
        <v>261</v>
      </c>
      <c r="U239" s="161">
        <v>0.27600000000000002</v>
      </c>
      <c r="V239" s="161">
        <f>ROUND(E239*U239,2)</f>
        <v>135.52000000000001</v>
      </c>
      <c r="W239" s="161"/>
      <c r="X239" s="152"/>
      <c r="Y239" s="152"/>
      <c r="Z239" s="152"/>
      <c r="AA239" s="152"/>
      <c r="AB239" s="152"/>
      <c r="AC239" s="152"/>
      <c r="AD239" s="152"/>
      <c r="AE239" s="152"/>
      <c r="AF239" s="152"/>
      <c r="AG239" s="152" t="s">
        <v>1272</v>
      </c>
      <c r="AH239" s="152"/>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c r="BD239" s="152"/>
      <c r="BE239" s="152"/>
      <c r="BF239" s="152"/>
      <c r="BG239" s="152"/>
      <c r="BH239" s="152"/>
    </row>
    <row r="240" spans="1:60" outlineLevel="1" x14ac:dyDescent="0.2">
      <c r="A240" s="159"/>
      <c r="B240" s="160"/>
      <c r="C240" s="194" t="s">
        <v>1418</v>
      </c>
      <c r="D240" s="190"/>
      <c r="E240" s="191"/>
      <c r="F240" s="161"/>
      <c r="G240" s="161"/>
      <c r="H240" s="161"/>
      <c r="I240" s="161"/>
      <c r="J240" s="161"/>
      <c r="K240" s="161"/>
      <c r="L240" s="161"/>
      <c r="M240" s="161"/>
      <c r="N240" s="161"/>
      <c r="O240" s="161"/>
      <c r="P240" s="161"/>
      <c r="Q240" s="161"/>
      <c r="R240" s="161"/>
      <c r="S240" s="161"/>
      <c r="T240" s="161"/>
      <c r="U240" s="161"/>
      <c r="V240" s="161"/>
      <c r="W240" s="161"/>
      <c r="X240" s="152"/>
      <c r="Y240" s="152"/>
      <c r="Z240" s="152"/>
      <c r="AA240" s="152"/>
      <c r="AB240" s="152"/>
      <c r="AC240" s="152"/>
      <c r="AD240" s="152"/>
      <c r="AE240" s="152"/>
      <c r="AF240" s="152"/>
      <c r="AG240" s="152" t="s">
        <v>299</v>
      </c>
      <c r="AH240" s="152">
        <v>0</v>
      </c>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c r="BD240" s="152"/>
      <c r="BE240" s="152"/>
      <c r="BF240" s="152"/>
      <c r="BG240" s="152"/>
      <c r="BH240" s="152"/>
    </row>
    <row r="241" spans="1:60" outlineLevel="1" x14ac:dyDescent="0.2">
      <c r="A241" s="159"/>
      <c r="B241" s="160"/>
      <c r="C241" s="194" t="s">
        <v>1419</v>
      </c>
      <c r="D241" s="190"/>
      <c r="E241" s="191"/>
      <c r="F241" s="161"/>
      <c r="G241" s="161"/>
      <c r="H241" s="161"/>
      <c r="I241" s="161"/>
      <c r="J241" s="161"/>
      <c r="K241" s="161"/>
      <c r="L241" s="161"/>
      <c r="M241" s="161"/>
      <c r="N241" s="161"/>
      <c r="O241" s="161"/>
      <c r="P241" s="161"/>
      <c r="Q241" s="161"/>
      <c r="R241" s="161"/>
      <c r="S241" s="161"/>
      <c r="T241" s="161"/>
      <c r="U241" s="161"/>
      <c r="V241" s="161"/>
      <c r="W241" s="161"/>
      <c r="X241" s="152"/>
      <c r="Y241" s="152"/>
      <c r="Z241" s="152"/>
      <c r="AA241" s="152"/>
      <c r="AB241" s="152"/>
      <c r="AC241" s="152"/>
      <c r="AD241" s="152"/>
      <c r="AE241" s="152"/>
      <c r="AF241" s="152"/>
      <c r="AG241" s="152" t="s">
        <v>299</v>
      </c>
      <c r="AH241" s="152">
        <v>0</v>
      </c>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c r="BD241" s="152"/>
      <c r="BE241" s="152"/>
      <c r="BF241" s="152"/>
      <c r="BG241" s="152"/>
      <c r="BH241" s="152"/>
    </row>
    <row r="242" spans="1:60" outlineLevel="1" x14ac:dyDescent="0.2">
      <c r="A242" s="159"/>
      <c r="B242" s="160"/>
      <c r="C242" s="194" t="s">
        <v>1420</v>
      </c>
      <c r="D242" s="190"/>
      <c r="E242" s="191">
        <v>40</v>
      </c>
      <c r="F242" s="161"/>
      <c r="G242" s="161"/>
      <c r="H242" s="161"/>
      <c r="I242" s="161"/>
      <c r="J242" s="161"/>
      <c r="K242" s="161"/>
      <c r="L242" s="161"/>
      <c r="M242" s="161"/>
      <c r="N242" s="161"/>
      <c r="O242" s="161"/>
      <c r="P242" s="161"/>
      <c r="Q242" s="161"/>
      <c r="R242" s="161"/>
      <c r="S242" s="161"/>
      <c r="T242" s="161"/>
      <c r="U242" s="161"/>
      <c r="V242" s="161"/>
      <c r="W242" s="161"/>
      <c r="X242" s="152"/>
      <c r="Y242" s="152"/>
      <c r="Z242" s="152"/>
      <c r="AA242" s="152"/>
      <c r="AB242" s="152"/>
      <c r="AC242" s="152"/>
      <c r="AD242" s="152"/>
      <c r="AE242" s="152"/>
      <c r="AF242" s="152"/>
      <c r="AG242" s="152" t="s">
        <v>299</v>
      </c>
      <c r="AH242" s="152">
        <v>0</v>
      </c>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152"/>
      <c r="BF242" s="152"/>
      <c r="BG242" s="152"/>
      <c r="BH242" s="152"/>
    </row>
    <row r="243" spans="1:60" outlineLevel="1" x14ac:dyDescent="0.2">
      <c r="A243" s="159"/>
      <c r="B243" s="160"/>
      <c r="C243" s="194" t="s">
        <v>1421</v>
      </c>
      <c r="D243" s="190"/>
      <c r="E243" s="191"/>
      <c r="F243" s="161"/>
      <c r="G243" s="161"/>
      <c r="H243" s="161"/>
      <c r="I243" s="161"/>
      <c r="J243" s="161"/>
      <c r="K243" s="161"/>
      <c r="L243" s="161"/>
      <c r="M243" s="161"/>
      <c r="N243" s="161"/>
      <c r="O243" s="161"/>
      <c r="P243" s="161"/>
      <c r="Q243" s="161"/>
      <c r="R243" s="161"/>
      <c r="S243" s="161"/>
      <c r="T243" s="161"/>
      <c r="U243" s="161"/>
      <c r="V243" s="161"/>
      <c r="W243" s="161"/>
      <c r="X243" s="152"/>
      <c r="Y243" s="152"/>
      <c r="Z243" s="152"/>
      <c r="AA243" s="152"/>
      <c r="AB243" s="152"/>
      <c r="AC243" s="152"/>
      <c r="AD243" s="152"/>
      <c r="AE243" s="152"/>
      <c r="AF243" s="152"/>
      <c r="AG243" s="152" t="s">
        <v>299</v>
      </c>
      <c r="AH243" s="152">
        <v>0</v>
      </c>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c r="BD243" s="152"/>
      <c r="BE243" s="152"/>
      <c r="BF243" s="152"/>
      <c r="BG243" s="152"/>
      <c r="BH243" s="152"/>
    </row>
    <row r="244" spans="1:60" outlineLevel="1" x14ac:dyDescent="0.2">
      <c r="A244" s="159"/>
      <c r="B244" s="160"/>
      <c r="C244" s="194" t="s">
        <v>1422</v>
      </c>
      <c r="D244" s="190"/>
      <c r="E244" s="191">
        <v>162</v>
      </c>
      <c r="F244" s="161"/>
      <c r="G244" s="161"/>
      <c r="H244" s="161"/>
      <c r="I244" s="161"/>
      <c r="J244" s="161"/>
      <c r="K244" s="161"/>
      <c r="L244" s="161"/>
      <c r="M244" s="161"/>
      <c r="N244" s="161"/>
      <c r="O244" s="161"/>
      <c r="P244" s="161"/>
      <c r="Q244" s="161"/>
      <c r="R244" s="161"/>
      <c r="S244" s="161"/>
      <c r="T244" s="161"/>
      <c r="U244" s="161"/>
      <c r="V244" s="161"/>
      <c r="W244" s="161"/>
      <c r="X244" s="152"/>
      <c r="Y244" s="152"/>
      <c r="Z244" s="152"/>
      <c r="AA244" s="152"/>
      <c r="AB244" s="152"/>
      <c r="AC244" s="152"/>
      <c r="AD244" s="152"/>
      <c r="AE244" s="152"/>
      <c r="AF244" s="152"/>
      <c r="AG244" s="152" t="s">
        <v>299</v>
      </c>
      <c r="AH244" s="152">
        <v>0</v>
      </c>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c r="BD244" s="152"/>
      <c r="BE244" s="152"/>
      <c r="BF244" s="152"/>
      <c r="BG244" s="152"/>
      <c r="BH244" s="152"/>
    </row>
    <row r="245" spans="1:60" outlineLevel="1" x14ac:dyDescent="0.2">
      <c r="A245" s="159"/>
      <c r="B245" s="160"/>
      <c r="C245" s="194" t="s">
        <v>1423</v>
      </c>
      <c r="D245" s="190"/>
      <c r="E245" s="191"/>
      <c r="F245" s="161"/>
      <c r="G245" s="161"/>
      <c r="H245" s="161"/>
      <c r="I245" s="161"/>
      <c r="J245" s="161"/>
      <c r="K245" s="161"/>
      <c r="L245" s="161"/>
      <c r="M245" s="161"/>
      <c r="N245" s="161"/>
      <c r="O245" s="161"/>
      <c r="P245" s="161"/>
      <c r="Q245" s="161"/>
      <c r="R245" s="161"/>
      <c r="S245" s="161"/>
      <c r="T245" s="161"/>
      <c r="U245" s="161"/>
      <c r="V245" s="161"/>
      <c r="W245" s="161"/>
      <c r="X245" s="152"/>
      <c r="Y245" s="152"/>
      <c r="Z245" s="152"/>
      <c r="AA245" s="152"/>
      <c r="AB245" s="152"/>
      <c r="AC245" s="152"/>
      <c r="AD245" s="152"/>
      <c r="AE245" s="152"/>
      <c r="AF245" s="152"/>
      <c r="AG245" s="152" t="s">
        <v>299</v>
      </c>
      <c r="AH245" s="152">
        <v>0</v>
      </c>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c r="BD245" s="152"/>
      <c r="BE245" s="152"/>
      <c r="BF245" s="152"/>
      <c r="BG245" s="152"/>
      <c r="BH245" s="152"/>
    </row>
    <row r="246" spans="1:60" outlineLevel="1" x14ac:dyDescent="0.2">
      <c r="A246" s="159"/>
      <c r="B246" s="160"/>
      <c r="C246" s="194" t="s">
        <v>1424</v>
      </c>
      <c r="D246" s="190"/>
      <c r="E246" s="191">
        <v>91</v>
      </c>
      <c r="F246" s="161"/>
      <c r="G246" s="161"/>
      <c r="H246" s="161"/>
      <c r="I246" s="161"/>
      <c r="J246" s="161"/>
      <c r="K246" s="161"/>
      <c r="L246" s="161"/>
      <c r="M246" s="161"/>
      <c r="N246" s="161"/>
      <c r="O246" s="161"/>
      <c r="P246" s="161"/>
      <c r="Q246" s="161"/>
      <c r="R246" s="161"/>
      <c r="S246" s="161"/>
      <c r="T246" s="161"/>
      <c r="U246" s="161"/>
      <c r="V246" s="161"/>
      <c r="W246" s="161"/>
      <c r="X246" s="152"/>
      <c r="Y246" s="152"/>
      <c r="Z246" s="152"/>
      <c r="AA246" s="152"/>
      <c r="AB246" s="152"/>
      <c r="AC246" s="152"/>
      <c r="AD246" s="152"/>
      <c r="AE246" s="152"/>
      <c r="AF246" s="152"/>
      <c r="AG246" s="152" t="s">
        <v>299</v>
      </c>
      <c r="AH246" s="152">
        <v>0</v>
      </c>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c r="BD246" s="152"/>
      <c r="BE246" s="152"/>
      <c r="BF246" s="152"/>
      <c r="BG246" s="152"/>
      <c r="BH246" s="152"/>
    </row>
    <row r="247" spans="1:60" outlineLevel="1" x14ac:dyDescent="0.2">
      <c r="A247" s="159"/>
      <c r="B247" s="160"/>
      <c r="C247" s="194" t="s">
        <v>1425</v>
      </c>
      <c r="D247" s="190"/>
      <c r="E247" s="191"/>
      <c r="F247" s="161"/>
      <c r="G247" s="161"/>
      <c r="H247" s="161"/>
      <c r="I247" s="161"/>
      <c r="J247" s="161"/>
      <c r="K247" s="161"/>
      <c r="L247" s="161"/>
      <c r="M247" s="161"/>
      <c r="N247" s="161"/>
      <c r="O247" s="161"/>
      <c r="P247" s="161"/>
      <c r="Q247" s="161"/>
      <c r="R247" s="161"/>
      <c r="S247" s="161"/>
      <c r="T247" s="161"/>
      <c r="U247" s="161"/>
      <c r="V247" s="161"/>
      <c r="W247" s="161"/>
      <c r="X247" s="152"/>
      <c r="Y247" s="152"/>
      <c r="Z247" s="152"/>
      <c r="AA247" s="152"/>
      <c r="AB247" s="152"/>
      <c r="AC247" s="152"/>
      <c r="AD247" s="152"/>
      <c r="AE247" s="152"/>
      <c r="AF247" s="152"/>
      <c r="AG247" s="152" t="s">
        <v>299</v>
      </c>
      <c r="AH247" s="152">
        <v>0</v>
      </c>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c r="BD247" s="152"/>
      <c r="BE247" s="152"/>
      <c r="BF247" s="152"/>
      <c r="BG247" s="152"/>
      <c r="BH247" s="152"/>
    </row>
    <row r="248" spans="1:60" outlineLevel="1" x14ac:dyDescent="0.2">
      <c r="A248" s="159"/>
      <c r="B248" s="160"/>
      <c r="C248" s="194" t="s">
        <v>1426</v>
      </c>
      <c r="D248" s="190"/>
      <c r="E248" s="191">
        <v>13</v>
      </c>
      <c r="F248" s="161"/>
      <c r="G248" s="161"/>
      <c r="H248" s="161"/>
      <c r="I248" s="161"/>
      <c r="J248" s="161"/>
      <c r="K248" s="161"/>
      <c r="L248" s="161"/>
      <c r="M248" s="161"/>
      <c r="N248" s="161"/>
      <c r="O248" s="161"/>
      <c r="P248" s="161"/>
      <c r="Q248" s="161"/>
      <c r="R248" s="161"/>
      <c r="S248" s="161"/>
      <c r="T248" s="161"/>
      <c r="U248" s="161"/>
      <c r="V248" s="161"/>
      <c r="W248" s="161"/>
      <c r="X248" s="152"/>
      <c r="Y248" s="152"/>
      <c r="Z248" s="152"/>
      <c r="AA248" s="152"/>
      <c r="AB248" s="152"/>
      <c r="AC248" s="152"/>
      <c r="AD248" s="152"/>
      <c r="AE248" s="152"/>
      <c r="AF248" s="152"/>
      <c r="AG248" s="152" t="s">
        <v>299</v>
      </c>
      <c r="AH248" s="152">
        <v>0</v>
      </c>
      <c r="AI248" s="152"/>
      <c r="AJ248" s="152"/>
      <c r="AK248" s="152"/>
      <c r="AL248" s="152"/>
      <c r="AM248" s="152"/>
      <c r="AN248" s="152"/>
      <c r="AO248" s="152"/>
      <c r="AP248" s="152"/>
      <c r="AQ248" s="152"/>
      <c r="AR248" s="152"/>
      <c r="AS248" s="152"/>
      <c r="AT248" s="152"/>
      <c r="AU248" s="152"/>
      <c r="AV248" s="152"/>
      <c r="AW248" s="152"/>
      <c r="AX248" s="152"/>
      <c r="AY248" s="152"/>
      <c r="AZ248" s="152"/>
      <c r="BA248" s="152"/>
      <c r="BB248" s="152"/>
      <c r="BC248" s="152"/>
      <c r="BD248" s="152"/>
      <c r="BE248" s="152"/>
      <c r="BF248" s="152"/>
      <c r="BG248" s="152"/>
      <c r="BH248" s="152"/>
    </row>
    <row r="249" spans="1:60" outlineLevel="1" x14ac:dyDescent="0.2">
      <c r="A249" s="159"/>
      <c r="B249" s="160"/>
      <c r="C249" s="194" t="s">
        <v>1427</v>
      </c>
      <c r="D249" s="190"/>
      <c r="E249" s="191"/>
      <c r="F249" s="161"/>
      <c r="G249" s="161"/>
      <c r="H249" s="161"/>
      <c r="I249" s="161"/>
      <c r="J249" s="161"/>
      <c r="K249" s="161"/>
      <c r="L249" s="161"/>
      <c r="M249" s="161"/>
      <c r="N249" s="161"/>
      <c r="O249" s="161"/>
      <c r="P249" s="161"/>
      <c r="Q249" s="161"/>
      <c r="R249" s="161"/>
      <c r="S249" s="161"/>
      <c r="T249" s="161"/>
      <c r="U249" s="161"/>
      <c r="V249" s="161"/>
      <c r="W249" s="161"/>
      <c r="X249" s="152"/>
      <c r="Y249" s="152"/>
      <c r="Z249" s="152"/>
      <c r="AA249" s="152"/>
      <c r="AB249" s="152"/>
      <c r="AC249" s="152"/>
      <c r="AD249" s="152"/>
      <c r="AE249" s="152"/>
      <c r="AF249" s="152"/>
      <c r="AG249" s="152" t="s">
        <v>299</v>
      </c>
      <c r="AH249" s="152">
        <v>0</v>
      </c>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c r="BD249" s="152"/>
      <c r="BE249" s="152"/>
      <c r="BF249" s="152"/>
      <c r="BG249" s="152"/>
      <c r="BH249" s="152"/>
    </row>
    <row r="250" spans="1:60" outlineLevel="1" x14ac:dyDescent="0.2">
      <c r="A250" s="159"/>
      <c r="B250" s="160"/>
      <c r="C250" s="194" t="s">
        <v>1428</v>
      </c>
      <c r="D250" s="190"/>
      <c r="E250" s="191">
        <v>26</v>
      </c>
      <c r="F250" s="161"/>
      <c r="G250" s="161"/>
      <c r="H250" s="161"/>
      <c r="I250" s="161"/>
      <c r="J250" s="161"/>
      <c r="K250" s="161"/>
      <c r="L250" s="161"/>
      <c r="M250" s="161"/>
      <c r="N250" s="161"/>
      <c r="O250" s="161"/>
      <c r="P250" s="161"/>
      <c r="Q250" s="161"/>
      <c r="R250" s="161"/>
      <c r="S250" s="161"/>
      <c r="T250" s="161"/>
      <c r="U250" s="161"/>
      <c r="V250" s="161"/>
      <c r="W250" s="161"/>
      <c r="X250" s="152"/>
      <c r="Y250" s="152"/>
      <c r="Z250" s="152"/>
      <c r="AA250" s="152"/>
      <c r="AB250" s="152"/>
      <c r="AC250" s="152"/>
      <c r="AD250" s="152"/>
      <c r="AE250" s="152"/>
      <c r="AF250" s="152"/>
      <c r="AG250" s="152" t="s">
        <v>299</v>
      </c>
      <c r="AH250" s="152">
        <v>0</v>
      </c>
      <c r="AI250" s="152"/>
      <c r="AJ250" s="152"/>
      <c r="AK250" s="152"/>
      <c r="AL250" s="152"/>
      <c r="AM250" s="152"/>
      <c r="AN250" s="152"/>
      <c r="AO250" s="152"/>
      <c r="AP250" s="152"/>
      <c r="AQ250" s="152"/>
      <c r="AR250" s="152"/>
      <c r="AS250" s="152"/>
      <c r="AT250" s="152"/>
      <c r="AU250" s="152"/>
      <c r="AV250" s="152"/>
      <c r="AW250" s="152"/>
      <c r="AX250" s="152"/>
      <c r="AY250" s="152"/>
      <c r="AZ250" s="152"/>
      <c r="BA250" s="152"/>
      <c r="BB250" s="152"/>
      <c r="BC250" s="152"/>
      <c r="BD250" s="152"/>
      <c r="BE250" s="152"/>
      <c r="BF250" s="152"/>
      <c r="BG250" s="152"/>
      <c r="BH250" s="152"/>
    </row>
    <row r="251" spans="1:60" outlineLevel="1" x14ac:dyDescent="0.2">
      <c r="A251" s="159"/>
      <c r="B251" s="160"/>
      <c r="C251" s="194" t="s">
        <v>1429</v>
      </c>
      <c r="D251" s="190"/>
      <c r="E251" s="191"/>
      <c r="F251" s="161"/>
      <c r="G251" s="161"/>
      <c r="H251" s="161"/>
      <c r="I251" s="161"/>
      <c r="J251" s="161"/>
      <c r="K251" s="161"/>
      <c r="L251" s="161"/>
      <c r="M251" s="161"/>
      <c r="N251" s="161"/>
      <c r="O251" s="161"/>
      <c r="P251" s="161"/>
      <c r="Q251" s="161"/>
      <c r="R251" s="161"/>
      <c r="S251" s="161"/>
      <c r="T251" s="161"/>
      <c r="U251" s="161"/>
      <c r="V251" s="161"/>
      <c r="W251" s="161"/>
      <c r="X251" s="152"/>
      <c r="Y251" s="152"/>
      <c r="Z251" s="152"/>
      <c r="AA251" s="152"/>
      <c r="AB251" s="152"/>
      <c r="AC251" s="152"/>
      <c r="AD251" s="152"/>
      <c r="AE251" s="152"/>
      <c r="AF251" s="152"/>
      <c r="AG251" s="152" t="s">
        <v>299</v>
      </c>
      <c r="AH251" s="152">
        <v>0</v>
      </c>
      <c r="AI251" s="152"/>
      <c r="AJ251" s="152"/>
      <c r="AK251" s="152"/>
      <c r="AL251" s="152"/>
      <c r="AM251" s="152"/>
      <c r="AN251" s="152"/>
      <c r="AO251" s="152"/>
      <c r="AP251" s="152"/>
      <c r="AQ251" s="152"/>
      <c r="AR251" s="152"/>
      <c r="AS251" s="152"/>
      <c r="AT251" s="152"/>
      <c r="AU251" s="152"/>
      <c r="AV251" s="152"/>
      <c r="AW251" s="152"/>
      <c r="AX251" s="152"/>
      <c r="AY251" s="152"/>
      <c r="AZ251" s="152"/>
      <c r="BA251" s="152"/>
      <c r="BB251" s="152"/>
      <c r="BC251" s="152"/>
      <c r="BD251" s="152"/>
      <c r="BE251" s="152"/>
      <c r="BF251" s="152"/>
      <c r="BG251" s="152"/>
      <c r="BH251" s="152"/>
    </row>
    <row r="252" spans="1:60" outlineLevel="1" x14ac:dyDescent="0.2">
      <c r="A252" s="159"/>
      <c r="B252" s="160"/>
      <c r="C252" s="194" t="s">
        <v>1430</v>
      </c>
      <c r="D252" s="190"/>
      <c r="E252" s="191">
        <v>62</v>
      </c>
      <c r="F252" s="161"/>
      <c r="G252" s="161"/>
      <c r="H252" s="161"/>
      <c r="I252" s="161"/>
      <c r="J252" s="161"/>
      <c r="K252" s="161"/>
      <c r="L252" s="161"/>
      <c r="M252" s="161"/>
      <c r="N252" s="161"/>
      <c r="O252" s="161"/>
      <c r="P252" s="161"/>
      <c r="Q252" s="161"/>
      <c r="R252" s="161"/>
      <c r="S252" s="161"/>
      <c r="T252" s="161"/>
      <c r="U252" s="161"/>
      <c r="V252" s="161"/>
      <c r="W252" s="161"/>
      <c r="X252" s="152"/>
      <c r="Y252" s="152"/>
      <c r="Z252" s="152"/>
      <c r="AA252" s="152"/>
      <c r="AB252" s="152"/>
      <c r="AC252" s="152"/>
      <c r="AD252" s="152"/>
      <c r="AE252" s="152"/>
      <c r="AF252" s="152"/>
      <c r="AG252" s="152" t="s">
        <v>299</v>
      </c>
      <c r="AH252" s="152">
        <v>0</v>
      </c>
      <c r="AI252" s="152"/>
      <c r="AJ252" s="152"/>
      <c r="AK252" s="152"/>
      <c r="AL252" s="152"/>
      <c r="AM252" s="152"/>
      <c r="AN252" s="152"/>
      <c r="AO252" s="152"/>
      <c r="AP252" s="152"/>
      <c r="AQ252" s="152"/>
      <c r="AR252" s="152"/>
      <c r="AS252" s="152"/>
      <c r="AT252" s="152"/>
      <c r="AU252" s="152"/>
      <c r="AV252" s="152"/>
      <c r="AW252" s="152"/>
      <c r="AX252" s="152"/>
      <c r="AY252" s="152"/>
      <c r="AZ252" s="152"/>
      <c r="BA252" s="152"/>
      <c r="BB252" s="152"/>
      <c r="BC252" s="152"/>
      <c r="BD252" s="152"/>
      <c r="BE252" s="152"/>
      <c r="BF252" s="152"/>
      <c r="BG252" s="152"/>
      <c r="BH252" s="152"/>
    </row>
    <row r="253" spans="1:60" outlineLevel="1" x14ac:dyDescent="0.2">
      <c r="A253" s="159"/>
      <c r="B253" s="160"/>
      <c r="C253" s="194" t="s">
        <v>1431</v>
      </c>
      <c r="D253" s="190"/>
      <c r="E253" s="191"/>
      <c r="F253" s="161"/>
      <c r="G253" s="161"/>
      <c r="H253" s="161"/>
      <c r="I253" s="161"/>
      <c r="J253" s="161"/>
      <c r="K253" s="161"/>
      <c r="L253" s="161"/>
      <c r="M253" s="161"/>
      <c r="N253" s="161"/>
      <c r="O253" s="161"/>
      <c r="P253" s="161"/>
      <c r="Q253" s="161"/>
      <c r="R253" s="161"/>
      <c r="S253" s="161"/>
      <c r="T253" s="161"/>
      <c r="U253" s="161"/>
      <c r="V253" s="161"/>
      <c r="W253" s="161"/>
      <c r="X253" s="152"/>
      <c r="Y253" s="152"/>
      <c r="Z253" s="152"/>
      <c r="AA253" s="152"/>
      <c r="AB253" s="152"/>
      <c r="AC253" s="152"/>
      <c r="AD253" s="152"/>
      <c r="AE253" s="152"/>
      <c r="AF253" s="152"/>
      <c r="AG253" s="152" t="s">
        <v>299</v>
      </c>
      <c r="AH253" s="152">
        <v>0</v>
      </c>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c r="BD253" s="152"/>
      <c r="BE253" s="152"/>
      <c r="BF253" s="152"/>
      <c r="BG253" s="152"/>
      <c r="BH253" s="152"/>
    </row>
    <row r="254" spans="1:60" outlineLevel="1" x14ac:dyDescent="0.2">
      <c r="A254" s="159"/>
      <c r="B254" s="160"/>
      <c r="C254" s="194" t="s">
        <v>546</v>
      </c>
      <c r="D254" s="190"/>
      <c r="E254" s="191">
        <v>45</v>
      </c>
      <c r="F254" s="161"/>
      <c r="G254" s="161"/>
      <c r="H254" s="161"/>
      <c r="I254" s="161"/>
      <c r="J254" s="161"/>
      <c r="K254" s="161"/>
      <c r="L254" s="161"/>
      <c r="M254" s="161"/>
      <c r="N254" s="161"/>
      <c r="O254" s="161"/>
      <c r="P254" s="161"/>
      <c r="Q254" s="161"/>
      <c r="R254" s="161"/>
      <c r="S254" s="161"/>
      <c r="T254" s="161"/>
      <c r="U254" s="161"/>
      <c r="V254" s="161"/>
      <c r="W254" s="161"/>
      <c r="X254" s="152"/>
      <c r="Y254" s="152"/>
      <c r="Z254" s="152"/>
      <c r="AA254" s="152"/>
      <c r="AB254" s="152"/>
      <c r="AC254" s="152"/>
      <c r="AD254" s="152"/>
      <c r="AE254" s="152"/>
      <c r="AF254" s="152"/>
      <c r="AG254" s="152" t="s">
        <v>299</v>
      </c>
      <c r="AH254" s="152">
        <v>0</v>
      </c>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c r="BD254" s="152"/>
      <c r="BE254" s="152"/>
      <c r="BF254" s="152"/>
      <c r="BG254" s="152"/>
      <c r="BH254" s="152"/>
    </row>
    <row r="255" spans="1:60" outlineLevel="1" x14ac:dyDescent="0.2">
      <c r="A255" s="159"/>
      <c r="B255" s="160"/>
      <c r="C255" s="194" t="s">
        <v>1432</v>
      </c>
      <c r="D255" s="190"/>
      <c r="E255" s="191"/>
      <c r="F255" s="161"/>
      <c r="G255" s="161"/>
      <c r="H255" s="161"/>
      <c r="I255" s="161"/>
      <c r="J255" s="161"/>
      <c r="K255" s="161"/>
      <c r="L255" s="161"/>
      <c r="M255" s="161"/>
      <c r="N255" s="161"/>
      <c r="O255" s="161"/>
      <c r="P255" s="161"/>
      <c r="Q255" s="161"/>
      <c r="R255" s="161"/>
      <c r="S255" s="161"/>
      <c r="T255" s="161"/>
      <c r="U255" s="161"/>
      <c r="V255" s="161"/>
      <c r="W255" s="161"/>
      <c r="X255" s="152"/>
      <c r="Y255" s="152"/>
      <c r="Z255" s="152"/>
      <c r="AA255" s="152"/>
      <c r="AB255" s="152"/>
      <c r="AC255" s="152"/>
      <c r="AD255" s="152"/>
      <c r="AE255" s="152"/>
      <c r="AF255" s="152"/>
      <c r="AG255" s="152" t="s">
        <v>299</v>
      </c>
      <c r="AH255" s="152">
        <v>0</v>
      </c>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c r="BD255" s="152"/>
      <c r="BE255" s="152"/>
      <c r="BF255" s="152"/>
      <c r="BG255" s="152"/>
      <c r="BH255" s="152"/>
    </row>
    <row r="256" spans="1:60" outlineLevel="1" x14ac:dyDescent="0.2">
      <c r="A256" s="159"/>
      <c r="B256" s="160"/>
      <c r="C256" s="194" t="s">
        <v>747</v>
      </c>
      <c r="D256" s="190"/>
      <c r="E256" s="191">
        <v>21</v>
      </c>
      <c r="F256" s="161"/>
      <c r="G256" s="161"/>
      <c r="H256" s="161"/>
      <c r="I256" s="161"/>
      <c r="J256" s="161"/>
      <c r="K256" s="161"/>
      <c r="L256" s="161"/>
      <c r="M256" s="161"/>
      <c r="N256" s="161"/>
      <c r="O256" s="161"/>
      <c r="P256" s="161"/>
      <c r="Q256" s="161"/>
      <c r="R256" s="161"/>
      <c r="S256" s="161"/>
      <c r="T256" s="161"/>
      <c r="U256" s="161"/>
      <c r="V256" s="161"/>
      <c r="W256" s="161"/>
      <c r="X256" s="152"/>
      <c r="Y256" s="152"/>
      <c r="Z256" s="152"/>
      <c r="AA256" s="152"/>
      <c r="AB256" s="152"/>
      <c r="AC256" s="152"/>
      <c r="AD256" s="152"/>
      <c r="AE256" s="152"/>
      <c r="AF256" s="152"/>
      <c r="AG256" s="152" t="s">
        <v>299</v>
      </c>
      <c r="AH256" s="152">
        <v>0</v>
      </c>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row>
    <row r="257" spans="1:60" outlineLevel="1" x14ac:dyDescent="0.2">
      <c r="A257" s="159"/>
      <c r="B257" s="160"/>
      <c r="C257" s="194" t="s">
        <v>1433</v>
      </c>
      <c r="D257" s="190"/>
      <c r="E257" s="191"/>
      <c r="F257" s="161"/>
      <c r="G257" s="161"/>
      <c r="H257" s="161"/>
      <c r="I257" s="161"/>
      <c r="J257" s="161"/>
      <c r="K257" s="161"/>
      <c r="L257" s="161"/>
      <c r="M257" s="161"/>
      <c r="N257" s="161"/>
      <c r="O257" s="161"/>
      <c r="P257" s="161"/>
      <c r="Q257" s="161"/>
      <c r="R257" s="161"/>
      <c r="S257" s="161"/>
      <c r="T257" s="161"/>
      <c r="U257" s="161"/>
      <c r="V257" s="161"/>
      <c r="W257" s="161"/>
      <c r="X257" s="152"/>
      <c r="Y257" s="152"/>
      <c r="Z257" s="152"/>
      <c r="AA257" s="152"/>
      <c r="AB257" s="152"/>
      <c r="AC257" s="152"/>
      <c r="AD257" s="152"/>
      <c r="AE257" s="152"/>
      <c r="AF257" s="152"/>
      <c r="AG257" s="152" t="s">
        <v>299</v>
      </c>
      <c r="AH257" s="152">
        <v>0</v>
      </c>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row>
    <row r="258" spans="1:60" outlineLevel="1" x14ac:dyDescent="0.2">
      <c r="A258" s="159"/>
      <c r="B258" s="160"/>
      <c r="C258" s="194" t="s">
        <v>1434</v>
      </c>
      <c r="D258" s="190"/>
      <c r="E258" s="191">
        <v>31</v>
      </c>
      <c r="F258" s="161"/>
      <c r="G258" s="161"/>
      <c r="H258" s="161"/>
      <c r="I258" s="161"/>
      <c r="J258" s="161"/>
      <c r="K258" s="161"/>
      <c r="L258" s="161"/>
      <c r="M258" s="161"/>
      <c r="N258" s="161"/>
      <c r="O258" s="161"/>
      <c r="P258" s="161"/>
      <c r="Q258" s="161"/>
      <c r="R258" s="161"/>
      <c r="S258" s="161"/>
      <c r="T258" s="161"/>
      <c r="U258" s="161"/>
      <c r="V258" s="161"/>
      <c r="W258" s="161"/>
      <c r="X258" s="152"/>
      <c r="Y258" s="152"/>
      <c r="Z258" s="152"/>
      <c r="AA258" s="152"/>
      <c r="AB258" s="152"/>
      <c r="AC258" s="152"/>
      <c r="AD258" s="152"/>
      <c r="AE258" s="152"/>
      <c r="AF258" s="152"/>
      <c r="AG258" s="152" t="s">
        <v>299</v>
      </c>
      <c r="AH258" s="152">
        <v>0</v>
      </c>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row>
    <row r="259" spans="1:60" outlineLevel="1" x14ac:dyDescent="0.2">
      <c r="A259" s="169">
        <v>49</v>
      </c>
      <c r="B259" s="170" t="s">
        <v>1466</v>
      </c>
      <c r="C259" s="186" t="s">
        <v>1467</v>
      </c>
      <c r="D259" s="171" t="s">
        <v>369</v>
      </c>
      <c r="E259" s="172">
        <v>188</v>
      </c>
      <c r="F259" s="173"/>
      <c r="G259" s="174">
        <f>ROUND(E259*F259,2)</f>
        <v>0</v>
      </c>
      <c r="H259" s="173"/>
      <c r="I259" s="174">
        <f>ROUND(E259*H259,2)</f>
        <v>0</v>
      </c>
      <c r="J259" s="173"/>
      <c r="K259" s="174">
        <f>ROUND(E259*J259,2)</f>
        <v>0</v>
      </c>
      <c r="L259" s="174">
        <v>21</v>
      </c>
      <c r="M259" s="174">
        <f>G259*(1+L259/100)</f>
        <v>0</v>
      </c>
      <c r="N259" s="174">
        <v>0</v>
      </c>
      <c r="O259" s="174">
        <f>ROUND(E259*N259,2)</f>
        <v>0</v>
      </c>
      <c r="P259" s="174">
        <v>0</v>
      </c>
      <c r="Q259" s="174">
        <f>ROUND(E259*P259,2)</f>
        <v>0</v>
      </c>
      <c r="R259" s="174"/>
      <c r="S259" s="174" t="s">
        <v>261</v>
      </c>
      <c r="T259" s="175" t="s">
        <v>261</v>
      </c>
      <c r="U259" s="161">
        <v>0.53779999999999994</v>
      </c>
      <c r="V259" s="161">
        <f>ROUND(E259*U259,2)</f>
        <v>101.11</v>
      </c>
      <c r="W259" s="161"/>
      <c r="X259" s="152"/>
      <c r="Y259" s="152"/>
      <c r="Z259" s="152"/>
      <c r="AA259" s="152"/>
      <c r="AB259" s="152"/>
      <c r="AC259" s="152"/>
      <c r="AD259" s="152"/>
      <c r="AE259" s="152"/>
      <c r="AF259" s="152"/>
      <c r="AG259" s="152" t="s">
        <v>1272</v>
      </c>
      <c r="AH259" s="152"/>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c r="BD259" s="152"/>
      <c r="BE259" s="152"/>
      <c r="BF259" s="152"/>
      <c r="BG259" s="152"/>
      <c r="BH259" s="152"/>
    </row>
    <row r="260" spans="1:60" outlineLevel="1" x14ac:dyDescent="0.2">
      <c r="A260" s="159"/>
      <c r="B260" s="160"/>
      <c r="C260" s="194" t="s">
        <v>1418</v>
      </c>
      <c r="D260" s="190"/>
      <c r="E260" s="191"/>
      <c r="F260" s="161"/>
      <c r="G260" s="161"/>
      <c r="H260" s="161"/>
      <c r="I260" s="161"/>
      <c r="J260" s="161"/>
      <c r="K260" s="161"/>
      <c r="L260" s="161"/>
      <c r="M260" s="161"/>
      <c r="N260" s="161"/>
      <c r="O260" s="161"/>
      <c r="P260" s="161"/>
      <c r="Q260" s="161"/>
      <c r="R260" s="161"/>
      <c r="S260" s="161"/>
      <c r="T260" s="161"/>
      <c r="U260" s="161"/>
      <c r="V260" s="161"/>
      <c r="W260" s="161"/>
      <c r="X260" s="152"/>
      <c r="Y260" s="152"/>
      <c r="Z260" s="152"/>
      <c r="AA260" s="152"/>
      <c r="AB260" s="152"/>
      <c r="AC260" s="152"/>
      <c r="AD260" s="152"/>
      <c r="AE260" s="152"/>
      <c r="AF260" s="152"/>
      <c r="AG260" s="152" t="s">
        <v>299</v>
      </c>
      <c r="AH260" s="152">
        <v>0</v>
      </c>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c r="BD260" s="152"/>
      <c r="BE260" s="152"/>
      <c r="BF260" s="152"/>
      <c r="BG260" s="152"/>
      <c r="BH260" s="152"/>
    </row>
    <row r="261" spans="1:60" outlineLevel="1" x14ac:dyDescent="0.2">
      <c r="A261" s="159"/>
      <c r="B261" s="160"/>
      <c r="C261" s="194" t="s">
        <v>1437</v>
      </c>
      <c r="D261" s="190"/>
      <c r="E261" s="191"/>
      <c r="F261" s="161"/>
      <c r="G261" s="161"/>
      <c r="H261" s="161"/>
      <c r="I261" s="161"/>
      <c r="J261" s="161"/>
      <c r="K261" s="161"/>
      <c r="L261" s="161"/>
      <c r="M261" s="161"/>
      <c r="N261" s="161"/>
      <c r="O261" s="161"/>
      <c r="P261" s="161"/>
      <c r="Q261" s="161"/>
      <c r="R261" s="161"/>
      <c r="S261" s="161"/>
      <c r="T261" s="161"/>
      <c r="U261" s="161"/>
      <c r="V261" s="161"/>
      <c r="W261" s="161"/>
      <c r="X261" s="152"/>
      <c r="Y261" s="152"/>
      <c r="Z261" s="152"/>
      <c r="AA261" s="152"/>
      <c r="AB261" s="152"/>
      <c r="AC261" s="152"/>
      <c r="AD261" s="152"/>
      <c r="AE261" s="152"/>
      <c r="AF261" s="152"/>
      <c r="AG261" s="152" t="s">
        <v>299</v>
      </c>
      <c r="AH261" s="152">
        <v>0</v>
      </c>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c r="BD261" s="152"/>
      <c r="BE261" s="152"/>
      <c r="BF261" s="152"/>
      <c r="BG261" s="152"/>
      <c r="BH261" s="152"/>
    </row>
    <row r="262" spans="1:60" outlineLevel="1" x14ac:dyDescent="0.2">
      <c r="A262" s="159"/>
      <c r="B262" s="160"/>
      <c r="C262" s="194" t="s">
        <v>1438</v>
      </c>
      <c r="D262" s="190"/>
      <c r="E262" s="191">
        <v>80</v>
      </c>
      <c r="F262" s="161"/>
      <c r="G262" s="161"/>
      <c r="H262" s="161"/>
      <c r="I262" s="161"/>
      <c r="J262" s="161"/>
      <c r="K262" s="161"/>
      <c r="L262" s="161"/>
      <c r="M262" s="161"/>
      <c r="N262" s="161"/>
      <c r="O262" s="161"/>
      <c r="P262" s="161"/>
      <c r="Q262" s="161"/>
      <c r="R262" s="161"/>
      <c r="S262" s="161"/>
      <c r="T262" s="161"/>
      <c r="U262" s="161"/>
      <c r="V262" s="161"/>
      <c r="W262" s="161"/>
      <c r="X262" s="152"/>
      <c r="Y262" s="152"/>
      <c r="Z262" s="152"/>
      <c r="AA262" s="152"/>
      <c r="AB262" s="152"/>
      <c r="AC262" s="152"/>
      <c r="AD262" s="152"/>
      <c r="AE262" s="152"/>
      <c r="AF262" s="152"/>
      <c r="AG262" s="152" t="s">
        <v>299</v>
      </c>
      <c r="AH262" s="152">
        <v>0</v>
      </c>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c r="BD262" s="152"/>
      <c r="BE262" s="152"/>
      <c r="BF262" s="152"/>
      <c r="BG262" s="152"/>
      <c r="BH262" s="152"/>
    </row>
    <row r="263" spans="1:60" outlineLevel="1" x14ac:dyDescent="0.2">
      <c r="A263" s="159"/>
      <c r="B263" s="160"/>
      <c r="C263" s="194" t="s">
        <v>1439</v>
      </c>
      <c r="D263" s="190"/>
      <c r="E263" s="191"/>
      <c r="F263" s="161"/>
      <c r="G263" s="161"/>
      <c r="H263" s="161"/>
      <c r="I263" s="161"/>
      <c r="J263" s="161"/>
      <c r="K263" s="161"/>
      <c r="L263" s="161"/>
      <c r="M263" s="161"/>
      <c r="N263" s="161"/>
      <c r="O263" s="161"/>
      <c r="P263" s="161"/>
      <c r="Q263" s="161"/>
      <c r="R263" s="161"/>
      <c r="S263" s="161"/>
      <c r="T263" s="161"/>
      <c r="U263" s="161"/>
      <c r="V263" s="161"/>
      <c r="W263" s="161"/>
      <c r="X263" s="152"/>
      <c r="Y263" s="152"/>
      <c r="Z263" s="152"/>
      <c r="AA263" s="152"/>
      <c r="AB263" s="152"/>
      <c r="AC263" s="152"/>
      <c r="AD263" s="152"/>
      <c r="AE263" s="152"/>
      <c r="AF263" s="152"/>
      <c r="AG263" s="152" t="s">
        <v>299</v>
      </c>
      <c r="AH263" s="152">
        <v>0</v>
      </c>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c r="BD263" s="152"/>
      <c r="BE263" s="152"/>
      <c r="BF263" s="152"/>
      <c r="BG263" s="152"/>
      <c r="BH263" s="152"/>
    </row>
    <row r="264" spans="1:60" outlineLevel="1" x14ac:dyDescent="0.2">
      <c r="A264" s="159"/>
      <c r="B264" s="160"/>
      <c r="C264" s="194" t="s">
        <v>1440</v>
      </c>
      <c r="D264" s="190"/>
      <c r="E264" s="191">
        <v>108</v>
      </c>
      <c r="F264" s="161"/>
      <c r="G264" s="161"/>
      <c r="H264" s="161"/>
      <c r="I264" s="161"/>
      <c r="J264" s="161"/>
      <c r="K264" s="161"/>
      <c r="L264" s="161"/>
      <c r="M264" s="161"/>
      <c r="N264" s="161"/>
      <c r="O264" s="161"/>
      <c r="P264" s="161"/>
      <c r="Q264" s="161"/>
      <c r="R264" s="161"/>
      <c r="S264" s="161"/>
      <c r="T264" s="161"/>
      <c r="U264" s="161"/>
      <c r="V264" s="161"/>
      <c r="W264" s="161"/>
      <c r="X264" s="152"/>
      <c r="Y264" s="152"/>
      <c r="Z264" s="152"/>
      <c r="AA264" s="152"/>
      <c r="AB264" s="152"/>
      <c r="AC264" s="152"/>
      <c r="AD264" s="152"/>
      <c r="AE264" s="152"/>
      <c r="AF264" s="152"/>
      <c r="AG264" s="152" t="s">
        <v>299</v>
      </c>
      <c r="AH264" s="152">
        <v>0</v>
      </c>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row>
    <row r="265" spans="1:60" outlineLevel="1" x14ac:dyDescent="0.2">
      <c r="A265" s="169">
        <v>50</v>
      </c>
      <c r="B265" s="170" t="s">
        <v>1468</v>
      </c>
      <c r="C265" s="186" t="s">
        <v>1469</v>
      </c>
      <c r="D265" s="171" t="s">
        <v>369</v>
      </c>
      <c r="E265" s="172">
        <v>48</v>
      </c>
      <c r="F265" s="173"/>
      <c r="G265" s="174">
        <f>ROUND(E265*F265,2)</f>
        <v>0</v>
      </c>
      <c r="H265" s="173"/>
      <c r="I265" s="174">
        <f>ROUND(E265*H265,2)</f>
        <v>0</v>
      </c>
      <c r="J265" s="173"/>
      <c r="K265" s="174">
        <f>ROUND(E265*J265,2)</f>
        <v>0</v>
      </c>
      <c r="L265" s="174">
        <v>21</v>
      </c>
      <c r="M265" s="174">
        <f>G265*(1+L265/100)</f>
        <v>0</v>
      </c>
      <c r="N265" s="174">
        <v>0</v>
      </c>
      <c r="O265" s="174">
        <f>ROUND(E265*N265,2)</f>
        <v>0</v>
      </c>
      <c r="P265" s="174">
        <v>0</v>
      </c>
      <c r="Q265" s="174">
        <f>ROUND(E265*P265,2)</f>
        <v>0</v>
      </c>
      <c r="R265" s="174"/>
      <c r="S265" s="174" t="s">
        <v>261</v>
      </c>
      <c r="T265" s="175" t="s">
        <v>261</v>
      </c>
      <c r="U265" s="161">
        <v>0.65659999999999996</v>
      </c>
      <c r="V265" s="161">
        <f>ROUND(E265*U265,2)</f>
        <v>31.52</v>
      </c>
      <c r="W265" s="161"/>
      <c r="X265" s="152"/>
      <c r="Y265" s="152"/>
      <c r="Z265" s="152"/>
      <c r="AA265" s="152"/>
      <c r="AB265" s="152"/>
      <c r="AC265" s="152"/>
      <c r="AD265" s="152"/>
      <c r="AE265" s="152"/>
      <c r="AF265" s="152"/>
      <c r="AG265" s="152" t="s">
        <v>1272</v>
      </c>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row>
    <row r="266" spans="1:60" outlineLevel="1" x14ac:dyDescent="0.2">
      <c r="A266" s="159"/>
      <c r="B266" s="160"/>
      <c r="C266" s="194" t="s">
        <v>1418</v>
      </c>
      <c r="D266" s="190"/>
      <c r="E266" s="191"/>
      <c r="F266" s="161"/>
      <c r="G266" s="161"/>
      <c r="H266" s="161"/>
      <c r="I266" s="161"/>
      <c r="J266" s="161"/>
      <c r="K266" s="161"/>
      <c r="L266" s="161"/>
      <c r="M266" s="161"/>
      <c r="N266" s="161"/>
      <c r="O266" s="161"/>
      <c r="P266" s="161"/>
      <c r="Q266" s="161"/>
      <c r="R266" s="161"/>
      <c r="S266" s="161"/>
      <c r="T266" s="161"/>
      <c r="U266" s="161"/>
      <c r="V266" s="161"/>
      <c r="W266" s="161"/>
      <c r="X266" s="152"/>
      <c r="Y266" s="152"/>
      <c r="Z266" s="152"/>
      <c r="AA266" s="152"/>
      <c r="AB266" s="152"/>
      <c r="AC266" s="152"/>
      <c r="AD266" s="152"/>
      <c r="AE266" s="152"/>
      <c r="AF266" s="152"/>
      <c r="AG266" s="152" t="s">
        <v>299</v>
      </c>
      <c r="AH266" s="152">
        <v>0</v>
      </c>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row>
    <row r="267" spans="1:60" outlineLevel="1" x14ac:dyDescent="0.2">
      <c r="A267" s="159"/>
      <c r="B267" s="160"/>
      <c r="C267" s="194" t="s">
        <v>1443</v>
      </c>
      <c r="D267" s="190"/>
      <c r="E267" s="191"/>
      <c r="F267" s="161"/>
      <c r="G267" s="161"/>
      <c r="H267" s="161"/>
      <c r="I267" s="161"/>
      <c r="J267" s="161"/>
      <c r="K267" s="161"/>
      <c r="L267" s="161"/>
      <c r="M267" s="161"/>
      <c r="N267" s="161"/>
      <c r="O267" s="161"/>
      <c r="P267" s="161"/>
      <c r="Q267" s="161"/>
      <c r="R267" s="161"/>
      <c r="S267" s="161"/>
      <c r="T267" s="161"/>
      <c r="U267" s="161"/>
      <c r="V267" s="161"/>
      <c r="W267" s="161"/>
      <c r="X267" s="152"/>
      <c r="Y267" s="152"/>
      <c r="Z267" s="152"/>
      <c r="AA267" s="152"/>
      <c r="AB267" s="152"/>
      <c r="AC267" s="152"/>
      <c r="AD267" s="152"/>
      <c r="AE267" s="152"/>
      <c r="AF267" s="152"/>
      <c r="AG267" s="152" t="s">
        <v>299</v>
      </c>
      <c r="AH267" s="152">
        <v>0</v>
      </c>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2"/>
      <c r="BG267" s="152"/>
      <c r="BH267" s="152"/>
    </row>
    <row r="268" spans="1:60" outlineLevel="1" x14ac:dyDescent="0.2">
      <c r="A268" s="159"/>
      <c r="B268" s="160"/>
      <c r="C268" s="194" t="s">
        <v>1444</v>
      </c>
      <c r="D268" s="190"/>
      <c r="E268" s="191">
        <v>23</v>
      </c>
      <c r="F268" s="161"/>
      <c r="G268" s="161"/>
      <c r="H268" s="161"/>
      <c r="I268" s="161"/>
      <c r="J268" s="161"/>
      <c r="K268" s="161"/>
      <c r="L268" s="161"/>
      <c r="M268" s="161"/>
      <c r="N268" s="161"/>
      <c r="O268" s="161"/>
      <c r="P268" s="161"/>
      <c r="Q268" s="161"/>
      <c r="R268" s="161"/>
      <c r="S268" s="161"/>
      <c r="T268" s="161"/>
      <c r="U268" s="161"/>
      <c r="V268" s="161"/>
      <c r="W268" s="161"/>
      <c r="X268" s="152"/>
      <c r="Y268" s="152"/>
      <c r="Z268" s="152"/>
      <c r="AA268" s="152"/>
      <c r="AB268" s="152"/>
      <c r="AC268" s="152"/>
      <c r="AD268" s="152"/>
      <c r="AE268" s="152"/>
      <c r="AF268" s="152"/>
      <c r="AG268" s="152" t="s">
        <v>299</v>
      </c>
      <c r="AH268" s="152">
        <v>0</v>
      </c>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2"/>
      <c r="BG268" s="152"/>
      <c r="BH268" s="152"/>
    </row>
    <row r="269" spans="1:60" outlineLevel="1" x14ac:dyDescent="0.2">
      <c r="A269" s="159"/>
      <c r="B269" s="160"/>
      <c r="C269" s="194" t="s">
        <v>1445</v>
      </c>
      <c r="D269" s="190"/>
      <c r="E269" s="191"/>
      <c r="F269" s="161"/>
      <c r="G269" s="161"/>
      <c r="H269" s="161"/>
      <c r="I269" s="161"/>
      <c r="J269" s="161"/>
      <c r="K269" s="161"/>
      <c r="L269" s="161"/>
      <c r="M269" s="161"/>
      <c r="N269" s="161"/>
      <c r="O269" s="161"/>
      <c r="P269" s="161"/>
      <c r="Q269" s="161"/>
      <c r="R269" s="161"/>
      <c r="S269" s="161"/>
      <c r="T269" s="161"/>
      <c r="U269" s="161"/>
      <c r="V269" s="161"/>
      <c r="W269" s="161"/>
      <c r="X269" s="152"/>
      <c r="Y269" s="152"/>
      <c r="Z269" s="152"/>
      <c r="AA269" s="152"/>
      <c r="AB269" s="152"/>
      <c r="AC269" s="152"/>
      <c r="AD269" s="152"/>
      <c r="AE269" s="152"/>
      <c r="AF269" s="152"/>
      <c r="AG269" s="152" t="s">
        <v>299</v>
      </c>
      <c r="AH269" s="152">
        <v>0</v>
      </c>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2"/>
      <c r="BG269" s="152"/>
      <c r="BH269" s="152"/>
    </row>
    <row r="270" spans="1:60" outlineLevel="1" x14ac:dyDescent="0.2">
      <c r="A270" s="159"/>
      <c r="B270" s="160"/>
      <c r="C270" s="194" t="s">
        <v>1446</v>
      </c>
      <c r="D270" s="190"/>
      <c r="E270" s="191">
        <v>25</v>
      </c>
      <c r="F270" s="161"/>
      <c r="G270" s="161"/>
      <c r="H270" s="161"/>
      <c r="I270" s="161"/>
      <c r="J270" s="161"/>
      <c r="K270" s="161"/>
      <c r="L270" s="161"/>
      <c r="M270" s="161"/>
      <c r="N270" s="161"/>
      <c r="O270" s="161"/>
      <c r="P270" s="161"/>
      <c r="Q270" s="161"/>
      <c r="R270" s="161"/>
      <c r="S270" s="161"/>
      <c r="T270" s="161"/>
      <c r="U270" s="161"/>
      <c r="V270" s="161"/>
      <c r="W270" s="161"/>
      <c r="X270" s="152"/>
      <c r="Y270" s="152"/>
      <c r="Z270" s="152"/>
      <c r="AA270" s="152"/>
      <c r="AB270" s="152"/>
      <c r="AC270" s="152"/>
      <c r="AD270" s="152"/>
      <c r="AE270" s="152"/>
      <c r="AF270" s="152"/>
      <c r="AG270" s="152" t="s">
        <v>299</v>
      </c>
      <c r="AH270" s="152">
        <v>0</v>
      </c>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2"/>
      <c r="BG270" s="152"/>
      <c r="BH270" s="152"/>
    </row>
    <row r="271" spans="1:60" outlineLevel="1" x14ac:dyDescent="0.2">
      <c r="A271" s="169">
        <v>51</v>
      </c>
      <c r="B271" s="170" t="s">
        <v>1470</v>
      </c>
      <c r="C271" s="186" t="s">
        <v>1471</v>
      </c>
      <c r="D271" s="171" t="s">
        <v>369</v>
      </c>
      <c r="E271" s="172">
        <v>35</v>
      </c>
      <c r="F271" s="173"/>
      <c r="G271" s="174">
        <f>ROUND(E271*F271,2)</f>
        <v>0</v>
      </c>
      <c r="H271" s="173"/>
      <c r="I271" s="174">
        <f>ROUND(E271*H271,2)</f>
        <v>0</v>
      </c>
      <c r="J271" s="173"/>
      <c r="K271" s="174">
        <f>ROUND(E271*J271,2)</f>
        <v>0</v>
      </c>
      <c r="L271" s="174">
        <v>21</v>
      </c>
      <c r="M271" s="174">
        <f>G271*(1+L271/100)</f>
        <v>0</v>
      </c>
      <c r="N271" s="174">
        <v>0</v>
      </c>
      <c r="O271" s="174">
        <f>ROUND(E271*N271,2)</f>
        <v>0</v>
      </c>
      <c r="P271" s="174">
        <v>0</v>
      </c>
      <c r="Q271" s="174">
        <f>ROUND(E271*P271,2)</f>
        <v>0</v>
      </c>
      <c r="R271" s="174"/>
      <c r="S271" s="174" t="s">
        <v>261</v>
      </c>
      <c r="T271" s="175" t="s">
        <v>261</v>
      </c>
      <c r="U271" s="161">
        <v>0.82499999999999996</v>
      </c>
      <c r="V271" s="161">
        <f>ROUND(E271*U271,2)</f>
        <v>28.88</v>
      </c>
      <c r="W271" s="161"/>
      <c r="X271" s="152"/>
      <c r="Y271" s="152"/>
      <c r="Z271" s="152"/>
      <c r="AA271" s="152"/>
      <c r="AB271" s="152"/>
      <c r="AC271" s="152"/>
      <c r="AD271" s="152"/>
      <c r="AE271" s="152"/>
      <c r="AF271" s="152"/>
      <c r="AG271" s="152" t="s">
        <v>1272</v>
      </c>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2"/>
      <c r="BG271" s="152"/>
      <c r="BH271" s="152"/>
    </row>
    <row r="272" spans="1:60" outlineLevel="1" x14ac:dyDescent="0.2">
      <c r="A272" s="159"/>
      <c r="B272" s="160"/>
      <c r="C272" s="194" t="s">
        <v>1418</v>
      </c>
      <c r="D272" s="190"/>
      <c r="E272" s="191"/>
      <c r="F272" s="161"/>
      <c r="G272" s="161"/>
      <c r="H272" s="161"/>
      <c r="I272" s="161"/>
      <c r="J272" s="161"/>
      <c r="K272" s="161"/>
      <c r="L272" s="161"/>
      <c r="M272" s="161"/>
      <c r="N272" s="161"/>
      <c r="O272" s="161"/>
      <c r="P272" s="161"/>
      <c r="Q272" s="161"/>
      <c r="R272" s="161"/>
      <c r="S272" s="161"/>
      <c r="T272" s="161"/>
      <c r="U272" s="161"/>
      <c r="V272" s="161"/>
      <c r="W272" s="161"/>
      <c r="X272" s="152"/>
      <c r="Y272" s="152"/>
      <c r="Z272" s="152"/>
      <c r="AA272" s="152"/>
      <c r="AB272" s="152"/>
      <c r="AC272" s="152"/>
      <c r="AD272" s="152"/>
      <c r="AE272" s="152"/>
      <c r="AF272" s="152"/>
      <c r="AG272" s="152" t="s">
        <v>299</v>
      </c>
      <c r="AH272" s="152">
        <v>0</v>
      </c>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row>
    <row r="273" spans="1:60" outlineLevel="1" x14ac:dyDescent="0.2">
      <c r="A273" s="159"/>
      <c r="B273" s="160"/>
      <c r="C273" s="194" t="s">
        <v>1449</v>
      </c>
      <c r="D273" s="190"/>
      <c r="E273" s="191"/>
      <c r="F273" s="161"/>
      <c r="G273" s="161"/>
      <c r="H273" s="161"/>
      <c r="I273" s="161"/>
      <c r="J273" s="161"/>
      <c r="K273" s="161"/>
      <c r="L273" s="161"/>
      <c r="M273" s="161"/>
      <c r="N273" s="161"/>
      <c r="O273" s="161"/>
      <c r="P273" s="161"/>
      <c r="Q273" s="161"/>
      <c r="R273" s="161"/>
      <c r="S273" s="161"/>
      <c r="T273" s="161"/>
      <c r="U273" s="161"/>
      <c r="V273" s="161"/>
      <c r="W273" s="161"/>
      <c r="X273" s="152"/>
      <c r="Y273" s="152"/>
      <c r="Z273" s="152"/>
      <c r="AA273" s="152"/>
      <c r="AB273" s="152"/>
      <c r="AC273" s="152"/>
      <c r="AD273" s="152"/>
      <c r="AE273" s="152"/>
      <c r="AF273" s="152"/>
      <c r="AG273" s="152" t="s">
        <v>299</v>
      </c>
      <c r="AH273" s="152">
        <v>0</v>
      </c>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row>
    <row r="274" spans="1:60" outlineLevel="1" x14ac:dyDescent="0.2">
      <c r="A274" s="159"/>
      <c r="B274" s="160"/>
      <c r="C274" s="194" t="s">
        <v>1450</v>
      </c>
      <c r="D274" s="190"/>
      <c r="E274" s="191">
        <v>35</v>
      </c>
      <c r="F274" s="161"/>
      <c r="G274" s="161"/>
      <c r="H274" s="161"/>
      <c r="I274" s="161"/>
      <c r="J274" s="161"/>
      <c r="K274" s="161"/>
      <c r="L274" s="161"/>
      <c r="M274" s="161"/>
      <c r="N274" s="161"/>
      <c r="O274" s="161"/>
      <c r="P274" s="161"/>
      <c r="Q274" s="161"/>
      <c r="R274" s="161"/>
      <c r="S274" s="161"/>
      <c r="T274" s="161"/>
      <c r="U274" s="161"/>
      <c r="V274" s="161"/>
      <c r="W274" s="161"/>
      <c r="X274" s="152"/>
      <c r="Y274" s="152"/>
      <c r="Z274" s="152"/>
      <c r="AA274" s="152"/>
      <c r="AB274" s="152"/>
      <c r="AC274" s="152"/>
      <c r="AD274" s="152"/>
      <c r="AE274" s="152"/>
      <c r="AF274" s="152"/>
      <c r="AG274" s="152" t="s">
        <v>299</v>
      </c>
      <c r="AH274" s="152">
        <v>0</v>
      </c>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row>
    <row r="275" spans="1:60" outlineLevel="1" x14ac:dyDescent="0.2">
      <c r="A275" s="169">
        <v>52</v>
      </c>
      <c r="B275" s="170" t="s">
        <v>1472</v>
      </c>
      <c r="C275" s="186" t="s">
        <v>1473</v>
      </c>
      <c r="D275" s="171" t="s">
        <v>305</v>
      </c>
      <c r="E275" s="172">
        <v>66.165000000000006</v>
      </c>
      <c r="F275" s="173"/>
      <c r="G275" s="174">
        <f>ROUND(E275*F275,2)</f>
        <v>0</v>
      </c>
      <c r="H275" s="173"/>
      <c r="I275" s="174">
        <f>ROUND(E275*H275,2)</f>
        <v>0</v>
      </c>
      <c r="J275" s="173"/>
      <c r="K275" s="174">
        <f>ROUND(E275*J275,2)</f>
        <v>0</v>
      </c>
      <c r="L275" s="174">
        <v>21</v>
      </c>
      <c r="M275" s="174">
        <f>G275*(1+L275/100)</f>
        <v>0</v>
      </c>
      <c r="N275" s="174">
        <v>0</v>
      </c>
      <c r="O275" s="174">
        <f>ROUND(E275*N275,2)</f>
        <v>0</v>
      </c>
      <c r="P275" s="174">
        <v>0</v>
      </c>
      <c r="Q275" s="174">
        <f>ROUND(E275*P275,2)</f>
        <v>0</v>
      </c>
      <c r="R275" s="174"/>
      <c r="S275" s="174" t="s">
        <v>261</v>
      </c>
      <c r="T275" s="175" t="s">
        <v>261</v>
      </c>
      <c r="U275" s="161">
        <v>0.66300000000000003</v>
      </c>
      <c r="V275" s="161">
        <f>ROUND(E275*U275,2)</f>
        <v>43.87</v>
      </c>
      <c r="W275" s="161"/>
      <c r="X275" s="152"/>
      <c r="Y275" s="152"/>
      <c r="Z275" s="152"/>
      <c r="AA275" s="152"/>
      <c r="AB275" s="152"/>
      <c r="AC275" s="152"/>
      <c r="AD275" s="152"/>
      <c r="AE275" s="152"/>
      <c r="AF275" s="152"/>
      <c r="AG275" s="152" t="s">
        <v>1272</v>
      </c>
      <c r="AH275" s="152"/>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row>
    <row r="276" spans="1:60" outlineLevel="1" x14ac:dyDescent="0.2">
      <c r="A276" s="159"/>
      <c r="B276" s="160"/>
      <c r="C276" s="194" t="s">
        <v>1418</v>
      </c>
      <c r="D276" s="190"/>
      <c r="E276" s="191"/>
      <c r="F276" s="161"/>
      <c r="G276" s="161"/>
      <c r="H276" s="161"/>
      <c r="I276" s="161"/>
      <c r="J276" s="161"/>
      <c r="K276" s="161"/>
      <c r="L276" s="161"/>
      <c r="M276" s="161"/>
      <c r="N276" s="161"/>
      <c r="O276" s="161"/>
      <c r="P276" s="161"/>
      <c r="Q276" s="161"/>
      <c r="R276" s="161"/>
      <c r="S276" s="161"/>
      <c r="T276" s="161"/>
      <c r="U276" s="161"/>
      <c r="V276" s="161"/>
      <c r="W276" s="161"/>
      <c r="X276" s="152"/>
      <c r="Y276" s="152"/>
      <c r="Z276" s="152"/>
      <c r="AA276" s="152"/>
      <c r="AB276" s="152"/>
      <c r="AC276" s="152"/>
      <c r="AD276" s="152"/>
      <c r="AE276" s="152"/>
      <c r="AF276" s="152"/>
      <c r="AG276" s="152" t="s">
        <v>299</v>
      </c>
      <c r="AH276" s="152">
        <v>0</v>
      </c>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2"/>
      <c r="BG276" s="152"/>
      <c r="BH276" s="152"/>
    </row>
    <row r="277" spans="1:60" outlineLevel="1" x14ac:dyDescent="0.2">
      <c r="A277" s="159"/>
      <c r="B277" s="160"/>
      <c r="C277" s="194" t="s">
        <v>1305</v>
      </c>
      <c r="D277" s="190"/>
      <c r="E277" s="191"/>
      <c r="F277" s="161"/>
      <c r="G277" s="161"/>
      <c r="H277" s="161"/>
      <c r="I277" s="161"/>
      <c r="J277" s="161"/>
      <c r="K277" s="161"/>
      <c r="L277" s="161"/>
      <c r="M277" s="161"/>
      <c r="N277" s="161"/>
      <c r="O277" s="161"/>
      <c r="P277" s="161"/>
      <c r="Q277" s="161"/>
      <c r="R277" s="161"/>
      <c r="S277" s="161"/>
      <c r="T277" s="161"/>
      <c r="U277" s="161"/>
      <c r="V277" s="161"/>
      <c r="W277" s="161"/>
      <c r="X277" s="152"/>
      <c r="Y277" s="152"/>
      <c r="Z277" s="152"/>
      <c r="AA277" s="152"/>
      <c r="AB277" s="152"/>
      <c r="AC277" s="152"/>
      <c r="AD277" s="152"/>
      <c r="AE277" s="152"/>
      <c r="AF277" s="152"/>
      <c r="AG277" s="152" t="s">
        <v>299</v>
      </c>
      <c r="AH277" s="152">
        <v>0</v>
      </c>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row>
    <row r="278" spans="1:60" outlineLevel="1" x14ac:dyDescent="0.2">
      <c r="A278" s="159"/>
      <c r="B278" s="160"/>
      <c r="C278" s="194" t="s">
        <v>1306</v>
      </c>
      <c r="D278" s="190"/>
      <c r="E278" s="191">
        <v>36.83</v>
      </c>
      <c r="F278" s="161"/>
      <c r="G278" s="161"/>
      <c r="H278" s="161"/>
      <c r="I278" s="161"/>
      <c r="J278" s="161"/>
      <c r="K278" s="161"/>
      <c r="L278" s="161"/>
      <c r="M278" s="161"/>
      <c r="N278" s="161"/>
      <c r="O278" s="161"/>
      <c r="P278" s="161"/>
      <c r="Q278" s="161"/>
      <c r="R278" s="161"/>
      <c r="S278" s="161"/>
      <c r="T278" s="161"/>
      <c r="U278" s="161"/>
      <c r="V278" s="161"/>
      <c r="W278" s="161"/>
      <c r="X278" s="152"/>
      <c r="Y278" s="152"/>
      <c r="Z278" s="152"/>
      <c r="AA278" s="152"/>
      <c r="AB278" s="152"/>
      <c r="AC278" s="152"/>
      <c r="AD278" s="152"/>
      <c r="AE278" s="152"/>
      <c r="AF278" s="152"/>
      <c r="AG278" s="152" t="s">
        <v>299</v>
      </c>
      <c r="AH278" s="152">
        <v>0</v>
      </c>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row>
    <row r="279" spans="1:60" outlineLevel="1" x14ac:dyDescent="0.2">
      <c r="A279" s="159"/>
      <c r="B279" s="160"/>
      <c r="C279" s="194" t="s">
        <v>1307</v>
      </c>
      <c r="D279" s="190"/>
      <c r="E279" s="191"/>
      <c r="F279" s="161"/>
      <c r="G279" s="161"/>
      <c r="H279" s="161"/>
      <c r="I279" s="161"/>
      <c r="J279" s="161"/>
      <c r="K279" s="161"/>
      <c r="L279" s="161"/>
      <c r="M279" s="161"/>
      <c r="N279" s="161"/>
      <c r="O279" s="161"/>
      <c r="P279" s="161"/>
      <c r="Q279" s="161"/>
      <c r="R279" s="161"/>
      <c r="S279" s="161"/>
      <c r="T279" s="161"/>
      <c r="U279" s="161"/>
      <c r="V279" s="161"/>
      <c r="W279" s="161"/>
      <c r="X279" s="152"/>
      <c r="Y279" s="152"/>
      <c r="Z279" s="152"/>
      <c r="AA279" s="152"/>
      <c r="AB279" s="152"/>
      <c r="AC279" s="152"/>
      <c r="AD279" s="152"/>
      <c r="AE279" s="152"/>
      <c r="AF279" s="152"/>
      <c r="AG279" s="152" t="s">
        <v>299</v>
      </c>
      <c r="AH279" s="152">
        <v>0</v>
      </c>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2"/>
      <c r="BG279" s="152"/>
      <c r="BH279" s="152"/>
    </row>
    <row r="280" spans="1:60" outlineLevel="1" x14ac:dyDescent="0.2">
      <c r="A280" s="159"/>
      <c r="B280" s="160"/>
      <c r="C280" s="194" t="s">
        <v>1308</v>
      </c>
      <c r="D280" s="190"/>
      <c r="E280" s="191">
        <v>18.329999999999998</v>
      </c>
      <c r="F280" s="161"/>
      <c r="G280" s="161"/>
      <c r="H280" s="161"/>
      <c r="I280" s="161"/>
      <c r="J280" s="161"/>
      <c r="K280" s="161"/>
      <c r="L280" s="161"/>
      <c r="M280" s="161"/>
      <c r="N280" s="161"/>
      <c r="O280" s="161"/>
      <c r="P280" s="161"/>
      <c r="Q280" s="161"/>
      <c r="R280" s="161"/>
      <c r="S280" s="161"/>
      <c r="T280" s="161"/>
      <c r="U280" s="161"/>
      <c r="V280" s="161"/>
      <c r="W280" s="161"/>
      <c r="X280" s="152"/>
      <c r="Y280" s="152"/>
      <c r="Z280" s="152"/>
      <c r="AA280" s="152"/>
      <c r="AB280" s="152"/>
      <c r="AC280" s="152"/>
      <c r="AD280" s="152"/>
      <c r="AE280" s="152"/>
      <c r="AF280" s="152"/>
      <c r="AG280" s="152" t="s">
        <v>299</v>
      </c>
      <c r="AH280" s="152">
        <v>0</v>
      </c>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row>
    <row r="281" spans="1:60" outlineLevel="1" x14ac:dyDescent="0.2">
      <c r="A281" s="159"/>
      <c r="B281" s="160"/>
      <c r="C281" s="194" t="s">
        <v>1309</v>
      </c>
      <c r="D281" s="190"/>
      <c r="E281" s="191"/>
      <c r="F281" s="161"/>
      <c r="G281" s="161"/>
      <c r="H281" s="161"/>
      <c r="I281" s="161"/>
      <c r="J281" s="161"/>
      <c r="K281" s="161"/>
      <c r="L281" s="161"/>
      <c r="M281" s="161"/>
      <c r="N281" s="161"/>
      <c r="O281" s="161"/>
      <c r="P281" s="161"/>
      <c r="Q281" s="161"/>
      <c r="R281" s="161"/>
      <c r="S281" s="161"/>
      <c r="T281" s="161"/>
      <c r="U281" s="161"/>
      <c r="V281" s="161"/>
      <c r="W281" s="161"/>
      <c r="X281" s="152"/>
      <c r="Y281" s="152"/>
      <c r="Z281" s="152"/>
      <c r="AA281" s="152"/>
      <c r="AB281" s="152"/>
      <c r="AC281" s="152"/>
      <c r="AD281" s="152"/>
      <c r="AE281" s="152"/>
      <c r="AF281" s="152"/>
      <c r="AG281" s="152" t="s">
        <v>299</v>
      </c>
      <c r="AH281" s="152">
        <v>0</v>
      </c>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row>
    <row r="282" spans="1:60" outlineLevel="1" x14ac:dyDescent="0.2">
      <c r="A282" s="159"/>
      <c r="B282" s="160"/>
      <c r="C282" s="194" t="s">
        <v>1310</v>
      </c>
      <c r="D282" s="190"/>
      <c r="E282" s="191">
        <v>5.76</v>
      </c>
      <c r="F282" s="161"/>
      <c r="G282" s="161"/>
      <c r="H282" s="161"/>
      <c r="I282" s="161"/>
      <c r="J282" s="161"/>
      <c r="K282" s="161"/>
      <c r="L282" s="161"/>
      <c r="M282" s="161"/>
      <c r="N282" s="161"/>
      <c r="O282" s="161"/>
      <c r="P282" s="161"/>
      <c r="Q282" s="161"/>
      <c r="R282" s="161"/>
      <c r="S282" s="161"/>
      <c r="T282" s="161"/>
      <c r="U282" s="161"/>
      <c r="V282" s="161"/>
      <c r="W282" s="161"/>
      <c r="X282" s="152"/>
      <c r="Y282" s="152"/>
      <c r="Z282" s="152"/>
      <c r="AA282" s="152"/>
      <c r="AB282" s="152"/>
      <c r="AC282" s="152"/>
      <c r="AD282" s="152"/>
      <c r="AE282" s="152"/>
      <c r="AF282" s="152"/>
      <c r="AG282" s="152" t="s">
        <v>299</v>
      </c>
      <c r="AH282" s="152">
        <v>0</v>
      </c>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c r="BD282" s="152"/>
      <c r="BE282" s="152"/>
      <c r="BF282" s="152"/>
      <c r="BG282" s="152"/>
      <c r="BH282" s="152"/>
    </row>
    <row r="283" spans="1:60" outlineLevel="1" x14ac:dyDescent="0.2">
      <c r="A283" s="159"/>
      <c r="B283" s="160"/>
      <c r="C283" s="194" t="s">
        <v>1311</v>
      </c>
      <c r="D283" s="190"/>
      <c r="E283" s="191"/>
      <c r="F283" s="161"/>
      <c r="G283" s="161"/>
      <c r="H283" s="161"/>
      <c r="I283" s="161"/>
      <c r="J283" s="161"/>
      <c r="K283" s="161"/>
      <c r="L283" s="161"/>
      <c r="M283" s="161"/>
      <c r="N283" s="161"/>
      <c r="O283" s="161"/>
      <c r="P283" s="161"/>
      <c r="Q283" s="161"/>
      <c r="R283" s="161"/>
      <c r="S283" s="161"/>
      <c r="T283" s="161"/>
      <c r="U283" s="161"/>
      <c r="V283" s="161"/>
      <c r="W283" s="161"/>
      <c r="X283" s="152"/>
      <c r="Y283" s="152"/>
      <c r="Z283" s="152"/>
      <c r="AA283" s="152"/>
      <c r="AB283" s="152"/>
      <c r="AC283" s="152"/>
      <c r="AD283" s="152"/>
      <c r="AE283" s="152"/>
      <c r="AF283" s="152"/>
      <c r="AG283" s="152" t="s">
        <v>299</v>
      </c>
      <c r="AH283" s="152">
        <v>0</v>
      </c>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c r="BD283" s="152"/>
      <c r="BE283" s="152"/>
      <c r="BF283" s="152"/>
      <c r="BG283" s="152"/>
      <c r="BH283" s="152"/>
    </row>
    <row r="284" spans="1:60" outlineLevel="1" x14ac:dyDescent="0.2">
      <c r="A284" s="159"/>
      <c r="B284" s="160"/>
      <c r="C284" s="194" t="s">
        <v>1312</v>
      </c>
      <c r="D284" s="190"/>
      <c r="E284" s="191">
        <v>5.25</v>
      </c>
      <c r="F284" s="161"/>
      <c r="G284" s="161"/>
      <c r="H284" s="161"/>
      <c r="I284" s="161"/>
      <c r="J284" s="161"/>
      <c r="K284" s="161"/>
      <c r="L284" s="161"/>
      <c r="M284" s="161"/>
      <c r="N284" s="161"/>
      <c r="O284" s="161"/>
      <c r="P284" s="161"/>
      <c r="Q284" s="161"/>
      <c r="R284" s="161"/>
      <c r="S284" s="161"/>
      <c r="T284" s="161"/>
      <c r="U284" s="161"/>
      <c r="V284" s="161"/>
      <c r="W284" s="161"/>
      <c r="X284" s="152"/>
      <c r="Y284" s="152"/>
      <c r="Z284" s="152"/>
      <c r="AA284" s="152"/>
      <c r="AB284" s="152"/>
      <c r="AC284" s="152"/>
      <c r="AD284" s="152"/>
      <c r="AE284" s="152"/>
      <c r="AF284" s="152"/>
      <c r="AG284" s="152" t="s">
        <v>299</v>
      </c>
      <c r="AH284" s="152">
        <v>0</v>
      </c>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c r="BD284" s="152"/>
      <c r="BE284" s="152"/>
      <c r="BF284" s="152"/>
      <c r="BG284" s="152"/>
      <c r="BH284" s="152"/>
    </row>
    <row r="285" spans="1:60" outlineLevel="1" x14ac:dyDescent="0.2">
      <c r="A285" s="169">
        <v>53</v>
      </c>
      <c r="B285" s="170" t="s">
        <v>1474</v>
      </c>
      <c r="C285" s="186" t="s">
        <v>1475</v>
      </c>
      <c r="D285" s="171" t="s">
        <v>293</v>
      </c>
      <c r="E285" s="172">
        <v>762</v>
      </c>
      <c r="F285" s="173"/>
      <c r="G285" s="174">
        <f>ROUND(E285*F285,2)</f>
        <v>0</v>
      </c>
      <c r="H285" s="173"/>
      <c r="I285" s="174">
        <f>ROUND(E285*H285,2)</f>
        <v>0</v>
      </c>
      <c r="J285" s="173"/>
      <c r="K285" s="174">
        <f>ROUND(E285*J285,2)</f>
        <v>0</v>
      </c>
      <c r="L285" s="174">
        <v>21</v>
      </c>
      <c r="M285" s="174">
        <f>G285*(1+L285/100)</f>
        <v>0</v>
      </c>
      <c r="N285" s="174">
        <v>2.0000000000000002E-5</v>
      </c>
      <c r="O285" s="174">
        <f>ROUND(E285*N285,2)</f>
        <v>0.02</v>
      </c>
      <c r="P285" s="174">
        <v>0</v>
      </c>
      <c r="Q285" s="174">
        <f>ROUND(E285*P285,2)</f>
        <v>0</v>
      </c>
      <c r="R285" s="174"/>
      <c r="S285" s="174" t="s">
        <v>261</v>
      </c>
      <c r="T285" s="175" t="s">
        <v>261</v>
      </c>
      <c r="U285" s="161">
        <v>0.05</v>
      </c>
      <c r="V285" s="161">
        <f>ROUND(E285*U285,2)</f>
        <v>38.1</v>
      </c>
      <c r="W285" s="161"/>
      <c r="X285" s="152"/>
      <c r="Y285" s="152"/>
      <c r="Z285" s="152"/>
      <c r="AA285" s="152"/>
      <c r="AB285" s="152"/>
      <c r="AC285" s="152"/>
      <c r="AD285" s="152"/>
      <c r="AE285" s="152"/>
      <c r="AF285" s="152"/>
      <c r="AG285" s="152" t="s">
        <v>1272</v>
      </c>
      <c r="AH285" s="152"/>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c r="BD285" s="152"/>
      <c r="BE285" s="152"/>
      <c r="BF285" s="152"/>
      <c r="BG285" s="152"/>
      <c r="BH285" s="152"/>
    </row>
    <row r="286" spans="1:60" outlineLevel="1" x14ac:dyDescent="0.2">
      <c r="A286" s="159"/>
      <c r="B286" s="160"/>
      <c r="C286" s="194" t="s">
        <v>1305</v>
      </c>
      <c r="D286" s="190"/>
      <c r="E286" s="191"/>
      <c r="F286" s="161"/>
      <c r="G286" s="161"/>
      <c r="H286" s="161"/>
      <c r="I286" s="161"/>
      <c r="J286" s="161"/>
      <c r="K286" s="161"/>
      <c r="L286" s="161"/>
      <c r="M286" s="161"/>
      <c r="N286" s="161"/>
      <c r="O286" s="161"/>
      <c r="P286" s="161"/>
      <c r="Q286" s="161"/>
      <c r="R286" s="161"/>
      <c r="S286" s="161"/>
      <c r="T286" s="161"/>
      <c r="U286" s="161"/>
      <c r="V286" s="161"/>
      <c r="W286" s="161"/>
      <c r="X286" s="152"/>
      <c r="Y286" s="152"/>
      <c r="Z286" s="152"/>
      <c r="AA286" s="152"/>
      <c r="AB286" s="152"/>
      <c r="AC286" s="152"/>
      <c r="AD286" s="152"/>
      <c r="AE286" s="152"/>
      <c r="AF286" s="152"/>
      <c r="AG286" s="152" t="s">
        <v>299</v>
      </c>
      <c r="AH286" s="152">
        <v>0</v>
      </c>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c r="BD286" s="152"/>
      <c r="BE286" s="152"/>
      <c r="BF286" s="152"/>
      <c r="BG286" s="152"/>
      <c r="BH286" s="152"/>
    </row>
    <row r="287" spans="1:60" outlineLevel="1" x14ac:dyDescent="0.2">
      <c r="A287" s="159"/>
      <c r="B287" s="160"/>
      <c r="C287" s="194" t="s">
        <v>1476</v>
      </c>
      <c r="D287" s="190"/>
      <c r="E287" s="191">
        <v>491</v>
      </c>
      <c r="F287" s="161"/>
      <c r="G287" s="161"/>
      <c r="H287" s="161"/>
      <c r="I287" s="161"/>
      <c r="J287" s="161"/>
      <c r="K287" s="161"/>
      <c r="L287" s="161"/>
      <c r="M287" s="161"/>
      <c r="N287" s="161"/>
      <c r="O287" s="161"/>
      <c r="P287" s="161"/>
      <c r="Q287" s="161"/>
      <c r="R287" s="161"/>
      <c r="S287" s="161"/>
      <c r="T287" s="161"/>
      <c r="U287" s="161"/>
      <c r="V287" s="161"/>
      <c r="W287" s="161"/>
      <c r="X287" s="152"/>
      <c r="Y287" s="152"/>
      <c r="Z287" s="152"/>
      <c r="AA287" s="152"/>
      <c r="AB287" s="152"/>
      <c r="AC287" s="152"/>
      <c r="AD287" s="152"/>
      <c r="AE287" s="152"/>
      <c r="AF287" s="152"/>
      <c r="AG287" s="152" t="s">
        <v>299</v>
      </c>
      <c r="AH287" s="152">
        <v>0</v>
      </c>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row>
    <row r="288" spans="1:60" outlineLevel="1" x14ac:dyDescent="0.2">
      <c r="A288" s="159"/>
      <c r="B288" s="160"/>
      <c r="C288" s="194" t="s">
        <v>1307</v>
      </c>
      <c r="D288" s="190"/>
      <c r="E288" s="191"/>
      <c r="F288" s="161"/>
      <c r="G288" s="161"/>
      <c r="H288" s="161"/>
      <c r="I288" s="161"/>
      <c r="J288" s="161"/>
      <c r="K288" s="161"/>
      <c r="L288" s="161"/>
      <c r="M288" s="161"/>
      <c r="N288" s="161"/>
      <c r="O288" s="161"/>
      <c r="P288" s="161"/>
      <c r="Q288" s="161"/>
      <c r="R288" s="161"/>
      <c r="S288" s="161"/>
      <c r="T288" s="161"/>
      <c r="U288" s="161"/>
      <c r="V288" s="161"/>
      <c r="W288" s="161"/>
      <c r="X288" s="152"/>
      <c r="Y288" s="152"/>
      <c r="Z288" s="152"/>
      <c r="AA288" s="152"/>
      <c r="AB288" s="152"/>
      <c r="AC288" s="152"/>
      <c r="AD288" s="152"/>
      <c r="AE288" s="152"/>
      <c r="AF288" s="152"/>
      <c r="AG288" s="152" t="s">
        <v>299</v>
      </c>
      <c r="AH288" s="152">
        <v>0</v>
      </c>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row>
    <row r="289" spans="1:60" outlineLevel="1" x14ac:dyDescent="0.2">
      <c r="A289" s="159"/>
      <c r="B289" s="160"/>
      <c r="C289" s="194" t="s">
        <v>1477</v>
      </c>
      <c r="D289" s="190"/>
      <c r="E289" s="191">
        <v>188</v>
      </c>
      <c r="F289" s="161"/>
      <c r="G289" s="161"/>
      <c r="H289" s="161"/>
      <c r="I289" s="161"/>
      <c r="J289" s="161"/>
      <c r="K289" s="161"/>
      <c r="L289" s="161"/>
      <c r="M289" s="161"/>
      <c r="N289" s="161"/>
      <c r="O289" s="161"/>
      <c r="P289" s="161"/>
      <c r="Q289" s="161"/>
      <c r="R289" s="161"/>
      <c r="S289" s="161"/>
      <c r="T289" s="161"/>
      <c r="U289" s="161"/>
      <c r="V289" s="161"/>
      <c r="W289" s="161"/>
      <c r="X289" s="152"/>
      <c r="Y289" s="152"/>
      <c r="Z289" s="152"/>
      <c r="AA289" s="152"/>
      <c r="AB289" s="152"/>
      <c r="AC289" s="152"/>
      <c r="AD289" s="152"/>
      <c r="AE289" s="152"/>
      <c r="AF289" s="152"/>
      <c r="AG289" s="152" t="s">
        <v>299</v>
      </c>
      <c r="AH289" s="152">
        <v>0</v>
      </c>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row>
    <row r="290" spans="1:60" outlineLevel="1" x14ac:dyDescent="0.2">
      <c r="A290" s="159"/>
      <c r="B290" s="160"/>
      <c r="C290" s="194" t="s">
        <v>1309</v>
      </c>
      <c r="D290" s="190"/>
      <c r="E290" s="191"/>
      <c r="F290" s="161"/>
      <c r="G290" s="161"/>
      <c r="H290" s="161"/>
      <c r="I290" s="161"/>
      <c r="J290" s="161"/>
      <c r="K290" s="161"/>
      <c r="L290" s="161"/>
      <c r="M290" s="161"/>
      <c r="N290" s="161"/>
      <c r="O290" s="161"/>
      <c r="P290" s="161"/>
      <c r="Q290" s="161"/>
      <c r="R290" s="161"/>
      <c r="S290" s="161"/>
      <c r="T290" s="161"/>
      <c r="U290" s="161"/>
      <c r="V290" s="161"/>
      <c r="W290" s="161"/>
      <c r="X290" s="152"/>
      <c r="Y290" s="152"/>
      <c r="Z290" s="152"/>
      <c r="AA290" s="152"/>
      <c r="AB290" s="152"/>
      <c r="AC290" s="152"/>
      <c r="AD290" s="152"/>
      <c r="AE290" s="152"/>
      <c r="AF290" s="152"/>
      <c r="AG290" s="152" t="s">
        <v>299</v>
      </c>
      <c r="AH290" s="152">
        <v>0</v>
      </c>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row>
    <row r="291" spans="1:60" outlineLevel="1" x14ac:dyDescent="0.2">
      <c r="A291" s="159"/>
      <c r="B291" s="160"/>
      <c r="C291" s="194" t="s">
        <v>1478</v>
      </c>
      <c r="D291" s="190"/>
      <c r="E291" s="191">
        <v>48</v>
      </c>
      <c r="F291" s="161"/>
      <c r="G291" s="161"/>
      <c r="H291" s="161"/>
      <c r="I291" s="161"/>
      <c r="J291" s="161"/>
      <c r="K291" s="161"/>
      <c r="L291" s="161"/>
      <c r="M291" s="161"/>
      <c r="N291" s="161"/>
      <c r="O291" s="161"/>
      <c r="P291" s="161"/>
      <c r="Q291" s="161"/>
      <c r="R291" s="161"/>
      <c r="S291" s="161"/>
      <c r="T291" s="161"/>
      <c r="U291" s="161"/>
      <c r="V291" s="161"/>
      <c r="W291" s="161"/>
      <c r="X291" s="152"/>
      <c r="Y291" s="152"/>
      <c r="Z291" s="152"/>
      <c r="AA291" s="152"/>
      <c r="AB291" s="152"/>
      <c r="AC291" s="152"/>
      <c r="AD291" s="152"/>
      <c r="AE291" s="152"/>
      <c r="AF291" s="152"/>
      <c r="AG291" s="152" t="s">
        <v>299</v>
      </c>
      <c r="AH291" s="152">
        <v>0</v>
      </c>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row>
    <row r="292" spans="1:60" outlineLevel="1" x14ac:dyDescent="0.2">
      <c r="A292" s="159"/>
      <c r="B292" s="160"/>
      <c r="C292" s="194" t="s">
        <v>1311</v>
      </c>
      <c r="D292" s="190"/>
      <c r="E292" s="191"/>
      <c r="F292" s="161"/>
      <c r="G292" s="161"/>
      <c r="H292" s="161"/>
      <c r="I292" s="161"/>
      <c r="J292" s="161"/>
      <c r="K292" s="161"/>
      <c r="L292" s="161"/>
      <c r="M292" s="161"/>
      <c r="N292" s="161"/>
      <c r="O292" s="161"/>
      <c r="P292" s="161"/>
      <c r="Q292" s="161"/>
      <c r="R292" s="161"/>
      <c r="S292" s="161"/>
      <c r="T292" s="161"/>
      <c r="U292" s="161"/>
      <c r="V292" s="161"/>
      <c r="W292" s="161"/>
      <c r="X292" s="152"/>
      <c r="Y292" s="152"/>
      <c r="Z292" s="152"/>
      <c r="AA292" s="152"/>
      <c r="AB292" s="152"/>
      <c r="AC292" s="152"/>
      <c r="AD292" s="152"/>
      <c r="AE292" s="152"/>
      <c r="AF292" s="152"/>
      <c r="AG292" s="152" t="s">
        <v>299</v>
      </c>
      <c r="AH292" s="152">
        <v>0</v>
      </c>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row>
    <row r="293" spans="1:60" outlineLevel="1" x14ac:dyDescent="0.2">
      <c r="A293" s="159"/>
      <c r="B293" s="160"/>
      <c r="C293" s="194" t="s">
        <v>1479</v>
      </c>
      <c r="D293" s="190"/>
      <c r="E293" s="191">
        <v>35</v>
      </c>
      <c r="F293" s="161"/>
      <c r="G293" s="161"/>
      <c r="H293" s="161"/>
      <c r="I293" s="161"/>
      <c r="J293" s="161"/>
      <c r="K293" s="161"/>
      <c r="L293" s="161"/>
      <c r="M293" s="161"/>
      <c r="N293" s="161"/>
      <c r="O293" s="161"/>
      <c r="P293" s="161"/>
      <c r="Q293" s="161"/>
      <c r="R293" s="161"/>
      <c r="S293" s="161"/>
      <c r="T293" s="161"/>
      <c r="U293" s="161"/>
      <c r="V293" s="161"/>
      <c r="W293" s="161"/>
      <c r="X293" s="152"/>
      <c r="Y293" s="152"/>
      <c r="Z293" s="152"/>
      <c r="AA293" s="152"/>
      <c r="AB293" s="152"/>
      <c r="AC293" s="152"/>
      <c r="AD293" s="152"/>
      <c r="AE293" s="152"/>
      <c r="AF293" s="152"/>
      <c r="AG293" s="152" t="s">
        <v>299</v>
      </c>
      <c r="AH293" s="152">
        <v>0</v>
      </c>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c r="BD293" s="152"/>
      <c r="BE293" s="152"/>
      <c r="BF293" s="152"/>
      <c r="BG293" s="152"/>
      <c r="BH293" s="152"/>
    </row>
    <row r="294" spans="1:60" x14ac:dyDescent="0.2">
      <c r="A294" s="163" t="s">
        <v>249</v>
      </c>
      <c r="B294" s="164" t="s">
        <v>218</v>
      </c>
      <c r="C294" s="184" t="s">
        <v>219</v>
      </c>
      <c r="D294" s="165"/>
      <c r="E294" s="166"/>
      <c r="F294" s="167"/>
      <c r="G294" s="167">
        <f>SUMIF(AG295:AG315,"&lt;&gt;NOR",G295:G315)</f>
        <v>0</v>
      </c>
      <c r="H294" s="167"/>
      <c r="I294" s="167">
        <f>SUM(I295:I315)</f>
        <v>0</v>
      </c>
      <c r="J294" s="167"/>
      <c r="K294" s="167">
        <f>SUM(K295:K315)</f>
        <v>0</v>
      </c>
      <c r="L294" s="167"/>
      <c r="M294" s="167">
        <f>SUM(M295:M315)</f>
        <v>0</v>
      </c>
      <c r="N294" s="167"/>
      <c r="O294" s="167">
        <f>SUM(O295:O315)</f>
        <v>0</v>
      </c>
      <c r="P294" s="167"/>
      <c r="Q294" s="167">
        <f>SUM(Q295:Q315)</f>
        <v>0</v>
      </c>
      <c r="R294" s="167"/>
      <c r="S294" s="167"/>
      <c r="T294" s="168"/>
      <c r="U294" s="162"/>
      <c r="V294" s="162">
        <f>SUM(V295:V315)</f>
        <v>8.9400000000000013</v>
      </c>
      <c r="W294" s="162"/>
      <c r="AG294" t="s">
        <v>250</v>
      </c>
    </row>
    <row r="295" spans="1:60" outlineLevel="1" x14ac:dyDescent="0.2">
      <c r="A295" s="169">
        <v>54</v>
      </c>
      <c r="B295" s="170" t="s">
        <v>371</v>
      </c>
      <c r="C295" s="186" t="s">
        <v>372</v>
      </c>
      <c r="D295" s="171" t="s">
        <v>350</v>
      </c>
      <c r="E295" s="172">
        <v>15.18</v>
      </c>
      <c r="F295" s="173"/>
      <c r="G295" s="174">
        <f>ROUND(E295*F295,2)</f>
        <v>0</v>
      </c>
      <c r="H295" s="173"/>
      <c r="I295" s="174">
        <f>ROUND(E295*H295,2)</f>
        <v>0</v>
      </c>
      <c r="J295" s="173"/>
      <c r="K295" s="174">
        <f>ROUND(E295*J295,2)</f>
        <v>0</v>
      </c>
      <c r="L295" s="174">
        <v>21</v>
      </c>
      <c r="M295" s="174">
        <f>G295*(1+L295/100)</f>
        <v>0</v>
      </c>
      <c r="N295" s="174">
        <v>0</v>
      </c>
      <c r="O295" s="174">
        <f>ROUND(E295*N295,2)</f>
        <v>0</v>
      </c>
      <c r="P295" s="174">
        <v>0</v>
      </c>
      <c r="Q295" s="174">
        <f>ROUND(E295*P295,2)</f>
        <v>0</v>
      </c>
      <c r="R295" s="174" t="s">
        <v>373</v>
      </c>
      <c r="S295" s="174" t="s">
        <v>261</v>
      </c>
      <c r="T295" s="175" t="s">
        <v>261</v>
      </c>
      <c r="U295" s="161">
        <v>0.49</v>
      </c>
      <c r="V295" s="161">
        <f>ROUND(E295*U295,2)</f>
        <v>7.44</v>
      </c>
      <c r="W295" s="161"/>
      <c r="X295" s="152"/>
      <c r="Y295" s="152"/>
      <c r="Z295" s="152"/>
      <c r="AA295" s="152"/>
      <c r="AB295" s="152"/>
      <c r="AC295" s="152"/>
      <c r="AD295" s="152"/>
      <c r="AE295" s="152"/>
      <c r="AF295" s="152"/>
      <c r="AG295" s="152" t="s">
        <v>374</v>
      </c>
      <c r="AH295" s="152"/>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c r="BD295" s="152"/>
      <c r="BE295" s="152"/>
      <c r="BF295" s="152"/>
      <c r="BG295" s="152"/>
      <c r="BH295" s="152"/>
    </row>
    <row r="296" spans="1:60" outlineLevel="1" x14ac:dyDescent="0.2">
      <c r="A296" s="159"/>
      <c r="B296" s="160"/>
      <c r="C296" s="194" t="s">
        <v>375</v>
      </c>
      <c r="D296" s="190"/>
      <c r="E296" s="191"/>
      <c r="F296" s="161"/>
      <c r="G296" s="161"/>
      <c r="H296" s="161"/>
      <c r="I296" s="161"/>
      <c r="J296" s="161"/>
      <c r="K296" s="161"/>
      <c r="L296" s="161"/>
      <c r="M296" s="161"/>
      <c r="N296" s="161"/>
      <c r="O296" s="161"/>
      <c r="P296" s="161"/>
      <c r="Q296" s="161"/>
      <c r="R296" s="161"/>
      <c r="S296" s="161"/>
      <c r="T296" s="161"/>
      <c r="U296" s="161"/>
      <c r="V296" s="161"/>
      <c r="W296" s="161"/>
      <c r="X296" s="152"/>
      <c r="Y296" s="152"/>
      <c r="Z296" s="152"/>
      <c r="AA296" s="152"/>
      <c r="AB296" s="152"/>
      <c r="AC296" s="152"/>
      <c r="AD296" s="152"/>
      <c r="AE296" s="152"/>
      <c r="AF296" s="152"/>
      <c r="AG296" s="152" t="s">
        <v>299</v>
      </c>
      <c r="AH296" s="152">
        <v>0</v>
      </c>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c r="BD296" s="152"/>
      <c r="BE296" s="152"/>
      <c r="BF296" s="152"/>
      <c r="BG296" s="152"/>
      <c r="BH296" s="152"/>
    </row>
    <row r="297" spans="1:60" outlineLevel="1" x14ac:dyDescent="0.2">
      <c r="A297" s="159"/>
      <c r="B297" s="160"/>
      <c r="C297" s="194" t="s">
        <v>1120</v>
      </c>
      <c r="D297" s="190"/>
      <c r="E297" s="191"/>
      <c r="F297" s="161"/>
      <c r="G297" s="161"/>
      <c r="H297" s="161"/>
      <c r="I297" s="161"/>
      <c r="J297" s="161"/>
      <c r="K297" s="161"/>
      <c r="L297" s="161"/>
      <c r="M297" s="161"/>
      <c r="N297" s="161"/>
      <c r="O297" s="161"/>
      <c r="P297" s="161"/>
      <c r="Q297" s="161"/>
      <c r="R297" s="161"/>
      <c r="S297" s="161"/>
      <c r="T297" s="161"/>
      <c r="U297" s="161"/>
      <c r="V297" s="161"/>
      <c r="W297" s="161"/>
      <c r="X297" s="152"/>
      <c r="Y297" s="152"/>
      <c r="Z297" s="152"/>
      <c r="AA297" s="152"/>
      <c r="AB297" s="152"/>
      <c r="AC297" s="152"/>
      <c r="AD297" s="152"/>
      <c r="AE297" s="152"/>
      <c r="AF297" s="152"/>
      <c r="AG297" s="152" t="s">
        <v>299</v>
      </c>
      <c r="AH297" s="152">
        <v>0</v>
      </c>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c r="BD297" s="152"/>
      <c r="BE297" s="152"/>
      <c r="BF297" s="152"/>
      <c r="BG297" s="152"/>
      <c r="BH297" s="152"/>
    </row>
    <row r="298" spans="1:60" outlineLevel="1" x14ac:dyDescent="0.2">
      <c r="A298" s="159"/>
      <c r="B298" s="160"/>
      <c r="C298" s="194" t="s">
        <v>1480</v>
      </c>
      <c r="D298" s="190"/>
      <c r="E298" s="191">
        <v>15.18</v>
      </c>
      <c r="F298" s="161"/>
      <c r="G298" s="161"/>
      <c r="H298" s="161"/>
      <c r="I298" s="161"/>
      <c r="J298" s="161"/>
      <c r="K298" s="161"/>
      <c r="L298" s="161"/>
      <c r="M298" s="161"/>
      <c r="N298" s="161"/>
      <c r="O298" s="161"/>
      <c r="P298" s="161"/>
      <c r="Q298" s="161"/>
      <c r="R298" s="161"/>
      <c r="S298" s="161"/>
      <c r="T298" s="161"/>
      <c r="U298" s="161"/>
      <c r="V298" s="161"/>
      <c r="W298" s="161"/>
      <c r="X298" s="152"/>
      <c r="Y298" s="152"/>
      <c r="Z298" s="152"/>
      <c r="AA298" s="152"/>
      <c r="AB298" s="152"/>
      <c r="AC298" s="152"/>
      <c r="AD298" s="152"/>
      <c r="AE298" s="152"/>
      <c r="AF298" s="152"/>
      <c r="AG298" s="152" t="s">
        <v>299</v>
      </c>
      <c r="AH298" s="152">
        <v>0</v>
      </c>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c r="BD298" s="152"/>
      <c r="BE298" s="152"/>
      <c r="BF298" s="152"/>
      <c r="BG298" s="152"/>
      <c r="BH298" s="152"/>
    </row>
    <row r="299" spans="1:60" outlineLevel="1" x14ac:dyDescent="0.2">
      <c r="A299" s="169">
        <v>55</v>
      </c>
      <c r="B299" s="170" t="s">
        <v>377</v>
      </c>
      <c r="C299" s="186" t="s">
        <v>378</v>
      </c>
      <c r="D299" s="171" t="s">
        <v>350</v>
      </c>
      <c r="E299" s="172">
        <v>288.42</v>
      </c>
      <c r="F299" s="173"/>
      <c r="G299" s="174">
        <f>ROUND(E299*F299,2)</f>
        <v>0</v>
      </c>
      <c r="H299" s="173"/>
      <c r="I299" s="174">
        <f>ROUND(E299*H299,2)</f>
        <v>0</v>
      </c>
      <c r="J299" s="173"/>
      <c r="K299" s="174">
        <f>ROUND(E299*J299,2)</f>
        <v>0</v>
      </c>
      <c r="L299" s="174">
        <v>21</v>
      </c>
      <c r="M299" s="174">
        <f>G299*(1+L299/100)</f>
        <v>0</v>
      </c>
      <c r="N299" s="174">
        <v>0</v>
      </c>
      <c r="O299" s="174">
        <f>ROUND(E299*N299,2)</f>
        <v>0</v>
      </c>
      <c r="P299" s="174">
        <v>0</v>
      </c>
      <c r="Q299" s="174">
        <f>ROUND(E299*P299,2)</f>
        <v>0</v>
      </c>
      <c r="R299" s="174" t="s">
        <v>373</v>
      </c>
      <c r="S299" s="174" t="s">
        <v>261</v>
      </c>
      <c r="T299" s="175" t="s">
        <v>261</v>
      </c>
      <c r="U299" s="161">
        <v>0</v>
      </c>
      <c r="V299" s="161">
        <f>ROUND(E299*U299,2)</f>
        <v>0</v>
      </c>
      <c r="W299" s="161"/>
      <c r="X299" s="152"/>
      <c r="Y299" s="152"/>
      <c r="Z299" s="152"/>
      <c r="AA299" s="152"/>
      <c r="AB299" s="152"/>
      <c r="AC299" s="152"/>
      <c r="AD299" s="152"/>
      <c r="AE299" s="152"/>
      <c r="AF299" s="152"/>
      <c r="AG299" s="152" t="s">
        <v>374</v>
      </c>
      <c r="AH299" s="152"/>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c r="BD299" s="152"/>
      <c r="BE299" s="152"/>
      <c r="BF299" s="152"/>
      <c r="BG299" s="152"/>
      <c r="BH299" s="152"/>
    </row>
    <row r="300" spans="1:60" outlineLevel="1" x14ac:dyDescent="0.2">
      <c r="A300" s="159"/>
      <c r="B300" s="160"/>
      <c r="C300" s="194" t="s">
        <v>375</v>
      </c>
      <c r="D300" s="190"/>
      <c r="E300" s="191"/>
      <c r="F300" s="161"/>
      <c r="G300" s="161"/>
      <c r="H300" s="161"/>
      <c r="I300" s="161"/>
      <c r="J300" s="161"/>
      <c r="K300" s="161"/>
      <c r="L300" s="161"/>
      <c r="M300" s="161"/>
      <c r="N300" s="161"/>
      <c r="O300" s="161"/>
      <c r="P300" s="161"/>
      <c r="Q300" s="161"/>
      <c r="R300" s="161"/>
      <c r="S300" s="161"/>
      <c r="T300" s="161"/>
      <c r="U300" s="161"/>
      <c r="V300" s="161"/>
      <c r="W300" s="161"/>
      <c r="X300" s="152"/>
      <c r="Y300" s="152"/>
      <c r="Z300" s="152"/>
      <c r="AA300" s="152"/>
      <c r="AB300" s="152"/>
      <c r="AC300" s="152"/>
      <c r="AD300" s="152"/>
      <c r="AE300" s="152"/>
      <c r="AF300" s="152"/>
      <c r="AG300" s="152" t="s">
        <v>299</v>
      </c>
      <c r="AH300" s="152">
        <v>0</v>
      </c>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row>
    <row r="301" spans="1:60" outlineLevel="1" x14ac:dyDescent="0.2">
      <c r="A301" s="159"/>
      <c r="B301" s="160"/>
      <c r="C301" s="194" t="s">
        <v>1120</v>
      </c>
      <c r="D301" s="190"/>
      <c r="E301" s="191"/>
      <c r="F301" s="161"/>
      <c r="G301" s="161"/>
      <c r="H301" s="161"/>
      <c r="I301" s="161"/>
      <c r="J301" s="161"/>
      <c r="K301" s="161"/>
      <c r="L301" s="161"/>
      <c r="M301" s="161"/>
      <c r="N301" s="161"/>
      <c r="O301" s="161"/>
      <c r="P301" s="161"/>
      <c r="Q301" s="161"/>
      <c r="R301" s="161"/>
      <c r="S301" s="161"/>
      <c r="T301" s="161"/>
      <c r="U301" s="161"/>
      <c r="V301" s="161"/>
      <c r="W301" s="161"/>
      <c r="X301" s="152"/>
      <c r="Y301" s="152"/>
      <c r="Z301" s="152"/>
      <c r="AA301" s="152"/>
      <c r="AB301" s="152"/>
      <c r="AC301" s="152"/>
      <c r="AD301" s="152"/>
      <c r="AE301" s="152"/>
      <c r="AF301" s="152"/>
      <c r="AG301" s="152" t="s">
        <v>299</v>
      </c>
      <c r="AH301" s="152">
        <v>0</v>
      </c>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row>
    <row r="302" spans="1:60" outlineLevel="1" x14ac:dyDescent="0.2">
      <c r="A302" s="159"/>
      <c r="B302" s="160"/>
      <c r="C302" s="194" t="s">
        <v>1481</v>
      </c>
      <c r="D302" s="190"/>
      <c r="E302" s="191">
        <v>288.42</v>
      </c>
      <c r="F302" s="161"/>
      <c r="G302" s="161"/>
      <c r="H302" s="161"/>
      <c r="I302" s="161"/>
      <c r="J302" s="161"/>
      <c r="K302" s="161"/>
      <c r="L302" s="161"/>
      <c r="M302" s="161"/>
      <c r="N302" s="161"/>
      <c r="O302" s="161"/>
      <c r="P302" s="161"/>
      <c r="Q302" s="161"/>
      <c r="R302" s="161"/>
      <c r="S302" s="161"/>
      <c r="T302" s="161"/>
      <c r="U302" s="161"/>
      <c r="V302" s="161"/>
      <c r="W302" s="161"/>
      <c r="X302" s="152"/>
      <c r="Y302" s="152"/>
      <c r="Z302" s="152"/>
      <c r="AA302" s="152"/>
      <c r="AB302" s="152"/>
      <c r="AC302" s="152"/>
      <c r="AD302" s="152"/>
      <c r="AE302" s="152"/>
      <c r="AF302" s="152"/>
      <c r="AG302" s="152" t="s">
        <v>299</v>
      </c>
      <c r="AH302" s="152">
        <v>0</v>
      </c>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row>
    <row r="303" spans="1:60" outlineLevel="1" x14ac:dyDescent="0.2">
      <c r="A303" s="169">
        <v>56</v>
      </c>
      <c r="B303" s="170" t="s">
        <v>1482</v>
      </c>
      <c r="C303" s="186" t="s">
        <v>1483</v>
      </c>
      <c r="D303" s="171" t="s">
        <v>350</v>
      </c>
      <c r="E303" s="172">
        <v>8.6525999999999996</v>
      </c>
      <c r="F303" s="173"/>
      <c r="G303" s="174">
        <f>ROUND(E303*F303,2)</f>
        <v>0</v>
      </c>
      <c r="H303" s="173"/>
      <c r="I303" s="174">
        <f>ROUND(E303*H303,2)</f>
        <v>0</v>
      </c>
      <c r="J303" s="173"/>
      <c r="K303" s="174">
        <f>ROUND(E303*J303,2)</f>
        <v>0</v>
      </c>
      <c r="L303" s="174">
        <v>21</v>
      </c>
      <c r="M303" s="174">
        <f>G303*(1+L303/100)</f>
        <v>0</v>
      </c>
      <c r="N303" s="174">
        <v>0</v>
      </c>
      <c r="O303" s="174">
        <f>ROUND(E303*N303,2)</f>
        <v>0</v>
      </c>
      <c r="P303" s="174">
        <v>0</v>
      </c>
      <c r="Q303" s="174">
        <f>ROUND(E303*P303,2)</f>
        <v>0</v>
      </c>
      <c r="R303" s="174" t="s">
        <v>373</v>
      </c>
      <c r="S303" s="174" t="s">
        <v>261</v>
      </c>
      <c r="T303" s="175" t="s">
        <v>261</v>
      </c>
      <c r="U303" s="161">
        <v>0</v>
      </c>
      <c r="V303" s="161">
        <f>ROUND(E303*U303,2)</f>
        <v>0</v>
      </c>
      <c r="W303" s="161"/>
      <c r="X303" s="152"/>
      <c r="Y303" s="152"/>
      <c r="Z303" s="152"/>
      <c r="AA303" s="152"/>
      <c r="AB303" s="152"/>
      <c r="AC303" s="152"/>
      <c r="AD303" s="152"/>
      <c r="AE303" s="152"/>
      <c r="AF303" s="152"/>
      <c r="AG303" s="152" t="s">
        <v>374</v>
      </c>
      <c r="AH303" s="152"/>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c r="BD303" s="152"/>
      <c r="BE303" s="152"/>
      <c r="BF303" s="152"/>
      <c r="BG303" s="152"/>
      <c r="BH303" s="152"/>
    </row>
    <row r="304" spans="1:60" outlineLevel="1" x14ac:dyDescent="0.2">
      <c r="A304" s="159"/>
      <c r="B304" s="160"/>
      <c r="C304" s="194" t="s">
        <v>375</v>
      </c>
      <c r="D304" s="190"/>
      <c r="E304" s="191"/>
      <c r="F304" s="161"/>
      <c r="G304" s="161"/>
      <c r="H304" s="161"/>
      <c r="I304" s="161"/>
      <c r="J304" s="161"/>
      <c r="K304" s="161"/>
      <c r="L304" s="161"/>
      <c r="M304" s="161"/>
      <c r="N304" s="161"/>
      <c r="O304" s="161"/>
      <c r="P304" s="161"/>
      <c r="Q304" s="161"/>
      <c r="R304" s="161"/>
      <c r="S304" s="161"/>
      <c r="T304" s="161"/>
      <c r="U304" s="161"/>
      <c r="V304" s="161"/>
      <c r="W304" s="161"/>
      <c r="X304" s="152"/>
      <c r="Y304" s="152"/>
      <c r="Z304" s="152"/>
      <c r="AA304" s="152"/>
      <c r="AB304" s="152"/>
      <c r="AC304" s="152"/>
      <c r="AD304" s="152"/>
      <c r="AE304" s="152"/>
      <c r="AF304" s="152"/>
      <c r="AG304" s="152" t="s">
        <v>299</v>
      </c>
      <c r="AH304" s="152">
        <v>0</v>
      </c>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c r="BD304" s="152"/>
      <c r="BE304" s="152"/>
      <c r="BF304" s="152"/>
      <c r="BG304" s="152"/>
      <c r="BH304" s="152"/>
    </row>
    <row r="305" spans="1:60" outlineLevel="1" x14ac:dyDescent="0.2">
      <c r="A305" s="159"/>
      <c r="B305" s="160"/>
      <c r="C305" s="194" t="s">
        <v>1120</v>
      </c>
      <c r="D305" s="190"/>
      <c r="E305" s="191"/>
      <c r="F305" s="161"/>
      <c r="G305" s="161"/>
      <c r="H305" s="161"/>
      <c r="I305" s="161"/>
      <c r="J305" s="161"/>
      <c r="K305" s="161"/>
      <c r="L305" s="161"/>
      <c r="M305" s="161"/>
      <c r="N305" s="161"/>
      <c r="O305" s="161"/>
      <c r="P305" s="161"/>
      <c r="Q305" s="161"/>
      <c r="R305" s="161"/>
      <c r="S305" s="161"/>
      <c r="T305" s="161"/>
      <c r="U305" s="161"/>
      <c r="V305" s="161"/>
      <c r="W305" s="161"/>
      <c r="X305" s="152"/>
      <c r="Y305" s="152"/>
      <c r="Z305" s="152"/>
      <c r="AA305" s="152"/>
      <c r="AB305" s="152"/>
      <c r="AC305" s="152"/>
      <c r="AD305" s="152"/>
      <c r="AE305" s="152"/>
      <c r="AF305" s="152"/>
      <c r="AG305" s="152" t="s">
        <v>299</v>
      </c>
      <c r="AH305" s="152">
        <v>0</v>
      </c>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c r="BD305" s="152"/>
      <c r="BE305" s="152"/>
      <c r="BF305" s="152"/>
      <c r="BG305" s="152"/>
      <c r="BH305" s="152"/>
    </row>
    <row r="306" spans="1:60" outlineLevel="1" x14ac:dyDescent="0.2">
      <c r="A306" s="159"/>
      <c r="B306" s="160"/>
      <c r="C306" s="194" t="s">
        <v>1484</v>
      </c>
      <c r="D306" s="190"/>
      <c r="E306" s="191">
        <v>8.6525999999999996</v>
      </c>
      <c r="F306" s="161"/>
      <c r="G306" s="161"/>
      <c r="H306" s="161"/>
      <c r="I306" s="161"/>
      <c r="J306" s="161"/>
      <c r="K306" s="161"/>
      <c r="L306" s="161"/>
      <c r="M306" s="161"/>
      <c r="N306" s="161"/>
      <c r="O306" s="161"/>
      <c r="P306" s="161"/>
      <c r="Q306" s="161"/>
      <c r="R306" s="161"/>
      <c r="S306" s="161"/>
      <c r="T306" s="161"/>
      <c r="U306" s="161"/>
      <c r="V306" s="161"/>
      <c r="W306" s="161"/>
      <c r="X306" s="152"/>
      <c r="Y306" s="152"/>
      <c r="Z306" s="152"/>
      <c r="AA306" s="152"/>
      <c r="AB306" s="152"/>
      <c r="AC306" s="152"/>
      <c r="AD306" s="152"/>
      <c r="AE306" s="152"/>
      <c r="AF306" s="152"/>
      <c r="AG306" s="152" t="s">
        <v>299</v>
      </c>
      <c r="AH306" s="152">
        <v>0</v>
      </c>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c r="BD306" s="152"/>
      <c r="BE306" s="152"/>
      <c r="BF306" s="152"/>
      <c r="BG306" s="152"/>
      <c r="BH306" s="152"/>
    </row>
    <row r="307" spans="1:60" outlineLevel="1" x14ac:dyDescent="0.2">
      <c r="A307" s="169">
        <v>57</v>
      </c>
      <c r="B307" s="170" t="s">
        <v>955</v>
      </c>
      <c r="C307" s="186" t="s">
        <v>956</v>
      </c>
      <c r="D307" s="171" t="s">
        <v>350</v>
      </c>
      <c r="E307" s="172">
        <v>6.5274000000000001</v>
      </c>
      <c r="F307" s="173"/>
      <c r="G307" s="174">
        <f>ROUND(E307*F307,2)</f>
        <v>0</v>
      </c>
      <c r="H307" s="173"/>
      <c r="I307" s="174">
        <f>ROUND(E307*H307,2)</f>
        <v>0</v>
      </c>
      <c r="J307" s="173"/>
      <c r="K307" s="174">
        <f>ROUND(E307*J307,2)</f>
        <v>0</v>
      </c>
      <c r="L307" s="174">
        <v>21</v>
      </c>
      <c r="M307" s="174">
        <f>G307*(1+L307/100)</f>
        <v>0</v>
      </c>
      <c r="N307" s="174">
        <v>0</v>
      </c>
      <c r="O307" s="174">
        <f>ROUND(E307*N307,2)</f>
        <v>0</v>
      </c>
      <c r="P307" s="174">
        <v>0</v>
      </c>
      <c r="Q307" s="174">
        <f>ROUND(E307*P307,2)</f>
        <v>0</v>
      </c>
      <c r="R307" s="174" t="s">
        <v>373</v>
      </c>
      <c r="S307" s="174" t="s">
        <v>261</v>
      </c>
      <c r="T307" s="175" t="s">
        <v>261</v>
      </c>
      <c r="U307" s="161">
        <v>0</v>
      </c>
      <c r="V307" s="161">
        <f>ROUND(E307*U307,2)</f>
        <v>0</v>
      </c>
      <c r="W307" s="161"/>
      <c r="X307" s="152"/>
      <c r="Y307" s="152"/>
      <c r="Z307" s="152"/>
      <c r="AA307" s="152"/>
      <c r="AB307" s="152"/>
      <c r="AC307" s="152"/>
      <c r="AD307" s="152"/>
      <c r="AE307" s="152"/>
      <c r="AF307" s="152"/>
      <c r="AG307" s="152" t="s">
        <v>374</v>
      </c>
      <c r="AH307" s="152"/>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c r="BD307" s="152"/>
      <c r="BE307" s="152"/>
      <c r="BF307" s="152"/>
      <c r="BG307" s="152"/>
      <c r="BH307" s="152"/>
    </row>
    <row r="308" spans="1:60" outlineLevel="1" x14ac:dyDescent="0.2">
      <c r="A308" s="159"/>
      <c r="B308" s="160"/>
      <c r="C308" s="194" t="s">
        <v>375</v>
      </c>
      <c r="D308" s="190"/>
      <c r="E308" s="191"/>
      <c r="F308" s="161"/>
      <c r="G308" s="161"/>
      <c r="H308" s="161"/>
      <c r="I308" s="161"/>
      <c r="J308" s="161"/>
      <c r="K308" s="161"/>
      <c r="L308" s="161"/>
      <c r="M308" s="161"/>
      <c r="N308" s="161"/>
      <c r="O308" s="161"/>
      <c r="P308" s="161"/>
      <c r="Q308" s="161"/>
      <c r="R308" s="161"/>
      <c r="S308" s="161"/>
      <c r="T308" s="161"/>
      <c r="U308" s="161"/>
      <c r="V308" s="161"/>
      <c r="W308" s="161"/>
      <c r="X308" s="152"/>
      <c r="Y308" s="152"/>
      <c r="Z308" s="152"/>
      <c r="AA308" s="152"/>
      <c r="AB308" s="152"/>
      <c r="AC308" s="152"/>
      <c r="AD308" s="152"/>
      <c r="AE308" s="152"/>
      <c r="AF308" s="152"/>
      <c r="AG308" s="152" t="s">
        <v>299</v>
      </c>
      <c r="AH308" s="152">
        <v>0</v>
      </c>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row>
    <row r="309" spans="1:60" outlineLevel="1" x14ac:dyDescent="0.2">
      <c r="A309" s="159"/>
      <c r="B309" s="160"/>
      <c r="C309" s="194" t="s">
        <v>1120</v>
      </c>
      <c r="D309" s="190"/>
      <c r="E309" s="191"/>
      <c r="F309" s="161"/>
      <c r="G309" s="161"/>
      <c r="H309" s="161"/>
      <c r="I309" s="161"/>
      <c r="J309" s="161"/>
      <c r="K309" s="161"/>
      <c r="L309" s="161"/>
      <c r="M309" s="161"/>
      <c r="N309" s="161"/>
      <c r="O309" s="161"/>
      <c r="P309" s="161"/>
      <c r="Q309" s="161"/>
      <c r="R309" s="161"/>
      <c r="S309" s="161"/>
      <c r="T309" s="161"/>
      <c r="U309" s="161"/>
      <c r="V309" s="161"/>
      <c r="W309" s="161"/>
      <c r="X309" s="152"/>
      <c r="Y309" s="152"/>
      <c r="Z309" s="152"/>
      <c r="AA309" s="152"/>
      <c r="AB309" s="152"/>
      <c r="AC309" s="152"/>
      <c r="AD309" s="152"/>
      <c r="AE309" s="152"/>
      <c r="AF309" s="152"/>
      <c r="AG309" s="152" t="s">
        <v>299</v>
      </c>
      <c r="AH309" s="152">
        <v>0</v>
      </c>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c r="BD309" s="152"/>
      <c r="BE309" s="152"/>
      <c r="BF309" s="152"/>
      <c r="BG309" s="152"/>
      <c r="BH309" s="152"/>
    </row>
    <row r="310" spans="1:60" outlineLevel="1" x14ac:dyDescent="0.2">
      <c r="A310" s="159"/>
      <c r="B310" s="160"/>
      <c r="C310" s="194" t="s">
        <v>1485</v>
      </c>
      <c r="D310" s="190"/>
      <c r="E310" s="191">
        <v>6.5274000000000001</v>
      </c>
      <c r="F310" s="161"/>
      <c r="G310" s="161"/>
      <c r="H310" s="161"/>
      <c r="I310" s="161"/>
      <c r="J310" s="161"/>
      <c r="K310" s="161"/>
      <c r="L310" s="161"/>
      <c r="M310" s="161"/>
      <c r="N310" s="161"/>
      <c r="O310" s="161"/>
      <c r="P310" s="161"/>
      <c r="Q310" s="161"/>
      <c r="R310" s="161"/>
      <c r="S310" s="161"/>
      <c r="T310" s="161"/>
      <c r="U310" s="161"/>
      <c r="V310" s="161"/>
      <c r="W310" s="161"/>
      <c r="X310" s="152"/>
      <c r="Y310" s="152"/>
      <c r="Z310" s="152"/>
      <c r="AA310" s="152"/>
      <c r="AB310" s="152"/>
      <c r="AC310" s="152"/>
      <c r="AD310" s="152"/>
      <c r="AE310" s="152"/>
      <c r="AF310" s="152"/>
      <c r="AG310" s="152" t="s">
        <v>299</v>
      </c>
      <c r="AH310" s="152">
        <v>0</v>
      </c>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row>
    <row r="311" spans="1:60" ht="22.5" outlineLevel="1" x14ac:dyDescent="0.2">
      <c r="A311" s="169">
        <v>58</v>
      </c>
      <c r="B311" s="170" t="s">
        <v>382</v>
      </c>
      <c r="C311" s="186" t="s">
        <v>383</v>
      </c>
      <c r="D311" s="171" t="s">
        <v>350</v>
      </c>
      <c r="E311" s="172">
        <v>15.18</v>
      </c>
      <c r="F311" s="173"/>
      <c r="G311" s="174">
        <f>ROUND(E311*F311,2)</f>
        <v>0</v>
      </c>
      <c r="H311" s="173"/>
      <c r="I311" s="174">
        <f>ROUND(E311*H311,2)</f>
        <v>0</v>
      </c>
      <c r="J311" s="173"/>
      <c r="K311" s="174">
        <f>ROUND(E311*J311,2)</f>
        <v>0</v>
      </c>
      <c r="L311" s="174">
        <v>21</v>
      </c>
      <c r="M311" s="174">
        <f>G311*(1+L311/100)</f>
        <v>0</v>
      </c>
      <c r="N311" s="174">
        <v>0</v>
      </c>
      <c r="O311" s="174">
        <f>ROUND(E311*N311,2)</f>
        <v>0</v>
      </c>
      <c r="P311" s="174">
        <v>0</v>
      </c>
      <c r="Q311" s="174">
        <f>ROUND(E311*P311,2)</f>
        <v>0</v>
      </c>
      <c r="R311" s="174" t="s">
        <v>384</v>
      </c>
      <c r="S311" s="174" t="s">
        <v>261</v>
      </c>
      <c r="T311" s="175" t="s">
        <v>261</v>
      </c>
      <c r="U311" s="161">
        <v>9.9000000000000005E-2</v>
      </c>
      <c r="V311" s="161">
        <f>ROUND(E311*U311,2)</f>
        <v>1.5</v>
      </c>
      <c r="W311" s="161"/>
      <c r="X311" s="152"/>
      <c r="Y311" s="152"/>
      <c r="Z311" s="152"/>
      <c r="AA311" s="152"/>
      <c r="AB311" s="152"/>
      <c r="AC311" s="152"/>
      <c r="AD311" s="152"/>
      <c r="AE311" s="152"/>
      <c r="AF311" s="152"/>
      <c r="AG311" s="152" t="s">
        <v>374</v>
      </c>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row>
    <row r="312" spans="1:60" outlineLevel="1" x14ac:dyDescent="0.2">
      <c r="A312" s="159"/>
      <c r="B312" s="160"/>
      <c r="C312" s="254" t="s">
        <v>385</v>
      </c>
      <c r="D312" s="255"/>
      <c r="E312" s="255"/>
      <c r="F312" s="255"/>
      <c r="G312" s="255"/>
      <c r="H312" s="161"/>
      <c r="I312" s="161"/>
      <c r="J312" s="161"/>
      <c r="K312" s="161"/>
      <c r="L312" s="161"/>
      <c r="M312" s="161"/>
      <c r="N312" s="161"/>
      <c r="O312" s="161"/>
      <c r="P312" s="161"/>
      <c r="Q312" s="161"/>
      <c r="R312" s="161"/>
      <c r="S312" s="161"/>
      <c r="T312" s="161"/>
      <c r="U312" s="161"/>
      <c r="V312" s="161"/>
      <c r="W312" s="161"/>
      <c r="X312" s="152"/>
      <c r="Y312" s="152"/>
      <c r="Z312" s="152"/>
      <c r="AA312" s="152"/>
      <c r="AB312" s="152"/>
      <c r="AC312" s="152"/>
      <c r="AD312" s="152"/>
      <c r="AE312" s="152"/>
      <c r="AF312" s="152"/>
      <c r="AG312" s="152" t="s">
        <v>297</v>
      </c>
      <c r="AH312" s="152"/>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c r="BD312" s="152"/>
      <c r="BE312" s="152"/>
      <c r="BF312" s="152"/>
      <c r="BG312" s="152"/>
      <c r="BH312" s="152"/>
    </row>
    <row r="313" spans="1:60" outlineLevel="1" x14ac:dyDescent="0.2">
      <c r="A313" s="159"/>
      <c r="B313" s="160"/>
      <c r="C313" s="194" t="s">
        <v>375</v>
      </c>
      <c r="D313" s="190"/>
      <c r="E313" s="191"/>
      <c r="F313" s="161"/>
      <c r="G313" s="161"/>
      <c r="H313" s="161"/>
      <c r="I313" s="161"/>
      <c r="J313" s="161"/>
      <c r="K313" s="161"/>
      <c r="L313" s="161"/>
      <c r="M313" s="161"/>
      <c r="N313" s="161"/>
      <c r="O313" s="161"/>
      <c r="P313" s="161"/>
      <c r="Q313" s="161"/>
      <c r="R313" s="161"/>
      <c r="S313" s="161"/>
      <c r="T313" s="161"/>
      <c r="U313" s="161"/>
      <c r="V313" s="161"/>
      <c r="W313" s="161"/>
      <c r="X313" s="152"/>
      <c r="Y313" s="152"/>
      <c r="Z313" s="152"/>
      <c r="AA313" s="152"/>
      <c r="AB313" s="152"/>
      <c r="AC313" s="152"/>
      <c r="AD313" s="152"/>
      <c r="AE313" s="152"/>
      <c r="AF313" s="152"/>
      <c r="AG313" s="152" t="s">
        <v>299</v>
      </c>
      <c r="AH313" s="152">
        <v>0</v>
      </c>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c r="BD313" s="152"/>
      <c r="BE313" s="152"/>
      <c r="BF313" s="152"/>
      <c r="BG313" s="152"/>
      <c r="BH313" s="152"/>
    </row>
    <row r="314" spans="1:60" outlineLevel="1" x14ac:dyDescent="0.2">
      <c r="A314" s="159"/>
      <c r="B314" s="160"/>
      <c r="C314" s="194" t="s">
        <v>1120</v>
      </c>
      <c r="D314" s="190"/>
      <c r="E314" s="191"/>
      <c r="F314" s="161"/>
      <c r="G314" s="161"/>
      <c r="H314" s="161"/>
      <c r="I314" s="161"/>
      <c r="J314" s="161"/>
      <c r="K314" s="161"/>
      <c r="L314" s="161"/>
      <c r="M314" s="161"/>
      <c r="N314" s="161"/>
      <c r="O314" s="161"/>
      <c r="P314" s="161"/>
      <c r="Q314" s="161"/>
      <c r="R314" s="161"/>
      <c r="S314" s="161"/>
      <c r="T314" s="161"/>
      <c r="U314" s="161"/>
      <c r="V314" s="161"/>
      <c r="W314" s="161"/>
      <c r="X314" s="152"/>
      <c r="Y314" s="152"/>
      <c r="Z314" s="152"/>
      <c r="AA314" s="152"/>
      <c r="AB314" s="152"/>
      <c r="AC314" s="152"/>
      <c r="AD314" s="152"/>
      <c r="AE314" s="152"/>
      <c r="AF314" s="152"/>
      <c r="AG314" s="152" t="s">
        <v>299</v>
      </c>
      <c r="AH314" s="152">
        <v>0</v>
      </c>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2"/>
      <c r="BG314" s="152"/>
      <c r="BH314" s="152"/>
    </row>
    <row r="315" spans="1:60" outlineLevel="1" x14ac:dyDescent="0.2">
      <c r="A315" s="159"/>
      <c r="B315" s="160"/>
      <c r="C315" s="194" t="s">
        <v>1480</v>
      </c>
      <c r="D315" s="190"/>
      <c r="E315" s="191">
        <v>15.18</v>
      </c>
      <c r="F315" s="161"/>
      <c r="G315" s="161"/>
      <c r="H315" s="161"/>
      <c r="I315" s="161"/>
      <c r="J315" s="161"/>
      <c r="K315" s="161"/>
      <c r="L315" s="161"/>
      <c r="M315" s="161"/>
      <c r="N315" s="161"/>
      <c r="O315" s="161"/>
      <c r="P315" s="161"/>
      <c r="Q315" s="161"/>
      <c r="R315" s="161"/>
      <c r="S315" s="161"/>
      <c r="T315" s="161"/>
      <c r="U315" s="161"/>
      <c r="V315" s="161"/>
      <c r="W315" s="161"/>
      <c r="X315" s="152"/>
      <c r="Y315" s="152"/>
      <c r="Z315" s="152"/>
      <c r="AA315" s="152"/>
      <c r="AB315" s="152"/>
      <c r="AC315" s="152"/>
      <c r="AD315" s="152"/>
      <c r="AE315" s="152"/>
      <c r="AF315" s="152"/>
      <c r="AG315" s="152" t="s">
        <v>299</v>
      </c>
      <c r="AH315" s="152">
        <v>0</v>
      </c>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c r="BD315" s="152"/>
      <c r="BE315" s="152"/>
      <c r="BF315" s="152"/>
      <c r="BG315" s="152"/>
      <c r="BH315" s="152"/>
    </row>
    <row r="316" spans="1:60" x14ac:dyDescent="0.2">
      <c r="A316" s="5"/>
      <c r="B316" s="6"/>
      <c r="C316" s="187"/>
      <c r="D316" s="8"/>
      <c r="E316" s="5"/>
      <c r="F316" s="5"/>
      <c r="G316" s="5"/>
      <c r="H316" s="5"/>
      <c r="I316" s="5"/>
      <c r="J316" s="5"/>
      <c r="K316" s="5"/>
      <c r="L316" s="5"/>
      <c r="M316" s="5"/>
      <c r="N316" s="5"/>
      <c r="O316" s="5"/>
      <c r="P316" s="5"/>
      <c r="Q316" s="5"/>
      <c r="R316" s="5"/>
      <c r="S316" s="5"/>
      <c r="T316" s="5"/>
      <c r="U316" s="5"/>
      <c r="V316" s="5"/>
      <c r="W316" s="5"/>
      <c r="AE316">
        <v>15</v>
      </c>
      <c r="AF316">
        <v>21</v>
      </c>
    </row>
    <row r="317" spans="1:60" x14ac:dyDescent="0.2">
      <c r="A317" s="155"/>
      <c r="B317" s="156" t="s">
        <v>29</v>
      </c>
      <c r="C317" s="188"/>
      <c r="D317" s="157"/>
      <c r="E317" s="158"/>
      <c r="F317" s="158"/>
      <c r="G317" s="183">
        <f>G8+G48+G75+G90+G95+G100+G110+G122+G177+G294</f>
        <v>0</v>
      </c>
      <c r="H317" s="5"/>
      <c r="I317" s="5"/>
      <c r="J317" s="5"/>
      <c r="K317" s="5"/>
      <c r="L317" s="5"/>
      <c r="M317" s="5"/>
      <c r="N317" s="5"/>
      <c r="O317" s="5"/>
      <c r="P317" s="5"/>
      <c r="Q317" s="5"/>
      <c r="R317" s="5"/>
      <c r="S317" s="5"/>
      <c r="T317" s="5"/>
      <c r="U317" s="5"/>
      <c r="V317" s="5"/>
      <c r="W317" s="5"/>
      <c r="AE317">
        <f>SUMIF(L7:L315,AE316,G7:G315)</f>
        <v>0</v>
      </c>
      <c r="AF317">
        <f>SUMIF(L7:L315,AF316,G7:G315)</f>
        <v>0</v>
      </c>
      <c r="AG317" t="s">
        <v>288</v>
      </c>
    </row>
    <row r="318" spans="1:60" x14ac:dyDescent="0.2">
      <c r="A318" s="253" t="s">
        <v>386</v>
      </c>
      <c r="B318" s="253"/>
      <c r="C318" s="187"/>
      <c r="D318" s="8"/>
      <c r="E318" s="5"/>
      <c r="F318" s="5"/>
      <c r="G318" s="5"/>
      <c r="H318" s="5"/>
      <c r="I318" s="5"/>
      <c r="J318" s="5"/>
      <c r="K318" s="5"/>
      <c r="L318" s="5"/>
      <c r="M318" s="5"/>
      <c r="N318" s="5"/>
      <c r="O318" s="5"/>
      <c r="P318" s="5"/>
      <c r="Q318" s="5"/>
      <c r="R318" s="5"/>
      <c r="S318" s="5"/>
      <c r="T318" s="5"/>
      <c r="U318" s="5"/>
      <c r="V318" s="5"/>
      <c r="W318" s="5"/>
    </row>
    <row r="319" spans="1:60" x14ac:dyDescent="0.2">
      <c r="A319" s="5"/>
      <c r="B319" s="6" t="s">
        <v>1294</v>
      </c>
      <c r="C319" s="187" t="s">
        <v>1295</v>
      </c>
      <c r="D319" s="8"/>
      <c r="E319" s="5"/>
      <c r="F319" s="5"/>
      <c r="G319" s="5"/>
      <c r="H319" s="5"/>
      <c r="I319" s="5"/>
      <c r="J319" s="5"/>
      <c r="K319" s="5"/>
      <c r="L319" s="5"/>
      <c r="M319" s="5"/>
      <c r="N319" s="5"/>
      <c r="O319" s="5"/>
      <c r="P319" s="5"/>
      <c r="Q319" s="5"/>
      <c r="R319" s="5"/>
      <c r="S319" s="5"/>
      <c r="T319" s="5"/>
      <c r="U319" s="5"/>
      <c r="V319" s="5"/>
      <c r="W319" s="5"/>
      <c r="AG319" t="s">
        <v>389</v>
      </c>
    </row>
    <row r="320" spans="1:60" x14ac:dyDescent="0.2">
      <c r="A320" s="5"/>
      <c r="B320" s="6" t="s">
        <v>1296</v>
      </c>
      <c r="C320" s="187" t="s">
        <v>1297</v>
      </c>
      <c r="D320" s="8"/>
      <c r="E320" s="5"/>
      <c r="F320" s="5"/>
      <c r="G320" s="5"/>
      <c r="H320" s="5"/>
      <c r="I320" s="5"/>
      <c r="J320" s="5"/>
      <c r="K320" s="5"/>
      <c r="L320" s="5"/>
      <c r="M320" s="5"/>
      <c r="N320" s="5"/>
      <c r="O320" s="5"/>
      <c r="P320" s="5"/>
      <c r="Q320" s="5"/>
      <c r="R320" s="5"/>
      <c r="S320" s="5"/>
      <c r="T320" s="5"/>
      <c r="U320" s="5"/>
      <c r="V320" s="5"/>
      <c r="W320" s="5"/>
      <c r="AG320" t="s">
        <v>392</v>
      </c>
    </row>
    <row r="321" spans="1:33" x14ac:dyDescent="0.2">
      <c r="A321" s="5"/>
      <c r="B321" s="6"/>
      <c r="C321" s="187" t="s">
        <v>393</v>
      </c>
      <c r="D321" s="8"/>
      <c r="E321" s="5"/>
      <c r="F321" s="5"/>
      <c r="G321" s="5"/>
      <c r="H321" s="5"/>
      <c r="I321" s="5"/>
      <c r="J321" s="5"/>
      <c r="K321" s="5"/>
      <c r="L321" s="5"/>
      <c r="M321" s="5"/>
      <c r="N321" s="5"/>
      <c r="O321" s="5"/>
      <c r="P321" s="5"/>
      <c r="Q321" s="5"/>
      <c r="R321" s="5"/>
      <c r="S321" s="5"/>
      <c r="T321" s="5"/>
      <c r="U321" s="5"/>
      <c r="V321" s="5"/>
      <c r="W321" s="5"/>
      <c r="AG321" t="s">
        <v>394</v>
      </c>
    </row>
    <row r="322" spans="1:33" x14ac:dyDescent="0.2">
      <c r="A322" s="5"/>
      <c r="B322" s="6"/>
      <c r="C322" s="187"/>
      <c r="D322" s="8"/>
      <c r="E322" s="5"/>
      <c r="F322" s="5"/>
      <c r="G322" s="5"/>
      <c r="H322" s="5"/>
      <c r="I322" s="5"/>
      <c r="J322" s="5"/>
      <c r="K322" s="5"/>
      <c r="L322" s="5"/>
      <c r="M322" s="5"/>
      <c r="N322" s="5"/>
      <c r="O322" s="5"/>
      <c r="P322" s="5"/>
      <c r="Q322" s="5"/>
      <c r="R322" s="5"/>
      <c r="S322" s="5"/>
      <c r="T322" s="5"/>
      <c r="U322" s="5"/>
      <c r="V322" s="5"/>
      <c r="W322" s="5"/>
    </row>
    <row r="323" spans="1:33" x14ac:dyDescent="0.2">
      <c r="C323" s="189"/>
      <c r="D323" s="143"/>
      <c r="AG323" t="s">
        <v>289</v>
      </c>
    </row>
    <row r="324" spans="1:33" x14ac:dyDescent="0.2">
      <c r="D324" s="143"/>
    </row>
    <row r="325" spans="1:33" x14ac:dyDescent="0.2">
      <c r="D325" s="143"/>
    </row>
    <row r="326" spans="1:33" x14ac:dyDescent="0.2">
      <c r="D326" s="143"/>
    </row>
    <row r="327" spans="1:33" x14ac:dyDescent="0.2">
      <c r="D327" s="143"/>
    </row>
    <row r="328" spans="1:33" x14ac:dyDescent="0.2">
      <c r="D328" s="143"/>
    </row>
    <row r="329" spans="1:33" x14ac:dyDescent="0.2">
      <c r="D329" s="143"/>
    </row>
    <row r="330" spans="1:33" x14ac:dyDescent="0.2">
      <c r="D330" s="143"/>
    </row>
    <row r="331" spans="1:33" x14ac:dyDescent="0.2">
      <c r="D331" s="143"/>
    </row>
    <row r="332" spans="1:33" x14ac:dyDescent="0.2">
      <c r="D332" s="143"/>
    </row>
    <row r="333" spans="1:33" x14ac:dyDescent="0.2">
      <c r="D333" s="143"/>
    </row>
    <row r="334" spans="1:33" x14ac:dyDescent="0.2">
      <c r="D334" s="143"/>
    </row>
    <row r="335" spans="1:33" x14ac:dyDescent="0.2">
      <c r="D335" s="143"/>
    </row>
    <row r="336" spans="1:33"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3">
    <mergeCell ref="A1:G1"/>
    <mergeCell ref="C2:G2"/>
    <mergeCell ref="C3:G3"/>
    <mergeCell ref="C4:G4"/>
    <mergeCell ref="A318:B318"/>
    <mergeCell ref="C16:G16"/>
    <mergeCell ref="C20:G20"/>
    <mergeCell ref="C33:G33"/>
    <mergeCell ref="C50:G50"/>
    <mergeCell ref="C64:G64"/>
    <mergeCell ref="C80:G80"/>
    <mergeCell ref="C92:G92"/>
    <mergeCell ref="C312:G3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AZ194"/>
  <sheetViews>
    <sheetView showGridLines="0" tabSelected="1" topLeftCell="B1" zoomScaleNormal="100" zoomScaleSheetLayoutView="75" workbookViewId="0">
      <selection activeCell="D11" sqref="D11:G11"/>
    </sheetView>
  </sheetViews>
  <sheetFormatPr defaultColWidth="9" defaultRowHeight="12.75" x14ac:dyDescent="0.2"/>
  <cols>
    <col min="1" max="1" width="8.42578125" hidden="1" customWidth="1"/>
    <col min="2" max="2" width="9.140625" customWidth="1"/>
    <col min="3" max="3" width="7.42578125" customWidth="1"/>
    <col min="4" max="4" width="13.42578125" customWidth="1"/>
    <col min="5" max="5" width="12.140625" customWidth="1"/>
    <col min="6" max="6" width="11.42578125" customWidth="1"/>
    <col min="7" max="7" width="12.7109375" style="1" customWidth="1"/>
    <col min="8" max="8" width="12.7109375" customWidth="1"/>
    <col min="9" max="9" width="12.7109375" style="1" customWidth="1"/>
    <col min="10" max="10" width="6.7109375" style="1" customWidth="1"/>
    <col min="11" max="11" width="4.28515625" customWidth="1"/>
    <col min="12" max="15" width="10.7109375" customWidth="1"/>
    <col min="52" max="52" width="93.140625" customWidth="1"/>
  </cols>
  <sheetData>
    <row r="1" spans="1:15" ht="33.75" customHeight="1" x14ac:dyDescent="0.2">
      <c r="A1" s="69" t="s">
        <v>36</v>
      </c>
      <c r="B1" s="205" t="s">
        <v>41</v>
      </c>
      <c r="C1" s="206"/>
      <c r="D1" s="206"/>
      <c r="E1" s="206"/>
      <c r="F1" s="206"/>
      <c r="G1" s="206"/>
      <c r="H1" s="206"/>
      <c r="I1" s="206"/>
      <c r="J1" s="207"/>
    </row>
    <row r="2" spans="1:15" ht="36" customHeight="1" x14ac:dyDescent="0.2">
      <c r="A2" s="3"/>
      <c r="B2" s="75" t="s">
        <v>22</v>
      </c>
      <c r="C2" s="76"/>
      <c r="D2" s="77" t="s">
        <v>43</v>
      </c>
      <c r="E2" s="211" t="s">
        <v>44</v>
      </c>
      <c r="F2" s="212"/>
      <c r="G2" s="212"/>
      <c r="H2" s="212"/>
      <c r="I2" s="212"/>
      <c r="J2" s="213"/>
      <c r="O2" s="2"/>
    </row>
    <row r="3" spans="1:15" ht="27" hidden="1" customHeight="1" x14ac:dyDescent="0.2">
      <c r="A3" s="3"/>
      <c r="B3" s="78"/>
      <c r="C3" s="76"/>
      <c r="D3" s="79"/>
      <c r="E3" s="214"/>
      <c r="F3" s="215"/>
      <c r="G3" s="215"/>
      <c r="H3" s="215"/>
      <c r="I3" s="215"/>
      <c r="J3" s="216"/>
    </row>
    <row r="4" spans="1:15" ht="23.25" customHeight="1" x14ac:dyDescent="0.2">
      <c r="A4" s="3"/>
      <c r="B4" s="80"/>
      <c r="C4" s="81"/>
      <c r="D4" s="82"/>
      <c r="E4" s="203"/>
      <c r="F4" s="203"/>
      <c r="G4" s="203"/>
      <c r="H4" s="203"/>
      <c r="I4" s="203"/>
      <c r="J4" s="204"/>
    </row>
    <row r="5" spans="1:15" ht="24" customHeight="1" x14ac:dyDescent="0.2">
      <c r="A5" s="3"/>
      <c r="B5" s="43" t="s">
        <v>42</v>
      </c>
      <c r="C5" s="4"/>
      <c r="D5" s="83" t="s">
        <v>45</v>
      </c>
      <c r="E5" s="25"/>
      <c r="F5" s="25"/>
      <c r="G5" s="25"/>
      <c r="H5" s="26" t="s">
        <v>40</v>
      </c>
      <c r="I5" s="83" t="s">
        <v>47</v>
      </c>
      <c r="J5" s="10"/>
    </row>
    <row r="6" spans="1:15" ht="15.75" customHeight="1" x14ac:dyDescent="0.2">
      <c r="A6" s="3"/>
      <c r="B6" s="38"/>
      <c r="C6" s="25"/>
      <c r="D6" s="83" t="s">
        <v>46</v>
      </c>
      <c r="E6" s="25"/>
      <c r="F6" s="25"/>
      <c r="G6" s="25"/>
      <c r="H6" s="26" t="s">
        <v>34</v>
      </c>
      <c r="I6" s="31"/>
      <c r="J6" s="10"/>
    </row>
    <row r="7" spans="1:15" ht="15.75" customHeight="1" x14ac:dyDescent="0.2">
      <c r="A7" s="3"/>
      <c r="B7" s="39"/>
      <c r="C7" s="85"/>
      <c r="D7" s="84"/>
      <c r="E7" s="32"/>
      <c r="F7" s="32"/>
      <c r="G7" s="32"/>
      <c r="H7" s="33"/>
      <c r="I7" s="32"/>
      <c r="J7" s="47"/>
    </row>
    <row r="8" spans="1:15" ht="24" hidden="1" customHeight="1" x14ac:dyDescent="0.2">
      <c r="A8" s="3"/>
      <c r="B8" s="43" t="s">
        <v>20</v>
      </c>
      <c r="C8" s="4"/>
      <c r="D8" s="86" t="s">
        <v>48</v>
      </c>
      <c r="E8" s="4"/>
      <c r="F8" s="4"/>
      <c r="G8" s="42"/>
      <c r="H8" s="26" t="s">
        <v>40</v>
      </c>
      <c r="I8" s="83" t="s">
        <v>52</v>
      </c>
      <c r="J8" s="10"/>
    </row>
    <row r="9" spans="1:15" ht="15.75" hidden="1" customHeight="1" x14ac:dyDescent="0.2">
      <c r="A9" s="3"/>
      <c r="B9" s="3"/>
      <c r="C9" s="4"/>
      <c r="D9" s="86" t="s">
        <v>49</v>
      </c>
      <c r="E9" s="4"/>
      <c r="F9" s="4"/>
      <c r="G9" s="42"/>
      <c r="H9" s="26" t="s">
        <v>34</v>
      </c>
      <c r="I9" s="83" t="s">
        <v>53</v>
      </c>
      <c r="J9" s="10"/>
    </row>
    <row r="10" spans="1:15" ht="15.75" hidden="1" customHeight="1" x14ac:dyDescent="0.2">
      <c r="A10" s="3"/>
      <c r="B10" s="48"/>
      <c r="C10" s="85" t="s">
        <v>51</v>
      </c>
      <c r="D10" s="87" t="s">
        <v>50</v>
      </c>
      <c r="E10" s="51"/>
      <c r="F10" s="51"/>
      <c r="G10" s="49"/>
      <c r="H10" s="49"/>
      <c r="I10" s="50"/>
      <c r="J10" s="47"/>
    </row>
    <row r="11" spans="1:15" ht="24" customHeight="1" x14ac:dyDescent="0.2">
      <c r="A11" s="3"/>
      <c r="B11" s="43" t="s">
        <v>19</v>
      </c>
      <c r="C11" s="4"/>
      <c r="D11" s="218"/>
      <c r="E11" s="218"/>
      <c r="F11" s="218"/>
      <c r="G11" s="218"/>
      <c r="H11" s="26" t="s">
        <v>40</v>
      </c>
      <c r="I11" s="89"/>
      <c r="J11" s="10"/>
    </row>
    <row r="12" spans="1:15" ht="15.75" customHeight="1" x14ac:dyDescent="0.2">
      <c r="A12" s="3"/>
      <c r="B12" s="38"/>
      <c r="C12" s="25"/>
      <c r="D12" s="201"/>
      <c r="E12" s="201"/>
      <c r="F12" s="201"/>
      <c r="G12" s="201"/>
      <c r="H12" s="26" t="s">
        <v>34</v>
      </c>
      <c r="I12" s="89"/>
      <c r="J12" s="10"/>
    </row>
    <row r="13" spans="1:15" ht="15.75" customHeight="1" x14ac:dyDescent="0.2">
      <c r="A13" s="3"/>
      <c r="B13" s="39"/>
      <c r="C13" s="88"/>
      <c r="D13" s="202"/>
      <c r="E13" s="202"/>
      <c r="F13" s="202"/>
      <c r="G13" s="202"/>
      <c r="H13" s="27"/>
      <c r="I13" s="32"/>
      <c r="J13" s="47"/>
    </row>
    <row r="14" spans="1:15" ht="24" hidden="1" customHeight="1" x14ac:dyDescent="0.2">
      <c r="A14" s="3"/>
      <c r="B14" s="62" t="s">
        <v>21</v>
      </c>
      <c r="C14" s="63"/>
      <c r="D14" s="64"/>
      <c r="E14" s="65"/>
      <c r="F14" s="65"/>
      <c r="G14" s="65"/>
      <c r="H14" s="66"/>
      <c r="I14" s="65"/>
      <c r="J14" s="67"/>
    </row>
    <row r="15" spans="1:15" ht="32.25" customHeight="1" x14ac:dyDescent="0.2">
      <c r="A15" s="3"/>
      <c r="B15" s="48" t="s">
        <v>32</v>
      </c>
      <c r="C15" s="68"/>
      <c r="D15" s="49"/>
      <c r="E15" s="217"/>
      <c r="F15" s="217"/>
      <c r="G15" s="219"/>
      <c r="H15" s="219"/>
      <c r="I15" s="219" t="s">
        <v>29</v>
      </c>
      <c r="J15" s="220"/>
    </row>
    <row r="16" spans="1:15" ht="23.25" customHeight="1" x14ac:dyDescent="0.2">
      <c r="A16" s="142" t="s">
        <v>24</v>
      </c>
      <c r="B16" s="53" t="s">
        <v>24</v>
      </c>
      <c r="C16" s="54"/>
      <c r="D16" s="55"/>
      <c r="E16" s="199"/>
      <c r="F16" s="200"/>
      <c r="G16" s="199"/>
      <c r="H16" s="200"/>
      <c r="I16" s="199">
        <f>SUMIF(F152:F190,A16,I152:I190)+SUMIF(F152:F190,"PSU",I152:I190)</f>
        <v>0</v>
      </c>
      <c r="J16" s="210"/>
    </row>
    <row r="17" spans="1:10" ht="23.25" customHeight="1" x14ac:dyDescent="0.2">
      <c r="A17" s="142" t="s">
        <v>25</v>
      </c>
      <c r="B17" s="53" t="s">
        <v>25</v>
      </c>
      <c r="C17" s="54"/>
      <c r="D17" s="55"/>
      <c r="E17" s="199"/>
      <c r="F17" s="200"/>
      <c r="G17" s="199"/>
      <c r="H17" s="200"/>
      <c r="I17" s="199">
        <f>SUMIF(F152:F190,A17,I152:I190)</f>
        <v>0</v>
      </c>
      <c r="J17" s="210"/>
    </row>
    <row r="18" spans="1:10" ht="23.25" customHeight="1" x14ac:dyDescent="0.2">
      <c r="A18" s="142" t="s">
        <v>26</v>
      </c>
      <c r="B18" s="53" t="s">
        <v>26</v>
      </c>
      <c r="C18" s="54"/>
      <c r="D18" s="55"/>
      <c r="E18" s="199"/>
      <c r="F18" s="200"/>
      <c r="G18" s="199"/>
      <c r="H18" s="200"/>
      <c r="I18" s="199">
        <f>SUMIF(F152:F190,A18,I152:I190)</f>
        <v>0</v>
      </c>
      <c r="J18" s="210"/>
    </row>
    <row r="19" spans="1:10" ht="23.25" customHeight="1" x14ac:dyDescent="0.2">
      <c r="A19" s="142" t="s">
        <v>221</v>
      </c>
      <c r="B19" s="53" t="s">
        <v>27</v>
      </c>
      <c r="C19" s="54"/>
      <c r="D19" s="55"/>
      <c r="E19" s="199"/>
      <c r="F19" s="200"/>
      <c r="G19" s="199"/>
      <c r="H19" s="200"/>
      <c r="I19" s="199">
        <f>SUMIF(F152:F190,A19,I152:I190)</f>
        <v>0</v>
      </c>
      <c r="J19" s="210"/>
    </row>
    <row r="20" spans="1:10" ht="23.25" customHeight="1" x14ac:dyDescent="0.2">
      <c r="A20" s="142" t="s">
        <v>222</v>
      </c>
      <c r="B20" s="53" t="s">
        <v>28</v>
      </c>
      <c r="C20" s="54"/>
      <c r="D20" s="55"/>
      <c r="E20" s="199"/>
      <c r="F20" s="200"/>
      <c r="G20" s="199"/>
      <c r="H20" s="200"/>
      <c r="I20" s="199">
        <f>SUMIF(F152:F190,A20,I152:I190)</f>
        <v>0</v>
      </c>
      <c r="J20" s="210"/>
    </row>
    <row r="21" spans="1:10" ht="23.25" customHeight="1" x14ac:dyDescent="0.2">
      <c r="A21" s="3"/>
      <c r="B21" s="70" t="s">
        <v>29</v>
      </c>
      <c r="C21" s="71"/>
      <c r="D21" s="72"/>
      <c r="E21" s="221"/>
      <c r="F21" s="222"/>
      <c r="G21" s="221"/>
      <c r="H21" s="222"/>
      <c r="I21" s="221">
        <f>SUM(I16:J20)</f>
        <v>0</v>
      </c>
      <c r="J21" s="228"/>
    </row>
    <row r="22" spans="1:10" ht="33" customHeight="1" x14ac:dyDescent="0.2">
      <c r="A22" s="3"/>
      <c r="B22" s="61" t="s">
        <v>33</v>
      </c>
      <c r="C22" s="54"/>
      <c r="D22" s="55"/>
      <c r="E22" s="60"/>
      <c r="F22" s="57"/>
      <c r="G22" s="46"/>
      <c r="H22" s="46"/>
      <c r="I22" s="46"/>
      <c r="J22" s="58"/>
    </row>
    <row r="23" spans="1:10" ht="23.25" customHeight="1" x14ac:dyDescent="0.2">
      <c r="A23" s="3">
        <f>ZakladDPHSni*SazbaDPH1/100</f>
        <v>0</v>
      </c>
      <c r="B23" s="53" t="s">
        <v>12</v>
      </c>
      <c r="C23" s="54"/>
      <c r="D23" s="55"/>
      <c r="E23" s="56">
        <v>15</v>
      </c>
      <c r="F23" s="57" t="s">
        <v>0</v>
      </c>
      <c r="G23" s="226">
        <f>ZakladDPHSniVypocet</f>
        <v>0</v>
      </c>
      <c r="H23" s="227"/>
      <c r="I23" s="227"/>
      <c r="J23" s="58" t="str">
        <f t="shared" ref="J23:J28" si="0">Mena</f>
        <v>CZK</v>
      </c>
    </row>
    <row r="24" spans="1:10" ht="23.25" customHeight="1" x14ac:dyDescent="0.2">
      <c r="A24" s="3">
        <f>(A23-INT(A23))*100</f>
        <v>0</v>
      </c>
      <c r="B24" s="53" t="s">
        <v>13</v>
      </c>
      <c r="C24" s="54"/>
      <c r="D24" s="55"/>
      <c r="E24" s="56">
        <f>SazbaDPH1</f>
        <v>15</v>
      </c>
      <c r="F24" s="57" t="s">
        <v>0</v>
      </c>
      <c r="G24" s="224">
        <f>IF(A24&gt;50, ROUNDUP(A23, 0), ROUNDDOWN(A23, 0))</f>
        <v>0</v>
      </c>
      <c r="H24" s="225"/>
      <c r="I24" s="225"/>
      <c r="J24" s="58" t="str">
        <f t="shared" si="0"/>
        <v>CZK</v>
      </c>
    </row>
    <row r="25" spans="1:10" ht="23.25" customHeight="1" x14ac:dyDescent="0.2">
      <c r="A25" s="3">
        <f>ZakladDPHZakl*SazbaDPH2/100</f>
        <v>0</v>
      </c>
      <c r="B25" s="53" t="s">
        <v>14</v>
      </c>
      <c r="C25" s="54"/>
      <c r="D25" s="55"/>
      <c r="E25" s="56">
        <v>21</v>
      </c>
      <c r="F25" s="57" t="s">
        <v>0</v>
      </c>
      <c r="G25" s="226">
        <f>ZakladDPHZaklVypocet</f>
        <v>0</v>
      </c>
      <c r="H25" s="227"/>
      <c r="I25" s="227"/>
      <c r="J25" s="58" t="str">
        <f t="shared" si="0"/>
        <v>CZK</v>
      </c>
    </row>
    <row r="26" spans="1:10" ht="23.25" customHeight="1" x14ac:dyDescent="0.2">
      <c r="A26" s="3">
        <f>(A25-INT(A25))*100</f>
        <v>0</v>
      </c>
      <c r="B26" s="45" t="s">
        <v>15</v>
      </c>
      <c r="C26" s="21"/>
      <c r="D26" s="17"/>
      <c r="E26" s="40">
        <f>SazbaDPH2</f>
        <v>21</v>
      </c>
      <c r="F26" s="41" t="s">
        <v>0</v>
      </c>
      <c r="G26" s="208">
        <f>IF(A26&gt;50, ROUNDUP(A25, 0), ROUNDDOWN(A25, 0))</f>
        <v>0</v>
      </c>
      <c r="H26" s="209"/>
      <c r="I26" s="209"/>
      <c r="J26" s="52" t="str">
        <f t="shared" si="0"/>
        <v>CZK</v>
      </c>
    </row>
    <row r="27" spans="1:10" ht="23.25" customHeight="1" thickBot="1" x14ac:dyDescent="0.25">
      <c r="A27" s="3">
        <f>ZakladDPHSni+DPHSni+ZakladDPHZakl+DPHZakl</f>
        <v>0</v>
      </c>
      <c r="B27" s="44" t="s">
        <v>4</v>
      </c>
      <c r="C27" s="19"/>
      <c r="D27" s="22"/>
      <c r="E27" s="19"/>
      <c r="F27" s="20"/>
      <c r="G27" s="231">
        <f>CenaCelkem-(ZakladDPHSni+DPHSni+ZakladDPHZakl+DPHZakl)</f>
        <v>0</v>
      </c>
      <c r="H27" s="231"/>
      <c r="I27" s="231"/>
      <c r="J27" s="59" t="str">
        <f t="shared" si="0"/>
        <v>CZK</v>
      </c>
    </row>
    <row r="28" spans="1:10" ht="27.75" hidden="1" customHeight="1" thickBot="1" x14ac:dyDescent="0.25">
      <c r="A28" s="3"/>
      <c r="B28" s="118" t="s">
        <v>23</v>
      </c>
      <c r="C28" s="119"/>
      <c r="D28" s="119"/>
      <c r="E28" s="120"/>
      <c r="F28" s="121"/>
      <c r="G28" s="230">
        <f>ZakladDPHSniVypocet+ZakladDPHZaklVypocet</f>
        <v>0</v>
      </c>
      <c r="H28" s="230"/>
      <c r="I28" s="230"/>
      <c r="J28" s="122" t="str">
        <f t="shared" si="0"/>
        <v>CZK</v>
      </c>
    </row>
    <row r="29" spans="1:10" ht="27.75" customHeight="1" thickBot="1" x14ac:dyDescent="0.25">
      <c r="A29" s="3">
        <f>(A27-INT(A27))*100</f>
        <v>0</v>
      </c>
      <c r="B29" s="118" t="s">
        <v>35</v>
      </c>
      <c r="C29" s="123"/>
      <c r="D29" s="123"/>
      <c r="E29" s="123"/>
      <c r="F29" s="123"/>
      <c r="G29" s="229">
        <f>IF(A29&gt;50, ROUNDUP(A27, 0), ROUNDDOWN(A27, 0))</f>
        <v>0</v>
      </c>
      <c r="H29" s="229"/>
      <c r="I29" s="229"/>
      <c r="J29" s="124" t="s">
        <v>99</v>
      </c>
    </row>
    <row r="30" spans="1:10" ht="12.75" customHeight="1" x14ac:dyDescent="0.2">
      <c r="A30" s="3"/>
      <c r="B30" s="3"/>
      <c r="C30" s="4"/>
      <c r="D30" s="4"/>
      <c r="E30" s="4"/>
      <c r="F30" s="4"/>
      <c r="G30" s="42"/>
      <c r="H30" s="4"/>
      <c r="I30" s="42"/>
      <c r="J30" s="11"/>
    </row>
    <row r="31" spans="1:10" ht="30" customHeight="1" x14ac:dyDescent="0.2">
      <c r="A31" s="3"/>
      <c r="B31" s="3"/>
      <c r="C31" s="4"/>
      <c r="D31" s="4"/>
      <c r="E31" s="4"/>
      <c r="F31" s="4"/>
      <c r="G31" s="42"/>
      <c r="H31" s="4"/>
      <c r="I31" s="42"/>
      <c r="J31" s="11"/>
    </row>
    <row r="32" spans="1:10" ht="18.75" customHeight="1" x14ac:dyDescent="0.2">
      <c r="A32" s="3"/>
      <c r="B32" s="23"/>
      <c r="C32" s="18" t="s">
        <v>11</v>
      </c>
      <c r="D32" s="36"/>
      <c r="E32" s="36"/>
      <c r="F32" s="18" t="s">
        <v>10</v>
      </c>
      <c r="G32" s="36"/>
      <c r="H32" s="37">
        <f ca="1">TODAY()</f>
        <v>43138</v>
      </c>
      <c r="I32" s="36"/>
      <c r="J32" s="11"/>
    </row>
    <row r="33" spans="1:10" ht="47.25" customHeight="1" x14ac:dyDescent="0.2">
      <c r="A33" s="3"/>
      <c r="B33" s="3"/>
      <c r="C33" s="4"/>
      <c r="D33" s="4"/>
      <c r="E33" s="4"/>
      <c r="F33" s="4"/>
      <c r="G33" s="42"/>
      <c r="H33" s="4"/>
      <c r="I33" s="42"/>
      <c r="J33" s="11"/>
    </row>
    <row r="34" spans="1:10" s="34" customFormat="1" ht="18.75" customHeight="1" x14ac:dyDescent="0.2">
      <c r="A34" s="28"/>
      <c r="B34" s="28"/>
      <c r="C34" s="29"/>
      <c r="D34" s="24"/>
      <c r="E34" s="24"/>
      <c r="F34" s="29"/>
      <c r="G34" s="30"/>
      <c r="H34" s="24"/>
      <c r="I34" s="30"/>
      <c r="J34" s="35"/>
    </row>
    <row r="35" spans="1:10" ht="12.75" customHeight="1" x14ac:dyDescent="0.2">
      <c r="A35" s="3"/>
      <c r="B35" s="3"/>
      <c r="C35" s="4"/>
      <c r="D35" s="223" t="s">
        <v>2</v>
      </c>
      <c r="E35" s="223"/>
      <c r="F35" s="4"/>
      <c r="G35" s="42"/>
      <c r="H35" s="12" t="s">
        <v>3</v>
      </c>
      <c r="I35" s="42"/>
      <c r="J35" s="11"/>
    </row>
    <row r="36" spans="1:10" ht="13.5" customHeight="1" thickBot="1" x14ac:dyDescent="0.25">
      <c r="A36" s="13"/>
      <c r="B36" s="13"/>
      <c r="C36" s="14"/>
      <c r="D36" s="14"/>
      <c r="E36" s="14"/>
      <c r="F36" s="14"/>
      <c r="G36" s="15"/>
      <c r="H36" s="14"/>
      <c r="I36" s="15"/>
      <c r="J36" s="16"/>
    </row>
    <row r="37" spans="1:10" ht="27" customHeight="1" x14ac:dyDescent="0.2">
      <c r="B37" s="95" t="s">
        <v>16</v>
      </c>
      <c r="C37" s="96"/>
      <c r="D37" s="96"/>
      <c r="E37" s="96"/>
      <c r="F37" s="97"/>
      <c r="G37" s="97"/>
      <c r="H37" s="97"/>
      <c r="I37" s="97"/>
      <c r="J37" s="96"/>
    </row>
    <row r="38" spans="1:10" ht="25.5" customHeight="1" x14ac:dyDescent="0.2">
      <c r="A38" s="94" t="s">
        <v>37</v>
      </c>
      <c r="B38" s="98" t="s">
        <v>17</v>
      </c>
      <c r="C38" s="99" t="s">
        <v>5</v>
      </c>
      <c r="D38" s="100"/>
      <c r="E38" s="100"/>
      <c r="F38" s="101" t="str">
        <f>B23</f>
        <v>Základ pro sníženou DPH</v>
      </c>
      <c r="G38" s="101" t="str">
        <f>B25</f>
        <v>Základ pro základní DPH</v>
      </c>
      <c r="H38" s="102" t="s">
        <v>18</v>
      </c>
      <c r="I38" s="102" t="s">
        <v>1</v>
      </c>
      <c r="J38" s="103" t="s">
        <v>0</v>
      </c>
    </row>
    <row r="39" spans="1:10" ht="25.5" hidden="1" customHeight="1" x14ac:dyDescent="0.2">
      <c r="A39" s="94">
        <v>1</v>
      </c>
      <c r="B39" s="104" t="s">
        <v>54</v>
      </c>
      <c r="C39" s="234"/>
      <c r="D39" s="235"/>
      <c r="E39" s="235"/>
      <c r="F39" s="105">
        <f>'00 000 Naklady'!AE27+'SO 101 SO 101 Pol'!AE115+'SO 102 SO 102 Pol'!AE80+'SO 103 SO 103 Pol'!AE117+'SO 104 SO 104.1 Pol'!AE158+'SO 104 SO 104.2 Pol'!AE486+'SO 105 SO 105.1 Pol'!AE88+'SO 106 SO 106 Pol'!AE71+'SO 107 SO 107 Pol'!AE68+'SO 108 SO 108 Pol'!AE170+'SO 109 SO 109 Pol'!AE147+'SO 110 SO 110 Pol'!AE146+'SO 111 SO 111 Pol'!AE68+'SO 112 SO 112 Pol'!AE130+'SO 113 SO 113.1 Pol'!AE137+'SO 113 SO 113.2 Pol'!AE317+'SO 113 SO 113.3 Pol'!AE88+'SO 113 SO 113.4 Pol'!AE16+'SO 114 SO 114 Pol'!AE63</f>
        <v>0</v>
      </c>
      <c r="G39" s="106">
        <f>'00 000 Naklady'!AF27+'SO 101 SO 101 Pol'!AF115+'SO 102 SO 102 Pol'!AF80+'SO 103 SO 103 Pol'!AF117+'SO 104 SO 104.1 Pol'!AF158+'SO 104 SO 104.2 Pol'!AF486+'SO 105 SO 105.1 Pol'!AF88+'SO 106 SO 106 Pol'!AF71+'SO 107 SO 107 Pol'!AF68+'SO 108 SO 108 Pol'!AF170+'SO 109 SO 109 Pol'!AF147+'SO 110 SO 110 Pol'!AF146+'SO 111 SO 111 Pol'!AF68+'SO 112 SO 112 Pol'!AF130+'SO 113 SO 113.1 Pol'!AF137+'SO 113 SO 113.2 Pol'!AF317+'SO 113 SO 113.3 Pol'!AF88+'SO 113 SO 113.4 Pol'!AF16+'SO 114 SO 114 Pol'!AF63</f>
        <v>0</v>
      </c>
      <c r="H39" s="107">
        <f t="shared" ref="H39:H73" si="1">(F39*SazbaDPH1/100)+(G39*SazbaDPH2/100)</f>
        <v>0</v>
      </c>
      <c r="I39" s="107">
        <f t="shared" ref="I39:I73" si="2">F39+G39+H39</f>
        <v>0</v>
      </c>
      <c r="J39" s="108" t="str">
        <f t="shared" ref="J39:J73" si="3">IF(CenaCelkemVypocet=0,"",I39/CenaCelkemVypocet*100)</f>
        <v/>
      </c>
    </row>
    <row r="40" spans="1:10" ht="25.5" customHeight="1" x14ac:dyDescent="0.2">
      <c r="A40" s="94">
        <v>2</v>
      </c>
      <c r="B40" s="109" t="s">
        <v>55</v>
      </c>
      <c r="C40" s="232" t="s">
        <v>56</v>
      </c>
      <c r="D40" s="233"/>
      <c r="E40" s="233"/>
      <c r="F40" s="110">
        <f>'00 000 Naklady'!AE27</f>
        <v>0</v>
      </c>
      <c r="G40" s="111">
        <f>'00 000 Naklady'!AF27</f>
        <v>0</v>
      </c>
      <c r="H40" s="111">
        <f t="shared" si="1"/>
        <v>0</v>
      </c>
      <c r="I40" s="111">
        <f t="shared" si="2"/>
        <v>0</v>
      </c>
      <c r="J40" s="112" t="str">
        <f t="shared" si="3"/>
        <v/>
      </c>
    </row>
    <row r="41" spans="1:10" ht="25.5" customHeight="1" x14ac:dyDescent="0.2">
      <c r="A41" s="94">
        <v>3</v>
      </c>
      <c r="B41" s="113" t="s">
        <v>57</v>
      </c>
      <c r="C41" s="234" t="s">
        <v>56</v>
      </c>
      <c r="D41" s="235"/>
      <c r="E41" s="235"/>
      <c r="F41" s="114">
        <f>'00 000 Naklady'!AE27</f>
        <v>0</v>
      </c>
      <c r="G41" s="107">
        <f>'00 000 Naklady'!AF27</f>
        <v>0</v>
      </c>
      <c r="H41" s="107">
        <f t="shared" si="1"/>
        <v>0</v>
      </c>
      <c r="I41" s="107">
        <f t="shared" si="2"/>
        <v>0</v>
      </c>
      <c r="J41" s="108" t="str">
        <f t="shared" si="3"/>
        <v/>
      </c>
    </row>
    <row r="42" spans="1:10" ht="25.5" customHeight="1" x14ac:dyDescent="0.2">
      <c r="A42" s="94">
        <v>2</v>
      </c>
      <c r="B42" s="109" t="s">
        <v>58</v>
      </c>
      <c r="C42" s="232" t="s">
        <v>59</v>
      </c>
      <c r="D42" s="233"/>
      <c r="E42" s="233"/>
      <c r="F42" s="110">
        <f>'SO 101 SO 101 Pol'!AE115</f>
        <v>0</v>
      </c>
      <c r="G42" s="111">
        <f>'SO 101 SO 101 Pol'!AF115</f>
        <v>0</v>
      </c>
      <c r="H42" s="111">
        <f t="shared" si="1"/>
        <v>0</v>
      </c>
      <c r="I42" s="111">
        <f t="shared" si="2"/>
        <v>0</v>
      </c>
      <c r="J42" s="112" t="str">
        <f t="shared" si="3"/>
        <v/>
      </c>
    </row>
    <row r="43" spans="1:10" ht="25.5" customHeight="1" x14ac:dyDescent="0.2">
      <c r="A43" s="94">
        <v>3</v>
      </c>
      <c r="B43" s="113" t="s">
        <v>58</v>
      </c>
      <c r="C43" s="234" t="s">
        <v>59</v>
      </c>
      <c r="D43" s="235"/>
      <c r="E43" s="235"/>
      <c r="F43" s="114">
        <f>'SO 101 SO 101 Pol'!AE115</f>
        <v>0</v>
      </c>
      <c r="G43" s="107">
        <f>'SO 101 SO 101 Pol'!AF115</f>
        <v>0</v>
      </c>
      <c r="H43" s="107">
        <f t="shared" si="1"/>
        <v>0</v>
      </c>
      <c r="I43" s="107">
        <f t="shared" si="2"/>
        <v>0</v>
      </c>
      <c r="J43" s="108" t="str">
        <f t="shared" si="3"/>
        <v/>
      </c>
    </row>
    <row r="44" spans="1:10" ht="25.5" customHeight="1" x14ac:dyDescent="0.2">
      <c r="A44" s="94">
        <v>2</v>
      </c>
      <c r="B44" s="109" t="s">
        <v>60</v>
      </c>
      <c r="C44" s="232" t="s">
        <v>61</v>
      </c>
      <c r="D44" s="233"/>
      <c r="E44" s="233"/>
      <c r="F44" s="110">
        <f>'SO 102 SO 102 Pol'!AE80</f>
        <v>0</v>
      </c>
      <c r="G44" s="111">
        <f>'SO 102 SO 102 Pol'!AF80</f>
        <v>0</v>
      </c>
      <c r="H44" s="111">
        <f t="shared" si="1"/>
        <v>0</v>
      </c>
      <c r="I44" s="111">
        <f t="shared" si="2"/>
        <v>0</v>
      </c>
      <c r="J44" s="112" t="str">
        <f t="shared" si="3"/>
        <v/>
      </c>
    </row>
    <row r="45" spans="1:10" ht="25.5" customHeight="1" x14ac:dyDescent="0.2">
      <c r="A45" s="94">
        <v>3</v>
      </c>
      <c r="B45" s="113" t="s">
        <v>60</v>
      </c>
      <c r="C45" s="234" t="s">
        <v>61</v>
      </c>
      <c r="D45" s="235"/>
      <c r="E45" s="235"/>
      <c r="F45" s="114">
        <f>'SO 102 SO 102 Pol'!AE80</f>
        <v>0</v>
      </c>
      <c r="G45" s="107">
        <f>'SO 102 SO 102 Pol'!AF80</f>
        <v>0</v>
      </c>
      <c r="H45" s="107">
        <f t="shared" si="1"/>
        <v>0</v>
      </c>
      <c r="I45" s="107">
        <f t="shared" si="2"/>
        <v>0</v>
      </c>
      <c r="J45" s="108" t="str">
        <f t="shared" si="3"/>
        <v/>
      </c>
    </row>
    <row r="46" spans="1:10" ht="25.5" customHeight="1" x14ac:dyDescent="0.2">
      <c r="A46" s="94">
        <v>2</v>
      </c>
      <c r="B46" s="109" t="s">
        <v>62</v>
      </c>
      <c r="C46" s="232" t="s">
        <v>63</v>
      </c>
      <c r="D46" s="233"/>
      <c r="E46" s="233"/>
      <c r="F46" s="110">
        <f>'SO 103 SO 103 Pol'!AE117</f>
        <v>0</v>
      </c>
      <c r="G46" s="111">
        <f>'SO 103 SO 103 Pol'!AF117</f>
        <v>0</v>
      </c>
      <c r="H46" s="111">
        <f t="shared" si="1"/>
        <v>0</v>
      </c>
      <c r="I46" s="111">
        <f t="shared" si="2"/>
        <v>0</v>
      </c>
      <c r="J46" s="112" t="str">
        <f t="shared" si="3"/>
        <v/>
      </c>
    </row>
    <row r="47" spans="1:10" ht="25.5" customHeight="1" x14ac:dyDescent="0.2">
      <c r="A47" s="94">
        <v>3</v>
      </c>
      <c r="B47" s="113" t="s">
        <v>62</v>
      </c>
      <c r="C47" s="234" t="s">
        <v>63</v>
      </c>
      <c r="D47" s="235"/>
      <c r="E47" s="235"/>
      <c r="F47" s="114">
        <f>'SO 103 SO 103 Pol'!AE117</f>
        <v>0</v>
      </c>
      <c r="G47" s="107">
        <f>'SO 103 SO 103 Pol'!AF117</f>
        <v>0</v>
      </c>
      <c r="H47" s="107">
        <f t="shared" si="1"/>
        <v>0</v>
      </c>
      <c r="I47" s="107">
        <f t="shared" si="2"/>
        <v>0</v>
      </c>
      <c r="J47" s="108" t="str">
        <f t="shared" si="3"/>
        <v/>
      </c>
    </row>
    <row r="48" spans="1:10" ht="25.5" customHeight="1" x14ac:dyDescent="0.2">
      <c r="A48" s="94">
        <v>2</v>
      </c>
      <c r="B48" s="109" t="s">
        <v>64</v>
      </c>
      <c r="C48" s="232" t="s">
        <v>65</v>
      </c>
      <c r="D48" s="233"/>
      <c r="E48" s="233"/>
      <c r="F48" s="110">
        <f>'SO 104 SO 104.1 Pol'!AE158+'SO 104 SO 104.2 Pol'!AE486</f>
        <v>0</v>
      </c>
      <c r="G48" s="111">
        <f>'SO 104 SO 104.1 Pol'!AF158+'SO 104 SO 104.2 Pol'!AF486</f>
        <v>0</v>
      </c>
      <c r="H48" s="111">
        <f t="shared" si="1"/>
        <v>0</v>
      </c>
      <c r="I48" s="111">
        <f t="shared" si="2"/>
        <v>0</v>
      </c>
      <c r="J48" s="112" t="str">
        <f t="shared" si="3"/>
        <v/>
      </c>
    </row>
    <row r="49" spans="1:10" ht="25.5" customHeight="1" x14ac:dyDescent="0.2">
      <c r="A49" s="94">
        <v>3</v>
      </c>
      <c r="B49" s="113" t="s">
        <v>66</v>
      </c>
      <c r="C49" s="234" t="s">
        <v>65</v>
      </c>
      <c r="D49" s="235"/>
      <c r="E49" s="235"/>
      <c r="F49" s="114">
        <f>'SO 104 SO 104.1 Pol'!AE158</f>
        <v>0</v>
      </c>
      <c r="G49" s="107">
        <f>'SO 104 SO 104.1 Pol'!AF158</f>
        <v>0</v>
      </c>
      <c r="H49" s="107">
        <f t="shared" si="1"/>
        <v>0</v>
      </c>
      <c r="I49" s="107">
        <f t="shared" si="2"/>
        <v>0</v>
      </c>
      <c r="J49" s="108" t="str">
        <f t="shared" si="3"/>
        <v/>
      </c>
    </row>
    <row r="50" spans="1:10" ht="25.5" customHeight="1" x14ac:dyDescent="0.2">
      <c r="A50" s="94">
        <v>3</v>
      </c>
      <c r="B50" s="113" t="s">
        <v>67</v>
      </c>
      <c r="C50" s="234" t="s">
        <v>68</v>
      </c>
      <c r="D50" s="235"/>
      <c r="E50" s="235"/>
      <c r="F50" s="114">
        <f>'SO 104 SO 104.2 Pol'!AE486</f>
        <v>0</v>
      </c>
      <c r="G50" s="107">
        <f>'SO 104 SO 104.2 Pol'!AF486</f>
        <v>0</v>
      </c>
      <c r="H50" s="107">
        <f t="shared" si="1"/>
        <v>0</v>
      </c>
      <c r="I50" s="107">
        <f t="shared" si="2"/>
        <v>0</v>
      </c>
      <c r="J50" s="108" t="str">
        <f t="shared" si="3"/>
        <v/>
      </c>
    </row>
    <row r="51" spans="1:10" ht="25.5" customHeight="1" x14ac:dyDescent="0.2">
      <c r="A51" s="94">
        <v>2</v>
      </c>
      <c r="B51" s="109" t="s">
        <v>69</v>
      </c>
      <c r="C51" s="232" t="s">
        <v>70</v>
      </c>
      <c r="D51" s="233"/>
      <c r="E51" s="233"/>
      <c r="F51" s="110">
        <f>'SO 105 SO 105.1 Pol'!AE88</f>
        <v>0</v>
      </c>
      <c r="G51" s="111">
        <f>'SO 105 SO 105.1 Pol'!AF88</f>
        <v>0</v>
      </c>
      <c r="H51" s="111">
        <f t="shared" si="1"/>
        <v>0</v>
      </c>
      <c r="I51" s="111">
        <f t="shared" si="2"/>
        <v>0</v>
      </c>
      <c r="J51" s="112" t="str">
        <f t="shared" si="3"/>
        <v/>
      </c>
    </row>
    <row r="52" spans="1:10" ht="25.5" customHeight="1" x14ac:dyDescent="0.2">
      <c r="A52" s="94">
        <v>3</v>
      </c>
      <c r="B52" s="113" t="s">
        <v>71</v>
      </c>
      <c r="C52" s="234" t="s">
        <v>70</v>
      </c>
      <c r="D52" s="235"/>
      <c r="E52" s="235"/>
      <c r="F52" s="114">
        <f>'SO 105 SO 105.1 Pol'!AE88</f>
        <v>0</v>
      </c>
      <c r="G52" s="107">
        <f>'SO 105 SO 105.1 Pol'!AF88</f>
        <v>0</v>
      </c>
      <c r="H52" s="107">
        <f t="shared" si="1"/>
        <v>0</v>
      </c>
      <c r="I52" s="107">
        <f t="shared" si="2"/>
        <v>0</v>
      </c>
      <c r="J52" s="108" t="str">
        <f t="shared" si="3"/>
        <v/>
      </c>
    </row>
    <row r="53" spans="1:10" ht="25.5" customHeight="1" x14ac:dyDescent="0.2">
      <c r="A53" s="94">
        <v>2</v>
      </c>
      <c r="B53" s="109" t="s">
        <v>72</v>
      </c>
      <c r="C53" s="232" t="s">
        <v>73</v>
      </c>
      <c r="D53" s="233"/>
      <c r="E53" s="233"/>
      <c r="F53" s="110">
        <f>'SO 106 SO 106 Pol'!AE71</f>
        <v>0</v>
      </c>
      <c r="G53" s="111">
        <f>'SO 106 SO 106 Pol'!AF71</f>
        <v>0</v>
      </c>
      <c r="H53" s="111">
        <f t="shared" si="1"/>
        <v>0</v>
      </c>
      <c r="I53" s="111">
        <f t="shared" si="2"/>
        <v>0</v>
      </c>
      <c r="J53" s="112" t="str">
        <f t="shared" si="3"/>
        <v/>
      </c>
    </row>
    <row r="54" spans="1:10" ht="25.5" customHeight="1" x14ac:dyDescent="0.2">
      <c r="A54" s="94">
        <v>3</v>
      </c>
      <c r="B54" s="113" t="s">
        <v>72</v>
      </c>
      <c r="C54" s="234" t="s">
        <v>73</v>
      </c>
      <c r="D54" s="235"/>
      <c r="E54" s="235"/>
      <c r="F54" s="114">
        <f>'SO 106 SO 106 Pol'!AE71</f>
        <v>0</v>
      </c>
      <c r="G54" s="107">
        <f>'SO 106 SO 106 Pol'!AF71</f>
        <v>0</v>
      </c>
      <c r="H54" s="107">
        <f t="shared" si="1"/>
        <v>0</v>
      </c>
      <c r="I54" s="107">
        <f t="shared" si="2"/>
        <v>0</v>
      </c>
      <c r="J54" s="108" t="str">
        <f t="shared" si="3"/>
        <v/>
      </c>
    </row>
    <row r="55" spans="1:10" ht="25.5" customHeight="1" x14ac:dyDescent="0.2">
      <c r="A55" s="94">
        <v>2</v>
      </c>
      <c r="B55" s="109" t="s">
        <v>74</v>
      </c>
      <c r="C55" s="232" t="s">
        <v>75</v>
      </c>
      <c r="D55" s="233"/>
      <c r="E55" s="233"/>
      <c r="F55" s="110">
        <f>'SO 107 SO 107 Pol'!AE68</f>
        <v>0</v>
      </c>
      <c r="G55" s="111">
        <f>'SO 107 SO 107 Pol'!AF68</f>
        <v>0</v>
      </c>
      <c r="H55" s="111">
        <f t="shared" si="1"/>
        <v>0</v>
      </c>
      <c r="I55" s="111">
        <f t="shared" si="2"/>
        <v>0</v>
      </c>
      <c r="J55" s="112" t="str">
        <f t="shared" si="3"/>
        <v/>
      </c>
    </row>
    <row r="56" spans="1:10" ht="25.5" customHeight="1" x14ac:dyDescent="0.2">
      <c r="A56" s="94">
        <v>3</v>
      </c>
      <c r="B56" s="113" t="s">
        <v>74</v>
      </c>
      <c r="C56" s="234" t="s">
        <v>75</v>
      </c>
      <c r="D56" s="235"/>
      <c r="E56" s="235"/>
      <c r="F56" s="114">
        <f>'SO 107 SO 107 Pol'!AE68</f>
        <v>0</v>
      </c>
      <c r="G56" s="107">
        <f>'SO 107 SO 107 Pol'!AF68</f>
        <v>0</v>
      </c>
      <c r="H56" s="107">
        <f t="shared" si="1"/>
        <v>0</v>
      </c>
      <c r="I56" s="107">
        <f t="shared" si="2"/>
        <v>0</v>
      </c>
      <c r="J56" s="108" t="str">
        <f t="shared" si="3"/>
        <v/>
      </c>
    </row>
    <row r="57" spans="1:10" ht="25.5" customHeight="1" x14ac:dyDescent="0.2">
      <c r="A57" s="94">
        <v>2</v>
      </c>
      <c r="B57" s="109" t="s">
        <v>76</v>
      </c>
      <c r="C57" s="232" t="s">
        <v>77</v>
      </c>
      <c r="D57" s="233"/>
      <c r="E57" s="233"/>
      <c r="F57" s="110">
        <f>'SO 108 SO 108 Pol'!AE170</f>
        <v>0</v>
      </c>
      <c r="G57" s="111">
        <f>'SO 108 SO 108 Pol'!AF170</f>
        <v>0</v>
      </c>
      <c r="H57" s="111">
        <f t="shared" si="1"/>
        <v>0</v>
      </c>
      <c r="I57" s="111">
        <f t="shared" si="2"/>
        <v>0</v>
      </c>
      <c r="J57" s="112" t="str">
        <f t="shared" si="3"/>
        <v/>
      </c>
    </row>
    <row r="58" spans="1:10" ht="25.5" customHeight="1" x14ac:dyDescent="0.2">
      <c r="A58" s="94">
        <v>3</v>
      </c>
      <c r="B58" s="113" t="s">
        <v>76</v>
      </c>
      <c r="C58" s="234" t="s">
        <v>77</v>
      </c>
      <c r="D58" s="235"/>
      <c r="E58" s="235"/>
      <c r="F58" s="114">
        <f>'SO 108 SO 108 Pol'!AE170</f>
        <v>0</v>
      </c>
      <c r="G58" s="107">
        <f>'SO 108 SO 108 Pol'!AF170</f>
        <v>0</v>
      </c>
      <c r="H58" s="107">
        <f t="shared" si="1"/>
        <v>0</v>
      </c>
      <c r="I58" s="107">
        <f t="shared" si="2"/>
        <v>0</v>
      </c>
      <c r="J58" s="108" t="str">
        <f t="shared" si="3"/>
        <v/>
      </c>
    </row>
    <row r="59" spans="1:10" ht="25.5" customHeight="1" x14ac:dyDescent="0.2">
      <c r="A59" s="94">
        <v>2</v>
      </c>
      <c r="B59" s="109" t="s">
        <v>78</v>
      </c>
      <c r="C59" s="232" t="s">
        <v>79</v>
      </c>
      <c r="D59" s="233"/>
      <c r="E59" s="233"/>
      <c r="F59" s="110">
        <f>'SO 109 SO 109 Pol'!AE147</f>
        <v>0</v>
      </c>
      <c r="G59" s="111">
        <f>'SO 109 SO 109 Pol'!AF147</f>
        <v>0</v>
      </c>
      <c r="H59" s="111">
        <f t="shared" si="1"/>
        <v>0</v>
      </c>
      <c r="I59" s="111">
        <f t="shared" si="2"/>
        <v>0</v>
      </c>
      <c r="J59" s="112" t="str">
        <f t="shared" si="3"/>
        <v/>
      </c>
    </row>
    <row r="60" spans="1:10" ht="25.5" customHeight="1" x14ac:dyDescent="0.2">
      <c r="A60" s="94">
        <v>3</v>
      </c>
      <c r="B60" s="113" t="s">
        <v>78</v>
      </c>
      <c r="C60" s="234" t="s">
        <v>79</v>
      </c>
      <c r="D60" s="235"/>
      <c r="E60" s="235"/>
      <c r="F60" s="114">
        <f>'SO 109 SO 109 Pol'!AE147</f>
        <v>0</v>
      </c>
      <c r="G60" s="107">
        <f>'SO 109 SO 109 Pol'!AF147</f>
        <v>0</v>
      </c>
      <c r="H60" s="107">
        <f t="shared" si="1"/>
        <v>0</v>
      </c>
      <c r="I60" s="107">
        <f t="shared" si="2"/>
        <v>0</v>
      </c>
      <c r="J60" s="108" t="str">
        <f t="shared" si="3"/>
        <v/>
      </c>
    </row>
    <row r="61" spans="1:10" ht="25.5" customHeight="1" x14ac:dyDescent="0.2">
      <c r="A61" s="94">
        <v>2</v>
      </c>
      <c r="B61" s="109" t="s">
        <v>80</v>
      </c>
      <c r="C61" s="232" t="s">
        <v>81</v>
      </c>
      <c r="D61" s="233"/>
      <c r="E61" s="233"/>
      <c r="F61" s="110">
        <f>'SO 110 SO 110 Pol'!AE146</f>
        <v>0</v>
      </c>
      <c r="G61" s="111">
        <f>'SO 110 SO 110 Pol'!AF146</f>
        <v>0</v>
      </c>
      <c r="H61" s="111">
        <f t="shared" si="1"/>
        <v>0</v>
      </c>
      <c r="I61" s="111">
        <f t="shared" si="2"/>
        <v>0</v>
      </c>
      <c r="J61" s="112" t="str">
        <f t="shared" si="3"/>
        <v/>
      </c>
    </row>
    <row r="62" spans="1:10" ht="25.5" customHeight="1" x14ac:dyDescent="0.2">
      <c r="A62" s="94">
        <v>3</v>
      </c>
      <c r="B62" s="113" t="s">
        <v>80</v>
      </c>
      <c r="C62" s="234" t="s">
        <v>81</v>
      </c>
      <c r="D62" s="235"/>
      <c r="E62" s="235"/>
      <c r="F62" s="114">
        <f>'SO 110 SO 110 Pol'!AE146</f>
        <v>0</v>
      </c>
      <c r="G62" s="107">
        <f>'SO 110 SO 110 Pol'!AF146</f>
        <v>0</v>
      </c>
      <c r="H62" s="107">
        <f t="shared" si="1"/>
        <v>0</v>
      </c>
      <c r="I62" s="107">
        <f t="shared" si="2"/>
        <v>0</v>
      </c>
      <c r="J62" s="108" t="str">
        <f t="shared" si="3"/>
        <v/>
      </c>
    </row>
    <row r="63" spans="1:10" ht="25.5" customHeight="1" x14ac:dyDescent="0.2">
      <c r="A63" s="94">
        <v>2</v>
      </c>
      <c r="B63" s="109" t="s">
        <v>82</v>
      </c>
      <c r="C63" s="232" t="s">
        <v>83</v>
      </c>
      <c r="D63" s="233"/>
      <c r="E63" s="233"/>
      <c r="F63" s="110">
        <f>'SO 111 SO 111 Pol'!AE68</f>
        <v>0</v>
      </c>
      <c r="G63" s="111">
        <f>'SO 111 SO 111 Pol'!AF68</f>
        <v>0</v>
      </c>
      <c r="H63" s="111">
        <f t="shared" si="1"/>
        <v>0</v>
      </c>
      <c r="I63" s="111">
        <f t="shared" si="2"/>
        <v>0</v>
      </c>
      <c r="J63" s="112" t="str">
        <f t="shared" si="3"/>
        <v/>
      </c>
    </row>
    <row r="64" spans="1:10" ht="25.5" customHeight="1" x14ac:dyDescent="0.2">
      <c r="A64" s="94">
        <v>3</v>
      </c>
      <c r="B64" s="113" t="s">
        <v>82</v>
      </c>
      <c r="C64" s="234" t="s">
        <v>83</v>
      </c>
      <c r="D64" s="235"/>
      <c r="E64" s="235"/>
      <c r="F64" s="114">
        <f>'SO 111 SO 111 Pol'!AE68</f>
        <v>0</v>
      </c>
      <c r="G64" s="107">
        <f>'SO 111 SO 111 Pol'!AF68</f>
        <v>0</v>
      </c>
      <c r="H64" s="107">
        <f t="shared" si="1"/>
        <v>0</v>
      </c>
      <c r="I64" s="107">
        <f t="shared" si="2"/>
        <v>0</v>
      </c>
      <c r="J64" s="108" t="str">
        <f t="shared" si="3"/>
        <v/>
      </c>
    </row>
    <row r="65" spans="1:52" ht="25.5" customHeight="1" x14ac:dyDescent="0.2">
      <c r="A65" s="94">
        <v>2</v>
      </c>
      <c r="B65" s="109" t="s">
        <v>84</v>
      </c>
      <c r="C65" s="232" t="s">
        <v>85</v>
      </c>
      <c r="D65" s="233"/>
      <c r="E65" s="233"/>
      <c r="F65" s="110">
        <f>'SO 112 SO 112 Pol'!AE130</f>
        <v>0</v>
      </c>
      <c r="G65" s="111">
        <f>'SO 112 SO 112 Pol'!AF130</f>
        <v>0</v>
      </c>
      <c r="H65" s="111">
        <f t="shared" si="1"/>
        <v>0</v>
      </c>
      <c r="I65" s="111">
        <f t="shared" si="2"/>
        <v>0</v>
      </c>
      <c r="J65" s="112" t="str">
        <f t="shared" si="3"/>
        <v/>
      </c>
    </row>
    <row r="66" spans="1:52" ht="25.5" customHeight="1" x14ac:dyDescent="0.2">
      <c r="A66" s="94">
        <v>3</v>
      </c>
      <c r="B66" s="113" t="s">
        <v>84</v>
      </c>
      <c r="C66" s="234" t="s">
        <v>85</v>
      </c>
      <c r="D66" s="235"/>
      <c r="E66" s="235"/>
      <c r="F66" s="114">
        <f>'SO 112 SO 112 Pol'!AE130</f>
        <v>0</v>
      </c>
      <c r="G66" s="107">
        <f>'SO 112 SO 112 Pol'!AF130</f>
        <v>0</v>
      </c>
      <c r="H66" s="107">
        <f t="shared" si="1"/>
        <v>0</v>
      </c>
      <c r="I66" s="107">
        <f t="shared" si="2"/>
        <v>0</v>
      </c>
      <c r="J66" s="108" t="str">
        <f t="shared" si="3"/>
        <v/>
      </c>
    </row>
    <row r="67" spans="1:52" ht="25.5" customHeight="1" x14ac:dyDescent="0.2">
      <c r="A67" s="94">
        <v>2</v>
      </c>
      <c r="B67" s="109" t="s">
        <v>86</v>
      </c>
      <c r="C67" s="232" t="s">
        <v>87</v>
      </c>
      <c r="D67" s="233"/>
      <c r="E67" s="233"/>
      <c r="F67" s="110">
        <f>'SO 113 SO 113.1 Pol'!AE137+'SO 113 SO 113.2 Pol'!AE317+'SO 113 SO 113.3 Pol'!AE88+'SO 113 SO 113.4 Pol'!AE16</f>
        <v>0</v>
      </c>
      <c r="G67" s="111">
        <f>'SO 113 SO 113.1 Pol'!AF137+'SO 113 SO 113.2 Pol'!AF317+'SO 113 SO 113.3 Pol'!AF88+'SO 113 SO 113.4 Pol'!AF16</f>
        <v>0</v>
      </c>
      <c r="H67" s="111">
        <f t="shared" si="1"/>
        <v>0</v>
      </c>
      <c r="I67" s="111">
        <f t="shared" si="2"/>
        <v>0</v>
      </c>
      <c r="J67" s="112" t="str">
        <f t="shared" si="3"/>
        <v/>
      </c>
    </row>
    <row r="68" spans="1:52" ht="25.5" customHeight="1" x14ac:dyDescent="0.2">
      <c r="A68" s="94">
        <v>3</v>
      </c>
      <c r="B68" s="113" t="s">
        <v>88</v>
      </c>
      <c r="C68" s="234" t="s">
        <v>89</v>
      </c>
      <c r="D68" s="235"/>
      <c r="E68" s="235"/>
      <c r="F68" s="114">
        <f>'SO 113 SO 113.1 Pol'!AE137</f>
        <v>0</v>
      </c>
      <c r="G68" s="107">
        <f>'SO 113 SO 113.1 Pol'!AF137</f>
        <v>0</v>
      </c>
      <c r="H68" s="107">
        <f t="shared" si="1"/>
        <v>0</v>
      </c>
      <c r="I68" s="107">
        <f t="shared" si="2"/>
        <v>0</v>
      </c>
      <c r="J68" s="108" t="str">
        <f t="shared" si="3"/>
        <v/>
      </c>
    </row>
    <row r="69" spans="1:52" ht="25.5" customHeight="1" x14ac:dyDescent="0.2">
      <c r="A69" s="94">
        <v>3</v>
      </c>
      <c r="B69" s="113" t="s">
        <v>90</v>
      </c>
      <c r="C69" s="234" t="s">
        <v>91</v>
      </c>
      <c r="D69" s="235"/>
      <c r="E69" s="235"/>
      <c r="F69" s="114">
        <f>'SO 113 SO 113.2 Pol'!AE317</f>
        <v>0</v>
      </c>
      <c r="G69" s="107">
        <f>'SO 113 SO 113.2 Pol'!AF317</f>
        <v>0</v>
      </c>
      <c r="H69" s="107">
        <f t="shared" si="1"/>
        <v>0</v>
      </c>
      <c r="I69" s="107">
        <f t="shared" si="2"/>
        <v>0</v>
      </c>
      <c r="J69" s="108" t="str">
        <f t="shared" si="3"/>
        <v/>
      </c>
    </row>
    <row r="70" spans="1:52" ht="25.5" customHeight="1" x14ac:dyDescent="0.2">
      <c r="A70" s="94">
        <v>3</v>
      </c>
      <c r="B70" s="113" t="s">
        <v>92</v>
      </c>
      <c r="C70" s="234" t="s">
        <v>93</v>
      </c>
      <c r="D70" s="235"/>
      <c r="E70" s="235"/>
      <c r="F70" s="114">
        <f>'SO 113 SO 113.3 Pol'!AE88</f>
        <v>0</v>
      </c>
      <c r="G70" s="107">
        <f>'SO 113 SO 113.3 Pol'!AF88</f>
        <v>0</v>
      </c>
      <c r="H70" s="107">
        <f t="shared" si="1"/>
        <v>0</v>
      </c>
      <c r="I70" s="107">
        <f t="shared" si="2"/>
        <v>0</v>
      </c>
      <c r="J70" s="108" t="str">
        <f t="shared" si="3"/>
        <v/>
      </c>
    </row>
    <row r="71" spans="1:52" ht="25.5" customHeight="1" x14ac:dyDescent="0.2">
      <c r="A71" s="94">
        <v>3</v>
      </c>
      <c r="B71" s="113" t="s">
        <v>94</v>
      </c>
      <c r="C71" s="234" t="s">
        <v>95</v>
      </c>
      <c r="D71" s="235"/>
      <c r="E71" s="235"/>
      <c r="F71" s="114">
        <f>'SO 113 SO 113.4 Pol'!AE16</f>
        <v>0</v>
      </c>
      <c r="G71" s="107">
        <f>'SO 113 SO 113.4 Pol'!AF16</f>
        <v>0</v>
      </c>
      <c r="H71" s="107">
        <f t="shared" si="1"/>
        <v>0</v>
      </c>
      <c r="I71" s="107">
        <f t="shared" si="2"/>
        <v>0</v>
      </c>
      <c r="J71" s="108" t="str">
        <f t="shared" si="3"/>
        <v/>
      </c>
    </row>
    <row r="72" spans="1:52" ht="25.5" customHeight="1" x14ac:dyDescent="0.2">
      <c r="A72" s="94">
        <v>2</v>
      </c>
      <c r="B72" s="109" t="s">
        <v>96</v>
      </c>
      <c r="C72" s="232" t="s">
        <v>97</v>
      </c>
      <c r="D72" s="233"/>
      <c r="E72" s="233"/>
      <c r="F72" s="110">
        <f>'SO 114 SO 114 Pol'!AE63</f>
        <v>0</v>
      </c>
      <c r="G72" s="111">
        <f>'SO 114 SO 114 Pol'!AF63</f>
        <v>0</v>
      </c>
      <c r="H72" s="111">
        <f t="shared" si="1"/>
        <v>0</v>
      </c>
      <c r="I72" s="111">
        <f t="shared" si="2"/>
        <v>0</v>
      </c>
      <c r="J72" s="112" t="str">
        <f t="shared" si="3"/>
        <v/>
      </c>
    </row>
    <row r="73" spans="1:52" ht="25.5" customHeight="1" x14ac:dyDescent="0.2">
      <c r="A73" s="94">
        <v>3</v>
      </c>
      <c r="B73" s="113" t="s">
        <v>96</v>
      </c>
      <c r="C73" s="234" t="s">
        <v>97</v>
      </c>
      <c r="D73" s="235"/>
      <c r="E73" s="235"/>
      <c r="F73" s="114">
        <f>'SO 114 SO 114 Pol'!AE63</f>
        <v>0</v>
      </c>
      <c r="G73" s="107">
        <f>'SO 114 SO 114 Pol'!AF63</f>
        <v>0</v>
      </c>
      <c r="H73" s="107">
        <f t="shared" si="1"/>
        <v>0</v>
      </c>
      <c r="I73" s="107">
        <f t="shared" si="2"/>
        <v>0</v>
      </c>
      <c r="J73" s="108" t="str">
        <f t="shared" si="3"/>
        <v/>
      </c>
    </row>
    <row r="74" spans="1:52" ht="25.5" customHeight="1" x14ac:dyDescent="0.2">
      <c r="A74" s="94"/>
      <c r="B74" s="236" t="s">
        <v>98</v>
      </c>
      <c r="C74" s="237"/>
      <c r="D74" s="237"/>
      <c r="E74" s="238"/>
      <c r="F74" s="115">
        <f>SUMIF(A39:A73,"=1",F39:F73)</f>
        <v>0</v>
      </c>
      <c r="G74" s="116">
        <f>SUMIF(A39:A73,"=1",G39:G73)</f>
        <v>0</v>
      </c>
      <c r="H74" s="116">
        <f>SUMIF(A39:A73,"=1",H39:H73)</f>
        <v>0</v>
      </c>
      <c r="I74" s="116">
        <f>SUMIF(A39:A73,"=1",I39:I73)</f>
        <v>0</v>
      </c>
      <c r="J74" s="117">
        <f>SUMIF(A39:A73,"=1",J39:J73)</f>
        <v>0</v>
      </c>
    </row>
    <row r="76" spans="1:52" x14ac:dyDescent="0.2">
      <c r="B76" s="239" t="s">
        <v>100</v>
      </c>
      <c r="C76" s="239"/>
      <c r="D76" s="239"/>
      <c r="E76" s="239"/>
      <c r="F76" s="239"/>
      <c r="G76" s="239"/>
      <c r="H76" s="239"/>
      <c r="I76" s="239"/>
      <c r="J76" s="239"/>
      <c r="AZ76" s="125" t="str">
        <f>B76</f>
        <v>1. PODMÍNKY PRO ZPRACOVÁNÍ NABÍDKOVÉ CENY</v>
      </c>
    </row>
    <row r="78" spans="1:52" x14ac:dyDescent="0.2">
      <c r="B78" s="239" t="s">
        <v>101</v>
      </c>
      <c r="C78" s="239"/>
      <c r="D78" s="239"/>
      <c r="E78" s="239"/>
      <c r="F78" s="239"/>
      <c r="G78" s="239"/>
      <c r="H78" s="239"/>
      <c r="I78" s="239"/>
      <c r="J78" s="239"/>
      <c r="AZ78" s="125" t="str">
        <f>B78</f>
        <v xml:space="preserve">        Preambule</v>
      </c>
    </row>
    <row r="80" spans="1:52" ht="51" x14ac:dyDescent="0.2">
      <c r="B80" s="239" t="s">
        <v>102</v>
      </c>
      <c r="C80" s="239"/>
      <c r="D80" s="239"/>
      <c r="E80" s="239"/>
      <c r="F80" s="239"/>
      <c r="G80" s="239"/>
      <c r="H80" s="239"/>
      <c r="I80" s="239"/>
      <c r="J80" s="239"/>
      <c r="AZ80" s="125" t="str">
        <f>B80</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81" spans="2:52" ht="51" x14ac:dyDescent="0.2">
      <c r="B81" s="239" t="s">
        <v>103</v>
      </c>
      <c r="C81" s="239"/>
      <c r="D81" s="239"/>
      <c r="E81" s="239"/>
      <c r="F81" s="239"/>
      <c r="G81" s="239"/>
      <c r="H81" s="239"/>
      <c r="I81" s="239"/>
      <c r="J81" s="239"/>
      <c r="AZ81" s="125" t="str">
        <f>B81</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83" spans="2:52" x14ac:dyDescent="0.2">
      <c r="B83" s="239" t="s">
        <v>104</v>
      </c>
      <c r="C83" s="239"/>
      <c r="D83" s="239"/>
      <c r="E83" s="239"/>
      <c r="F83" s="239"/>
      <c r="G83" s="239"/>
      <c r="H83" s="239"/>
      <c r="I83" s="239"/>
      <c r="J83" s="239"/>
      <c r="AZ83" s="125" t="str">
        <f>B83</f>
        <v xml:space="preserve">        Vymezení některých pojmů</v>
      </c>
    </row>
    <row r="86" spans="2:52" x14ac:dyDescent="0.2">
      <c r="B86" s="239" t="s">
        <v>105</v>
      </c>
      <c r="C86" s="239"/>
      <c r="D86" s="239"/>
      <c r="E86" s="239"/>
      <c r="F86" s="239"/>
      <c r="G86" s="239"/>
      <c r="H86" s="239"/>
      <c r="I86" s="239"/>
      <c r="J86" s="239"/>
      <c r="AZ86" s="125" t="str">
        <f t="shared" ref="AZ86:AZ91" si="4">B86</f>
        <v>Pro účely zpracování nabídkové ceny se jsou použity některé pojmy, pod kterými se rozumí:</v>
      </c>
    </row>
    <row r="87" spans="2:52" ht="38.25" x14ac:dyDescent="0.2">
      <c r="B87" s="239" t="s">
        <v>106</v>
      </c>
      <c r="C87" s="239"/>
      <c r="D87" s="239"/>
      <c r="E87" s="239"/>
      <c r="F87" s="239"/>
      <c r="G87" s="239"/>
      <c r="H87" s="239"/>
      <c r="I87" s="239"/>
      <c r="J87" s="239"/>
      <c r="AZ87" s="125" t="str">
        <f t="shared" si="4"/>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88" spans="2:52" ht="38.25" x14ac:dyDescent="0.2">
      <c r="B88" s="239" t="s">
        <v>107</v>
      </c>
      <c r="C88" s="239"/>
      <c r="D88" s="239"/>
      <c r="E88" s="239"/>
      <c r="F88" s="239"/>
      <c r="G88" s="239"/>
      <c r="H88" s="239"/>
      <c r="I88" s="239"/>
      <c r="J88" s="239"/>
      <c r="AZ88" s="125" t="str">
        <f t="shared" si="4"/>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89" spans="2:52" ht="51" x14ac:dyDescent="0.2">
      <c r="B89" s="239" t="s">
        <v>108</v>
      </c>
      <c r="C89" s="239"/>
      <c r="D89" s="239"/>
      <c r="E89" s="239"/>
      <c r="F89" s="239"/>
      <c r="G89" s="239"/>
      <c r="H89" s="239"/>
      <c r="I89" s="239"/>
      <c r="J89" s="239"/>
      <c r="AZ89" s="125" t="str">
        <f t="shared" si="4"/>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90" spans="2:52" ht="76.5" x14ac:dyDescent="0.2">
      <c r="B90" s="239" t="s">
        <v>109</v>
      </c>
      <c r="C90" s="239"/>
      <c r="D90" s="239"/>
      <c r="E90" s="239"/>
      <c r="F90" s="239"/>
      <c r="G90" s="239"/>
      <c r="H90" s="239"/>
      <c r="I90" s="239"/>
      <c r="J90" s="239"/>
      <c r="AZ90" s="125" t="str">
        <f t="shared" si="4"/>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91" spans="2:52" ht="51" x14ac:dyDescent="0.2">
      <c r="B91" s="239" t="s">
        <v>110</v>
      </c>
      <c r="C91" s="239"/>
      <c r="D91" s="239"/>
      <c r="E91" s="239"/>
      <c r="F91" s="239"/>
      <c r="G91" s="239"/>
      <c r="H91" s="239"/>
      <c r="I91" s="239"/>
      <c r="J91" s="239"/>
      <c r="AZ91" s="125" t="str">
        <f t="shared" si="4"/>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93" spans="2:52" x14ac:dyDescent="0.2">
      <c r="B93" s="239" t="s">
        <v>111</v>
      </c>
      <c r="C93" s="239"/>
      <c r="D93" s="239"/>
      <c r="E93" s="239"/>
      <c r="F93" s="239"/>
      <c r="G93" s="239"/>
      <c r="H93" s="239"/>
      <c r="I93" s="239"/>
      <c r="J93" s="239"/>
      <c r="AZ93" s="125" t="str">
        <f>B93</f>
        <v xml:space="preserve">        Cenová soustava</v>
      </c>
    </row>
    <row r="95" spans="2:52" x14ac:dyDescent="0.2">
      <c r="B95" s="239" t="s">
        <v>112</v>
      </c>
      <c r="C95" s="239"/>
      <c r="D95" s="239"/>
      <c r="E95" s="239"/>
      <c r="F95" s="239"/>
      <c r="G95" s="239"/>
      <c r="H95" s="239"/>
      <c r="I95" s="239"/>
      <c r="J95" s="239"/>
      <c r="AZ95" s="125" t="str">
        <f>B95</f>
        <v xml:space="preserve">        Použitá cenová soustava</v>
      </c>
    </row>
    <row r="96" spans="2:52" ht="38.25" x14ac:dyDescent="0.2">
      <c r="B96" s="239" t="s">
        <v>113</v>
      </c>
      <c r="C96" s="239"/>
      <c r="D96" s="239"/>
      <c r="E96" s="239"/>
      <c r="F96" s="239"/>
      <c r="G96" s="239"/>
      <c r="H96" s="239"/>
      <c r="I96" s="239"/>
      <c r="J96" s="239"/>
      <c r="AZ96" s="125" t="str">
        <f>B96</f>
        <v>Soupisy stavebních prací, dodávek a služeb jsou zpracovány s použitím cenové soustavy zpracované společností RTS, a.s.. Položky z cenové soustavy mají uveden odkaz na cenovou soustavu včetně označení příslušného ceníku.</v>
      </c>
    </row>
    <row r="98" spans="2:52" x14ac:dyDescent="0.2">
      <c r="B98" s="239" t="s">
        <v>114</v>
      </c>
      <c r="C98" s="239"/>
      <c r="D98" s="239"/>
      <c r="E98" s="239"/>
      <c r="F98" s="239"/>
      <c r="G98" s="239"/>
      <c r="H98" s="239"/>
      <c r="I98" s="239"/>
      <c r="J98" s="239"/>
      <c r="AZ98" s="125" t="str">
        <f>B98</f>
        <v xml:space="preserve">        Technické podmínky</v>
      </c>
    </row>
    <row r="99" spans="2:52" ht="38.25" x14ac:dyDescent="0.2">
      <c r="B99" s="239" t="s">
        <v>115</v>
      </c>
      <c r="C99" s="239"/>
      <c r="D99" s="239"/>
      <c r="E99" s="239"/>
      <c r="F99" s="239"/>
      <c r="G99" s="239"/>
      <c r="H99" s="239"/>
      <c r="I99" s="239"/>
      <c r="J99" s="239"/>
      <c r="AZ99" s="125" t="str">
        <f>B99</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101" spans="2:52" x14ac:dyDescent="0.2">
      <c r="B101" s="239" t="s">
        <v>116</v>
      </c>
      <c r="C101" s="239"/>
      <c r="D101" s="239"/>
      <c r="E101" s="239"/>
      <c r="F101" s="239"/>
      <c r="G101" s="239"/>
      <c r="H101" s="239"/>
      <c r="I101" s="239"/>
      <c r="J101" s="239"/>
      <c r="AZ101" s="125" t="str">
        <f>B101</f>
        <v>Individuální položky</v>
      </c>
    </row>
    <row r="102" spans="2:52" ht="38.25" x14ac:dyDescent="0.2">
      <c r="B102" s="239" t="s">
        <v>117</v>
      </c>
      <c r="C102" s="239"/>
      <c r="D102" s="239"/>
      <c r="E102" s="239"/>
      <c r="F102" s="239"/>
      <c r="G102" s="239"/>
      <c r="H102" s="239"/>
      <c r="I102" s="239"/>
      <c r="J102" s="239"/>
      <c r="AZ102" s="125" t="str">
        <f>B102</f>
        <v>Položky soupisu prací, které cenová soustava neobsahuje, jsou označeny popisem „vlastní“. Pro tyto položky jsou cenové a technické podmínky definovány jejich popisem, případně odkazem na konkrétní část příslušné dokumentace.</v>
      </c>
    </row>
    <row r="104" spans="2:52" x14ac:dyDescent="0.2">
      <c r="B104" s="239" t="s">
        <v>118</v>
      </c>
      <c r="C104" s="239"/>
      <c r="D104" s="239"/>
      <c r="E104" s="239"/>
      <c r="F104" s="239"/>
      <c r="G104" s="239"/>
      <c r="H104" s="239"/>
      <c r="I104" s="239"/>
      <c r="J104" s="239"/>
      <c r="AZ104" s="125" t="str">
        <f>B104</f>
        <v xml:space="preserve">        Závaznost a změna soupisu</v>
      </c>
    </row>
    <row r="106" spans="2:52" x14ac:dyDescent="0.2">
      <c r="B106" s="239" t="s">
        <v>119</v>
      </c>
      <c r="C106" s="239"/>
      <c r="D106" s="239"/>
      <c r="E106" s="239"/>
      <c r="F106" s="239"/>
      <c r="G106" s="239"/>
      <c r="H106" s="239"/>
      <c r="I106" s="239"/>
      <c r="J106" s="239"/>
      <c r="AZ106" s="125" t="str">
        <f>B106</f>
        <v xml:space="preserve">        Závaznost soupisu</v>
      </c>
    </row>
    <row r="107" spans="2:52" ht="38.25" x14ac:dyDescent="0.2">
      <c r="B107" s="239" t="s">
        <v>120</v>
      </c>
      <c r="C107" s="239"/>
      <c r="D107" s="239"/>
      <c r="E107" s="239"/>
      <c r="F107" s="239"/>
      <c r="G107" s="239"/>
      <c r="H107" s="239"/>
      <c r="I107" s="239"/>
      <c r="J107" s="239"/>
      <c r="AZ107" s="125" t="str">
        <f>B107</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09" spans="2:52" x14ac:dyDescent="0.2">
      <c r="B109" s="239" t="s">
        <v>121</v>
      </c>
      <c r="C109" s="239"/>
      <c r="D109" s="239"/>
      <c r="E109" s="239"/>
      <c r="F109" s="239"/>
      <c r="G109" s="239"/>
      <c r="H109" s="239"/>
      <c r="I109" s="239"/>
      <c r="J109" s="239"/>
      <c r="AZ109" s="125" t="str">
        <f>B109</f>
        <v xml:space="preserve">        Zvláštní podmínky pro stanovení nabídkové ceny</v>
      </c>
    </row>
    <row r="111" spans="2:52" x14ac:dyDescent="0.2">
      <c r="B111" s="239" t="s">
        <v>122</v>
      </c>
      <c r="C111" s="239"/>
      <c r="D111" s="239"/>
      <c r="E111" s="239"/>
      <c r="F111" s="239"/>
      <c r="G111" s="239"/>
      <c r="H111" s="239"/>
      <c r="I111" s="239"/>
      <c r="J111" s="239"/>
      <c r="AZ111" s="125" t="str">
        <f>B111</f>
        <v xml:space="preserve">        Přeprava vybouraných hmot, suti a vytěžené zeminy</v>
      </c>
    </row>
    <row r="112" spans="2:52" ht="76.5" x14ac:dyDescent="0.2">
      <c r="B112" s="239" t="s">
        <v>123</v>
      </c>
      <c r="C112" s="239"/>
      <c r="D112" s="239"/>
      <c r="E112" s="239"/>
      <c r="F112" s="239"/>
      <c r="G112" s="239"/>
      <c r="H112" s="239"/>
      <c r="I112" s="239"/>
      <c r="J112" s="239"/>
      <c r="AZ112" s="125" t="str">
        <f>B112</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14" spans="2:52" x14ac:dyDescent="0.2">
      <c r="B114" s="239" t="s">
        <v>124</v>
      </c>
      <c r="C114" s="239"/>
      <c r="D114" s="239"/>
      <c r="E114" s="239"/>
      <c r="F114" s="239"/>
      <c r="G114" s="239"/>
      <c r="H114" s="239"/>
      <c r="I114" s="239"/>
      <c r="J114" s="239"/>
      <c r="AZ114" s="125" t="str">
        <f>B114</f>
        <v xml:space="preserve">        Vnitrostaveništní přesun stavebního materiálu</v>
      </c>
    </row>
    <row r="115" spans="2:52" ht="51" x14ac:dyDescent="0.2">
      <c r="B115" s="239" t="s">
        <v>125</v>
      </c>
      <c r="C115" s="239"/>
      <c r="D115" s="239"/>
      <c r="E115" s="239"/>
      <c r="F115" s="239"/>
      <c r="G115" s="239"/>
      <c r="H115" s="239"/>
      <c r="I115" s="239"/>
      <c r="J115" s="239"/>
      <c r="AZ115" s="125" t="str">
        <f>B115</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16" spans="2:52" ht="63.75" x14ac:dyDescent="0.2">
      <c r="B116" s="239" t="s">
        <v>126</v>
      </c>
      <c r="C116" s="239"/>
      <c r="D116" s="239"/>
      <c r="E116" s="239"/>
      <c r="F116" s="239"/>
      <c r="G116" s="239"/>
      <c r="H116" s="239"/>
      <c r="I116" s="239"/>
      <c r="J116" s="239"/>
      <c r="AZ116" s="125" t="str">
        <f>B116</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18" spans="2:52" x14ac:dyDescent="0.2">
      <c r="B118" s="239" t="s">
        <v>127</v>
      </c>
      <c r="C118" s="239"/>
      <c r="D118" s="239"/>
      <c r="E118" s="239"/>
      <c r="F118" s="239"/>
      <c r="G118" s="239"/>
      <c r="H118" s="239"/>
      <c r="I118" s="239"/>
      <c r="J118" s="239"/>
      <c r="AZ118" s="125" t="str">
        <f>B118</f>
        <v xml:space="preserve">        Příplatky za ztížené podmínky prací</v>
      </c>
    </row>
    <row r="119" spans="2:52" ht="25.5" x14ac:dyDescent="0.2">
      <c r="B119" s="239" t="s">
        <v>128</v>
      </c>
      <c r="C119" s="239"/>
      <c r="D119" s="239"/>
      <c r="E119" s="239"/>
      <c r="F119" s="239"/>
      <c r="G119" s="239"/>
      <c r="H119" s="239"/>
      <c r="I119" s="239"/>
      <c r="J119" s="239"/>
      <c r="AZ119" s="125" t="str">
        <f>B119</f>
        <v>Pokud soupis položku příplatku za ztížené podmínky obsahuje, je dodavatel povinen ji ocenit bez ohledu na to, že tento příplatek dodavatel standardně neuplatňuje.</v>
      </c>
    </row>
    <row r="121" spans="2:52" x14ac:dyDescent="0.2">
      <c r="B121" s="239" t="s">
        <v>129</v>
      </c>
      <c r="C121" s="239"/>
      <c r="D121" s="239"/>
      <c r="E121" s="239"/>
      <c r="F121" s="239"/>
      <c r="G121" s="239"/>
      <c r="H121" s="239"/>
      <c r="I121" s="239"/>
      <c r="J121" s="239"/>
      <c r="AZ121" s="125" t="str">
        <f>B121</f>
        <v xml:space="preserve">        Vedlejší a ostatní náklady</v>
      </c>
    </row>
    <row r="122" spans="2:52" ht="25.5" x14ac:dyDescent="0.2">
      <c r="B122" s="239" t="s">
        <v>130</v>
      </c>
      <c r="C122" s="239"/>
      <c r="D122" s="239"/>
      <c r="E122" s="239"/>
      <c r="F122" s="239"/>
      <c r="G122" s="239"/>
      <c r="H122" s="239"/>
      <c r="I122" s="239"/>
      <c r="J122" s="239"/>
      <c r="AZ122" s="125" t="str">
        <f>B122</f>
        <v>Tyto náklady jsou popsány v samostatném soupisu stavebních prací, dodávek a služeb s tím, že dodavatel je povinen v rámci těchto nákladů ocenit všechny definované náklady souhrnně pro celou stavbu.</v>
      </c>
    </row>
    <row r="126" spans="2:52" x14ac:dyDescent="0.2">
      <c r="B126" s="239" t="s">
        <v>131</v>
      </c>
      <c r="C126" s="239"/>
      <c r="D126" s="239"/>
      <c r="E126" s="239"/>
      <c r="F126" s="239"/>
      <c r="G126" s="239"/>
      <c r="H126" s="239"/>
      <c r="I126" s="239"/>
      <c r="J126" s="239"/>
      <c r="AZ126" s="125" t="str">
        <f>B126</f>
        <v>2. SPECIFICKÉ PODMÍNKY PRO ZPRACOVÁNÍ NABÍDKOVÉ CENY</v>
      </c>
    </row>
    <row r="128" spans="2:52" x14ac:dyDescent="0.2">
      <c r="B128" s="239" t="s">
        <v>132</v>
      </c>
      <c r="C128" s="239"/>
      <c r="D128" s="239"/>
      <c r="E128" s="239"/>
      <c r="F128" s="239"/>
      <c r="G128" s="239"/>
      <c r="H128" s="239"/>
      <c r="I128" s="239"/>
      <c r="J128" s="239"/>
      <c r="AZ128" s="125" t="str">
        <f>B128</f>
        <v>Zde doplní zpracovatel soupisu  případná specifika týkající se konkrétní zakázky.</v>
      </c>
    </row>
    <row r="131" spans="2:52" x14ac:dyDescent="0.2">
      <c r="B131" s="239" t="s">
        <v>133</v>
      </c>
      <c r="C131" s="239"/>
      <c r="D131" s="239"/>
      <c r="E131" s="239"/>
      <c r="F131" s="239"/>
      <c r="G131" s="239"/>
      <c r="H131" s="239"/>
      <c r="I131" s="239"/>
      <c r="J131" s="239"/>
      <c r="AZ131" s="125" t="str">
        <f>B131</f>
        <v>3. ELEKTRONICKÁ PODOBA SOUPISU</v>
      </c>
    </row>
    <row r="133" spans="2:52" x14ac:dyDescent="0.2">
      <c r="B133" s="239" t="s">
        <v>134</v>
      </c>
      <c r="C133" s="239"/>
      <c r="D133" s="239"/>
      <c r="E133" s="239"/>
      <c r="F133" s="239"/>
      <c r="G133" s="239"/>
      <c r="H133" s="239"/>
      <c r="I133" s="239"/>
      <c r="J133" s="239"/>
      <c r="AZ133" s="125" t="str">
        <f>B133</f>
        <v xml:space="preserve">        Elektronická podoba soupisu</v>
      </c>
    </row>
    <row r="134" spans="2:52" ht="25.5" x14ac:dyDescent="0.2">
      <c r="B134" s="239" t="s">
        <v>135</v>
      </c>
      <c r="C134" s="239"/>
      <c r="D134" s="239"/>
      <c r="E134" s="239"/>
      <c r="F134" s="239"/>
      <c r="G134" s="239"/>
      <c r="H134" s="239"/>
      <c r="I134" s="239"/>
      <c r="J134" s="239"/>
      <c r="AZ134" s="125" t="str">
        <f>B134</f>
        <v>V souladu se zákonem jsou předložené soupisy zpracovány i v elektronické podobě.  Elektronickou podobou soupisu stavebních prací, dodávek a služeb je formát MS EXCEL.</v>
      </c>
    </row>
    <row r="135" spans="2:52" ht="25.5" x14ac:dyDescent="0.2">
      <c r="B135" s="239" t="s">
        <v>136</v>
      </c>
      <c r="C135" s="239"/>
      <c r="D135" s="239"/>
      <c r="E135" s="239"/>
      <c r="F135" s="239"/>
      <c r="G135" s="239"/>
      <c r="H135" s="239"/>
      <c r="I135" s="239"/>
      <c r="J135" s="239"/>
      <c r="AZ135" s="125" t="str">
        <f>B135</f>
        <v>Popis formátu soupisu odpovídá svou strukturou vzorovému soupisu volně dostupnému na internetové adrese:</v>
      </c>
    </row>
    <row r="137" spans="2:52" x14ac:dyDescent="0.2">
      <c r="B137" s="239" t="s">
        <v>137</v>
      </c>
      <c r="C137" s="239"/>
      <c r="D137" s="239"/>
      <c r="E137" s="239"/>
      <c r="F137" s="239"/>
      <c r="G137" s="239"/>
      <c r="H137" s="239"/>
      <c r="I137" s="239"/>
      <c r="J137" s="239"/>
      <c r="AZ137" s="125" t="str">
        <f>B137</f>
        <v>www.stavebnionline.cz/soupis</v>
      </c>
    </row>
    <row r="139" spans="2:52" x14ac:dyDescent="0.2">
      <c r="B139" s="239" t="s">
        <v>138</v>
      </c>
      <c r="C139" s="239"/>
      <c r="D139" s="239"/>
      <c r="E139" s="239"/>
      <c r="F139" s="239"/>
      <c r="G139" s="239"/>
      <c r="H139" s="239"/>
      <c r="I139" s="239"/>
      <c r="J139" s="239"/>
      <c r="AZ139" s="125" t="str">
        <f>B139</f>
        <v xml:space="preserve">        Zpracování elektronické podoby soupisu</v>
      </c>
    </row>
    <row r="140" spans="2:52" ht="51" x14ac:dyDescent="0.2">
      <c r="B140" s="239" t="s">
        <v>139</v>
      </c>
      <c r="C140" s="239"/>
      <c r="D140" s="239"/>
      <c r="E140" s="239"/>
      <c r="F140" s="239"/>
      <c r="G140" s="239"/>
      <c r="H140" s="239"/>
      <c r="I140" s="239"/>
      <c r="J140" s="239"/>
      <c r="AZ140" s="125" t="str">
        <f>B140</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42" spans="2:52" x14ac:dyDescent="0.2">
      <c r="B142" s="239" t="s">
        <v>140</v>
      </c>
      <c r="C142" s="239"/>
      <c r="D142" s="239"/>
      <c r="E142" s="239"/>
      <c r="F142" s="239"/>
      <c r="G142" s="239"/>
      <c r="H142" s="239"/>
      <c r="I142" s="239"/>
      <c r="J142" s="239"/>
      <c r="AZ142" s="125" t="str">
        <f>B142</f>
        <v xml:space="preserve">        Jiný formát soupisu</v>
      </c>
    </row>
    <row r="143" spans="2:52" ht="38.25" x14ac:dyDescent="0.2">
      <c r="B143" s="239" t="s">
        <v>141</v>
      </c>
      <c r="C143" s="239"/>
      <c r="D143" s="239"/>
      <c r="E143" s="239"/>
      <c r="F143" s="239"/>
      <c r="G143" s="239"/>
      <c r="H143" s="239"/>
      <c r="I143" s="239"/>
      <c r="J143" s="239"/>
      <c r="AZ143" s="125" t="str">
        <f>B143</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45" spans="1:52" x14ac:dyDescent="0.2">
      <c r="B145" s="239" t="s">
        <v>142</v>
      </c>
      <c r="C145" s="239"/>
      <c r="D145" s="239"/>
      <c r="E145" s="239"/>
      <c r="F145" s="239"/>
      <c r="G145" s="239"/>
      <c r="H145" s="239"/>
      <c r="I145" s="239"/>
      <c r="J145" s="239"/>
      <c r="AZ145" s="125" t="str">
        <f>B145</f>
        <v xml:space="preserve">        Závěrečné ustanovení</v>
      </c>
    </row>
    <row r="146" spans="1:52" x14ac:dyDescent="0.2">
      <c r="B146" s="239" t="s">
        <v>143</v>
      </c>
      <c r="C146" s="239"/>
      <c r="D146" s="239"/>
      <c r="E146" s="239"/>
      <c r="F146" s="239"/>
      <c r="G146" s="239"/>
      <c r="H146" s="239"/>
      <c r="I146" s="239"/>
      <c r="J146" s="239"/>
      <c r="AZ146" s="125" t="str">
        <f>B146</f>
        <v>Ostatní podmínky vztahující se ke zpracování nabídkové ceny jsou uvedeny v zadávací dokumentaci.</v>
      </c>
    </row>
    <row r="149" spans="1:52" ht="15.75" x14ac:dyDescent="0.25">
      <c r="B149" s="126" t="s">
        <v>144</v>
      </c>
    </row>
    <row r="151" spans="1:52" ht="25.5" customHeight="1" x14ac:dyDescent="0.2">
      <c r="A151" s="127"/>
      <c r="B151" s="130" t="s">
        <v>17</v>
      </c>
      <c r="C151" s="130" t="s">
        <v>5</v>
      </c>
      <c r="D151" s="131"/>
      <c r="E151" s="131"/>
      <c r="F151" s="132" t="s">
        <v>145</v>
      </c>
      <c r="G151" s="132"/>
      <c r="H151" s="132"/>
      <c r="I151" s="132" t="s">
        <v>29</v>
      </c>
      <c r="J151" s="132" t="s">
        <v>0</v>
      </c>
    </row>
    <row r="152" spans="1:52" ht="25.5" customHeight="1" x14ac:dyDescent="0.2">
      <c r="A152" s="128"/>
      <c r="B152" s="133" t="s">
        <v>146</v>
      </c>
      <c r="C152" s="240" t="s">
        <v>147</v>
      </c>
      <c r="D152" s="241"/>
      <c r="E152" s="241"/>
      <c r="F152" s="138" t="s">
        <v>24</v>
      </c>
      <c r="G152" s="139"/>
      <c r="H152" s="139"/>
      <c r="I152" s="139">
        <f>'SO 101 SO 101 Pol'!G8+'SO 102 SO 102 Pol'!G8+'SO 103 SO 103 Pol'!G8+'SO 104 SO 104.1 Pol'!G8+'SO 104 SO 104.2 Pol'!G8+'SO 105 SO 105.1 Pol'!G8+'SO 106 SO 106 Pol'!G8+'SO 107 SO 107 Pol'!G8+'SO 108 SO 108 Pol'!G8+'SO 109 SO 109 Pol'!G8+'SO 110 SO 110 Pol'!G8+'SO 112 SO 112 Pol'!G8+'SO 113 SO 113.1 Pol'!G8+'SO 113 SO 113.2 Pol'!G8+'SO 113 SO 113.3 Pol'!G8</f>
        <v>0</v>
      </c>
      <c r="J152" s="136" t="str">
        <f>IF(I191=0,"",I152/I191*100)</f>
        <v/>
      </c>
    </row>
    <row r="153" spans="1:52" ht="25.5" customHeight="1" x14ac:dyDescent="0.2">
      <c r="A153" s="128"/>
      <c r="B153" s="133" t="s">
        <v>148</v>
      </c>
      <c r="C153" s="240" t="s">
        <v>149</v>
      </c>
      <c r="D153" s="241"/>
      <c r="E153" s="241"/>
      <c r="F153" s="138" t="s">
        <v>24</v>
      </c>
      <c r="G153" s="139"/>
      <c r="H153" s="139"/>
      <c r="I153" s="139">
        <f>'SO 113 SO 113.2 Pol'!G48</f>
        <v>0</v>
      </c>
      <c r="J153" s="136" t="str">
        <f>IF(I191=0,"",I153/I191*100)</f>
        <v/>
      </c>
    </row>
    <row r="154" spans="1:52" ht="25.5" customHeight="1" x14ac:dyDescent="0.2">
      <c r="A154" s="128"/>
      <c r="B154" s="133" t="s">
        <v>150</v>
      </c>
      <c r="C154" s="240" t="s">
        <v>151</v>
      </c>
      <c r="D154" s="241"/>
      <c r="E154" s="241"/>
      <c r="F154" s="138" t="s">
        <v>24</v>
      </c>
      <c r="G154" s="139"/>
      <c r="H154" s="139"/>
      <c r="I154" s="139">
        <f>'SO 101 SO 101 Pol'!G15+'SO 103 SO 103 Pol'!G45+'SO 104 SO 104.1 Pol'!G49+'SO 104 SO 104.2 Pol'!G252</f>
        <v>0</v>
      </c>
      <c r="J154" s="136" t="str">
        <f>IF(I191=0,"",I154/I191*100)</f>
        <v/>
      </c>
    </row>
    <row r="155" spans="1:52" ht="25.5" customHeight="1" x14ac:dyDescent="0.2">
      <c r="A155" s="128"/>
      <c r="B155" s="133" t="s">
        <v>152</v>
      </c>
      <c r="C155" s="240" t="s">
        <v>153</v>
      </c>
      <c r="D155" s="241"/>
      <c r="E155" s="241"/>
      <c r="F155" s="138" t="s">
        <v>24</v>
      </c>
      <c r="G155" s="139"/>
      <c r="H155" s="139"/>
      <c r="I155" s="139">
        <f>'SO 102 SO 102 Pol'!G56+'SO 104 SO 104.2 Pol'!G283+'SO 109 SO 109 Pol'!G36+'SO 110 SO 110 Pol'!G39+'SO 112 SO 112 Pol'!G50+'SO 113 SO 113.1 Pol'!G58+'SO 113 SO 113.3 Pol'!G30</f>
        <v>0</v>
      </c>
      <c r="J155" s="136" t="str">
        <f>IF(I191=0,"",I155/I191*100)</f>
        <v/>
      </c>
    </row>
    <row r="156" spans="1:52" ht="25.5" customHeight="1" x14ac:dyDescent="0.2">
      <c r="A156" s="128"/>
      <c r="B156" s="133" t="s">
        <v>154</v>
      </c>
      <c r="C156" s="240" t="s">
        <v>155</v>
      </c>
      <c r="D156" s="241"/>
      <c r="E156" s="241"/>
      <c r="F156" s="138" t="s">
        <v>24</v>
      </c>
      <c r="G156" s="139"/>
      <c r="H156" s="139"/>
      <c r="I156" s="139">
        <f>'SO 102 SO 102 Pol'!G67</f>
        <v>0</v>
      </c>
      <c r="J156" s="136" t="str">
        <f>IF(I191=0,"",I156/I191*100)</f>
        <v/>
      </c>
    </row>
    <row r="157" spans="1:52" ht="25.5" customHeight="1" x14ac:dyDescent="0.2">
      <c r="A157" s="128"/>
      <c r="B157" s="133" t="s">
        <v>156</v>
      </c>
      <c r="C157" s="240" t="s">
        <v>157</v>
      </c>
      <c r="D157" s="241"/>
      <c r="E157" s="241"/>
      <c r="F157" s="138" t="s">
        <v>24</v>
      </c>
      <c r="G157" s="139"/>
      <c r="H157" s="139"/>
      <c r="I157" s="139">
        <f>'SO 104 SO 104.1 Pol'!G74+'SO 104 SO 104.2 Pol'!G306+'SO 108 SO 108 Pol'!G71+'SO 110 SO 110 Pol'!G48+'SO 112 SO 112 Pol'!G81</f>
        <v>0</v>
      </c>
      <c r="J157" s="136" t="str">
        <f>IF(I191=0,"",I157/I191*100)</f>
        <v/>
      </c>
    </row>
    <row r="158" spans="1:52" ht="25.5" customHeight="1" x14ac:dyDescent="0.2">
      <c r="A158" s="128"/>
      <c r="B158" s="133" t="s">
        <v>158</v>
      </c>
      <c r="C158" s="240" t="s">
        <v>159</v>
      </c>
      <c r="D158" s="241"/>
      <c r="E158" s="241"/>
      <c r="F158" s="138" t="s">
        <v>24</v>
      </c>
      <c r="G158" s="139"/>
      <c r="H158" s="139"/>
      <c r="I158" s="139">
        <f>'SO 110 SO 110 Pol'!G56</f>
        <v>0</v>
      </c>
      <c r="J158" s="136" t="str">
        <f>IF(I191=0,"",I158/I191*100)</f>
        <v/>
      </c>
    </row>
    <row r="159" spans="1:52" ht="25.5" customHeight="1" x14ac:dyDescent="0.2">
      <c r="A159" s="128"/>
      <c r="B159" s="133" t="s">
        <v>160</v>
      </c>
      <c r="C159" s="240" t="s">
        <v>161</v>
      </c>
      <c r="D159" s="241"/>
      <c r="E159" s="241"/>
      <c r="F159" s="138" t="s">
        <v>24</v>
      </c>
      <c r="G159" s="139"/>
      <c r="H159" s="139"/>
      <c r="I159" s="139">
        <f>'SO 108 SO 108 Pol'!G78</f>
        <v>0</v>
      </c>
      <c r="J159" s="136" t="str">
        <f>IF(I191=0,"",I159/I191*100)</f>
        <v/>
      </c>
    </row>
    <row r="160" spans="1:52" ht="25.5" customHeight="1" x14ac:dyDescent="0.2">
      <c r="A160" s="128"/>
      <c r="B160" s="133" t="s">
        <v>162</v>
      </c>
      <c r="C160" s="240" t="s">
        <v>163</v>
      </c>
      <c r="D160" s="241"/>
      <c r="E160" s="241"/>
      <c r="F160" s="138" t="s">
        <v>24</v>
      </c>
      <c r="G160" s="139"/>
      <c r="H160" s="139"/>
      <c r="I160" s="139">
        <f>'SO 101 SO 101 Pol'!G55+'SO 103 SO 103 Pol'!G85+'SO 104 SO 104.1 Pol'!G79+'SO 104 SO 104.2 Pol'!G333+'SO 105 SO 105.1 Pol'!G53+'SO 106 SO 106 Pol'!G41+'SO 107 SO 107 Pol'!G42+'SO 108 SO 108 Pol'!G81+'SO 109 SO 109 Pol'!G95+'SO 110 SO 110 Pol'!G81+'SO 113 SO 113.1 Pol'!G63+'SO 113 SO 113.2 Pol'!G75</f>
        <v>0</v>
      </c>
      <c r="J160" s="136" t="str">
        <f>IF(I191=0,"",I160/I191*100)</f>
        <v/>
      </c>
    </row>
    <row r="161" spans="1:10" ht="25.5" customHeight="1" x14ac:dyDescent="0.2">
      <c r="A161" s="128"/>
      <c r="B161" s="133" t="s">
        <v>164</v>
      </c>
      <c r="C161" s="240" t="s">
        <v>165</v>
      </c>
      <c r="D161" s="241"/>
      <c r="E161" s="241"/>
      <c r="F161" s="138" t="s">
        <v>24</v>
      </c>
      <c r="G161" s="139"/>
      <c r="H161" s="139"/>
      <c r="I161" s="139">
        <f>'SO 110 SO 110 Pol'!G87+'SO 112 SO 112 Pol'!G88</f>
        <v>0</v>
      </c>
      <c r="J161" s="136" t="str">
        <f>IF(I191=0,"",I161/I191*100)</f>
        <v/>
      </c>
    </row>
    <row r="162" spans="1:10" ht="25.5" customHeight="1" x14ac:dyDescent="0.2">
      <c r="A162" s="128"/>
      <c r="B162" s="133" t="s">
        <v>166</v>
      </c>
      <c r="C162" s="240" t="s">
        <v>167</v>
      </c>
      <c r="D162" s="241"/>
      <c r="E162" s="241"/>
      <c r="F162" s="138" t="s">
        <v>24</v>
      </c>
      <c r="G162" s="139"/>
      <c r="H162" s="139"/>
      <c r="I162" s="139">
        <f>'SO 104 SO 104.2 Pol'!G350+'SO 108 SO 108 Pol'!G122</f>
        <v>0</v>
      </c>
      <c r="J162" s="136" t="str">
        <f>IF(I191=0,"",I162/I191*100)</f>
        <v/>
      </c>
    </row>
    <row r="163" spans="1:10" ht="25.5" customHeight="1" x14ac:dyDescent="0.2">
      <c r="A163" s="128"/>
      <c r="B163" s="133" t="s">
        <v>168</v>
      </c>
      <c r="C163" s="240" t="s">
        <v>169</v>
      </c>
      <c r="D163" s="241"/>
      <c r="E163" s="241"/>
      <c r="F163" s="138" t="s">
        <v>24</v>
      </c>
      <c r="G163" s="139"/>
      <c r="H163" s="139"/>
      <c r="I163" s="139">
        <f>'SO 108 SO 108 Pol'!G134</f>
        <v>0</v>
      </c>
      <c r="J163" s="136" t="str">
        <f>IF(I191=0,"",I163/I191*100)</f>
        <v/>
      </c>
    </row>
    <row r="164" spans="1:10" ht="25.5" customHeight="1" x14ac:dyDescent="0.2">
      <c r="A164" s="128"/>
      <c r="B164" s="133" t="s">
        <v>170</v>
      </c>
      <c r="C164" s="240" t="s">
        <v>171</v>
      </c>
      <c r="D164" s="241"/>
      <c r="E164" s="241"/>
      <c r="F164" s="138" t="s">
        <v>24</v>
      </c>
      <c r="G164" s="139"/>
      <c r="H164" s="139"/>
      <c r="I164" s="139">
        <f>'SO 104 SO 104.1 Pol'!G107+'SO 104 SO 104.2 Pol'!G445+'SO 108 SO 108 Pol'!G138+'SO 113 SO 113.1 Pol'!G89+'SO 113 SO 113.2 Pol'!G90</f>
        <v>0</v>
      </c>
      <c r="J164" s="136" t="str">
        <f>IF(I191=0,"",I164/I191*100)</f>
        <v/>
      </c>
    </row>
    <row r="165" spans="1:10" ht="25.5" customHeight="1" x14ac:dyDescent="0.2">
      <c r="A165" s="128"/>
      <c r="B165" s="133" t="s">
        <v>172</v>
      </c>
      <c r="C165" s="240" t="s">
        <v>173</v>
      </c>
      <c r="D165" s="241"/>
      <c r="E165" s="241"/>
      <c r="F165" s="138" t="s">
        <v>24</v>
      </c>
      <c r="G165" s="139"/>
      <c r="H165" s="139"/>
      <c r="I165" s="139">
        <f>'SO 111 SO 111 Pol'!G8</f>
        <v>0</v>
      </c>
      <c r="J165" s="136" t="str">
        <f>IF(I191=0,"",I165/I191*100)</f>
        <v/>
      </c>
    </row>
    <row r="166" spans="1:10" ht="25.5" customHeight="1" x14ac:dyDescent="0.2">
      <c r="A166" s="128"/>
      <c r="B166" s="133" t="s">
        <v>174</v>
      </c>
      <c r="C166" s="240" t="s">
        <v>175</v>
      </c>
      <c r="D166" s="241"/>
      <c r="E166" s="241"/>
      <c r="F166" s="138" t="s">
        <v>24</v>
      </c>
      <c r="G166" s="139"/>
      <c r="H166" s="139"/>
      <c r="I166" s="139">
        <f>'SO 104 SO 104.1 Pol'!G128+'SO 110 SO 110 Pol'!G93+'SO 111 SO 111 Pol'!G17</f>
        <v>0</v>
      </c>
      <c r="J166" s="136" t="str">
        <f>IF(I191=0,"",I166/I191*100)</f>
        <v/>
      </c>
    </row>
    <row r="167" spans="1:10" ht="25.5" customHeight="1" x14ac:dyDescent="0.2">
      <c r="A167" s="128"/>
      <c r="B167" s="133" t="s">
        <v>176</v>
      </c>
      <c r="C167" s="240" t="s">
        <v>177</v>
      </c>
      <c r="D167" s="241"/>
      <c r="E167" s="241"/>
      <c r="F167" s="138" t="s">
        <v>24</v>
      </c>
      <c r="G167" s="139"/>
      <c r="H167" s="139"/>
      <c r="I167" s="139">
        <f>'SO 101 SO 101 Pol'!G78+'SO 102 SO 102 Pol'!G74+'SO 103 SO 103 Pol'!G108+'SO 104 SO 104.1 Pol'!G133+'SO 104 SO 104.2 Pol'!G450+'SO 105 SO 105.1 Pol'!G81+'SO 106 SO 106 Pol'!G64+'SO 107 SO 107 Pol'!G61+'SO 108 SO 108 Pol'!G145+'SO 109 SO 109 Pol'!G113+'SO 110 SO 110 Pol'!G99+'SO 111 SO 111 Pol'!G19+'SO 112 SO 112 Pol'!G97+'SO 113 SO 113.1 Pol'!G109+'SO 113 SO 113.2 Pol'!G95+'SO 113 SO 113.3 Pol'!G34</f>
        <v>0</v>
      </c>
      <c r="J167" s="136" t="str">
        <f>IF(I191=0,"",I167/I191*100)</f>
        <v/>
      </c>
    </row>
    <row r="168" spans="1:10" ht="25.5" customHeight="1" x14ac:dyDescent="0.2">
      <c r="A168" s="128"/>
      <c r="B168" s="133" t="s">
        <v>178</v>
      </c>
      <c r="C168" s="240" t="s">
        <v>179</v>
      </c>
      <c r="D168" s="241"/>
      <c r="E168" s="241"/>
      <c r="F168" s="138" t="s">
        <v>25</v>
      </c>
      <c r="G168" s="139"/>
      <c r="H168" s="139"/>
      <c r="I168" s="139">
        <f>'SO 104 SO 104.2 Pol'!G456+'SO 112 SO 112 Pol'!G104</f>
        <v>0</v>
      </c>
      <c r="J168" s="136" t="str">
        <f>IF(I191=0,"",I168/I191*100)</f>
        <v/>
      </c>
    </row>
    <row r="169" spans="1:10" ht="25.5" customHeight="1" x14ac:dyDescent="0.2">
      <c r="A169" s="128"/>
      <c r="B169" s="133" t="s">
        <v>180</v>
      </c>
      <c r="C169" s="240" t="s">
        <v>181</v>
      </c>
      <c r="D169" s="241"/>
      <c r="E169" s="241"/>
      <c r="F169" s="138" t="s">
        <v>25</v>
      </c>
      <c r="G169" s="139"/>
      <c r="H169" s="139"/>
      <c r="I169" s="139">
        <f>'SO 109 SO 109 Pol'!G119</f>
        <v>0</v>
      </c>
      <c r="J169" s="136" t="str">
        <f>IF(I191=0,"",I169/I191*100)</f>
        <v/>
      </c>
    </row>
    <row r="170" spans="1:10" ht="25.5" customHeight="1" x14ac:dyDescent="0.2">
      <c r="A170" s="128"/>
      <c r="B170" s="133" t="s">
        <v>182</v>
      </c>
      <c r="C170" s="240" t="s">
        <v>183</v>
      </c>
      <c r="D170" s="241"/>
      <c r="E170" s="241"/>
      <c r="F170" s="138" t="s">
        <v>25</v>
      </c>
      <c r="G170" s="139"/>
      <c r="H170" s="139"/>
      <c r="I170" s="139">
        <f>'SO 111 SO 111 Pol'!G25</f>
        <v>0</v>
      </c>
      <c r="J170" s="136" t="str">
        <f>IF(I191=0,"",I170/I191*100)</f>
        <v/>
      </c>
    </row>
    <row r="171" spans="1:10" ht="25.5" customHeight="1" x14ac:dyDescent="0.2">
      <c r="A171" s="128"/>
      <c r="B171" s="133" t="s">
        <v>184</v>
      </c>
      <c r="C171" s="240" t="s">
        <v>185</v>
      </c>
      <c r="D171" s="241"/>
      <c r="E171" s="241"/>
      <c r="F171" s="138" t="s">
        <v>25</v>
      </c>
      <c r="G171" s="139"/>
      <c r="H171" s="139"/>
      <c r="I171" s="139">
        <f>'SO 110 SO 110 Pol'!G105+'SO 111 SO 111 Pol'!G33</f>
        <v>0</v>
      </c>
      <c r="J171" s="136" t="str">
        <f>IF(I191=0,"",I171/I191*100)</f>
        <v/>
      </c>
    </row>
    <row r="172" spans="1:10" ht="25.5" customHeight="1" x14ac:dyDescent="0.2">
      <c r="A172" s="128"/>
      <c r="B172" s="133" t="s">
        <v>186</v>
      </c>
      <c r="C172" s="240" t="s">
        <v>187</v>
      </c>
      <c r="D172" s="241"/>
      <c r="E172" s="241"/>
      <c r="F172" s="138" t="s">
        <v>25</v>
      </c>
      <c r="G172" s="139"/>
      <c r="H172" s="139"/>
      <c r="I172" s="139">
        <f>'SO 101 SO 101 Pol'!G84+'SO 109 SO 109 Pol'!G126+'SO 110 SO 110 Pol'!G115+'SO 111 SO 111 Pol'!G40</f>
        <v>0</v>
      </c>
      <c r="J172" s="136" t="str">
        <f>IF(I191=0,"",I172/I191*100)</f>
        <v/>
      </c>
    </row>
    <row r="173" spans="1:10" ht="25.5" customHeight="1" x14ac:dyDescent="0.2">
      <c r="A173" s="128"/>
      <c r="B173" s="133" t="s">
        <v>188</v>
      </c>
      <c r="C173" s="240" t="s">
        <v>189</v>
      </c>
      <c r="D173" s="241"/>
      <c r="E173" s="241"/>
      <c r="F173" s="138" t="s">
        <v>25</v>
      </c>
      <c r="G173" s="139"/>
      <c r="H173" s="139"/>
      <c r="I173" s="139">
        <f>'SO 112 SO 112 Pol'!G122</f>
        <v>0</v>
      </c>
      <c r="J173" s="136" t="str">
        <f>IF(I191=0,"",I173/I191*100)</f>
        <v/>
      </c>
    </row>
    <row r="174" spans="1:10" ht="25.5" customHeight="1" x14ac:dyDescent="0.2">
      <c r="A174" s="128"/>
      <c r="B174" s="133" t="s">
        <v>190</v>
      </c>
      <c r="C174" s="240" t="s">
        <v>191</v>
      </c>
      <c r="D174" s="241"/>
      <c r="E174" s="241"/>
      <c r="F174" s="138" t="s">
        <v>26</v>
      </c>
      <c r="G174" s="139"/>
      <c r="H174" s="139"/>
      <c r="I174" s="139">
        <f>'SO 103 SO 103 Pol'!G114+'SO 113 SO 113.1 Pol'!G115+'SO 113 SO 113.4 Pol'!G8</f>
        <v>0</v>
      </c>
      <c r="J174" s="136" t="str">
        <f>IF(I191=0,"",I174/I191*100)</f>
        <v/>
      </c>
    </row>
    <row r="175" spans="1:10" ht="25.5" customHeight="1" x14ac:dyDescent="0.2">
      <c r="A175" s="128"/>
      <c r="B175" s="133" t="s">
        <v>192</v>
      </c>
      <c r="C175" s="240" t="s">
        <v>193</v>
      </c>
      <c r="D175" s="241"/>
      <c r="E175" s="241"/>
      <c r="F175" s="138" t="s">
        <v>26</v>
      </c>
      <c r="G175" s="139"/>
      <c r="H175" s="139"/>
      <c r="I175" s="139">
        <f>'SO 114 SO 114 Pol'!G8</f>
        <v>0</v>
      </c>
      <c r="J175" s="136" t="str">
        <f>IF(I191=0,"",I175/I191*100)</f>
        <v/>
      </c>
    </row>
    <row r="176" spans="1:10" ht="25.5" customHeight="1" x14ac:dyDescent="0.2">
      <c r="A176" s="128"/>
      <c r="B176" s="133" t="s">
        <v>194</v>
      </c>
      <c r="C176" s="240" t="s">
        <v>195</v>
      </c>
      <c r="D176" s="241"/>
      <c r="E176" s="241"/>
      <c r="F176" s="138" t="s">
        <v>26</v>
      </c>
      <c r="G176" s="139"/>
      <c r="H176" s="139"/>
      <c r="I176" s="139">
        <f>'SO 114 SO 114 Pol'!G14</f>
        <v>0</v>
      </c>
      <c r="J176" s="136" t="str">
        <f>IF(I191=0,"",I176/I191*100)</f>
        <v/>
      </c>
    </row>
    <row r="177" spans="1:10" ht="25.5" customHeight="1" x14ac:dyDescent="0.2">
      <c r="A177" s="128"/>
      <c r="B177" s="133" t="s">
        <v>196</v>
      </c>
      <c r="C177" s="240" t="s">
        <v>197</v>
      </c>
      <c r="D177" s="241"/>
      <c r="E177" s="241"/>
      <c r="F177" s="138" t="s">
        <v>26</v>
      </c>
      <c r="G177" s="139"/>
      <c r="H177" s="139"/>
      <c r="I177" s="139">
        <f>'SO 114 SO 114 Pol'!G22</f>
        <v>0</v>
      </c>
      <c r="J177" s="136" t="str">
        <f>IF(I191=0,"",I177/I191*100)</f>
        <v/>
      </c>
    </row>
    <row r="178" spans="1:10" ht="25.5" customHeight="1" x14ac:dyDescent="0.2">
      <c r="A178" s="128"/>
      <c r="B178" s="133" t="s">
        <v>198</v>
      </c>
      <c r="C178" s="240" t="s">
        <v>199</v>
      </c>
      <c r="D178" s="241"/>
      <c r="E178" s="241"/>
      <c r="F178" s="138" t="s">
        <v>26</v>
      </c>
      <c r="G178" s="139"/>
      <c r="H178" s="139"/>
      <c r="I178" s="139">
        <f>'SO 114 SO 114 Pol'!G25</f>
        <v>0</v>
      </c>
      <c r="J178" s="136" t="str">
        <f>IF(I191=0,"",I178/I191*100)</f>
        <v/>
      </c>
    </row>
    <row r="179" spans="1:10" ht="25.5" customHeight="1" x14ac:dyDescent="0.2">
      <c r="A179" s="128"/>
      <c r="B179" s="133" t="s">
        <v>200</v>
      </c>
      <c r="C179" s="240" t="s">
        <v>201</v>
      </c>
      <c r="D179" s="241"/>
      <c r="E179" s="241"/>
      <c r="F179" s="138" t="s">
        <v>26</v>
      </c>
      <c r="G179" s="139"/>
      <c r="H179" s="139"/>
      <c r="I179" s="139">
        <f>'SO 114 SO 114 Pol'!G36</f>
        <v>0</v>
      </c>
      <c r="J179" s="136" t="str">
        <f>IF(I191=0,"",I179/I191*100)</f>
        <v/>
      </c>
    </row>
    <row r="180" spans="1:10" ht="25.5" customHeight="1" x14ac:dyDescent="0.2">
      <c r="A180" s="128"/>
      <c r="B180" s="133" t="s">
        <v>202</v>
      </c>
      <c r="C180" s="240" t="s">
        <v>203</v>
      </c>
      <c r="D180" s="241"/>
      <c r="E180" s="241"/>
      <c r="F180" s="138" t="s">
        <v>26</v>
      </c>
      <c r="G180" s="139"/>
      <c r="H180" s="139"/>
      <c r="I180" s="139">
        <f>'SO 114 SO 114 Pol'!G46</f>
        <v>0</v>
      </c>
      <c r="J180" s="136" t="str">
        <f>IF(I191=0,"",I180/I191*100)</f>
        <v/>
      </c>
    </row>
    <row r="181" spans="1:10" ht="25.5" customHeight="1" x14ac:dyDescent="0.2">
      <c r="A181" s="128"/>
      <c r="B181" s="133" t="s">
        <v>204</v>
      </c>
      <c r="C181" s="240" t="s">
        <v>205</v>
      </c>
      <c r="D181" s="241"/>
      <c r="E181" s="241"/>
      <c r="F181" s="138" t="s">
        <v>26</v>
      </c>
      <c r="G181" s="139"/>
      <c r="H181" s="139"/>
      <c r="I181" s="139">
        <f>'SO 114 SO 114 Pol'!G56</f>
        <v>0</v>
      </c>
      <c r="J181" s="136" t="str">
        <f>IF(I191=0,"",I181/I191*100)</f>
        <v/>
      </c>
    </row>
    <row r="182" spans="1:10" ht="25.5" customHeight="1" x14ac:dyDescent="0.2">
      <c r="A182" s="128"/>
      <c r="B182" s="133" t="s">
        <v>206</v>
      </c>
      <c r="C182" s="240" t="s">
        <v>207</v>
      </c>
      <c r="D182" s="241"/>
      <c r="E182" s="241"/>
      <c r="F182" s="138" t="s">
        <v>26</v>
      </c>
      <c r="G182" s="139"/>
      <c r="H182" s="139"/>
      <c r="I182" s="139">
        <f>'SO 113 SO 113.2 Pol'!G100</f>
        <v>0</v>
      </c>
      <c r="J182" s="136" t="str">
        <f>IF(I191=0,"",I182/I191*100)</f>
        <v/>
      </c>
    </row>
    <row r="183" spans="1:10" ht="25.5" customHeight="1" x14ac:dyDescent="0.2">
      <c r="A183" s="128"/>
      <c r="B183" s="133" t="s">
        <v>208</v>
      </c>
      <c r="C183" s="240" t="s">
        <v>209</v>
      </c>
      <c r="D183" s="241"/>
      <c r="E183" s="241"/>
      <c r="F183" s="138" t="s">
        <v>26</v>
      </c>
      <c r="G183" s="139"/>
      <c r="H183" s="139"/>
      <c r="I183" s="139">
        <f>'SO 113 SO 113.2 Pol'!G110</f>
        <v>0</v>
      </c>
      <c r="J183" s="136" t="str">
        <f>IF(I191=0,"",I183/I191*100)</f>
        <v/>
      </c>
    </row>
    <row r="184" spans="1:10" ht="25.5" customHeight="1" x14ac:dyDescent="0.2">
      <c r="A184" s="128"/>
      <c r="B184" s="133" t="s">
        <v>210</v>
      </c>
      <c r="C184" s="240" t="s">
        <v>211</v>
      </c>
      <c r="D184" s="241"/>
      <c r="E184" s="241"/>
      <c r="F184" s="138" t="s">
        <v>26</v>
      </c>
      <c r="G184" s="139"/>
      <c r="H184" s="139"/>
      <c r="I184" s="139">
        <f>'SO 113 SO 113.3 Pol'!G39</f>
        <v>0</v>
      </c>
      <c r="J184" s="136" t="str">
        <f>IF(I191=0,"",I184/I191*100)</f>
        <v/>
      </c>
    </row>
    <row r="185" spans="1:10" ht="25.5" customHeight="1" x14ac:dyDescent="0.2">
      <c r="A185" s="128"/>
      <c r="B185" s="133" t="s">
        <v>212</v>
      </c>
      <c r="C185" s="240" t="s">
        <v>213</v>
      </c>
      <c r="D185" s="241"/>
      <c r="E185" s="241"/>
      <c r="F185" s="138" t="s">
        <v>26</v>
      </c>
      <c r="G185" s="139"/>
      <c r="H185" s="139"/>
      <c r="I185" s="139">
        <f>'SO 113 SO 113.3 Pol'!G59</f>
        <v>0</v>
      </c>
      <c r="J185" s="136" t="str">
        <f>IF(I191=0,"",I185/I191*100)</f>
        <v/>
      </c>
    </row>
    <row r="186" spans="1:10" ht="25.5" customHeight="1" x14ac:dyDescent="0.2">
      <c r="A186" s="128"/>
      <c r="B186" s="133" t="s">
        <v>214</v>
      </c>
      <c r="C186" s="240" t="s">
        <v>215</v>
      </c>
      <c r="D186" s="241"/>
      <c r="E186" s="241"/>
      <c r="F186" s="138" t="s">
        <v>26</v>
      </c>
      <c r="G186" s="139"/>
      <c r="H186" s="139"/>
      <c r="I186" s="139">
        <f>'SO 113 SO 113.2 Pol'!G122</f>
        <v>0</v>
      </c>
      <c r="J186" s="136" t="str">
        <f>IF(I191=0,"",I186/I191*100)</f>
        <v/>
      </c>
    </row>
    <row r="187" spans="1:10" ht="25.5" customHeight="1" x14ac:dyDescent="0.2">
      <c r="A187" s="128"/>
      <c r="B187" s="133" t="s">
        <v>216</v>
      </c>
      <c r="C187" s="240" t="s">
        <v>217</v>
      </c>
      <c r="D187" s="241"/>
      <c r="E187" s="241"/>
      <c r="F187" s="138" t="s">
        <v>26</v>
      </c>
      <c r="G187" s="139"/>
      <c r="H187" s="139"/>
      <c r="I187" s="139">
        <f>'SO 101 SO 101 Pol'!G93+'SO 113 SO 113.2 Pol'!G177+'SO 113 SO 113.3 Pol'!G83</f>
        <v>0</v>
      </c>
      <c r="J187" s="136" t="str">
        <f>IF(I191=0,"",I187/I191*100)</f>
        <v/>
      </c>
    </row>
    <row r="188" spans="1:10" ht="25.5" customHeight="1" x14ac:dyDescent="0.2">
      <c r="A188" s="128"/>
      <c r="B188" s="133" t="s">
        <v>218</v>
      </c>
      <c r="C188" s="240" t="s">
        <v>219</v>
      </c>
      <c r="D188" s="241"/>
      <c r="E188" s="241"/>
      <c r="F188" s="138" t="s">
        <v>220</v>
      </c>
      <c r="G188" s="139"/>
      <c r="H188" s="139"/>
      <c r="I188" s="139">
        <f>'SO 101 SO 101 Pol'!G96+'SO 104 SO 104.1 Pol'!G139+'SO 108 SO 108 Pol'!G151+'SO 110 SO 110 Pol'!G127+'SO 111 SO 111 Pol'!G49+'SO 113 SO 113.2 Pol'!G294</f>
        <v>0</v>
      </c>
      <c r="J188" s="136" t="str">
        <f>IF(I191=0,"",I188/I191*100)</f>
        <v/>
      </c>
    </row>
    <row r="189" spans="1:10" ht="25.5" customHeight="1" x14ac:dyDescent="0.2">
      <c r="A189" s="128"/>
      <c r="B189" s="133" t="s">
        <v>221</v>
      </c>
      <c r="C189" s="240" t="s">
        <v>27</v>
      </c>
      <c r="D189" s="241"/>
      <c r="E189" s="241"/>
      <c r="F189" s="138" t="s">
        <v>221</v>
      </c>
      <c r="G189" s="139"/>
      <c r="H189" s="139"/>
      <c r="I189" s="139">
        <f>'00 000 Naklady'!G8</f>
        <v>0</v>
      </c>
      <c r="J189" s="136" t="str">
        <f>IF(I191=0,"",I189/I191*100)</f>
        <v/>
      </c>
    </row>
    <row r="190" spans="1:10" ht="25.5" customHeight="1" x14ac:dyDescent="0.2">
      <c r="A190" s="128"/>
      <c r="B190" s="133" t="s">
        <v>222</v>
      </c>
      <c r="C190" s="240" t="s">
        <v>28</v>
      </c>
      <c r="D190" s="241"/>
      <c r="E190" s="241"/>
      <c r="F190" s="138" t="s">
        <v>222</v>
      </c>
      <c r="G190" s="139"/>
      <c r="H190" s="139"/>
      <c r="I190" s="139">
        <f>'00 000 Naklady'!G18</f>
        <v>0</v>
      </c>
      <c r="J190" s="136" t="str">
        <f>IF(I191=0,"",I190/I191*100)</f>
        <v/>
      </c>
    </row>
    <row r="191" spans="1:10" ht="25.5" customHeight="1" x14ac:dyDescent="0.2">
      <c r="A191" s="129"/>
      <c r="B191" s="134" t="s">
        <v>1</v>
      </c>
      <c r="C191" s="134"/>
      <c r="D191" s="135"/>
      <c r="E191" s="135"/>
      <c r="F191" s="140"/>
      <c r="G191" s="141"/>
      <c r="H191" s="141"/>
      <c r="I191" s="141">
        <f>SUM(I152:I190)</f>
        <v>0</v>
      </c>
      <c r="J191" s="137">
        <f>SUM(J152:J190)</f>
        <v>0</v>
      </c>
    </row>
    <row r="192" spans="1:10" x14ac:dyDescent="0.2">
      <c r="F192" s="92"/>
      <c r="G192" s="91"/>
      <c r="H192" s="92"/>
      <c r="I192" s="91"/>
      <c r="J192" s="93"/>
    </row>
    <row r="193" spans="6:10" x14ac:dyDescent="0.2">
      <c r="F193" s="92"/>
      <c r="G193" s="91"/>
      <c r="H193" s="92"/>
      <c r="I193" s="91"/>
      <c r="J193" s="93"/>
    </row>
    <row r="194" spans="6:10" x14ac:dyDescent="0.2">
      <c r="F194" s="92"/>
      <c r="G194" s="91"/>
      <c r="H194" s="92"/>
      <c r="I194" s="91"/>
      <c r="J194" s="93"/>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55">
    <mergeCell ref="C187:E187"/>
    <mergeCell ref="C188:E188"/>
    <mergeCell ref="C189:E189"/>
    <mergeCell ref="C190:E190"/>
    <mergeCell ref="C182:E182"/>
    <mergeCell ref="C183:E183"/>
    <mergeCell ref="C184:E184"/>
    <mergeCell ref="C185:E185"/>
    <mergeCell ref="C186:E186"/>
    <mergeCell ref="C177:E177"/>
    <mergeCell ref="C178:E178"/>
    <mergeCell ref="C179:E179"/>
    <mergeCell ref="C180:E180"/>
    <mergeCell ref="C181:E181"/>
    <mergeCell ref="C172:E172"/>
    <mergeCell ref="C173:E173"/>
    <mergeCell ref="C174:E174"/>
    <mergeCell ref="C175:E175"/>
    <mergeCell ref="C176:E176"/>
    <mergeCell ref="C167:E167"/>
    <mergeCell ref="C168:E168"/>
    <mergeCell ref="C169:E169"/>
    <mergeCell ref="C170:E170"/>
    <mergeCell ref="C171:E171"/>
    <mergeCell ref="C162:E162"/>
    <mergeCell ref="C163:E163"/>
    <mergeCell ref="C164:E164"/>
    <mergeCell ref="C165:E165"/>
    <mergeCell ref="C166:E166"/>
    <mergeCell ref="C157:E157"/>
    <mergeCell ref="C158:E158"/>
    <mergeCell ref="C159:E159"/>
    <mergeCell ref="C160:E160"/>
    <mergeCell ref="C161:E161"/>
    <mergeCell ref="C152:E152"/>
    <mergeCell ref="C153:E153"/>
    <mergeCell ref="C154:E154"/>
    <mergeCell ref="C155:E155"/>
    <mergeCell ref="C156:E156"/>
    <mergeCell ref="B140:J140"/>
    <mergeCell ref="B142:J142"/>
    <mergeCell ref="B143:J143"/>
    <mergeCell ref="B145:J145"/>
    <mergeCell ref="B146:J146"/>
    <mergeCell ref="B133:J133"/>
    <mergeCell ref="B134:J134"/>
    <mergeCell ref="B135:J135"/>
    <mergeCell ref="B137:J137"/>
    <mergeCell ref="B139:J139"/>
    <mergeCell ref="B121:J121"/>
    <mergeCell ref="B122:J122"/>
    <mergeCell ref="B126:J126"/>
    <mergeCell ref="B128:J128"/>
    <mergeCell ref="B131:J131"/>
    <mergeCell ref="B114:J114"/>
    <mergeCell ref="B115:J115"/>
    <mergeCell ref="B116:J116"/>
    <mergeCell ref="B118:J118"/>
    <mergeCell ref="B119:J119"/>
    <mergeCell ref="B106:J106"/>
    <mergeCell ref="B107:J107"/>
    <mergeCell ref="B109:J109"/>
    <mergeCell ref="B111:J111"/>
    <mergeCell ref="B112:J112"/>
    <mergeCell ref="B98:J98"/>
    <mergeCell ref="B99:J99"/>
    <mergeCell ref="B101:J101"/>
    <mergeCell ref="B102:J102"/>
    <mergeCell ref="B104:J104"/>
    <mergeCell ref="B90:J90"/>
    <mergeCell ref="B91:J91"/>
    <mergeCell ref="B93:J93"/>
    <mergeCell ref="B95:J95"/>
    <mergeCell ref="B96:J96"/>
    <mergeCell ref="B83:J83"/>
    <mergeCell ref="B86:J86"/>
    <mergeCell ref="B87:J87"/>
    <mergeCell ref="B88:J88"/>
    <mergeCell ref="B89:J89"/>
    <mergeCell ref="B74:E74"/>
    <mergeCell ref="B76:J76"/>
    <mergeCell ref="B78:J78"/>
    <mergeCell ref="B80:J80"/>
    <mergeCell ref="B81:J81"/>
    <mergeCell ref="C69:E69"/>
    <mergeCell ref="C70:E70"/>
    <mergeCell ref="C71:E71"/>
    <mergeCell ref="C72:E72"/>
    <mergeCell ref="C73:E73"/>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G27:I27"/>
    <mergeCell ref="E17:F17"/>
    <mergeCell ref="D12:G12"/>
    <mergeCell ref="D13:G13"/>
    <mergeCell ref="E4:J4"/>
    <mergeCell ref="G16:H16"/>
    <mergeCell ref="G17:H17"/>
    <mergeCell ref="E16:F16"/>
    <mergeCell ref="B1:J1"/>
    <mergeCell ref="G26:I26"/>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46" max="16383" man="1"/>
  </rowBreaks>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86</v>
      </c>
      <c r="C3" s="247" t="s">
        <v>87</v>
      </c>
      <c r="D3" s="248"/>
      <c r="E3" s="248"/>
      <c r="F3" s="248"/>
      <c r="G3" s="249"/>
      <c r="AC3" s="90" t="s">
        <v>225</v>
      </c>
      <c r="AG3" t="s">
        <v>227</v>
      </c>
    </row>
    <row r="4" spans="1:60" ht="24.95" customHeight="1" x14ac:dyDescent="0.2">
      <c r="A4" s="145" t="s">
        <v>9</v>
      </c>
      <c r="B4" s="146" t="s">
        <v>92</v>
      </c>
      <c r="C4" s="250" t="s">
        <v>93</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SUMIF(AG9:AG29,"&lt;&gt;NOR",G9:G29)</f>
        <v>0</v>
      </c>
      <c r="H8" s="167"/>
      <c r="I8" s="167">
        <f>SUM(I9:I29)</f>
        <v>0</v>
      </c>
      <c r="J8" s="167"/>
      <c r="K8" s="167">
        <f>SUM(K9:K29)</f>
        <v>0</v>
      </c>
      <c r="L8" s="167"/>
      <c r="M8" s="167">
        <f>SUM(M9:M29)</f>
        <v>0</v>
      </c>
      <c r="N8" s="167"/>
      <c r="O8" s="167">
        <f>SUM(O9:O29)</f>
        <v>0</v>
      </c>
      <c r="P8" s="167"/>
      <c r="Q8" s="167">
        <f>SUM(Q9:Q29)</f>
        <v>0</v>
      </c>
      <c r="R8" s="167"/>
      <c r="S8" s="167"/>
      <c r="T8" s="168"/>
      <c r="U8" s="162"/>
      <c r="V8" s="162">
        <f>SUM(V9:V29)</f>
        <v>31.57</v>
      </c>
      <c r="W8" s="162"/>
      <c r="AG8" t="s">
        <v>250</v>
      </c>
    </row>
    <row r="9" spans="1:60" outlineLevel="1" x14ac:dyDescent="0.2">
      <c r="A9" s="169">
        <v>1</v>
      </c>
      <c r="B9" s="170" t="s">
        <v>845</v>
      </c>
      <c r="C9" s="186" t="s">
        <v>846</v>
      </c>
      <c r="D9" s="171" t="s">
        <v>305</v>
      </c>
      <c r="E9" s="172">
        <v>8.1</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3.5329999999999999</v>
      </c>
      <c r="V9" s="161">
        <f>ROUND(E9*U9,2)</f>
        <v>28.62</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847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1486</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1487</v>
      </c>
      <c r="D12" s="190"/>
      <c r="E12" s="191">
        <v>8.1</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69">
        <v>2</v>
      </c>
      <c r="B13" s="170" t="s">
        <v>469</v>
      </c>
      <c r="C13" s="186" t="s">
        <v>470</v>
      </c>
      <c r="D13" s="171" t="s">
        <v>305</v>
      </c>
      <c r="E13" s="172">
        <v>8.1</v>
      </c>
      <c r="F13" s="173"/>
      <c r="G13" s="174">
        <f>ROUND(E13*F13,2)</f>
        <v>0</v>
      </c>
      <c r="H13" s="173"/>
      <c r="I13" s="174">
        <f>ROUND(E13*H13,2)</f>
        <v>0</v>
      </c>
      <c r="J13" s="173"/>
      <c r="K13" s="174">
        <f>ROUND(E13*J13,2)</f>
        <v>0</v>
      </c>
      <c r="L13" s="174">
        <v>21</v>
      </c>
      <c r="M13" s="174">
        <f>G13*(1+L13/100)</f>
        <v>0</v>
      </c>
      <c r="N13" s="174">
        <v>0</v>
      </c>
      <c r="O13" s="174">
        <f>ROUND(E13*N13,2)</f>
        <v>0</v>
      </c>
      <c r="P13" s="174">
        <v>0</v>
      </c>
      <c r="Q13" s="174">
        <f>ROUND(E13*P13,2)</f>
        <v>0</v>
      </c>
      <c r="R13" s="174" t="s">
        <v>294</v>
      </c>
      <c r="S13" s="174" t="s">
        <v>261</v>
      </c>
      <c r="T13" s="175" t="s">
        <v>261</v>
      </c>
      <c r="U13" s="161">
        <v>0.34499999999999997</v>
      </c>
      <c r="V13" s="161">
        <f>ROUND(E13*U13,2)</f>
        <v>2.79</v>
      </c>
      <c r="W13" s="161"/>
      <c r="X13" s="152"/>
      <c r="Y13" s="152"/>
      <c r="Z13" s="152"/>
      <c r="AA13" s="152"/>
      <c r="AB13" s="152"/>
      <c r="AC13" s="152"/>
      <c r="AD13" s="152"/>
      <c r="AE13" s="152"/>
      <c r="AF13" s="152"/>
      <c r="AG13" s="152" t="s">
        <v>295</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59"/>
      <c r="B14" s="160"/>
      <c r="C14" s="254" t="s">
        <v>407</v>
      </c>
      <c r="D14" s="255"/>
      <c r="E14" s="255"/>
      <c r="F14" s="255"/>
      <c r="G14" s="255"/>
      <c r="H14" s="161"/>
      <c r="I14" s="161"/>
      <c r="J14" s="161"/>
      <c r="K14" s="161"/>
      <c r="L14" s="161"/>
      <c r="M14" s="161"/>
      <c r="N14" s="161"/>
      <c r="O14" s="161"/>
      <c r="P14" s="161"/>
      <c r="Q14" s="161"/>
      <c r="R14" s="161"/>
      <c r="S14" s="161"/>
      <c r="T14" s="161"/>
      <c r="U14" s="161"/>
      <c r="V14" s="161"/>
      <c r="W14" s="161"/>
      <c r="X14" s="152"/>
      <c r="Y14" s="152"/>
      <c r="Z14" s="152"/>
      <c r="AA14" s="152"/>
      <c r="AB14" s="152"/>
      <c r="AC14" s="152"/>
      <c r="AD14" s="152"/>
      <c r="AE14" s="152"/>
      <c r="AF14" s="152"/>
      <c r="AG14" s="152" t="s">
        <v>297</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59"/>
      <c r="B15" s="160"/>
      <c r="C15" s="194" t="s">
        <v>1486</v>
      </c>
      <c r="D15" s="190"/>
      <c r="E15" s="191"/>
      <c r="F15" s="161"/>
      <c r="G15" s="161"/>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299</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1487</v>
      </c>
      <c r="D16" s="190"/>
      <c r="E16" s="191">
        <v>8.1</v>
      </c>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ht="22.5" outlineLevel="1" x14ac:dyDescent="0.2">
      <c r="A17" s="169">
        <v>3</v>
      </c>
      <c r="B17" s="170" t="s">
        <v>303</v>
      </c>
      <c r="C17" s="186" t="s">
        <v>304</v>
      </c>
      <c r="D17" s="171" t="s">
        <v>305</v>
      </c>
      <c r="E17" s="172">
        <v>8.1</v>
      </c>
      <c r="F17" s="173"/>
      <c r="G17" s="174">
        <f>ROUND(E17*F17,2)</f>
        <v>0</v>
      </c>
      <c r="H17" s="173"/>
      <c r="I17" s="174">
        <f>ROUND(E17*H17,2)</f>
        <v>0</v>
      </c>
      <c r="J17" s="173"/>
      <c r="K17" s="174">
        <f>ROUND(E17*J17,2)</f>
        <v>0</v>
      </c>
      <c r="L17" s="174">
        <v>21</v>
      </c>
      <c r="M17" s="174">
        <f>G17*(1+L17/100)</f>
        <v>0</v>
      </c>
      <c r="N17" s="174">
        <v>0</v>
      </c>
      <c r="O17" s="174">
        <f>ROUND(E17*N17,2)</f>
        <v>0</v>
      </c>
      <c r="P17" s="174">
        <v>0</v>
      </c>
      <c r="Q17" s="174">
        <f>ROUND(E17*P17,2)</f>
        <v>0</v>
      </c>
      <c r="R17" s="174" t="s">
        <v>294</v>
      </c>
      <c r="S17" s="174" t="s">
        <v>261</v>
      </c>
      <c r="T17" s="175" t="s">
        <v>261</v>
      </c>
      <c r="U17" s="161">
        <v>1.0999999999999999E-2</v>
      </c>
      <c r="V17" s="161">
        <f>ROUND(E17*U17,2)</f>
        <v>0.09</v>
      </c>
      <c r="W17" s="161"/>
      <c r="X17" s="152"/>
      <c r="Y17" s="152"/>
      <c r="Z17" s="152"/>
      <c r="AA17" s="152"/>
      <c r="AB17" s="152"/>
      <c r="AC17" s="152"/>
      <c r="AD17" s="152"/>
      <c r="AE17" s="152"/>
      <c r="AF17" s="152"/>
      <c r="AG17" s="152" t="s">
        <v>295</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254" t="s">
        <v>306</v>
      </c>
      <c r="D18" s="255"/>
      <c r="E18" s="255"/>
      <c r="F18" s="255"/>
      <c r="G18" s="255"/>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297</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194" t="s">
        <v>1486</v>
      </c>
      <c r="D19" s="190"/>
      <c r="E19" s="191"/>
      <c r="F19" s="161"/>
      <c r="G19" s="161"/>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299</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194" t="s">
        <v>1487</v>
      </c>
      <c r="D20" s="190"/>
      <c r="E20" s="191">
        <v>8.1</v>
      </c>
      <c r="F20" s="161"/>
      <c r="G20" s="161"/>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299</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ht="22.5" outlineLevel="1" x14ac:dyDescent="0.2">
      <c r="A21" s="169">
        <v>4</v>
      </c>
      <c r="B21" s="170" t="s">
        <v>412</v>
      </c>
      <c r="C21" s="186" t="s">
        <v>413</v>
      </c>
      <c r="D21" s="171" t="s">
        <v>305</v>
      </c>
      <c r="E21" s="172">
        <v>8.1</v>
      </c>
      <c r="F21" s="173"/>
      <c r="G21" s="174">
        <f>ROUND(E21*F21,2)</f>
        <v>0</v>
      </c>
      <c r="H21" s="173"/>
      <c r="I21" s="174">
        <f>ROUND(E21*H21,2)</f>
        <v>0</v>
      </c>
      <c r="J21" s="173"/>
      <c r="K21" s="174">
        <f>ROUND(E21*J21,2)</f>
        <v>0</v>
      </c>
      <c r="L21" s="174">
        <v>21</v>
      </c>
      <c r="M21" s="174">
        <f>G21*(1+L21/100)</f>
        <v>0</v>
      </c>
      <c r="N21" s="174">
        <v>0</v>
      </c>
      <c r="O21" s="174">
        <f>ROUND(E21*N21,2)</f>
        <v>0</v>
      </c>
      <c r="P21" s="174">
        <v>0</v>
      </c>
      <c r="Q21" s="174">
        <f>ROUND(E21*P21,2)</f>
        <v>0</v>
      </c>
      <c r="R21" s="174" t="s">
        <v>294</v>
      </c>
      <c r="S21" s="174" t="s">
        <v>261</v>
      </c>
      <c r="T21" s="175" t="s">
        <v>261</v>
      </c>
      <c r="U21" s="161">
        <v>8.9999999999999993E-3</v>
      </c>
      <c r="V21" s="161">
        <f>ROUND(E21*U21,2)</f>
        <v>7.0000000000000007E-2</v>
      </c>
      <c r="W21" s="161"/>
      <c r="X21" s="152"/>
      <c r="Y21" s="152"/>
      <c r="Z21" s="152"/>
      <c r="AA21" s="152"/>
      <c r="AB21" s="152"/>
      <c r="AC21" s="152"/>
      <c r="AD21" s="152"/>
      <c r="AE21" s="152"/>
      <c r="AF21" s="152"/>
      <c r="AG21" s="152" t="s">
        <v>295</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1486</v>
      </c>
      <c r="D22" s="190"/>
      <c r="E22" s="191"/>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1487</v>
      </c>
      <c r="D23" s="190"/>
      <c r="E23" s="191">
        <v>8.1</v>
      </c>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69">
        <v>5</v>
      </c>
      <c r="B24" s="170" t="s">
        <v>659</v>
      </c>
      <c r="C24" s="186" t="s">
        <v>660</v>
      </c>
      <c r="D24" s="171" t="s">
        <v>350</v>
      </c>
      <c r="E24" s="172">
        <v>15.39</v>
      </c>
      <c r="F24" s="173"/>
      <c r="G24" s="174">
        <f>ROUND(E24*F24,2)</f>
        <v>0</v>
      </c>
      <c r="H24" s="173"/>
      <c r="I24" s="174">
        <f>ROUND(E24*H24,2)</f>
        <v>0</v>
      </c>
      <c r="J24" s="173"/>
      <c r="K24" s="174">
        <f>ROUND(E24*J24,2)</f>
        <v>0</v>
      </c>
      <c r="L24" s="174">
        <v>21</v>
      </c>
      <c r="M24" s="174">
        <f>G24*(1+L24/100)</f>
        <v>0</v>
      </c>
      <c r="N24" s="174">
        <v>0</v>
      </c>
      <c r="O24" s="174">
        <f>ROUND(E24*N24,2)</f>
        <v>0</v>
      </c>
      <c r="P24" s="174">
        <v>0</v>
      </c>
      <c r="Q24" s="174">
        <f>ROUND(E24*P24,2)</f>
        <v>0</v>
      </c>
      <c r="R24" s="174" t="s">
        <v>294</v>
      </c>
      <c r="S24" s="174" t="s">
        <v>261</v>
      </c>
      <c r="T24" s="175" t="s">
        <v>261</v>
      </c>
      <c r="U24" s="161">
        <v>0</v>
      </c>
      <c r="V24" s="161">
        <f>ROUND(E24*U24,2)</f>
        <v>0</v>
      </c>
      <c r="W24" s="161"/>
      <c r="X24" s="152"/>
      <c r="Y24" s="152"/>
      <c r="Z24" s="152"/>
      <c r="AA24" s="152"/>
      <c r="AB24" s="152"/>
      <c r="AC24" s="152"/>
      <c r="AD24" s="152"/>
      <c r="AE24" s="152"/>
      <c r="AF24" s="152"/>
      <c r="AG24" s="152" t="s">
        <v>295</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1486</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5" t="s">
        <v>308</v>
      </c>
      <c r="D26" s="192"/>
      <c r="E26" s="193"/>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6" t="s">
        <v>1488</v>
      </c>
      <c r="D27" s="192"/>
      <c r="E27" s="193">
        <v>8.1</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2</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5" t="s">
        <v>310</v>
      </c>
      <c r="D28" s="192"/>
      <c r="E28" s="193"/>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1489</v>
      </c>
      <c r="D29" s="190"/>
      <c r="E29" s="191">
        <v>15.39</v>
      </c>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x14ac:dyDescent="0.2">
      <c r="A30" s="163" t="s">
        <v>249</v>
      </c>
      <c r="B30" s="164" t="s">
        <v>152</v>
      </c>
      <c r="C30" s="184" t="s">
        <v>153</v>
      </c>
      <c r="D30" s="165"/>
      <c r="E30" s="166"/>
      <c r="F30" s="167"/>
      <c r="G30" s="167">
        <f>SUMIF(AG31:AG33,"&lt;&gt;NOR",G31:G33)</f>
        <v>0</v>
      </c>
      <c r="H30" s="167"/>
      <c r="I30" s="167">
        <f>SUM(I31:I33)</f>
        <v>0</v>
      </c>
      <c r="J30" s="167"/>
      <c r="K30" s="167">
        <f>SUM(K31:K33)</f>
        <v>0</v>
      </c>
      <c r="L30" s="167"/>
      <c r="M30" s="167">
        <f>SUM(M31:M33)</f>
        <v>0</v>
      </c>
      <c r="N30" s="167"/>
      <c r="O30" s="167">
        <f>SUM(O31:O33)</f>
        <v>20.45</v>
      </c>
      <c r="P30" s="167"/>
      <c r="Q30" s="167">
        <f>SUM(Q31:Q33)</f>
        <v>0</v>
      </c>
      <c r="R30" s="167"/>
      <c r="S30" s="167"/>
      <c r="T30" s="168"/>
      <c r="U30" s="162"/>
      <c r="V30" s="162">
        <f>SUM(V31:V33)</f>
        <v>3.86</v>
      </c>
      <c r="W30" s="162"/>
      <c r="AG30" t="s">
        <v>250</v>
      </c>
    </row>
    <row r="31" spans="1:60" outlineLevel="1" x14ac:dyDescent="0.2">
      <c r="A31" s="169">
        <v>6</v>
      </c>
      <c r="B31" s="170" t="s">
        <v>1043</v>
      </c>
      <c r="C31" s="186" t="s">
        <v>1044</v>
      </c>
      <c r="D31" s="171" t="s">
        <v>305</v>
      </c>
      <c r="E31" s="172">
        <v>8.1</v>
      </c>
      <c r="F31" s="173"/>
      <c r="G31" s="174">
        <f>ROUND(E31*F31,2)</f>
        <v>0</v>
      </c>
      <c r="H31" s="173"/>
      <c r="I31" s="174">
        <f>ROUND(E31*H31,2)</f>
        <v>0</v>
      </c>
      <c r="J31" s="173"/>
      <c r="K31" s="174">
        <f>ROUND(E31*J31,2)</f>
        <v>0</v>
      </c>
      <c r="L31" s="174">
        <v>21</v>
      </c>
      <c r="M31" s="174">
        <f>G31*(1+L31/100)</f>
        <v>0</v>
      </c>
      <c r="N31" s="174">
        <v>2.5249999999999999</v>
      </c>
      <c r="O31" s="174">
        <f>ROUND(E31*N31,2)</f>
        <v>20.45</v>
      </c>
      <c r="P31" s="174">
        <v>0</v>
      </c>
      <c r="Q31" s="174">
        <f>ROUND(E31*P31,2)</f>
        <v>0</v>
      </c>
      <c r="R31" s="174" t="s">
        <v>430</v>
      </c>
      <c r="S31" s="174" t="s">
        <v>261</v>
      </c>
      <c r="T31" s="175" t="s">
        <v>261</v>
      </c>
      <c r="U31" s="161">
        <v>0.47699999999999998</v>
      </c>
      <c r="V31" s="161">
        <f>ROUND(E31*U31,2)</f>
        <v>3.86</v>
      </c>
      <c r="W31" s="161"/>
      <c r="X31" s="152"/>
      <c r="Y31" s="152"/>
      <c r="Z31" s="152"/>
      <c r="AA31" s="152"/>
      <c r="AB31" s="152"/>
      <c r="AC31" s="152"/>
      <c r="AD31" s="152"/>
      <c r="AE31" s="152"/>
      <c r="AF31" s="152"/>
      <c r="AG31" s="152" t="s">
        <v>295</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1490</v>
      </c>
      <c r="D32" s="190"/>
      <c r="E32" s="191"/>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1487</v>
      </c>
      <c r="D33" s="190"/>
      <c r="E33" s="191">
        <v>8.1</v>
      </c>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x14ac:dyDescent="0.2">
      <c r="A34" s="163" t="s">
        <v>249</v>
      </c>
      <c r="B34" s="164" t="s">
        <v>176</v>
      </c>
      <c r="C34" s="184" t="s">
        <v>177</v>
      </c>
      <c r="D34" s="165"/>
      <c r="E34" s="166"/>
      <c r="F34" s="167"/>
      <c r="G34" s="167">
        <f>SUMIF(AG35:AG38,"&lt;&gt;NOR",G35:G38)</f>
        <v>0</v>
      </c>
      <c r="H34" s="167"/>
      <c r="I34" s="167">
        <f>SUM(I35:I38)</f>
        <v>0</v>
      </c>
      <c r="J34" s="167"/>
      <c r="K34" s="167">
        <f>SUM(K35:K38)</f>
        <v>0</v>
      </c>
      <c r="L34" s="167"/>
      <c r="M34" s="167">
        <f>SUM(M35:M38)</f>
        <v>0</v>
      </c>
      <c r="N34" s="167"/>
      <c r="O34" s="167">
        <f>SUM(O35:O38)</f>
        <v>0</v>
      </c>
      <c r="P34" s="167"/>
      <c r="Q34" s="167">
        <f>SUM(Q35:Q38)</f>
        <v>0</v>
      </c>
      <c r="R34" s="167"/>
      <c r="S34" s="167"/>
      <c r="T34" s="168"/>
      <c r="U34" s="162"/>
      <c r="V34" s="162">
        <f>SUM(V35:V38)</f>
        <v>20.72</v>
      </c>
      <c r="W34" s="162"/>
      <c r="AG34" t="s">
        <v>250</v>
      </c>
    </row>
    <row r="35" spans="1:60" ht="22.5" outlineLevel="1" x14ac:dyDescent="0.2">
      <c r="A35" s="169">
        <v>7</v>
      </c>
      <c r="B35" s="170" t="s">
        <v>1352</v>
      </c>
      <c r="C35" s="186" t="s">
        <v>1353</v>
      </c>
      <c r="D35" s="171" t="s">
        <v>350</v>
      </c>
      <c r="E35" s="172">
        <v>20.452500000000001</v>
      </c>
      <c r="F35" s="173"/>
      <c r="G35" s="174">
        <f>ROUND(E35*F35,2)</f>
        <v>0</v>
      </c>
      <c r="H35" s="173"/>
      <c r="I35" s="174">
        <f>ROUND(E35*H35,2)</f>
        <v>0</v>
      </c>
      <c r="J35" s="173"/>
      <c r="K35" s="174">
        <f>ROUND(E35*J35,2)</f>
        <v>0</v>
      </c>
      <c r="L35" s="174">
        <v>21</v>
      </c>
      <c r="M35" s="174">
        <f>G35*(1+L35/100)</f>
        <v>0</v>
      </c>
      <c r="N35" s="174">
        <v>0</v>
      </c>
      <c r="O35" s="174">
        <f>ROUND(E35*N35,2)</f>
        <v>0</v>
      </c>
      <c r="P35" s="174">
        <v>0</v>
      </c>
      <c r="Q35" s="174">
        <f>ROUND(E35*P35,2)</f>
        <v>0</v>
      </c>
      <c r="R35" s="174" t="s">
        <v>1354</v>
      </c>
      <c r="S35" s="174" t="s">
        <v>261</v>
      </c>
      <c r="T35" s="175" t="s">
        <v>261</v>
      </c>
      <c r="U35" s="161">
        <v>1.0129999999999999</v>
      </c>
      <c r="V35" s="161">
        <f>ROUND(E35*U35,2)</f>
        <v>20.72</v>
      </c>
      <c r="W35" s="161"/>
      <c r="X35" s="152"/>
      <c r="Y35" s="152"/>
      <c r="Z35" s="152"/>
      <c r="AA35" s="152"/>
      <c r="AB35" s="152"/>
      <c r="AC35" s="152"/>
      <c r="AD35" s="152"/>
      <c r="AE35" s="152"/>
      <c r="AF35" s="152"/>
      <c r="AG35" s="152" t="s">
        <v>351</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194" t="s">
        <v>353</v>
      </c>
      <c r="D36" s="190"/>
      <c r="E36" s="191"/>
      <c r="F36" s="161"/>
      <c r="G36" s="161"/>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299</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4" t="s">
        <v>1128</v>
      </c>
      <c r="D37" s="190"/>
      <c r="E37" s="191"/>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1491</v>
      </c>
      <c r="D38" s="190"/>
      <c r="E38" s="191">
        <v>20.452500000000001</v>
      </c>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x14ac:dyDescent="0.2">
      <c r="A39" s="163" t="s">
        <v>249</v>
      </c>
      <c r="B39" s="164" t="s">
        <v>210</v>
      </c>
      <c r="C39" s="184" t="s">
        <v>211</v>
      </c>
      <c r="D39" s="165"/>
      <c r="E39" s="166"/>
      <c r="F39" s="167"/>
      <c r="G39" s="167">
        <f>SUMIF(AG40:AG58,"&lt;&gt;NOR",G40:G58)</f>
        <v>0</v>
      </c>
      <c r="H39" s="167"/>
      <c r="I39" s="167">
        <f>SUM(I40:I58)</f>
        <v>0</v>
      </c>
      <c r="J39" s="167"/>
      <c r="K39" s="167">
        <f>SUM(K40:K58)</f>
        <v>0</v>
      </c>
      <c r="L39" s="167"/>
      <c r="M39" s="167">
        <f>SUM(M40:M58)</f>
        <v>0</v>
      </c>
      <c r="N39" s="167"/>
      <c r="O39" s="167">
        <f>SUM(O40:O58)</f>
        <v>0</v>
      </c>
      <c r="P39" s="167"/>
      <c r="Q39" s="167">
        <f>SUM(Q40:Q58)</f>
        <v>0</v>
      </c>
      <c r="R39" s="167"/>
      <c r="S39" s="167"/>
      <c r="T39" s="168"/>
      <c r="U39" s="162"/>
      <c r="V39" s="162">
        <f>SUM(V40:V58)</f>
        <v>0</v>
      </c>
      <c r="W39" s="162"/>
      <c r="AG39" t="s">
        <v>250</v>
      </c>
    </row>
    <row r="40" spans="1:60" outlineLevel="1" x14ac:dyDescent="0.2">
      <c r="A40" s="176">
        <v>8</v>
      </c>
      <c r="B40" s="177" t="s">
        <v>504</v>
      </c>
      <c r="C40" s="185" t="s">
        <v>1492</v>
      </c>
      <c r="D40" s="178" t="s">
        <v>446</v>
      </c>
      <c r="E40" s="179">
        <v>2150</v>
      </c>
      <c r="F40" s="180"/>
      <c r="G40" s="181">
        <f t="shared" ref="G40:G58" si="0">ROUND(E40*F40,2)</f>
        <v>0</v>
      </c>
      <c r="H40" s="180"/>
      <c r="I40" s="181">
        <f t="shared" ref="I40:I58" si="1">ROUND(E40*H40,2)</f>
        <v>0</v>
      </c>
      <c r="J40" s="180"/>
      <c r="K40" s="181">
        <f t="shared" ref="K40:K58" si="2">ROUND(E40*J40,2)</f>
        <v>0</v>
      </c>
      <c r="L40" s="181">
        <v>21</v>
      </c>
      <c r="M40" s="181">
        <f t="shared" ref="M40:M58" si="3">G40*(1+L40/100)</f>
        <v>0</v>
      </c>
      <c r="N40" s="181">
        <v>0</v>
      </c>
      <c r="O40" s="181">
        <f t="shared" ref="O40:O58" si="4">ROUND(E40*N40,2)</f>
        <v>0</v>
      </c>
      <c r="P40" s="181">
        <v>0</v>
      </c>
      <c r="Q40" s="181">
        <f t="shared" ref="Q40:Q58" si="5">ROUND(E40*P40,2)</f>
        <v>0</v>
      </c>
      <c r="R40" s="181"/>
      <c r="S40" s="181" t="s">
        <v>254</v>
      </c>
      <c r="T40" s="182" t="s">
        <v>255</v>
      </c>
      <c r="U40" s="161">
        <v>0</v>
      </c>
      <c r="V40" s="161">
        <f t="shared" ref="V40:V58" si="6">ROUND(E40*U40,2)</f>
        <v>0</v>
      </c>
      <c r="W40" s="161"/>
      <c r="X40" s="152"/>
      <c r="Y40" s="152"/>
      <c r="Z40" s="152"/>
      <c r="AA40" s="152"/>
      <c r="AB40" s="152"/>
      <c r="AC40" s="152"/>
      <c r="AD40" s="152"/>
      <c r="AE40" s="152"/>
      <c r="AF40" s="152"/>
      <c r="AG40" s="152" t="s">
        <v>295</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76">
        <v>9</v>
      </c>
      <c r="B41" s="177" t="s">
        <v>1282</v>
      </c>
      <c r="C41" s="185" t="s">
        <v>1493</v>
      </c>
      <c r="D41" s="178" t="s">
        <v>446</v>
      </c>
      <c r="E41" s="179">
        <v>52</v>
      </c>
      <c r="F41" s="180"/>
      <c r="G41" s="181">
        <f t="shared" si="0"/>
        <v>0</v>
      </c>
      <c r="H41" s="180"/>
      <c r="I41" s="181">
        <f t="shared" si="1"/>
        <v>0</v>
      </c>
      <c r="J41" s="180"/>
      <c r="K41" s="181">
        <f t="shared" si="2"/>
        <v>0</v>
      </c>
      <c r="L41" s="181">
        <v>21</v>
      </c>
      <c r="M41" s="181">
        <f t="shared" si="3"/>
        <v>0</v>
      </c>
      <c r="N41" s="181">
        <v>0</v>
      </c>
      <c r="O41" s="181">
        <f t="shared" si="4"/>
        <v>0</v>
      </c>
      <c r="P41" s="181">
        <v>0</v>
      </c>
      <c r="Q41" s="181">
        <f t="shared" si="5"/>
        <v>0</v>
      </c>
      <c r="R41" s="181"/>
      <c r="S41" s="181" t="s">
        <v>254</v>
      </c>
      <c r="T41" s="182" t="s">
        <v>255</v>
      </c>
      <c r="U41" s="161">
        <v>0</v>
      </c>
      <c r="V41" s="161">
        <f t="shared" si="6"/>
        <v>0</v>
      </c>
      <c r="W41" s="161"/>
      <c r="X41" s="152"/>
      <c r="Y41" s="152"/>
      <c r="Z41" s="152"/>
      <c r="AA41" s="152"/>
      <c r="AB41" s="152"/>
      <c r="AC41" s="152"/>
      <c r="AD41" s="152"/>
      <c r="AE41" s="152"/>
      <c r="AF41" s="152"/>
      <c r="AG41" s="152" t="s">
        <v>295</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76">
        <v>10</v>
      </c>
      <c r="B42" s="177" t="s">
        <v>1284</v>
      </c>
      <c r="C42" s="185" t="s">
        <v>1494</v>
      </c>
      <c r="D42" s="178" t="s">
        <v>446</v>
      </c>
      <c r="E42" s="179">
        <v>10</v>
      </c>
      <c r="F42" s="180"/>
      <c r="G42" s="181">
        <f t="shared" si="0"/>
        <v>0</v>
      </c>
      <c r="H42" s="180"/>
      <c r="I42" s="181">
        <f t="shared" si="1"/>
        <v>0</v>
      </c>
      <c r="J42" s="180"/>
      <c r="K42" s="181">
        <f t="shared" si="2"/>
        <v>0</v>
      </c>
      <c r="L42" s="181">
        <v>21</v>
      </c>
      <c r="M42" s="181">
        <f t="shared" si="3"/>
        <v>0</v>
      </c>
      <c r="N42" s="181">
        <v>0</v>
      </c>
      <c r="O42" s="181">
        <f t="shared" si="4"/>
        <v>0</v>
      </c>
      <c r="P42" s="181">
        <v>0</v>
      </c>
      <c r="Q42" s="181">
        <f t="shared" si="5"/>
        <v>0</v>
      </c>
      <c r="R42" s="181"/>
      <c r="S42" s="181" t="s">
        <v>254</v>
      </c>
      <c r="T42" s="182" t="s">
        <v>255</v>
      </c>
      <c r="U42" s="161">
        <v>0</v>
      </c>
      <c r="V42" s="161">
        <f t="shared" si="6"/>
        <v>0</v>
      </c>
      <c r="W42" s="161"/>
      <c r="X42" s="152"/>
      <c r="Y42" s="152"/>
      <c r="Z42" s="152"/>
      <c r="AA42" s="152"/>
      <c r="AB42" s="152"/>
      <c r="AC42" s="152"/>
      <c r="AD42" s="152"/>
      <c r="AE42" s="152"/>
      <c r="AF42" s="152"/>
      <c r="AG42" s="152" t="s">
        <v>295</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76">
        <v>11</v>
      </c>
      <c r="B43" s="177" t="s">
        <v>1286</v>
      </c>
      <c r="C43" s="185" t="s">
        <v>1495</v>
      </c>
      <c r="D43" s="178" t="s">
        <v>446</v>
      </c>
      <c r="E43" s="179">
        <v>3</v>
      </c>
      <c r="F43" s="180"/>
      <c r="G43" s="181">
        <f t="shared" si="0"/>
        <v>0</v>
      </c>
      <c r="H43" s="180"/>
      <c r="I43" s="181">
        <f t="shared" si="1"/>
        <v>0</v>
      </c>
      <c r="J43" s="180"/>
      <c r="K43" s="181">
        <f t="shared" si="2"/>
        <v>0</v>
      </c>
      <c r="L43" s="181">
        <v>21</v>
      </c>
      <c r="M43" s="181">
        <f t="shared" si="3"/>
        <v>0</v>
      </c>
      <c r="N43" s="181">
        <v>0</v>
      </c>
      <c r="O43" s="181">
        <f t="shared" si="4"/>
        <v>0</v>
      </c>
      <c r="P43" s="181">
        <v>0</v>
      </c>
      <c r="Q43" s="181">
        <f t="shared" si="5"/>
        <v>0</v>
      </c>
      <c r="R43" s="181"/>
      <c r="S43" s="181" t="s">
        <v>254</v>
      </c>
      <c r="T43" s="182" t="s">
        <v>255</v>
      </c>
      <c r="U43" s="161">
        <v>0</v>
      </c>
      <c r="V43" s="161">
        <f t="shared" si="6"/>
        <v>0</v>
      </c>
      <c r="W43" s="161"/>
      <c r="X43" s="152"/>
      <c r="Y43" s="152"/>
      <c r="Z43" s="152"/>
      <c r="AA43" s="152"/>
      <c r="AB43" s="152"/>
      <c r="AC43" s="152"/>
      <c r="AD43" s="152"/>
      <c r="AE43" s="152"/>
      <c r="AF43" s="152"/>
      <c r="AG43" s="152" t="s">
        <v>295</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76">
        <v>12</v>
      </c>
      <c r="B44" s="177" t="s">
        <v>1288</v>
      </c>
      <c r="C44" s="185" t="s">
        <v>1496</v>
      </c>
      <c r="D44" s="178" t="s">
        <v>446</v>
      </c>
      <c r="E44" s="179">
        <v>1</v>
      </c>
      <c r="F44" s="180"/>
      <c r="G44" s="181">
        <f t="shared" si="0"/>
        <v>0</v>
      </c>
      <c r="H44" s="180"/>
      <c r="I44" s="181">
        <f t="shared" si="1"/>
        <v>0</v>
      </c>
      <c r="J44" s="180"/>
      <c r="K44" s="181">
        <f t="shared" si="2"/>
        <v>0</v>
      </c>
      <c r="L44" s="181">
        <v>21</v>
      </c>
      <c r="M44" s="181">
        <f t="shared" si="3"/>
        <v>0</v>
      </c>
      <c r="N44" s="181">
        <v>0</v>
      </c>
      <c r="O44" s="181">
        <f t="shared" si="4"/>
        <v>0</v>
      </c>
      <c r="P44" s="181">
        <v>0</v>
      </c>
      <c r="Q44" s="181">
        <f t="shared" si="5"/>
        <v>0</v>
      </c>
      <c r="R44" s="181"/>
      <c r="S44" s="181" t="s">
        <v>254</v>
      </c>
      <c r="T44" s="182" t="s">
        <v>255</v>
      </c>
      <c r="U44" s="161">
        <v>0</v>
      </c>
      <c r="V44" s="161">
        <f t="shared" si="6"/>
        <v>0</v>
      </c>
      <c r="W44" s="161"/>
      <c r="X44" s="152"/>
      <c r="Y44" s="152"/>
      <c r="Z44" s="152"/>
      <c r="AA44" s="152"/>
      <c r="AB44" s="152"/>
      <c r="AC44" s="152"/>
      <c r="AD44" s="152"/>
      <c r="AE44" s="152"/>
      <c r="AF44" s="152"/>
      <c r="AG44" s="152" t="s">
        <v>295</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76">
        <v>13</v>
      </c>
      <c r="B45" s="177" t="s">
        <v>1290</v>
      </c>
      <c r="C45" s="185" t="s">
        <v>1497</v>
      </c>
      <c r="D45" s="178" t="s">
        <v>446</v>
      </c>
      <c r="E45" s="179">
        <v>1</v>
      </c>
      <c r="F45" s="180"/>
      <c r="G45" s="181">
        <f t="shared" si="0"/>
        <v>0</v>
      </c>
      <c r="H45" s="180"/>
      <c r="I45" s="181">
        <f t="shared" si="1"/>
        <v>0</v>
      </c>
      <c r="J45" s="180"/>
      <c r="K45" s="181">
        <f t="shared" si="2"/>
        <v>0</v>
      </c>
      <c r="L45" s="181">
        <v>21</v>
      </c>
      <c r="M45" s="181">
        <f t="shared" si="3"/>
        <v>0</v>
      </c>
      <c r="N45" s="181">
        <v>0</v>
      </c>
      <c r="O45" s="181">
        <f t="shared" si="4"/>
        <v>0</v>
      </c>
      <c r="P45" s="181">
        <v>0</v>
      </c>
      <c r="Q45" s="181">
        <f t="shared" si="5"/>
        <v>0</v>
      </c>
      <c r="R45" s="181"/>
      <c r="S45" s="181" t="s">
        <v>254</v>
      </c>
      <c r="T45" s="182" t="s">
        <v>255</v>
      </c>
      <c r="U45" s="161">
        <v>0</v>
      </c>
      <c r="V45" s="161">
        <f t="shared" si="6"/>
        <v>0</v>
      </c>
      <c r="W45" s="161"/>
      <c r="X45" s="152"/>
      <c r="Y45" s="152"/>
      <c r="Z45" s="152"/>
      <c r="AA45" s="152"/>
      <c r="AB45" s="152"/>
      <c r="AC45" s="152"/>
      <c r="AD45" s="152"/>
      <c r="AE45" s="152"/>
      <c r="AF45" s="152"/>
      <c r="AG45" s="152" t="s">
        <v>295</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76">
        <v>14</v>
      </c>
      <c r="B46" s="177" t="s">
        <v>1292</v>
      </c>
      <c r="C46" s="185" t="s">
        <v>1498</v>
      </c>
      <c r="D46" s="178" t="s">
        <v>446</v>
      </c>
      <c r="E46" s="179">
        <v>10</v>
      </c>
      <c r="F46" s="180"/>
      <c r="G46" s="181">
        <f t="shared" si="0"/>
        <v>0</v>
      </c>
      <c r="H46" s="180"/>
      <c r="I46" s="181">
        <f t="shared" si="1"/>
        <v>0</v>
      </c>
      <c r="J46" s="180"/>
      <c r="K46" s="181">
        <f t="shared" si="2"/>
        <v>0</v>
      </c>
      <c r="L46" s="181">
        <v>21</v>
      </c>
      <c r="M46" s="181">
        <f t="shared" si="3"/>
        <v>0</v>
      </c>
      <c r="N46" s="181">
        <v>0</v>
      </c>
      <c r="O46" s="181">
        <f t="shared" si="4"/>
        <v>0</v>
      </c>
      <c r="P46" s="181">
        <v>0</v>
      </c>
      <c r="Q46" s="181">
        <f t="shared" si="5"/>
        <v>0</v>
      </c>
      <c r="R46" s="181"/>
      <c r="S46" s="181" t="s">
        <v>254</v>
      </c>
      <c r="T46" s="182" t="s">
        <v>255</v>
      </c>
      <c r="U46" s="161">
        <v>0</v>
      </c>
      <c r="V46" s="161">
        <f t="shared" si="6"/>
        <v>0</v>
      </c>
      <c r="W46" s="161"/>
      <c r="X46" s="152"/>
      <c r="Y46" s="152"/>
      <c r="Z46" s="152"/>
      <c r="AA46" s="152"/>
      <c r="AB46" s="152"/>
      <c r="AC46" s="152"/>
      <c r="AD46" s="152"/>
      <c r="AE46" s="152"/>
      <c r="AF46" s="152"/>
      <c r="AG46" s="152" t="s">
        <v>295</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76">
        <v>15</v>
      </c>
      <c r="B47" s="177" t="s">
        <v>1365</v>
      </c>
      <c r="C47" s="185" t="s">
        <v>1499</v>
      </c>
      <c r="D47" s="178" t="s">
        <v>446</v>
      </c>
      <c r="E47" s="179">
        <v>15</v>
      </c>
      <c r="F47" s="180"/>
      <c r="G47" s="181">
        <f t="shared" si="0"/>
        <v>0</v>
      </c>
      <c r="H47" s="180"/>
      <c r="I47" s="181">
        <f t="shared" si="1"/>
        <v>0</v>
      </c>
      <c r="J47" s="180"/>
      <c r="K47" s="181">
        <f t="shared" si="2"/>
        <v>0</v>
      </c>
      <c r="L47" s="181">
        <v>21</v>
      </c>
      <c r="M47" s="181">
        <f t="shared" si="3"/>
        <v>0</v>
      </c>
      <c r="N47" s="181">
        <v>0</v>
      </c>
      <c r="O47" s="181">
        <f t="shared" si="4"/>
        <v>0</v>
      </c>
      <c r="P47" s="181">
        <v>0</v>
      </c>
      <c r="Q47" s="181">
        <f t="shared" si="5"/>
        <v>0</v>
      </c>
      <c r="R47" s="181"/>
      <c r="S47" s="181" t="s">
        <v>254</v>
      </c>
      <c r="T47" s="182" t="s">
        <v>255</v>
      </c>
      <c r="U47" s="161">
        <v>0</v>
      </c>
      <c r="V47" s="161">
        <f t="shared" si="6"/>
        <v>0</v>
      </c>
      <c r="W47" s="161"/>
      <c r="X47" s="152"/>
      <c r="Y47" s="152"/>
      <c r="Z47" s="152"/>
      <c r="AA47" s="152"/>
      <c r="AB47" s="152"/>
      <c r="AC47" s="152"/>
      <c r="AD47" s="152"/>
      <c r="AE47" s="152"/>
      <c r="AF47" s="152"/>
      <c r="AG47" s="152" t="s">
        <v>295</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76">
        <v>16</v>
      </c>
      <c r="B48" s="177" t="s">
        <v>1367</v>
      </c>
      <c r="C48" s="185" t="s">
        <v>1500</v>
      </c>
      <c r="D48" s="178" t="s">
        <v>446</v>
      </c>
      <c r="E48" s="179">
        <v>1</v>
      </c>
      <c r="F48" s="180"/>
      <c r="G48" s="181">
        <f t="shared" si="0"/>
        <v>0</v>
      </c>
      <c r="H48" s="180"/>
      <c r="I48" s="181">
        <f t="shared" si="1"/>
        <v>0</v>
      </c>
      <c r="J48" s="180"/>
      <c r="K48" s="181">
        <f t="shared" si="2"/>
        <v>0</v>
      </c>
      <c r="L48" s="181">
        <v>21</v>
      </c>
      <c r="M48" s="181">
        <f t="shared" si="3"/>
        <v>0</v>
      </c>
      <c r="N48" s="181">
        <v>0</v>
      </c>
      <c r="O48" s="181">
        <f t="shared" si="4"/>
        <v>0</v>
      </c>
      <c r="P48" s="181">
        <v>0</v>
      </c>
      <c r="Q48" s="181">
        <f t="shared" si="5"/>
        <v>0</v>
      </c>
      <c r="R48" s="181"/>
      <c r="S48" s="181" t="s">
        <v>254</v>
      </c>
      <c r="T48" s="182" t="s">
        <v>255</v>
      </c>
      <c r="U48" s="161">
        <v>0</v>
      </c>
      <c r="V48" s="161">
        <f t="shared" si="6"/>
        <v>0</v>
      </c>
      <c r="W48" s="161"/>
      <c r="X48" s="152"/>
      <c r="Y48" s="152"/>
      <c r="Z48" s="152"/>
      <c r="AA48" s="152"/>
      <c r="AB48" s="152"/>
      <c r="AC48" s="152"/>
      <c r="AD48" s="152"/>
      <c r="AE48" s="152"/>
      <c r="AF48" s="152"/>
      <c r="AG48" s="152" t="s">
        <v>295</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76">
        <v>17</v>
      </c>
      <c r="B49" s="177" t="s">
        <v>1369</v>
      </c>
      <c r="C49" s="185" t="s">
        <v>1501</v>
      </c>
      <c r="D49" s="178" t="s">
        <v>446</v>
      </c>
      <c r="E49" s="179">
        <v>52</v>
      </c>
      <c r="F49" s="180"/>
      <c r="G49" s="181">
        <f t="shared" si="0"/>
        <v>0</v>
      </c>
      <c r="H49" s="180"/>
      <c r="I49" s="181">
        <f t="shared" si="1"/>
        <v>0</v>
      </c>
      <c r="J49" s="180"/>
      <c r="K49" s="181">
        <f t="shared" si="2"/>
        <v>0</v>
      </c>
      <c r="L49" s="181">
        <v>21</v>
      </c>
      <c r="M49" s="181">
        <f t="shared" si="3"/>
        <v>0</v>
      </c>
      <c r="N49" s="181">
        <v>0</v>
      </c>
      <c r="O49" s="181">
        <f t="shared" si="4"/>
        <v>0</v>
      </c>
      <c r="P49" s="181">
        <v>0</v>
      </c>
      <c r="Q49" s="181">
        <f t="shared" si="5"/>
        <v>0</v>
      </c>
      <c r="R49" s="181"/>
      <c r="S49" s="181" t="s">
        <v>254</v>
      </c>
      <c r="T49" s="182" t="s">
        <v>255</v>
      </c>
      <c r="U49" s="161">
        <v>0</v>
      </c>
      <c r="V49" s="161">
        <f t="shared" si="6"/>
        <v>0</v>
      </c>
      <c r="W49" s="161"/>
      <c r="X49" s="152"/>
      <c r="Y49" s="152"/>
      <c r="Z49" s="152"/>
      <c r="AA49" s="152"/>
      <c r="AB49" s="152"/>
      <c r="AC49" s="152"/>
      <c r="AD49" s="152"/>
      <c r="AE49" s="152"/>
      <c r="AF49" s="152"/>
      <c r="AG49" s="152" t="s">
        <v>295</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76">
        <v>18</v>
      </c>
      <c r="B50" s="177" t="s">
        <v>1371</v>
      </c>
      <c r="C50" s="185" t="s">
        <v>1502</v>
      </c>
      <c r="D50" s="178" t="s">
        <v>446</v>
      </c>
      <c r="E50" s="179">
        <v>300</v>
      </c>
      <c r="F50" s="180"/>
      <c r="G50" s="181">
        <f t="shared" si="0"/>
        <v>0</v>
      </c>
      <c r="H50" s="180"/>
      <c r="I50" s="181">
        <f t="shared" si="1"/>
        <v>0</v>
      </c>
      <c r="J50" s="180"/>
      <c r="K50" s="181">
        <f t="shared" si="2"/>
        <v>0</v>
      </c>
      <c r="L50" s="181">
        <v>21</v>
      </c>
      <c r="M50" s="181">
        <f t="shared" si="3"/>
        <v>0</v>
      </c>
      <c r="N50" s="181">
        <v>0</v>
      </c>
      <c r="O50" s="181">
        <f t="shared" si="4"/>
        <v>0</v>
      </c>
      <c r="P50" s="181">
        <v>0</v>
      </c>
      <c r="Q50" s="181">
        <f t="shared" si="5"/>
        <v>0</v>
      </c>
      <c r="R50" s="181"/>
      <c r="S50" s="181" t="s">
        <v>254</v>
      </c>
      <c r="T50" s="182" t="s">
        <v>255</v>
      </c>
      <c r="U50" s="161">
        <v>0</v>
      </c>
      <c r="V50" s="161">
        <f t="shared" si="6"/>
        <v>0</v>
      </c>
      <c r="W50" s="161"/>
      <c r="X50" s="152"/>
      <c r="Y50" s="152"/>
      <c r="Z50" s="152"/>
      <c r="AA50" s="152"/>
      <c r="AB50" s="152"/>
      <c r="AC50" s="152"/>
      <c r="AD50" s="152"/>
      <c r="AE50" s="152"/>
      <c r="AF50" s="152"/>
      <c r="AG50" s="152" t="s">
        <v>295</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76">
        <v>19</v>
      </c>
      <c r="B51" s="177" t="s">
        <v>1503</v>
      </c>
      <c r="C51" s="185" t="s">
        <v>1504</v>
      </c>
      <c r="D51" s="178" t="s">
        <v>446</v>
      </c>
      <c r="E51" s="179">
        <v>15</v>
      </c>
      <c r="F51" s="180"/>
      <c r="G51" s="181">
        <f t="shared" si="0"/>
        <v>0</v>
      </c>
      <c r="H51" s="180"/>
      <c r="I51" s="181">
        <f t="shared" si="1"/>
        <v>0</v>
      </c>
      <c r="J51" s="180"/>
      <c r="K51" s="181">
        <f t="shared" si="2"/>
        <v>0</v>
      </c>
      <c r="L51" s="181">
        <v>21</v>
      </c>
      <c r="M51" s="181">
        <f t="shared" si="3"/>
        <v>0</v>
      </c>
      <c r="N51" s="181">
        <v>0</v>
      </c>
      <c r="O51" s="181">
        <f t="shared" si="4"/>
        <v>0</v>
      </c>
      <c r="P51" s="181">
        <v>0</v>
      </c>
      <c r="Q51" s="181">
        <f t="shared" si="5"/>
        <v>0</v>
      </c>
      <c r="R51" s="181"/>
      <c r="S51" s="181" t="s">
        <v>254</v>
      </c>
      <c r="T51" s="182" t="s">
        <v>255</v>
      </c>
      <c r="U51" s="161">
        <v>0</v>
      </c>
      <c r="V51" s="161">
        <f t="shared" si="6"/>
        <v>0</v>
      </c>
      <c r="W51" s="161"/>
      <c r="X51" s="152"/>
      <c r="Y51" s="152"/>
      <c r="Z51" s="152"/>
      <c r="AA51" s="152"/>
      <c r="AB51" s="152"/>
      <c r="AC51" s="152"/>
      <c r="AD51" s="152"/>
      <c r="AE51" s="152"/>
      <c r="AF51" s="152"/>
      <c r="AG51" s="152" t="s">
        <v>295</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76">
        <v>20</v>
      </c>
      <c r="B52" s="177" t="s">
        <v>1505</v>
      </c>
      <c r="C52" s="185" t="s">
        <v>1506</v>
      </c>
      <c r="D52" s="178" t="s">
        <v>446</v>
      </c>
      <c r="E52" s="179">
        <v>30</v>
      </c>
      <c r="F52" s="180"/>
      <c r="G52" s="181">
        <f t="shared" si="0"/>
        <v>0</v>
      </c>
      <c r="H52" s="180"/>
      <c r="I52" s="181">
        <f t="shared" si="1"/>
        <v>0</v>
      </c>
      <c r="J52" s="180"/>
      <c r="K52" s="181">
        <f t="shared" si="2"/>
        <v>0</v>
      </c>
      <c r="L52" s="181">
        <v>21</v>
      </c>
      <c r="M52" s="181">
        <f t="shared" si="3"/>
        <v>0</v>
      </c>
      <c r="N52" s="181">
        <v>0</v>
      </c>
      <c r="O52" s="181">
        <f t="shared" si="4"/>
        <v>0</v>
      </c>
      <c r="P52" s="181">
        <v>0</v>
      </c>
      <c r="Q52" s="181">
        <f t="shared" si="5"/>
        <v>0</v>
      </c>
      <c r="R52" s="181"/>
      <c r="S52" s="181" t="s">
        <v>254</v>
      </c>
      <c r="T52" s="182" t="s">
        <v>255</v>
      </c>
      <c r="U52" s="161">
        <v>0</v>
      </c>
      <c r="V52" s="161">
        <f t="shared" si="6"/>
        <v>0</v>
      </c>
      <c r="W52" s="161"/>
      <c r="X52" s="152"/>
      <c r="Y52" s="152"/>
      <c r="Z52" s="152"/>
      <c r="AA52" s="152"/>
      <c r="AB52" s="152"/>
      <c r="AC52" s="152"/>
      <c r="AD52" s="152"/>
      <c r="AE52" s="152"/>
      <c r="AF52" s="152"/>
      <c r="AG52" s="152" t="s">
        <v>295</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76">
        <v>21</v>
      </c>
      <c r="B53" s="177" t="s">
        <v>1507</v>
      </c>
      <c r="C53" s="185" t="s">
        <v>1508</v>
      </c>
      <c r="D53" s="178" t="s">
        <v>446</v>
      </c>
      <c r="E53" s="179">
        <v>30</v>
      </c>
      <c r="F53" s="180"/>
      <c r="G53" s="181">
        <f t="shared" si="0"/>
        <v>0</v>
      </c>
      <c r="H53" s="180"/>
      <c r="I53" s="181">
        <f t="shared" si="1"/>
        <v>0</v>
      </c>
      <c r="J53" s="180"/>
      <c r="K53" s="181">
        <f t="shared" si="2"/>
        <v>0</v>
      </c>
      <c r="L53" s="181">
        <v>21</v>
      </c>
      <c r="M53" s="181">
        <f t="shared" si="3"/>
        <v>0</v>
      </c>
      <c r="N53" s="181">
        <v>0</v>
      </c>
      <c r="O53" s="181">
        <f t="shared" si="4"/>
        <v>0</v>
      </c>
      <c r="P53" s="181">
        <v>0</v>
      </c>
      <c r="Q53" s="181">
        <f t="shared" si="5"/>
        <v>0</v>
      </c>
      <c r="R53" s="181"/>
      <c r="S53" s="181" t="s">
        <v>254</v>
      </c>
      <c r="T53" s="182" t="s">
        <v>255</v>
      </c>
      <c r="U53" s="161">
        <v>0</v>
      </c>
      <c r="V53" s="161">
        <f t="shared" si="6"/>
        <v>0</v>
      </c>
      <c r="W53" s="161"/>
      <c r="X53" s="152"/>
      <c r="Y53" s="152"/>
      <c r="Z53" s="152"/>
      <c r="AA53" s="152"/>
      <c r="AB53" s="152"/>
      <c r="AC53" s="152"/>
      <c r="AD53" s="152"/>
      <c r="AE53" s="152"/>
      <c r="AF53" s="152"/>
      <c r="AG53" s="152" t="s">
        <v>295</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76">
        <v>22</v>
      </c>
      <c r="B54" s="177" t="s">
        <v>1509</v>
      </c>
      <c r="C54" s="185" t="s">
        <v>1510</v>
      </c>
      <c r="D54" s="178" t="s">
        <v>446</v>
      </c>
      <c r="E54" s="179">
        <v>90</v>
      </c>
      <c r="F54" s="180"/>
      <c r="G54" s="181">
        <f t="shared" si="0"/>
        <v>0</v>
      </c>
      <c r="H54" s="180"/>
      <c r="I54" s="181">
        <f t="shared" si="1"/>
        <v>0</v>
      </c>
      <c r="J54" s="180"/>
      <c r="K54" s="181">
        <f t="shared" si="2"/>
        <v>0</v>
      </c>
      <c r="L54" s="181">
        <v>21</v>
      </c>
      <c r="M54" s="181">
        <f t="shared" si="3"/>
        <v>0</v>
      </c>
      <c r="N54" s="181">
        <v>0</v>
      </c>
      <c r="O54" s="181">
        <f t="shared" si="4"/>
        <v>0</v>
      </c>
      <c r="P54" s="181">
        <v>0</v>
      </c>
      <c r="Q54" s="181">
        <f t="shared" si="5"/>
        <v>0</v>
      </c>
      <c r="R54" s="181"/>
      <c r="S54" s="181" t="s">
        <v>254</v>
      </c>
      <c r="T54" s="182" t="s">
        <v>255</v>
      </c>
      <c r="U54" s="161">
        <v>0</v>
      </c>
      <c r="V54" s="161">
        <f t="shared" si="6"/>
        <v>0</v>
      </c>
      <c r="W54" s="161"/>
      <c r="X54" s="152"/>
      <c r="Y54" s="152"/>
      <c r="Z54" s="152"/>
      <c r="AA54" s="152"/>
      <c r="AB54" s="152"/>
      <c r="AC54" s="152"/>
      <c r="AD54" s="152"/>
      <c r="AE54" s="152"/>
      <c r="AF54" s="152"/>
      <c r="AG54" s="152" t="s">
        <v>295</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76">
        <v>23</v>
      </c>
      <c r="B55" s="177" t="s">
        <v>1511</v>
      </c>
      <c r="C55" s="185" t="s">
        <v>1512</v>
      </c>
      <c r="D55" s="178" t="s">
        <v>446</v>
      </c>
      <c r="E55" s="179">
        <v>30</v>
      </c>
      <c r="F55" s="180"/>
      <c r="G55" s="181">
        <f t="shared" si="0"/>
        <v>0</v>
      </c>
      <c r="H55" s="180"/>
      <c r="I55" s="181">
        <f t="shared" si="1"/>
        <v>0</v>
      </c>
      <c r="J55" s="180"/>
      <c r="K55" s="181">
        <f t="shared" si="2"/>
        <v>0</v>
      </c>
      <c r="L55" s="181">
        <v>21</v>
      </c>
      <c r="M55" s="181">
        <f t="shared" si="3"/>
        <v>0</v>
      </c>
      <c r="N55" s="181">
        <v>0</v>
      </c>
      <c r="O55" s="181">
        <f t="shared" si="4"/>
        <v>0</v>
      </c>
      <c r="P55" s="181">
        <v>0</v>
      </c>
      <c r="Q55" s="181">
        <f t="shared" si="5"/>
        <v>0</v>
      </c>
      <c r="R55" s="181"/>
      <c r="S55" s="181" t="s">
        <v>254</v>
      </c>
      <c r="T55" s="182" t="s">
        <v>255</v>
      </c>
      <c r="U55" s="161">
        <v>0</v>
      </c>
      <c r="V55" s="161">
        <f t="shared" si="6"/>
        <v>0</v>
      </c>
      <c r="W55" s="161"/>
      <c r="X55" s="152"/>
      <c r="Y55" s="152"/>
      <c r="Z55" s="152"/>
      <c r="AA55" s="152"/>
      <c r="AB55" s="152"/>
      <c r="AC55" s="152"/>
      <c r="AD55" s="152"/>
      <c r="AE55" s="152"/>
      <c r="AF55" s="152"/>
      <c r="AG55" s="152" t="s">
        <v>295</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76">
        <v>24</v>
      </c>
      <c r="B56" s="177" t="s">
        <v>1513</v>
      </c>
      <c r="C56" s="185" t="s">
        <v>1514</v>
      </c>
      <c r="D56" s="178" t="s">
        <v>446</v>
      </c>
      <c r="E56" s="179">
        <v>10</v>
      </c>
      <c r="F56" s="180"/>
      <c r="G56" s="181">
        <f t="shared" si="0"/>
        <v>0</v>
      </c>
      <c r="H56" s="180"/>
      <c r="I56" s="181">
        <f t="shared" si="1"/>
        <v>0</v>
      </c>
      <c r="J56" s="180"/>
      <c r="K56" s="181">
        <f t="shared" si="2"/>
        <v>0</v>
      </c>
      <c r="L56" s="181">
        <v>21</v>
      </c>
      <c r="M56" s="181">
        <f t="shared" si="3"/>
        <v>0</v>
      </c>
      <c r="N56" s="181">
        <v>0</v>
      </c>
      <c r="O56" s="181">
        <f t="shared" si="4"/>
        <v>0</v>
      </c>
      <c r="P56" s="181">
        <v>0</v>
      </c>
      <c r="Q56" s="181">
        <f t="shared" si="5"/>
        <v>0</v>
      </c>
      <c r="R56" s="181"/>
      <c r="S56" s="181" t="s">
        <v>254</v>
      </c>
      <c r="T56" s="182" t="s">
        <v>255</v>
      </c>
      <c r="U56" s="161">
        <v>0</v>
      </c>
      <c r="V56" s="161">
        <f t="shared" si="6"/>
        <v>0</v>
      </c>
      <c r="W56" s="161"/>
      <c r="X56" s="152"/>
      <c r="Y56" s="152"/>
      <c r="Z56" s="152"/>
      <c r="AA56" s="152"/>
      <c r="AB56" s="152"/>
      <c r="AC56" s="152"/>
      <c r="AD56" s="152"/>
      <c r="AE56" s="152"/>
      <c r="AF56" s="152"/>
      <c r="AG56" s="152" t="s">
        <v>295</v>
      </c>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76">
        <v>25</v>
      </c>
      <c r="B57" s="177" t="s">
        <v>1515</v>
      </c>
      <c r="C57" s="185" t="s">
        <v>1516</v>
      </c>
      <c r="D57" s="178" t="s">
        <v>446</v>
      </c>
      <c r="E57" s="179">
        <v>55</v>
      </c>
      <c r="F57" s="180"/>
      <c r="G57" s="181">
        <f t="shared" si="0"/>
        <v>0</v>
      </c>
      <c r="H57" s="180"/>
      <c r="I57" s="181">
        <f t="shared" si="1"/>
        <v>0</v>
      </c>
      <c r="J57" s="180"/>
      <c r="K57" s="181">
        <f t="shared" si="2"/>
        <v>0</v>
      </c>
      <c r="L57" s="181">
        <v>21</v>
      </c>
      <c r="M57" s="181">
        <f t="shared" si="3"/>
        <v>0</v>
      </c>
      <c r="N57" s="181">
        <v>0</v>
      </c>
      <c r="O57" s="181">
        <f t="shared" si="4"/>
        <v>0</v>
      </c>
      <c r="P57" s="181">
        <v>0</v>
      </c>
      <c r="Q57" s="181">
        <f t="shared" si="5"/>
        <v>0</v>
      </c>
      <c r="R57" s="181"/>
      <c r="S57" s="181" t="s">
        <v>254</v>
      </c>
      <c r="T57" s="182" t="s">
        <v>255</v>
      </c>
      <c r="U57" s="161">
        <v>0</v>
      </c>
      <c r="V57" s="161">
        <f t="shared" si="6"/>
        <v>0</v>
      </c>
      <c r="W57" s="161"/>
      <c r="X57" s="152"/>
      <c r="Y57" s="152"/>
      <c r="Z57" s="152"/>
      <c r="AA57" s="152"/>
      <c r="AB57" s="152"/>
      <c r="AC57" s="152"/>
      <c r="AD57" s="152"/>
      <c r="AE57" s="152"/>
      <c r="AF57" s="152"/>
      <c r="AG57" s="152" t="s">
        <v>295</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76">
        <v>26</v>
      </c>
      <c r="B58" s="177" t="s">
        <v>1517</v>
      </c>
      <c r="C58" s="185" t="s">
        <v>1518</v>
      </c>
      <c r="D58" s="178" t="s">
        <v>446</v>
      </c>
      <c r="E58" s="179">
        <v>2150</v>
      </c>
      <c r="F58" s="180"/>
      <c r="G58" s="181">
        <f t="shared" si="0"/>
        <v>0</v>
      </c>
      <c r="H58" s="180"/>
      <c r="I58" s="181">
        <f t="shared" si="1"/>
        <v>0</v>
      </c>
      <c r="J58" s="180"/>
      <c r="K58" s="181">
        <f t="shared" si="2"/>
        <v>0</v>
      </c>
      <c r="L58" s="181">
        <v>21</v>
      </c>
      <c r="M58" s="181">
        <f t="shared" si="3"/>
        <v>0</v>
      </c>
      <c r="N58" s="181">
        <v>0</v>
      </c>
      <c r="O58" s="181">
        <f t="shared" si="4"/>
        <v>0</v>
      </c>
      <c r="P58" s="181">
        <v>0</v>
      </c>
      <c r="Q58" s="181">
        <f t="shared" si="5"/>
        <v>0</v>
      </c>
      <c r="R58" s="181"/>
      <c r="S58" s="181" t="s">
        <v>254</v>
      </c>
      <c r="T58" s="182" t="s">
        <v>255</v>
      </c>
      <c r="U58" s="161">
        <v>0</v>
      </c>
      <c r="V58" s="161">
        <f t="shared" si="6"/>
        <v>0</v>
      </c>
      <c r="W58" s="161"/>
      <c r="X58" s="152"/>
      <c r="Y58" s="152"/>
      <c r="Z58" s="152"/>
      <c r="AA58" s="152"/>
      <c r="AB58" s="152"/>
      <c r="AC58" s="152"/>
      <c r="AD58" s="152"/>
      <c r="AE58" s="152"/>
      <c r="AF58" s="152"/>
      <c r="AG58" s="152" t="s">
        <v>295</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x14ac:dyDescent="0.2">
      <c r="A59" s="163" t="s">
        <v>249</v>
      </c>
      <c r="B59" s="164" t="s">
        <v>212</v>
      </c>
      <c r="C59" s="184" t="s">
        <v>213</v>
      </c>
      <c r="D59" s="165"/>
      <c r="E59" s="166"/>
      <c r="F59" s="167"/>
      <c r="G59" s="167">
        <f>SUMIF(AG60:AG82,"&lt;&gt;NOR",G60:G82)</f>
        <v>0</v>
      </c>
      <c r="H59" s="167"/>
      <c r="I59" s="167">
        <f>SUM(I60:I82)</f>
        <v>0</v>
      </c>
      <c r="J59" s="167"/>
      <c r="K59" s="167">
        <f>SUM(K60:K82)</f>
        <v>0</v>
      </c>
      <c r="L59" s="167"/>
      <c r="M59" s="167">
        <f>SUM(M60:M82)</f>
        <v>0</v>
      </c>
      <c r="N59" s="167"/>
      <c r="O59" s="167">
        <f>SUM(O60:O82)</f>
        <v>0</v>
      </c>
      <c r="P59" s="167"/>
      <c r="Q59" s="167">
        <f>SUM(Q60:Q82)</f>
        <v>0</v>
      </c>
      <c r="R59" s="167"/>
      <c r="S59" s="167"/>
      <c r="T59" s="168"/>
      <c r="U59" s="162"/>
      <c r="V59" s="162">
        <f>SUM(V60:V82)</f>
        <v>0</v>
      </c>
      <c r="W59" s="162"/>
      <c r="AG59" t="s">
        <v>250</v>
      </c>
    </row>
    <row r="60" spans="1:60" outlineLevel="1" x14ac:dyDescent="0.2">
      <c r="A60" s="176">
        <v>27</v>
      </c>
      <c r="B60" s="177" t="s">
        <v>1519</v>
      </c>
      <c r="C60" s="185" t="s">
        <v>1520</v>
      </c>
      <c r="D60" s="178" t="s">
        <v>446</v>
      </c>
      <c r="E60" s="179">
        <v>10</v>
      </c>
      <c r="F60" s="180"/>
      <c r="G60" s="181">
        <f t="shared" ref="G60:G82" si="7">ROUND(E60*F60,2)</f>
        <v>0</v>
      </c>
      <c r="H60" s="180"/>
      <c r="I60" s="181">
        <f t="shared" ref="I60:I82" si="8">ROUND(E60*H60,2)</f>
        <v>0</v>
      </c>
      <c r="J60" s="180"/>
      <c r="K60" s="181">
        <f t="shared" ref="K60:K82" si="9">ROUND(E60*J60,2)</f>
        <v>0</v>
      </c>
      <c r="L60" s="181">
        <v>21</v>
      </c>
      <c r="M60" s="181">
        <f t="shared" ref="M60:M82" si="10">G60*(1+L60/100)</f>
        <v>0</v>
      </c>
      <c r="N60" s="181">
        <v>0</v>
      </c>
      <c r="O60" s="181">
        <f t="shared" ref="O60:O82" si="11">ROUND(E60*N60,2)</f>
        <v>0</v>
      </c>
      <c r="P60" s="181">
        <v>0</v>
      </c>
      <c r="Q60" s="181">
        <f t="shared" ref="Q60:Q82" si="12">ROUND(E60*P60,2)</f>
        <v>0</v>
      </c>
      <c r="R60" s="181"/>
      <c r="S60" s="181" t="s">
        <v>254</v>
      </c>
      <c r="T60" s="182" t="s">
        <v>255</v>
      </c>
      <c r="U60" s="161">
        <v>0</v>
      </c>
      <c r="V60" s="161">
        <f t="shared" ref="V60:V82" si="13">ROUND(E60*U60,2)</f>
        <v>0</v>
      </c>
      <c r="W60" s="161"/>
      <c r="X60" s="152"/>
      <c r="Y60" s="152"/>
      <c r="Z60" s="152"/>
      <c r="AA60" s="152"/>
      <c r="AB60" s="152"/>
      <c r="AC60" s="152"/>
      <c r="AD60" s="152"/>
      <c r="AE60" s="152"/>
      <c r="AF60" s="152"/>
      <c r="AG60" s="152" t="s">
        <v>295</v>
      </c>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76">
        <v>28</v>
      </c>
      <c r="B61" s="177" t="s">
        <v>1521</v>
      </c>
      <c r="C61" s="185" t="s">
        <v>1522</v>
      </c>
      <c r="D61" s="178" t="s">
        <v>446</v>
      </c>
      <c r="E61" s="179">
        <v>30</v>
      </c>
      <c r="F61" s="180"/>
      <c r="G61" s="181">
        <f t="shared" si="7"/>
        <v>0</v>
      </c>
      <c r="H61" s="180"/>
      <c r="I61" s="181">
        <f t="shared" si="8"/>
        <v>0</v>
      </c>
      <c r="J61" s="180"/>
      <c r="K61" s="181">
        <f t="shared" si="9"/>
        <v>0</v>
      </c>
      <c r="L61" s="181">
        <v>21</v>
      </c>
      <c r="M61" s="181">
        <f t="shared" si="10"/>
        <v>0</v>
      </c>
      <c r="N61" s="181">
        <v>0</v>
      </c>
      <c r="O61" s="181">
        <f t="shared" si="11"/>
        <v>0</v>
      </c>
      <c r="P61" s="181">
        <v>0</v>
      </c>
      <c r="Q61" s="181">
        <f t="shared" si="12"/>
        <v>0</v>
      </c>
      <c r="R61" s="181"/>
      <c r="S61" s="181" t="s">
        <v>254</v>
      </c>
      <c r="T61" s="182" t="s">
        <v>255</v>
      </c>
      <c r="U61" s="161">
        <v>0</v>
      </c>
      <c r="V61" s="161">
        <f t="shared" si="13"/>
        <v>0</v>
      </c>
      <c r="W61" s="161"/>
      <c r="X61" s="152"/>
      <c r="Y61" s="152"/>
      <c r="Z61" s="152"/>
      <c r="AA61" s="152"/>
      <c r="AB61" s="152"/>
      <c r="AC61" s="152"/>
      <c r="AD61" s="152"/>
      <c r="AE61" s="152"/>
      <c r="AF61" s="152"/>
      <c r="AG61" s="152" t="s">
        <v>295</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76">
        <v>29</v>
      </c>
      <c r="B62" s="177" t="s">
        <v>1523</v>
      </c>
      <c r="C62" s="185" t="s">
        <v>1524</v>
      </c>
      <c r="D62" s="178" t="s">
        <v>446</v>
      </c>
      <c r="E62" s="179">
        <v>0.03</v>
      </c>
      <c r="F62" s="180"/>
      <c r="G62" s="181">
        <f t="shared" si="7"/>
        <v>0</v>
      </c>
      <c r="H62" s="180"/>
      <c r="I62" s="181">
        <f t="shared" si="8"/>
        <v>0</v>
      </c>
      <c r="J62" s="180"/>
      <c r="K62" s="181">
        <f t="shared" si="9"/>
        <v>0</v>
      </c>
      <c r="L62" s="181">
        <v>21</v>
      </c>
      <c r="M62" s="181">
        <f t="shared" si="10"/>
        <v>0</v>
      </c>
      <c r="N62" s="181">
        <v>0</v>
      </c>
      <c r="O62" s="181">
        <f t="shared" si="11"/>
        <v>0</v>
      </c>
      <c r="P62" s="181">
        <v>0</v>
      </c>
      <c r="Q62" s="181">
        <f t="shared" si="12"/>
        <v>0</v>
      </c>
      <c r="R62" s="181"/>
      <c r="S62" s="181" t="s">
        <v>254</v>
      </c>
      <c r="T62" s="182" t="s">
        <v>255</v>
      </c>
      <c r="U62" s="161">
        <v>0</v>
      </c>
      <c r="V62" s="161">
        <f t="shared" si="13"/>
        <v>0</v>
      </c>
      <c r="W62" s="161"/>
      <c r="X62" s="152"/>
      <c r="Y62" s="152"/>
      <c r="Z62" s="152"/>
      <c r="AA62" s="152"/>
      <c r="AB62" s="152"/>
      <c r="AC62" s="152"/>
      <c r="AD62" s="152"/>
      <c r="AE62" s="152"/>
      <c r="AF62" s="152"/>
      <c r="AG62" s="152" t="s">
        <v>295</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76">
        <v>30</v>
      </c>
      <c r="B63" s="177" t="s">
        <v>1525</v>
      </c>
      <c r="C63" s="185" t="s">
        <v>1526</v>
      </c>
      <c r="D63" s="178" t="s">
        <v>446</v>
      </c>
      <c r="E63" s="179">
        <v>2171.5</v>
      </c>
      <c r="F63" s="180"/>
      <c r="G63" s="181">
        <f t="shared" si="7"/>
        <v>0</v>
      </c>
      <c r="H63" s="180"/>
      <c r="I63" s="181">
        <f t="shared" si="8"/>
        <v>0</v>
      </c>
      <c r="J63" s="180"/>
      <c r="K63" s="181">
        <f t="shared" si="9"/>
        <v>0</v>
      </c>
      <c r="L63" s="181">
        <v>21</v>
      </c>
      <c r="M63" s="181">
        <f t="shared" si="10"/>
        <v>0</v>
      </c>
      <c r="N63" s="181">
        <v>0</v>
      </c>
      <c r="O63" s="181">
        <f t="shared" si="11"/>
        <v>0</v>
      </c>
      <c r="P63" s="181">
        <v>0</v>
      </c>
      <c r="Q63" s="181">
        <f t="shared" si="12"/>
        <v>0</v>
      </c>
      <c r="R63" s="181"/>
      <c r="S63" s="181" t="s">
        <v>254</v>
      </c>
      <c r="T63" s="182" t="s">
        <v>255</v>
      </c>
      <c r="U63" s="161">
        <v>0</v>
      </c>
      <c r="V63" s="161">
        <f t="shared" si="13"/>
        <v>0</v>
      </c>
      <c r="W63" s="161"/>
      <c r="X63" s="152"/>
      <c r="Y63" s="152"/>
      <c r="Z63" s="152"/>
      <c r="AA63" s="152"/>
      <c r="AB63" s="152"/>
      <c r="AC63" s="152"/>
      <c r="AD63" s="152"/>
      <c r="AE63" s="152"/>
      <c r="AF63" s="152"/>
      <c r="AG63" s="152" t="s">
        <v>295</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76">
        <v>31</v>
      </c>
      <c r="B64" s="177" t="s">
        <v>504</v>
      </c>
      <c r="C64" s="185" t="s">
        <v>1527</v>
      </c>
      <c r="D64" s="178" t="s">
        <v>446</v>
      </c>
      <c r="E64" s="179">
        <v>10</v>
      </c>
      <c r="F64" s="180"/>
      <c r="G64" s="181">
        <f t="shared" si="7"/>
        <v>0</v>
      </c>
      <c r="H64" s="180"/>
      <c r="I64" s="181">
        <f t="shared" si="8"/>
        <v>0</v>
      </c>
      <c r="J64" s="180"/>
      <c r="K64" s="181">
        <f t="shared" si="9"/>
        <v>0</v>
      </c>
      <c r="L64" s="181">
        <v>21</v>
      </c>
      <c r="M64" s="181">
        <f t="shared" si="10"/>
        <v>0</v>
      </c>
      <c r="N64" s="181">
        <v>0</v>
      </c>
      <c r="O64" s="181">
        <f t="shared" si="11"/>
        <v>0</v>
      </c>
      <c r="P64" s="181">
        <v>0</v>
      </c>
      <c r="Q64" s="181">
        <f t="shared" si="12"/>
        <v>0</v>
      </c>
      <c r="R64" s="181"/>
      <c r="S64" s="181" t="s">
        <v>254</v>
      </c>
      <c r="T64" s="182" t="s">
        <v>255</v>
      </c>
      <c r="U64" s="161">
        <v>0</v>
      </c>
      <c r="V64" s="161">
        <f t="shared" si="13"/>
        <v>0</v>
      </c>
      <c r="W64" s="161"/>
      <c r="X64" s="152"/>
      <c r="Y64" s="152"/>
      <c r="Z64" s="152"/>
      <c r="AA64" s="152"/>
      <c r="AB64" s="152"/>
      <c r="AC64" s="152"/>
      <c r="AD64" s="152"/>
      <c r="AE64" s="152"/>
      <c r="AF64" s="152"/>
      <c r="AG64" s="152" t="s">
        <v>1374</v>
      </c>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76">
        <v>32</v>
      </c>
      <c r="B65" s="177" t="s">
        <v>1282</v>
      </c>
      <c r="C65" s="185" t="s">
        <v>1528</v>
      </c>
      <c r="D65" s="178" t="s">
        <v>446</v>
      </c>
      <c r="E65" s="179">
        <v>208</v>
      </c>
      <c r="F65" s="180"/>
      <c r="G65" s="181">
        <f t="shared" si="7"/>
        <v>0</v>
      </c>
      <c r="H65" s="180"/>
      <c r="I65" s="181">
        <f t="shared" si="8"/>
        <v>0</v>
      </c>
      <c r="J65" s="180"/>
      <c r="K65" s="181">
        <f t="shared" si="9"/>
        <v>0</v>
      </c>
      <c r="L65" s="181">
        <v>21</v>
      </c>
      <c r="M65" s="181">
        <f t="shared" si="10"/>
        <v>0</v>
      </c>
      <c r="N65" s="181">
        <v>0</v>
      </c>
      <c r="O65" s="181">
        <f t="shared" si="11"/>
        <v>0</v>
      </c>
      <c r="P65" s="181">
        <v>0</v>
      </c>
      <c r="Q65" s="181">
        <f t="shared" si="12"/>
        <v>0</v>
      </c>
      <c r="R65" s="181"/>
      <c r="S65" s="181" t="s">
        <v>254</v>
      </c>
      <c r="T65" s="182" t="s">
        <v>255</v>
      </c>
      <c r="U65" s="161">
        <v>0</v>
      </c>
      <c r="V65" s="161">
        <f t="shared" si="13"/>
        <v>0</v>
      </c>
      <c r="W65" s="161"/>
      <c r="X65" s="152"/>
      <c r="Y65" s="152"/>
      <c r="Z65" s="152"/>
      <c r="AA65" s="152"/>
      <c r="AB65" s="152"/>
      <c r="AC65" s="152"/>
      <c r="AD65" s="152"/>
      <c r="AE65" s="152"/>
      <c r="AF65" s="152"/>
      <c r="AG65" s="152" t="s">
        <v>1374</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76">
        <v>33</v>
      </c>
      <c r="B66" s="177" t="s">
        <v>1284</v>
      </c>
      <c r="C66" s="185" t="s">
        <v>1529</v>
      </c>
      <c r="D66" s="178" t="s">
        <v>446</v>
      </c>
      <c r="E66" s="179">
        <v>55</v>
      </c>
      <c r="F66" s="180"/>
      <c r="G66" s="181">
        <f t="shared" si="7"/>
        <v>0</v>
      </c>
      <c r="H66" s="180"/>
      <c r="I66" s="181">
        <f t="shared" si="8"/>
        <v>0</v>
      </c>
      <c r="J66" s="180"/>
      <c r="K66" s="181">
        <f t="shared" si="9"/>
        <v>0</v>
      </c>
      <c r="L66" s="181">
        <v>21</v>
      </c>
      <c r="M66" s="181">
        <f t="shared" si="10"/>
        <v>0</v>
      </c>
      <c r="N66" s="181">
        <v>0</v>
      </c>
      <c r="O66" s="181">
        <f t="shared" si="11"/>
        <v>0</v>
      </c>
      <c r="P66" s="181">
        <v>0</v>
      </c>
      <c r="Q66" s="181">
        <f t="shared" si="12"/>
        <v>0</v>
      </c>
      <c r="R66" s="181"/>
      <c r="S66" s="181" t="s">
        <v>254</v>
      </c>
      <c r="T66" s="182" t="s">
        <v>255</v>
      </c>
      <c r="U66" s="161">
        <v>0</v>
      </c>
      <c r="V66" s="161">
        <f t="shared" si="13"/>
        <v>0</v>
      </c>
      <c r="W66" s="161"/>
      <c r="X66" s="152"/>
      <c r="Y66" s="152"/>
      <c r="Z66" s="152"/>
      <c r="AA66" s="152"/>
      <c r="AB66" s="152"/>
      <c r="AC66" s="152"/>
      <c r="AD66" s="152"/>
      <c r="AE66" s="152"/>
      <c r="AF66" s="152"/>
      <c r="AG66" s="152" t="s">
        <v>1374</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76">
        <v>34</v>
      </c>
      <c r="B67" s="177" t="s">
        <v>1286</v>
      </c>
      <c r="C67" s="185" t="s">
        <v>1530</v>
      </c>
      <c r="D67" s="178" t="s">
        <v>446</v>
      </c>
      <c r="E67" s="179">
        <v>285.42599999999999</v>
      </c>
      <c r="F67" s="180"/>
      <c r="G67" s="181">
        <f t="shared" si="7"/>
        <v>0</v>
      </c>
      <c r="H67" s="180"/>
      <c r="I67" s="181">
        <f t="shared" si="8"/>
        <v>0</v>
      </c>
      <c r="J67" s="180"/>
      <c r="K67" s="181">
        <f t="shared" si="9"/>
        <v>0</v>
      </c>
      <c r="L67" s="181">
        <v>21</v>
      </c>
      <c r="M67" s="181">
        <f t="shared" si="10"/>
        <v>0</v>
      </c>
      <c r="N67" s="181">
        <v>0</v>
      </c>
      <c r="O67" s="181">
        <f t="shared" si="11"/>
        <v>0</v>
      </c>
      <c r="P67" s="181">
        <v>0</v>
      </c>
      <c r="Q67" s="181">
        <f t="shared" si="12"/>
        <v>0</v>
      </c>
      <c r="R67" s="181"/>
      <c r="S67" s="181" t="s">
        <v>254</v>
      </c>
      <c r="T67" s="182" t="s">
        <v>255</v>
      </c>
      <c r="U67" s="161">
        <v>0</v>
      </c>
      <c r="V67" s="161">
        <f t="shared" si="13"/>
        <v>0</v>
      </c>
      <c r="W67" s="161"/>
      <c r="X67" s="152"/>
      <c r="Y67" s="152"/>
      <c r="Z67" s="152"/>
      <c r="AA67" s="152"/>
      <c r="AB67" s="152"/>
      <c r="AC67" s="152"/>
      <c r="AD67" s="152"/>
      <c r="AE67" s="152"/>
      <c r="AF67" s="152"/>
      <c r="AG67" s="152" t="s">
        <v>1374</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76">
        <v>35</v>
      </c>
      <c r="B68" s="177" t="s">
        <v>1288</v>
      </c>
      <c r="C68" s="185" t="s">
        <v>1531</v>
      </c>
      <c r="D68" s="178" t="s">
        <v>446</v>
      </c>
      <c r="E68" s="179">
        <v>15</v>
      </c>
      <c r="F68" s="180"/>
      <c r="G68" s="181">
        <f t="shared" si="7"/>
        <v>0</v>
      </c>
      <c r="H68" s="180"/>
      <c r="I68" s="181">
        <f t="shared" si="8"/>
        <v>0</v>
      </c>
      <c r="J68" s="180"/>
      <c r="K68" s="181">
        <f t="shared" si="9"/>
        <v>0</v>
      </c>
      <c r="L68" s="181">
        <v>21</v>
      </c>
      <c r="M68" s="181">
        <f t="shared" si="10"/>
        <v>0</v>
      </c>
      <c r="N68" s="181">
        <v>0</v>
      </c>
      <c r="O68" s="181">
        <f t="shared" si="11"/>
        <v>0</v>
      </c>
      <c r="P68" s="181">
        <v>0</v>
      </c>
      <c r="Q68" s="181">
        <f t="shared" si="12"/>
        <v>0</v>
      </c>
      <c r="R68" s="181"/>
      <c r="S68" s="181" t="s">
        <v>254</v>
      </c>
      <c r="T68" s="182" t="s">
        <v>255</v>
      </c>
      <c r="U68" s="161">
        <v>0</v>
      </c>
      <c r="V68" s="161">
        <f t="shared" si="13"/>
        <v>0</v>
      </c>
      <c r="W68" s="161"/>
      <c r="X68" s="152"/>
      <c r="Y68" s="152"/>
      <c r="Z68" s="152"/>
      <c r="AA68" s="152"/>
      <c r="AB68" s="152"/>
      <c r="AC68" s="152"/>
      <c r="AD68" s="152"/>
      <c r="AE68" s="152"/>
      <c r="AF68" s="152"/>
      <c r="AG68" s="152" t="s">
        <v>1374</v>
      </c>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76">
        <v>36</v>
      </c>
      <c r="B69" s="177" t="s">
        <v>1290</v>
      </c>
      <c r="C69" s="185" t="s">
        <v>1532</v>
      </c>
      <c r="D69" s="178" t="s">
        <v>446</v>
      </c>
      <c r="E69" s="179">
        <v>30</v>
      </c>
      <c r="F69" s="180"/>
      <c r="G69" s="181">
        <f t="shared" si="7"/>
        <v>0</v>
      </c>
      <c r="H69" s="180"/>
      <c r="I69" s="181">
        <f t="shared" si="8"/>
        <v>0</v>
      </c>
      <c r="J69" s="180"/>
      <c r="K69" s="181">
        <f t="shared" si="9"/>
        <v>0</v>
      </c>
      <c r="L69" s="181">
        <v>21</v>
      </c>
      <c r="M69" s="181">
        <f t="shared" si="10"/>
        <v>0</v>
      </c>
      <c r="N69" s="181">
        <v>0</v>
      </c>
      <c r="O69" s="181">
        <f t="shared" si="11"/>
        <v>0</v>
      </c>
      <c r="P69" s="181">
        <v>0</v>
      </c>
      <c r="Q69" s="181">
        <f t="shared" si="12"/>
        <v>0</v>
      </c>
      <c r="R69" s="181"/>
      <c r="S69" s="181" t="s">
        <v>254</v>
      </c>
      <c r="T69" s="182" t="s">
        <v>255</v>
      </c>
      <c r="U69" s="161">
        <v>0</v>
      </c>
      <c r="V69" s="161">
        <f t="shared" si="13"/>
        <v>0</v>
      </c>
      <c r="W69" s="161"/>
      <c r="X69" s="152"/>
      <c r="Y69" s="152"/>
      <c r="Z69" s="152"/>
      <c r="AA69" s="152"/>
      <c r="AB69" s="152"/>
      <c r="AC69" s="152"/>
      <c r="AD69" s="152"/>
      <c r="AE69" s="152"/>
      <c r="AF69" s="152"/>
      <c r="AG69" s="152" t="s">
        <v>1374</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76">
        <v>37</v>
      </c>
      <c r="B70" s="177" t="s">
        <v>1292</v>
      </c>
      <c r="C70" s="185" t="s">
        <v>1533</v>
      </c>
      <c r="D70" s="178" t="s">
        <v>446</v>
      </c>
      <c r="E70" s="179">
        <v>90</v>
      </c>
      <c r="F70" s="180"/>
      <c r="G70" s="181">
        <f t="shared" si="7"/>
        <v>0</v>
      </c>
      <c r="H70" s="180"/>
      <c r="I70" s="181">
        <f t="shared" si="8"/>
        <v>0</v>
      </c>
      <c r="J70" s="180"/>
      <c r="K70" s="181">
        <f t="shared" si="9"/>
        <v>0</v>
      </c>
      <c r="L70" s="181">
        <v>21</v>
      </c>
      <c r="M70" s="181">
        <f t="shared" si="10"/>
        <v>0</v>
      </c>
      <c r="N70" s="181">
        <v>0</v>
      </c>
      <c r="O70" s="181">
        <f t="shared" si="11"/>
        <v>0</v>
      </c>
      <c r="P70" s="181">
        <v>0</v>
      </c>
      <c r="Q70" s="181">
        <f t="shared" si="12"/>
        <v>0</v>
      </c>
      <c r="R70" s="181"/>
      <c r="S70" s="181" t="s">
        <v>254</v>
      </c>
      <c r="T70" s="182" t="s">
        <v>255</v>
      </c>
      <c r="U70" s="161">
        <v>0</v>
      </c>
      <c r="V70" s="161">
        <f t="shared" si="13"/>
        <v>0</v>
      </c>
      <c r="W70" s="161"/>
      <c r="X70" s="152"/>
      <c r="Y70" s="152"/>
      <c r="Z70" s="152"/>
      <c r="AA70" s="152"/>
      <c r="AB70" s="152"/>
      <c r="AC70" s="152"/>
      <c r="AD70" s="152"/>
      <c r="AE70" s="152"/>
      <c r="AF70" s="152"/>
      <c r="AG70" s="152" t="s">
        <v>1374</v>
      </c>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76">
        <v>38</v>
      </c>
      <c r="B71" s="177" t="s">
        <v>1365</v>
      </c>
      <c r="C71" s="185" t="s">
        <v>1534</v>
      </c>
      <c r="D71" s="178" t="s">
        <v>446</v>
      </c>
      <c r="E71" s="179">
        <v>30</v>
      </c>
      <c r="F71" s="180"/>
      <c r="G71" s="181">
        <f t="shared" si="7"/>
        <v>0</v>
      </c>
      <c r="H71" s="180"/>
      <c r="I71" s="181">
        <f t="shared" si="8"/>
        <v>0</v>
      </c>
      <c r="J71" s="180"/>
      <c r="K71" s="181">
        <f t="shared" si="9"/>
        <v>0</v>
      </c>
      <c r="L71" s="181">
        <v>21</v>
      </c>
      <c r="M71" s="181">
        <f t="shared" si="10"/>
        <v>0</v>
      </c>
      <c r="N71" s="181">
        <v>0</v>
      </c>
      <c r="O71" s="181">
        <f t="shared" si="11"/>
        <v>0</v>
      </c>
      <c r="P71" s="181">
        <v>0</v>
      </c>
      <c r="Q71" s="181">
        <f t="shared" si="12"/>
        <v>0</v>
      </c>
      <c r="R71" s="181"/>
      <c r="S71" s="181" t="s">
        <v>254</v>
      </c>
      <c r="T71" s="182" t="s">
        <v>255</v>
      </c>
      <c r="U71" s="161">
        <v>0</v>
      </c>
      <c r="V71" s="161">
        <f t="shared" si="13"/>
        <v>0</v>
      </c>
      <c r="W71" s="161"/>
      <c r="X71" s="152"/>
      <c r="Y71" s="152"/>
      <c r="Z71" s="152"/>
      <c r="AA71" s="152"/>
      <c r="AB71" s="152"/>
      <c r="AC71" s="152"/>
      <c r="AD71" s="152"/>
      <c r="AE71" s="152"/>
      <c r="AF71" s="152"/>
      <c r="AG71" s="152" t="s">
        <v>1374</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76">
        <v>39</v>
      </c>
      <c r="B72" s="177" t="s">
        <v>1367</v>
      </c>
      <c r="C72" s="185" t="s">
        <v>1535</v>
      </c>
      <c r="D72" s="178" t="s">
        <v>446</v>
      </c>
      <c r="E72" s="179">
        <v>10</v>
      </c>
      <c r="F72" s="180"/>
      <c r="G72" s="181">
        <f t="shared" si="7"/>
        <v>0</v>
      </c>
      <c r="H72" s="180"/>
      <c r="I72" s="181">
        <f t="shared" si="8"/>
        <v>0</v>
      </c>
      <c r="J72" s="180"/>
      <c r="K72" s="181">
        <f t="shared" si="9"/>
        <v>0</v>
      </c>
      <c r="L72" s="181">
        <v>21</v>
      </c>
      <c r="M72" s="181">
        <f t="shared" si="10"/>
        <v>0</v>
      </c>
      <c r="N72" s="181">
        <v>0</v>
      </c>
      <c r="O72" s="181">
        <f t="shared" si="11"/>
        <v>0</v>
      </c>
      <c r="P72" s="181">
        <v>0</v>
      </c>
      <c r="Q72" s="181">
        <f t="shared" si="12"/>
        <v>0</v>
      </c>
      <c r="R72" s="181"/>
      <c r="S72" s="181" t="s">
        <v>254</v>
      </c>
      <c r="T72" s="182" t="s">
        <v>255</v>
      </c>
      <c r="U72" s="161">
        <v>0</v>
      </c>
      <c r="V72" s="161">
        <f t="shared" si="13"/>
        <v>0</v>
      </c>
      <c r="W72" s="161"/>
      <c r="X72" s="152"/>
      <c r="Y72" s="152"/>
      <c r="Z72" s="152"/>
      <c r="AA72" s="152"/>
      <c r="AB72" s="152"/>
      <c r="AC72" s="152"/>
      <c r="AD72" s="152"/>
      <c r="AE72" s="152"/>
      <c r="AF72" s="152"/>
      <c r="AG72" s="152" t="s">
        <v>1374</v>
      </c>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76">
        <v>40</v>
      </c>
      <c r="B73" s="177" t="s">
        <v>1369</v>
      </c>
      <c r="C73" s="185" t="s">
        <v>1536</v>
      </c>
      <c r="D73" s="178" t="s">
        <v>446</v>
      </c>
      <c r="E73" s="179">
        <v>52</v>
      </c>
      <c r="F73" s="180"/>
      <c r="G73" s="181">
        <f t="shared" si="7"/>
        <v>0</v>
      </c>
      <c r="H73" s="180"/>
      <c r="I73" s="181">
        <f t="shared" si="8"/>
        <v>0</v>
      </c>
      <c r="J73" s="180"/>
      <c r="K73" s="181">
        <f t="shared" si="9"/>
        <v>0</v>
      </c>
      <c r="L73" s="181">
        <v>21</v>
      </c>
      <c r="M73" s="181">
        <f t="shared" si="10"/>
        <v>0</v>
      </c>
      <c r="N73" s="181">
        <v>0</v>
      </c>
      <c r="O73" s="181">
        <f t="shared" si="11"/>
        <v>0</v>
      </c>
      <c r="P73" s="181">
        <v>0</v>
      </c>
      <c r="Q73" s="181">
        <f t="shared" si="12"/>
        <v>0</v>
      </c>
      <c r="R73" s="181"/>
      <c r="S73" s="181" t="s">
        <v>254</v>
      </c>
      <c r="T73" s="182" t="s">
        <v>255</v>
      </c>
      <c r="U73" s="161">
        <v>0</v>
      </c>
      <c r="V73" s="161">
        <f t="shared" si="13"/>
        <v>0</v>
      </c>
      <c r="W73" s="161"/>
      <c r="X73" s="152"/>
      <c r="Y73" s="152"/>
      <c r="Z73" s="152"/>
      <c r="AA73" s="152"/>
      <c r="AB73" s="152"/>
      <c r="AC73" s="152"/>
      <c r="AD73" s="152"/>
      <c r="AE73" s="152"/>
      <c r="AF73" s="152"/>
      <c r="AG73" s="152" t="s">
        <v>1374</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76">
        <v>41</v>
      </c>
      <c r="B74" s="177" t="s">
        <v>1371</v>
      </c>
      <c r="C74" s="185" t="s">
        <v>1537</v>
      </c>
      <c r="D74" s="178" t="s">
        <v>446</v>
      </c>
      <c r="E74" s="179">
        <v>52</v>
      </c>
      <c r="F74" s="180"/>
      <c r="G74" s="181">
        <f t="shared" si="7"/>
        <v>0</v>
      </c>
      <c r="H74" s="180"/>
      <c r="I74" s="181">
        <f t="shared" si="8"/>
        <v>0</v>
      </c>
      <c r="J74" s="180"/>
      <c r="K74" s="181">
        <f t="shared" si="9"/>
        <v>0</v>
      </c>
      <c r="L74" s="181">
        <v>21</v>
      </c>
      <c r="M74" s="181">
        <f t="shared" si="10"/>
        <v>0</v>
      </c>
      <c r="N74" s="181">
        <v>0</v>
      </c>
      <c r="O74" s="181">
        <f t="shared" si="11"/>
        <v>0</v>
      </c>
      <c r="P74" s="181">
        <v>0</v>
      </c>
      <c r="Q74" s="181">
        <f t="shared" si="12"/>
        <v>0</v>
      </c>
      <c r="R74" s="181"/>
      <c r="S74" s="181" t="s">
        <v>254</v>
      </c>
      <c r="T74" s="182" t="s">
        <v>255</v>
      </c>
      <c r="U74" s="161">
        <v>0</v>
      </c>
      <c r="V74" s="161">
        <f t="shared" si="13"/>
        <v>0</v>
      </c>
      <c r="W74" s="161"/>
      <c r="X74" s="152"/>
      <c r="Y74" s="152"/>
      <c r="Z74" s="152"/>
      <c r="AA74" s="152"/>
      <c r="AB74" s="152"/>
      <c r="AC74" s="152"/>
      <c r="AD74" s="152"/>
      <c r="AE74" s="152"/>
      <c r="AF74" s="152"/>
      <c r="AG74" s="152" t="s">
        <v>1374</v>
      </c>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76">
        <v>42</v>
      </c>
      <c r="B75" s="177" t="s">
        <v>1503</v>
      </c>
      <c r="C75" s="185" t="s">
        <v>1538</v>
      </c>
      <c r="D75" s="178" t="s">
        <v>446</v>
      </c>
      <c r="E75" s="179">
        <v>9</v>
      </c>
      <c r="F75" s="180"/>
      <c r="G75" s="181">
        <f t="shared" si="7"/>
        <v>0</v>
      </c>
      <c r="H75" s="180"/>
      <c r="I75" s="181">
        <f t="shared" si="8"/>
        <v>0</v>
      </c>
      <c r="J75" s="180"/>
      <c r="K75" s="181">
        <f t="shared" si="9"/>
        <v>0</v>
      </c>
      <c r="L75" s="181">
        <v>21</v>
      </c>
      <c r="M75" s="181">
        <f t="shared" si="10"/>
        <v>0</v>
      </c>
      <c r="N75" s="181">
        <v>0</v>
      </c>
      <c r="O75" s="181">
        <f t="shared" si="11"/>
        <v>0</v>
      </c>
      <c r="P75" s="181">
        <v>0</v>
      </c>
      <c r="Q75" s="181">
        <f t="shared" si="12"/>
        <v>0</v>
      </c>
      <c r="R75" s="181"/>
      <c r="S75" s="181" t="s">
        <v>254</v>
      </c>
      <c r="T75" s="182" t="s">
        <v>255</v>
      </c>
      <c r="U75" s="161">
        <v>0</v>
      </c>
      <c r="V75" s="161">
        <f t="shared" si="13"/>
        <v>0</v>
      </c>
      <c r="W75" s="161"/>
      <c r="X75" s="152"/>
      <c r="Y75" s="152"/>
      <c r="Z75" s="152"/>
      <c r="AA75" s="152"/>
      <c r="AB75" s="152"/>
      <c r="AC75" s="152"/>
      <c r="AD75" s="152"/>
      <c r="AE75" s="152"/>
      <c r="AF75" s="152"/>
      <c r="AG75" s="152" t="s">
        <v>1374</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76">
        <v>43</v>
      </c>
      <c r="B76" s="177" t="s">
        <v>1505</v>
      </c>
      <c r="C76" s="185" t="s">
        <v>1539</v>
      </c>
      <c r="D76" s="178" t="s">
        <v>446</v>
      </c>
      <c r="E76" s="179">
        <v>2</v>
      </c>
      <c r="F76" s="180"/>
      <c r="G76" s="181">
        <f t="shared" si="7"/>
        <v>0</v>
      </c>
      <c r="H76" s="180"/>
      <c r="I76" s="181">
        <f t="shared" si="8"/>
        <v>0</v>
      </c>
      <c r="J76" s="180"/>
      <c r="K76" s="181">
        <f t="shared" si="9"/>
        <v>0</v>
      </c>
      <c r="L76" s="181">
        <v>21</v>
      </c>
      <c r="M76" s="181">
        <f t="shared" si="10"/>
        <v>0</v>
      </c>
      <c r="N76" s="181">
        <v>0</v>
      </c>
      <c r="O76" s="181">
        <f t="shared" si="11"/>
        <v>0</v>
      </c>
      <c r="P76" s="181">
        <v>0</v>
      </c>
      <c r="Q76" s="181">
        <f t="shared" si="12"/>
        <v>0</v>
      </c>
      <c r="R76" s="181"/>
      <c r="S76" s="181" t="s">
        <v>254</v>
      </c>
      <c r="T76" s="182" t="s">
        <v>255</v>
      </c>
      <c r="U76" s="161">
        <v>0</v>
      </c>
      <c r="V76" s="161">
        <f t="shared" si="13"/>
        <v>0</v>
      </c>
      <c r="W76" s="161"/>
      <c r="X76" s="152"/>
      <c r="Y76" s="152"/>
      <c r="Z76" s="152"/>
      <c r="AA76" s="152"/>
      <c r="AB76" s="152"/>
      <c r="AC76" s="152"/>
      <c r="AD76" s="152"/>
      <c r="AE76" s="152"/>
      <c r="AF76" s="152"/>
      <c r="AG76" s="152" t="s">
        <v>1374</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76">
        <v>44</v>
      </c>
      <c r="B77" s="177" t="s">
        <v>1507</v>
      </c>
      <c r="C77" s="185" t="s">
        <v>1540</v>
      </c>
      <c r="D77" s="178" t="s">
        <v>446</v>
      </c>
      <c r="E77" s="179">
        <v>1</v>
      </c>
      <c r="F77" s="180"/>
      <c r="G77" s="181">
        <f t="shared" si="7"/>
        <v>0</v>
      </c>
      <c r="H77" s="180"/>
      <c r="I77" s="181">
        <f t="shared" si="8"/>
        <v>0</v>
      </c>
      <c r="J77" s="180"/>
      <c r="K77" s="181">
        <f t="shared" si="9"/>
        <v>0</v>
      </c>
      <c r="L77" s="181">
        <v>21</v>
      </c>
      <c r="M77" s="181">
        <f t="shared" si="10"/>
        <v>0</v>
      </c>
      <c r="N77" s="181">
        <v>0</v>
      </c>
      <c r="O77" s="181">
        <f t="shared" si="11"/>
        <v>0</v>
      </c>
      <c r="P77" s="181">
        <v>0</v>
      </c>
      <c r="Q77" s="181">
        <f t="shared" si="12"/>
        <v>0</v>
      </c>
      <c r="R77" s="181"/>
      <c r="S77" s="181" t="s">
        <v>254</v>
      </c>
      <c r="T77" s="182" t="s">
        <v>255</v>
      </c>
      <c r="U77" s="161">
        <v>0</v>
      </c>
      <c r="V77" s="161">
        <f t="shared" si="13"/>
        <v>0</v>
      </c>
      <c r="W77" s="161"/>
      <c r="X77" s="152"/>
      <c r="Y77" s="152"/>
      <c r="Z77" s="152"/>
      <c r="AA77" s="152"/>
      <c r="AB77" s="152"/>
      <c r="AC77" s="152"/>
      <c r="AD77" s="152"/>
      <c r="AE77" s="152"/>
      <c r="AF77" s="152"/>
      <c r="AG77" s="152" t="s">
        <v>1374</v>
      </c>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76">
        <v>45</v>
      </c>
      <c r="B78" s="177" t="s">
        <v>1509</v>
      </c>
      <c r="C78" s="185" t="s">
        <v>1541</v>
      </c>
      <c r="D78" s="178" t="s">
        <v>446</v>
      </c>
      <c r="E78" s="179">
        <v>3</v>
      </c>
      <c r="F78" s="180"/>
      <c r="G78" s="181">
        <f t="shared" si="7"/>
        <v>0</v>
      </c>
      <c r="H78" s="180"/>
      <c r="I78" s="181">
        <f t="shared" si="8"/>
        <v>0</v>
      </c>
      <c r="J78" s="180"/>
      <c r="K78" s="181">
        <f t="shared" si="9"/>
        <v>0</v>
      </c>
      <c r="L78" s="181">
        <v>21</v>
      </c>
      <c r="M78" s="181">
        <f t="shared" si="10"/>
        <v>0</v>
      </c>
      <c r="N78" s="181">
        <v>0</v>
      </c>
      <c r="O78" s="181">
        <f t="shared" si="11"/>
        <v>0</v>
      </c>
      <c r="P78" s="181">
        <v>0</v>
      </c>
      <c r="Q78" s="181">
        <f t="shared" si="12"/>
        <v>0</v>
      </c>
      <c r="R78" s="181"/>
      <c r="S78" s="181" t="s">
        <v>254</v>
      </c>
      <c r="T78" s="182" t="s">
        <v>255</v>
      </c>
      <c r="U78" s="161">
        <v>0</v>
      </c>
      <c r="V78" s="161">
        <f t="shared" si="13"/>
        <v>0</v>
      </c>
      <c r="W78" s="161"/>
      <c r="X78" s="152"/>
      <c r="Y78" s="152"/>
      <c r="Z78" s="152"/>
      <c r="AA78" s="152"/>
      <c r="AB78" s="152"/>
      <c r="AC78" s="152"/>
      <c r="AD78" s="152"/>
      <c r="AE78" s="152"/>
      <c r="AF78" s="152"/>
      <c r="AG78" s="152" t="s">
        <v>1374</v>
      </c>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76">
        <v>46</v>
      </c>
      <c r="B79" s="177" t="s">
        <v>1511</v>
      </c>
      <c r="C79" s="185" t="s">
        <v>1542</v>
      </c>
      <c r="D79" s="178" t="s">
        <v>446</v>
      </c>
      <c r="E79" s="179">
        <v>1</v>
      </c>
      <c r="F79" s="180"/>
      <c r="G79" s="181">
        <f t="shared" si="7"/>
        <v>0</v>
      </c>
      <c r="H79" s="180"/>
      <c r="I79" s="181">
        <f t="shared" si="8"/>
        <v>0</v>
      </c>
      <c r="J79" s="180"/>
      <c r="K79" s="181">
        <f t="shared" si="9"/>
        <v>0</v>
      </c>
      <c r="L79" s="181">
        <v>21</v>
      </c>
      <c r="M79" s="181">
        <f t="shared" si="10"/>
        <v>0</v>
      </c>
      <c r="N79" s="181">
        <v>0</v>
      </c>
      <c r="O79" s="181">
        <f t="shared" si="11"/>
        <v>0</v>
      </c>
      <c r="P79" s="181">
        <v>0</v>
      </c>
      <c r="Q79" s="181">
        <f t="shared" si="12"/>
        <v>0</v>
      </c>
      <c r="R79" s="181"/>
      <c r="S79" s="181" t="s">
        <v>254</v>
      </c>
      <c r="T79" s="182" t="s">
        <v>255</v>
      </c>
      <c r="U79" s="161">
        <v>0</v>
      </c>
      <c r="V79" s="161">
        <f t="shared" si="13"/>
        <v>0</v>
      </c>
      <c r="W79" s="161"/>
      <c r="X79" s="152"/>
      <c r="Y79" s="152"/>
      <c r="Z79" s="152"/>
      <c r="AA79" s="152"/>
      <c r="AB79" s="152"/>
      <c r="AC79" s="152"/>
      <c r="AD79" s="152"/>
      <c r="AE79" s="152"/>
      <c r="AF79" s="152"/>
      <c r="AG79" s="152" t="s">
        <v>1374</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76">
        <v>47</v>
      </c>
      <c r="B80" s="177" t="s">
        <v>1513</v>
      </c>
      <c r="C80" s="185" t="s">
        <v>1543</v>
      </c>
      <c r="D80" s="178" t="s">
        <v>446</v>
      </c>
      <c r="E80" s="179">
        <v>3</v>
      </c>
      <c r="F80" s="180"/>
      <c r="G80" s="181">
        <f t="shared" si="7"/>
        <v>0</v>
      </c>
      <c r="H80" s="180"/>
      <c r="I80" s="181">
        <f t="shared" si="8"/>
        <v>0</v>
      </c>
      <c r="J80" s="180"/>
      <c r="K80" s="181">
        <f t="shared" si="9"/>
        <v>0</v>
      </c>
      <c r="L80" s="181">
        <v>21</v>
      </c>
      <c r="M80" s="181">
        <f t="shared" si="10"/>
        <v>0</v>
      </c>
      <c r="N80" s="181">
        <v>0</v>
      </c>
      <c r="O80" s="181">
        <f t="shared" si="11"/>
        <v>0</v>
      </c>
      <c r="P80" s="181">
        <v>0</v>
      </c>
      <c r="Q80" s="181">
        <f t="shared" si="12"/>
        <v>0</v>
      </c>
      <c r="R80" s="181"/>
      <c r="S80" s="181" t="s">
        <v>254</v>
      </c>
      <c r="T80" s="182" t="s">
        <v>255</v>
      </c>
      <c r="U80" s="161">
        <v>0</v>
      </c>
      <c r="V80" s="161">
        <f t="shared" si="13"/>
        <v>0</v>
      </c>
      <c r="W80" s="161"/>
      <c r="X80" s="152"/>
      <c r="Y80" s="152"/>
      <c r="Z80" s="152"/>
      <c r="AA80" s="152"/>
      <c r="AB80" s="152"/>
      <c r="AC80" s="152"/>
      <c r="AD80" s="152"/>
      <c r="AE80" s="152"/>
      <c r="AF80" s="152"/>
      <c r="AG80" s="152" t="s">
        <v>1374</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76">
        <v>48</v>
      </c>
      <c r="B81" s="177" t="s">
        <v>1515</v>
      </c>
      <c r="C81" s="185" t="s">
        <v>1544</v>
      </c>
      <c r="D81" s="178" t="s">
        <v>446</v>
      </c>
      <c r="E81" s="179">
        <v>1</v>
      </c>
      <c r="F81" s="180"/>
      <c r="G81" s="181">
        <f t="shared" si="7"/>
        <v>0</v>
      </c>
      <c r="H81" s="180"/>
      <c r="I81" s="181">
        <f t="shared" si="8"/>
        <v>0</v>
      </c>
      <c r="J81" s="180"/>
      <c r="K81" s="181">
        <f t="shared" si="9"/>
        <v>0</v>
      </c>
      <c r="L81" s="181">
        <v>21</v>
      </c>
      <c r="M81" s="181">
        <f t="shared" si="10"/>
        <v>0</v>
      </c>
      <c r="N81" s="181">
        <v>0</v>
      </c>
      <c r="O81" s="181">
        <f t="shared" si="11"/>
        <v>0</v>
      </c>
      <c r="P81" s="181">
        <v>0</v>
      </c>
      <c r="Q81" s="181">
        <f t="shared" si="12"/>
        <v>0</v>
      </c>
      <c r="R81" s="181"/>
      <c r="S81" s="181" t="s">
        <v>254</v>
      </c>
      <c r="T81" s="182" t="s">
        <v>255</v>
      </c>
      <c r="U81" s="161">
        <v>0</v>
      </c>
      <c r="V81" s="161">
        <f t="shared" si="13"/>
        <v>0</v>
      </c>
      <c r="W81" s="161"/>
      <c r="X81" s="152"/>
      <c r="Y81" s="152"/>
      <c r="Z81" s="152"/>
      <c r="AA81" s="152"/>
      <c r="AB81" s="152"/>
      <c r="AC81" s="152"/>
      <c r="AD81" s="152"/>
      <c r="AE81" s="152"/>
      <c r="AF81" s="152"/>
      <c r="AG81" s="152" t="s">
        <v>1374</v>
      </c>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1" x14ac:dyDescent="0.2">
      <c r="A82" s="176">
        <v>49</v>
      </c>
      <c r="B82" s="177" t="s">
        <v>1517</v>
      </c>
      <c r="C82" s="185" t="s">
        <v>1545</v>
      </c>
      <c r="D82" s="178" t="s">
        <v>446</v>
      </c>
      <c r="E82" s="179">
        <v>1</v>
      </c>
      <c r="F82" s="180"/>
      <c r="G82" s="181">
        <f t="shared" si="7"/>
        <v>0</v>
      </c>
      <c r="H82" s="180"/>
      <c r="I82" s="181">
        <f t="shared" si="8"/>
        <v>0</v>
      </c>
      <c r="J82" s="180"/>
      <c r="K82" s="181">
        <f t="shared" si="9"/>
        <v>0</v>
      </c>
      <c r="L82" s="181">
        <v>21</v>
      </c>
      <c r="M82" s="181">
        <f t="shared" si="10"/>
        <v>0</v>
      </c>
      <c r="N82" s="181">
        <v>0</v>
      </c>
      <c r="O82" s="181">
        <f t="shared" si="11"/>
        <v>0</v>
      </c>
      <c r="P82" s="181">
        <v>0</v>
      </c>
      <c r="Q82" s="181">
        <f t="shared" si="12"/>
        <v>0</v>
      </c>
      <c r="R82" s="181"/>
      <c r="S82" s="181" t="s">
        <v>254</v>
      </c>
      <c r="T82" s="182" t="s">
        <v>255</v>
      </c>
      <c r="U82" s="161">
        <v>0</v>
      </c>
      <c r="V82" s="161">
        <f t="shared" si="13"/>
        <v>0</v>
      </c>
      <c r="W82" s="161"/>
      <c r="X82" s="152"/>
      <c r="Y82" s="152"/>
      <c r="Z82" s="152"/>
      <c r="AA82" s="152"/>
      <c r="AB82" s="152"/>
      <c r="AC82" s="152"/>
      <c r="AD82" s="152"/>
      <c r="AE82" s="152"/>
      <c r="AF82" s="152"/>
      <c r="AG82" s="152" t="s">
        <v>1374</v>
      </c>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x14ac:dyDescent="0.2">
      <c r="A83" s="163" t="s">
        <v>249</v>
      </c>
      <c r="B83" s="164" t="s">
        <v>216</v>
      </c>
      <c r="C83" s="184" t="s">
        <v>217</v>
      </c>
      <c r="D83" s="165"/>
      <c r="E83" s="166"/>
      <c r="F83" s="167"/>
      <c r="G83" s="167">
        <f>SUMIF(AG84:AG86,"&lt;&gt;NOR",G84:G86)</f>
        <v>0</v>
      </c>
      <c r="H83" s="167"/>
      <c r="I83" s="167">
        <f>SUM(I84:I86)</f>
        <v>0</v>
      </c>
      <c r="J83" s="167"/>
      <c r="K83" s="167">
        <f>SUM(K84:K86)</f>
        <v>0</v>
      </c>
      <c r="L83" s="167"/>
      <c r="M83" s="167">
        <f>SUM(M84:M86)</f>
        <v>0</v>
      </c>
      <c r="N83" s="167"/>
      <c r="O83" s="167">
        <f>SUM(O84:O86)</f>
        <v>0</v>
      </c>
      <c r="P83" s="167"/>
      <c r="Q83" s="167">
        <f>SUM(Q84:Q86)</f>
        <v>0</v>
      </c>
      <c r="R83" s="167"/>
      <c r="S83" s="167"/>
      <c r="T83" s="168"/>
      <c r="U83" s="162"/>
      <c r="V83" s="162">
        <f>SUM(V84:V86)</f>
        <v>10.32</v>
      </c>
      <c r="W83" s="162"/>
      <c r="AG83" t="s">
        <v>250</v>
      </c>
    </row>
    <row r="84" spans="1:60" outlineLevel="1" x14ac:dyDescent="0.2">
      <c r="A84" s="169">
        <v>50</v>
      </c>
      <c r="B84" s="170" t="s">
        <v>1546</v>
      </c>
      <c r="C84" s="186" t="s">
        <v>1547</v>
      </c>
      <c r="D84" s="171" t="s">
        <v>1413</v>
      </c>
      <c r="E84" s="172">
        <v>2.15</v>
      </c>
      <c r="F84" s="173"/>
      <c r="G84" s="174">
        <f>ROUND(E84*F84,2)</f>
        <v>0</v>
      </c>
      <c r="H84" s="173"/>
      <c r="I84" s="174">
        <f>ROUND(E84*H84,2)</f>
        <v>0</v>
      </c>
      <c r="J84" s="173"/>
      <c r="K84" s="174">
        <f>ROUND(E84*J84,2)</f>
        <v>0</v>
      </c>
      <c r="L84" s="174">
        <v>21</v>
      </c>
      <c r="M84" s="174">
        <f>G84*(1+L84/100)</f>
        <v>0</v>
      </c>
      <c r="N84" s="174">
        <v>0</v>
      </c>
      <c r="O84" s="174">
        <f>ROUND(E84*N84,2)</f>
        <v>0</v>
      </c>
      <c r="P84" s="174">
        <v>0</v>
      </c>
      <c r="Q84" s="174">
        <f>ROUND(E84*P84,2)</f>
        <v>0</v>
      </c>
      <c r="R84" s="174"/>
      <c r="S84" s="174" t="s">
        <v>261</v>
      </c>
      <c r="T84" s="175" t="s">
        <v>261</v>
      </c>
      <c r="U84" s="161">
        <v>4.8</v>
      </c>
      <c r="V84" s="161">
        <f>ROUND(E84*U84,2)</f>
        <v>10.32</v>
      </c>
      <c r="W84" s="161"/>
      <c r="X84" s="152"/>
      <c r="Y84" s="152"/>
      <c r="Z84" s="152"/>
      <c r="AA84" s="152"/>
      <c r="AB84" s="152"/>
      <c r="AC84" s="152"/>
      <c r="AD84" s="152"/>
      <c r="AE84" s="152"/>
      <c r="AF84" s="152"/>
      <c r="AG84" s="152" t="s">
        <v>1272</v>
      </c>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4" t="s">
        <v>1548</v>
      </c>
      <c r="D85" s="190"/>
      <c r="E85" s="191"/>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0</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4" t="s">
        <v>1549</v>
      </c>
      <c r="D86" s="190"/>
      <c r="E86" s="191">
        <v>2.15</v>
      </c>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x14ac:dyDescent="0.2">
      <c r="A87" s="5"/>
      <c r="B87" s="6"/>
      <c r="C87" s="187"/>
      <c r="D87" s="8"/>
      <c r="E87" s="5"/>
      <c r="F87" s="5"/>
      <c r="G87" s="5"/>
      <c r="H87" s="5"/>
      <c r="I87" s="5"/>
      <c r="J87" s="5"/>
      <c r="K87" s="5"/>
      <c r="L87" s="5"/>
      <c r="M87" s="5"/>
      <c r="N87" s="5"/>
      <c r="O87" s="5"/>
      <c r="P87" s="5"/>
      <c r="Q87" s="5"/>
      <c r="R87" s="5"/>
      <c r="S87" s="5"/>
      <c r="T87" s="5"/>
      <c r="U87" s="5"/>
      <c r="V87" s="5"/>
      <c r="W87" s="5"/>
      <c r="AE87">
        <v>15</v>
      </c>
      <c r="AF87">
        <v>21</v>
      </c>
    </row>
    <row r="88" spans="1:60" x14ac:dyDescent="0.2">
      <c r="A88" s="155"/>
      <c r="B88" s="156" t="s">
        <v>29</v>
      </c>
      <c r="C88" s="188"/>
      <c r="D88" s="157"/>
      <c r="E88" s="158"/>
      <c r="F88" s="158"/>
      <c r="G88" s="183">
        <f>G8+G30+G34+G39+G59+G83</f>
        <v>0</v>
      </c>
      <c r="H88" s="5"/>
      <c r="I88" s="5"/>
      <c r="J88" s="5"/>
      <c r="K88" s="5"/>
      <c r="L88" s="5"/>
      <c r="M88" s="5"/>
      <c r="N88" s="5"/>
      <c r="O88" s="5"/>
      <c r="P88" s="5"/>
      <c r="Q88" s="5"/>
      <c r="R88" s="5"/>
      <c r="S88" s="5"/>
      <c r="T88" s="5"/>
      <c r="U88" s="5"/>
      <c r="V88" s="5"/>
      <c r="W88" s="5"/>
      <c r="AE88">
        <f>SUMIF(L7:L86,AE87,G7:G86)</f>
        <v>0</v>
      </c>
      <c r="AF88">
        <f>SUMIF(L7:L86,AF87,G7:G86)</f>
        <v>0</v>
      </c>
      <c r="AG88" t="s">
        <v>288</v>
      </c>
    </row>
    <row r="89" spans="1:60" x14ac:dyDescent="0.2">
      <c r="A89" s="253" t="s">
        <v>386</v>
      </c>
      <c r="B89" s="253"/>
      <c r="C89" s="187"/>
      <c r="D89" s="8"/>
      <c r="E89" s="5"/>
      <c r="F89" s="5"/>
      <c r="G89" s="5"/>
      <c r="H89" s="5"/>
      <c r="I89" s="5"/>
      <c r="J89" s="5"/>
      <c r="K89" s="5"/>
      <c r="L89" s="5"/>
      <c r="M89" s="5"/>
      <c r="N89" s="5"/>
      <c r="O89" s="5"/>
      <c r="P89" s="5"/>
      <c r="Q89" s="5"/>
      <c r="R89" s="5"/>
      <c r="S89" s="5"/>
      <c r="T89" s="5"/>
      <c r="U89" s="5"/>
      <c r="V89" s="5"/>
      <c r="W89" s="5"/>
    </row>
    <row r="90" spans="1:60" x14ac:dyDescent="0.2">
      <c r="A90" s="5"/>
      <c r="B90" s="6" t="s">
        <v>1294</v>
      </c>
      <c r="C90" s="187" t="s">
        <v>1295</v>
      </c>
      <c r="D90" s="8"/>
      <c r="E90" s="5"/>
      <c r="F90" s="5"/>
      <c r="G90" s="5"/>
      <c r="H90" s="5"/>
      <c r="I90" s="5"/>
      <c r="J90" s="5"/>
      <c r="K90" s="5"/>
      <c r="L90" s="5"/>
      <c r="M90" s="5"/>
      <c r="N90" s="5"/>
      <c r="O90" s="5"/>
      <c r="P90" s="5"/>
      <c r="Q90" s="5"/>
      <c r="R90" s="5"/>
      <c r="S90" s="5"/>
      <c r="T90" s="5"/>
      <c r="U90" s="5"/>
      <c r="V90" s="5"/>
      <c r="W90" s="5"/>
      <c r="AG90" t="s">
        <v>389</v>
      </c>
    </row>
    <row r="91" spans="1:60" x14ac:dyDescent="0.2">
      <c r="A91" s="5"/>
      <c r="B91" s="6" t="s">
        <v>1296</v>
      </c>
      <c r="C91" s="187" t="s">
        <v>1297</v>
      </c>
      <c r="D91" s="8"/>
      <c r="E91" s="5"/>
      <c r="F91" s="5"/>
      <c r="G91" s="5"/>
      <c r="H91" s="5"/>
      <c r="I91" s="5"/>
      <c r="J91" s="5"/>
      <c r="K91" s="5"/>
      <c r="L91" s="5"/>
      <c r="M91" s="5"/>
      <c r="N91" s="5"/>
      <c r="O91" s="5"/>
      <c r="P91" s="5"/>
      <c r="Q91" s="5"/>
      <c r="R91" s="5"/>
      <c r="S91" s="5"/>
      <c r="T91" s="5"/>
      <c r="U91" s="5"/>
      <c r="V91" s="5"/>
      <c r="W91" s="5"/>
      <c r="AG91" t="s">
        <v>392</v>
      </c>
    </row>
    <row r="92" spans="1:60" x14ac:dyDescent="0.2">
      <c r="A92" s="5"/>
      <c r="B92" s="6"/>
      <c r="C92" s="187" t="s">
        <v>393</v>
      </c>
      <c r="D92" s="8"/>
      <c r="E92" s="5"/>
      <c r="F92" s="5"/>
      <c r="G92" s="5"/>
      <c r="H92" s="5"/>
      <c r="I92" s="5"/>
      <c r="J92" s="5"/>
      <c r="K92" s="5"/>
      <c r="L92" s="5"/>
      <c r="M92" s="5"/>
      <c r="N92" s="5"/>
      <c r="O92" s="5"/>
      <c r="P92" s="5"/>
      <c r="Q92" s="5"/>
      <c r="R92" s="5"/>
      <c r="S92" s="5"/>
      <c r="T92" s="5"/>
      <c r="U92" s="5"/>
      <c r="V92" s="5"/>
      <c r="W92" s="5"/>
      <c r="AG92" t="s">
        <v>394</v>
      </c>
    </row>
    <row r="93" spans="1:60" x14ac:dyDescent="0.2">
      <c r="A93" s="5"/>
      <c r="B93" s="6"/>
      <c r="C93" s="187"/>
      <c r="D93" s="8"/>
      <c r="E93" s="5"/>
      <c r="F93" s="5"/>
      <c r="G93" s="5"/>
      <c r="H93" s="5"/>
      <c r="I93" s="5"/>
      <c r="J93" s="5"/>
      <c r="K93" s="5"/>
      <c r="L93" s="5"/>
      <c r="M93" s="5"/>
      <c r="N93" s="5"/>
      <c r="O93" s="5"/>
      <c r="P93" s="5"/>
      <c r="Q93" s="5"/>
      <c r="R93" s="5"/>
      <c r="S93" s="5"/>
      <c r="T93" s="5"/>
      <c r="U93" s="5"/>
      <c r="V93" s="5"/>
      <c r="W93" s="5"/>
    </row>
    <row r="94" spans="1:60" x14ac:dyDescent="0.2">
      <c r="C94" s="189"/>
      <c r="D94" s="143"/>
      <c r="AG94" t="s">
        <v>289</v>
      </c>
    </row>
    <row r="95" spans="1:60" x14ac:dyDescent="0.2">
      <c r="D95" s="143"/>
    </row>
    <row r="96" spans="1:60"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8">
    <mergeCell ref="A1:G1"/>
    <mergeCell ref="C2:G2"/>
    <mergeCell ref="C3:G3"/>
    <mergeCell ref="C4:G4"/>
    <mergeCell ref="A89:B89"/>
    <mergeCell ref="C10:G10"/>
    <mergeCell ref="C14:G14"/>
    <mergeCell ref="C18:G1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86</v>
      </c>
      <c r="C3" s="247" t="s">
        <v>87</v>
      </c>
      <c r="D3" s="248"/>
      <c r="E3" s="248"/>
      <c r="F3" s="248"/>
      <c r="G3" s="249"/>
      <c r="AC3" s="90" t="s">
        <v>225</v>
      </c>
      <c r="AG3" t="s">
        <v>227</v>
      </c>
    </row>
    <row r="4" spans="1:60" ht="24.95" customHeight="1" x14ac:dyDescent="0.2">
      <c r="A4" s="145" t="s">
        <v>9</v>
      </c>
      <c r="B4" s="146" t="s">
        <v>94</v>
      </c>
      <c r="C4" s="250" t="s">
        <v>95</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190</v>
      </c>
      <c r="C8" s="184" t="s">
        <v>191</v>
      </c>
      <c r="D8" s="165"/>
      <c r="E8" s="166"/>
      <c r="F8" s="167"/>
      <c r="G8" s="167">
        <f>SUMIF(AG9:AG14,"&lt;&gt;NOR",G9:G14)</f>
        <v>0</v>
      </c>
      <c r="H8" s="167"/>
      <c r="I8" s="167">
        <f>SUM(I9:I14)</f>
        <v>0</v>
      </c>
      <c r="J8" s="167"/>
      <c r="K8" s="167">
        <f>SUM(K9:K14)</f>
        <v>0</v>
      </c>
      <c r="L8" s="167"/>
      <c r="M8" s="167">
        <f>SUM(M9:M14)</f>
        <v>0</v>
      </c>
      <c r="N8" s="167"/>
      <c r="O8" s="167">
        <f>SUM(O9:O14)</f>
        <v>0</v>
      </c>
      <c r="P8" s="167"/>
      <c r="Q8" s="167">
        <f>SUM(Q9:Q14)</f>
        <v>0</v>
      </c>
      <c r="R8" s="167"/>
      <c r="S8" s="167"/>
      <c r="T8" s="168"/>
      <c r="U8" s="162"/>
      <c r="V8" s="162">
        <f>SUM(V9:V14)</f>
        <v>0</v>
      </c>
      <c r="W8" s="162"/>
      <c r="AG8" t="s">
        <v>250</v>
      </c>
    </row>
    <row r="9" spans="1:60" outlineLevel="1" x14ac:dyDescent="0.2">
      <c r="A9" s="176">
        <v>1</v>
      </c>
      <c r="B9" s="177" t="s">
        <v>504</v>
      </c>
      <c r="C9" s="185" t="s">
        <v>1550</v>
      </c>
      <c r="D9" s="178" t="s">
        <v>446</v>
      </c>
      <c r="E9" s="179">
        <v>2</v>
      </c>
      <c r="F9" s="180"/>
      <c r="G9" s="181">
        <f t="shared" ref="G9:G14" si="0">ROUND(E9*F9,2)</f>
        <v>0</v>
      </c>
      <c r="H9" s="180"/>
      <c r="I9" s="181">
        <f t="shared" ref="I9:I14" si="1">ROUND(E9*H9,2)</f>
        <v>0</v>
      </c>
      <c r="J9" s="180"/>
      <c r="K9" s="181">
        <f t="shared" ref="K9:K14" si="2">ROUND(E9*J9,2)</f>
        <v>0</v>
      </c>
      <c r="L9" s="181">
        <v>21</v>
      </c>
      <c r="M9" s="181">
        <f t="shared" ref="M9:M14" si="3">G9*(1+L9/100)</f>
        <v>0</v>
      </c>
      <c r="N9" s="181">
        <v>0</v>
      </c>
      <c r="O9" s="181">
        <f t="shared" ref="O9:O14" si="4">ROUND(E9*N9,2)</f>
        <v>0</v>
      </c>
      <c r="P9" s="181">
        <v>0</v>
      </c>
      <c r="Q9" s="181">
        <f t="shared" ref="Q9:Q14" si="5">ROUND(E9*P9,2)</f>
        <v>0</v>
      </c>
      <c r="R9" s="181"/>
      <c r="S9" s="181" t="s">
        <v>254</v>
      </c>
      <c r="T9" s="182" t="s">
        <v>255</v>
      </c>
      <c r="U9" s="161">
        <v>0</v>
      </c>
      <c r="V9" s="161">
        <f t="shared" ref="V9:V14" si="6">ROUND(E9*U9,2)</f>
        <v>0</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76">
        <v>2</v>
      </c>
      <c r="B10" s="177" t="s">
        <v>1282</v>
      </c>
      <c r="C10" s="185" t="s">
        <v>1551</v>
      </c>
      <c r="D10" s="178" t="s">
        <v>1552</v>
      </c>
      <c r="E10" s="179">
        <v>8</v>
      </c>
      <c r="F10" s="180"/>
      <c r="G10" s="181">
        <f t="shared" si="0"/>
        <v>0</v>
      </c>
      <c r="H10" s="180"/>
      <c r="I10" s="181">
        <f t="shared" si="1"/>
        <v>0</v>
      </c>
      <c r="J10" s="180"/>
      <c r="K10" s="181">
        <f t="shared" si="2"/>
        <v>0</v>
      </c>
      <c r="L10" s="181">
        <v>21</v>
      </c>
      <c r="M10" s="181">
        <f t="shared" si="3"/>
        <v>0</v>
      </c>
      <c r="N10" s="181">
        <v>0</v>
      </c>
      <c r="O10" s="181">
        <f t="shared" si="4"/>
        <v>0</v>
      </c>
      <c r="P10" s="181">
        <v>0</v>
      </c>
      <c r="Q10" s="181">
        <f t="shared" si="5"/>
        <v>0</v>
      </c>
      <c r="R10" s="181"/>
      <c r="S10" s="181" t="s">
        <v>254</v>
      </c>
      <c r="T10" s="182" t="s">
        <v>255</v>
      </c>
      <c r="U10" s="161">
        <v>0</v>
      </c>
      <c r="V10" s="161">
        <f t="shared" si="6"/>
        <v>0</v>
      </c>
      <c r="W10" s="161"/>
      <c r="X10" s="152"/>
      <c r="Y10" s="152"/>
      <c r="Z10" s="152"/>
      <c r="AA10" s="152"/>
      <c r="AB10" s="152"/>
      <c r="AC10" s="152"/>
      <c r="AD10" s="152"/>
      <c r="AE10" s="152"/>
      <c r="AF10" s="152"/>
      <c r="AG10" s="152" t="s">
        <v>295</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6">
        <v>3</v>
      </c>
      <c r="B11" s="177" t="s">
        <v>1284</v>
      </c>
      <c r="C11" s="185" t="s">
        <v>1553</v>
      </c>
      <c r="D11" s="178" t="s">
        <v>1413</v>
      </c>
      <c r="E11" s="179">
        <v>20</v>
      </c>
      <c r="F11" s="180"/>
      <c r="G11" s="181">
        <f t="shared" si="0"/>
        <v>0</v>
      </c>
      <c r="H11" s="180"/>
      <c r="I11" s="181">
        <f t="shared" si="1"/>
        <v>0</v>
      </c>
      <c r="J11" s="180"/>
      <c r="K11" s="181">
        <f t="shared" si="2"/>
        <v>0</v>
      </c>
      <c r="L11" s="181">
        <v>21</v>
      </c>
      <c r="M11" s="181">
        <f t="shared" si="3"/>
        <v>0</v>
      </c>
      <c r="N11" s="181">
        <v>0</v>
      </c>
      <c r="O11" s="181">
        <f t="shared" si="4"/>
        <v>0</v>
      </c>
      <c r="P11" s="181">
        <v>0</v>
      </c>
      <c r="Q11" s="181">
        <f t="shared" si="5"/>
        <v>0</v>
      </c>
      <c r="R11" s="181"/>
      <c r="S11" s="181" t="s">
        <v>254</v>
      </c>
      <c r="T11" s="182" t="s">
        <v>255</v>
      </c>
      <c r="U11" s="161">
        <v>0</v>
      </c>
      <c r="V11" s="161">
        <f t="shared" si="6"/>
        <v>0</v>
      </c>
      <c r="W11" s="161"/>
      <c r="X11" s="152"/>
      <c r="Y11" s="152"/>
      <c r="Z11" s="152"/>
      <c r="AA11" s="152"/>
      <c r="AB11" s="152"/>
      <c r="AC11" s="152"/>
      <c r="AD11" s="152"/>
      <c r="AE11" s="152"/>
      <c r="AF11" s="152"/>
      <c r="AG11" s="152" t="s">
        <v>295</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6">
        <v>4</v>
      </c>
      <c r="B12" s="177" t="s">
        <v>1286</v>
      </c>
      <c r="C12" s="185" t="s">
        <v>1554</v>
      </c>
      <c r="D12" s="178" t="s">
        <v>446</v>
      </c>
      <c r="E12" s="179">
        <v>1</v>
      </c>
      <c r="F12" s="180"/>
      <c r="G12" s="181">
        <f t="shared" si="0"/>
        <v>0</v>
      </c>
      <c r="H12" s="180"/>
      <c r="I12" s="181">
        <f t="shared" si="1"/>
        <v>0</v>
      </c>
      <c r="J12" s="180"/>
      <c r="K12" s="181">
        <f t="shared" si="2"/>
        <v>0</v>
      </c>
      <c r="L12" s="181">
        <v>21</v>
      </c>
      <c r="M12" s="181">
        <f t="shared" si="3"/>
        <v>0</v>
      </c>
      <c r="N12" s="181">
        <v>0</v>
      </c>
      <c r="O12" s="181">
        <f t="shared" si="4"/>
        <v>0</v>
      </c>
      <c r="P12" s="181">
        <v>0</v>
      </c>
      <c r="Q12" s="181">
        <f t="shared" si="5"/>
        <v>0</v>
      </c>
      <c r="R12" s="181"/>
      <c r="S12" s="181" t="s">
        <v>254</v>
      </c>
      <c r="T12" s="182" t="s">
        <v>255</v>
      </c>
      <c r="U12" s="161">
        <v>0</v>
      </c>
      <c r="V12" s="161">
        <f t="shared" si="6"/>
        <v>0</v>
      </c>
      <c r="W12" s="161"/>
      <c r="X12" s="152"/>
      <c r="Y12" s="152"/>
      <c r="Z12" s="152"/>
      <c r="AA12" s="152"/>
      <c r="AB12" s="152"/>
      <c r="AC12" s="152"/>
      <c r="AD12" s="152"/>
      <c r="AE12" s="152"/>
      <c r="AF12" s="152"/>
      <c r="AG12" s="152" t="s">
        <v>295</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6">
        <v>5</v>
      </c>
      <c r="B13" s="177" t="s">
        <v>1288</v>
      </c>
      <c r="C13" s="185" t="s">
        <v>1555</v>
      </c>
      <c r="D13" s="178" t="s">
        <v>446</v>
      </c>
      <c r="E13" s="179">
        <v>1</v>
      </c>
      <c r="F13" s="180"/>
      <c r="G13" s="181">
        <f t="shared" si="0"/>
        <v>0</v>
      </c>
      <c r="H13" s="180"/>
      <c r="I13" s="181">
        <f t="shared" si="1"/>
        <v>0</v>
      </c>
      <c r="J13" s="180"/>
      <c r="K13" s="181">
        <f t="shared" si="2"/>
        <v>0</v>
      </c>
      <c r="L13" s="181">
        <v>21</v>
      </c>
      <c r="M13" s="181">
        <f t="shared" si="3"/>
        <v>0</v>
      </c>
      <c r="N13" s="181">
        <v>0</v>
      </c>
      <c r="O13" s="181">
        <f t="shared" si="4"/>
        <v>0</v>
      </c>
      <c r="P13" s="181">
        <v>0</v>
      </c>
      <c r="Q13" s="181">
        <f t="shared" si="5"/>
        <v>0</v>
      </c>
      <c r="R13" s="181"/>
      <c r="S13" s="181" t="s">
        <v>254</v>
      </c>
      <c r="T13" s="182" t="s">
        <v>255</v>
      </c>
      <c r="U13" s="161">
        <v>0</v>
      </c>
      <c r="V13" s="161">
        <f t="shared" si="6"/>
        <v>0</v>
      </c>
      <c r="W13" s="161"/>
      <c r="X13" s="152"/>
      <c r="Y13" s="152"/>
      <c r="Z13" s="152"/>
      <c r="AA13" s="152"/>
      <c r="AB13" s="152"/>
      <c r="AC13" s="152"/>
      <c r="AD13" s="152"/>
      <c r="AE13" s="152"/>
      <c r="AF13" s="152"/>
      <c r="AG13" s="152" t="s">
        <v>295</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69">
        <v>6</v>
      </c>
      <c r="B14" s="170" t="s">
        <v>1290</v>
      </c>
      <c r="C14" s="186" t="s">
        <v>1556</v>
      </c>
      <c r="D14" s="171" t="s">
        <v>446</v>
      </c>
      <c r="E14" s="172">
        <v>1</v>
      </c>
      <c r="F14" s="173"/>
      <c r="G14" s="174">
        <f t="shared" si="0"/>
        <v>0</v>
      </c>
      <c r="H14" s="173"/>
      <c r="I14" s="174">
        <f t="shared" si="1"/>
        <v>0</v>
      </c>
      <c r="J14" s="173"/>
      <c r="K14" s="174">
        <f t="shared" si="2"/>
        <v>0</v>
      </c>
      <c r="L14" s="174">
        <v>21</v>
      </c>
      <c r="M14" s="174">
        <f t="shared" si="3"/>
        <v>0</v>
      </c>
      <c r="N14" s="174">
        <v>0</v>
      </c>
      <c r="O14" s="174">
        <f t="shared" si="4"/>
        <v>0</v>
      </c>
      <c r="P14" s="174">
        <v>0</v>
      </c>
      <c r="Q14" s="174">
        <f t="shared" si="5"/>
        <v>0</v>
      </c>
      <c r="R14" s="174"/>
      <c r="S14" s="174" t="s">
        <v>254</v>
      </c>
      <c r="T14" s="175" t="s">
        <v>255</v>
      </c>
      <c r="U14" s="161">
        <v>0</v>
      </c>
      <c r="V14" s="161">
        <f t="shared" si="6"/>
        <v>0</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x14ac:dyDescent="0.2">
      <c r="A15" s="5"/>
      <c r="B15" s="6"/>
      <c r="C15" s="187"/>
      <c r="D15" s="8"/>
      <c r="E15" s="5"/>
      <c r="F15" s="5"/>
      <c r="G15" s="5"/>
      <c r="H15" s="5"/>
      <c r="I15" s="5"/>
      <c r="J15" s="5"/>
      <c r="K15" s="5"/>
      <c r="L15" s="5"/>
      <c r="M15" s="5"/>
      <c r="N15" s="5"/>
      <c r="O15" s="5"/>
      <c r="P15" s="5"/>
      <c r="Q15" s="5"/>
      <c r="R15" s="5"/>
      <c r="S15" s="5"/>
      <c r="T15" s="5"/>
      <c r="U15" s="5"/>
      <c r="V15" s="5"/>
      <c r="W15" s="5"/>
      <c r="AE15">
        <v>15</v>
      </c>
      <c r="AF15">
        <v>21</v>
      </c>
    </row>
    <row r="16" spans="1:60" x14ac:dyDescent="0.2">
      <c r="A16" s="155"/>
      <c r="B16" s="156" t="s">
        <v>29</v>
      </c>
      <c r="C16" s="188"/>
      <c r="D16" s="157"/>
      <c r="E16" s="158"/>
      <c r="F16" s="158"/>
      <c r="G16" s="183">
        <f>G8</f>
        <v>0</v>
      </c>
      <c r="H16" s="5"/>
      <c r="I16" s="5"/>
      <c r="J16" s="5"/>
      <c r="K16" s="5"/>
      <c r="L16" s="5"/>
      <c r="M16" s="5"/>
      <c r="N16" s="5"/>
      <c r="O16" s="5"/>
      <c r="P16" s="5"/>
      <c r="Q16" s="5"/>
      <c r="R16" s="5"/>
      <c r="S16" s="5"/>
      <c r="T16" s="5"/>
      <c r="U16" s="5"/>
      <c r="V16" s="5"/>
      <c r="W16" s="5"/>
      <c r="AE16">
        <f>SUMIF(L7:L14,AE15,G7:G14)</f>
        <v>0</v>
      </c>
      <c r="AF16">
        <f>SUMIF(L7:L14,AF15,G7:G14)</f>
        <v>0</v>
      </c>
      <c r="AG16" t="s">
        <v>288</v>
      </c>
    </row>
    <row r="17" spans="1:33" x14ac:dyDescent="0.2">
      <c r="A17" s="253" t="s">
        <v>386</v>
      </c>
      <c r="B17" s="253"/>
      <c r="C17" s="187"/>
      <c r="D17" s="8"/>
      <c r="E17" s="5"/>
      <c r="F17" s="5"/>
      <c r="G17" s="5"/>
      <c r="H17" s="5"/>
      <c r="I17" s="5"/>
      <c r="J17" s="5"/>
      <c r="K17" s="5"/>
      <c r="L17" s="5"/>
      <c r="M17" s="5"/>
      <c r="N17" s="5"/>
      <c r="O17" s="5"/>
      <c r="P17" s="5"/>
      <c r="Q17" s="5"/>
      <c r="R17" s="5"/>
      <c r="S17" s="5"/>
      <c r="T17" s="5"/>
      <c r="U17" s="5"/>
      <c r="V17" s="5"/>
      <c r="W17" s="5"/>
    </row>
    <row r="18" spans="1:33" x14ac:dyDescent="0.2">
      <c r="A18" s="5"/>
      <c r="B18" s="6" t="s">
        <v>1294</v>
      </c>
      <c r="C18" s="187" t="s">
        <v>1295</v>
      </c>
      <c r="D18" s="8"/>
      <c r="E18" s="5"/>
      <c r="F18" s="5"/>
      <c r="G18" s="5"/>
      <c r="H18" s="5"/>
      <c r="I18" s="5"/>
      <c r="J18" s="5"/>
      <c r="K18" s="5"/>
      <c r="L18" s="5"/>
      <c r="M18" s="5"/>
      <c r="N18" s="5"/>
      <c r="O18" s="5"/>
      <c r="P18" s="5"/>
      <c r="Q18" s="5"/>
      <c r="R18" s="5"/>
      <c r="S18" s="5"/>
      <c r="T18" s="5"/>
      <c r="U18" s="5"/>
      <c r="V18" s="5"/>
      <c r="W18" s="5"/>
      <c r="AG18" t="s">
        <v>389</v>
      </c>
    </row>
    <row r="19" spans="1:33" x14ac:dyDescent="0.2">
      <c r="A19" s="5"/>
      <c r="B19" s="6" t="s">
        <v>1296</v>
      </c>
      <c r="C19" s="187" t="s">
        <v>1297</v>
      </c>
      <c r="D19" s="8"/>
      <c r="E19" s="5"/>
      <c r="F19" s="5"/>
      <c r="G19" s="5"/>
      <c r="H19" s="5"/>
      <c r="I19" s="5"/>
      <c r="J19" s="5"/>
      <c r="K19" s="5"/>
      <c r="L19" s="5"/>
      <c r="M19" s="5"/>
      <c r="N19" s="5"/>
      <c r="O19" s="5"/>
      <c r="P19" s="5"/>
      <c r="Q19" s="5"/>
      <c r="R19" s="5"/>
      <c r="S19" s="5"/>
      <c r="T19" s="5"/>
      <c r="U19" s="5"/>
      <c r="V19" s="5"/>
      <c r="W19" s="5"/>
      <c r="AG19" t="s">
        <v>392</v>
      </c>
    </row>
    <row r="20" spans="1:33" x14ac:dyDescent="0.2">
      <c r="A20" s="5"/>
      <c r="B20" s="6"/>
      <c r="C20" s="187" t="s">
        <v>393</v>
      </c>
      <c r="D20" s="8"/>
      <c r="E20" s="5"/>
      <c r="F20" s="5"/>
      <c r="G20" s="5"/>
      <c r="H20" s="5"/>
      <c r="I20" s="5"/>
      <c r="J20" s="5"/>
      <c r="K20" s="5"/>
      <c r="L20" s="5"/>
      <c r="M20" s="5"/>
      <c r="N20" s="5"/>
      <c r="O20" s="5"/>
      <c r="P20" s="5"/>
      <c r="Q20" s="5"/>
      <c r="R20" s="5"/>
      <c r="S20" s="5"/>
      <c r="T20" s="5"/>
      <c r="U20" s="5"/>
      <c r="V20" s="5"/>
      <c r="W20" s="5"/>
      <c r="AG20" t="s">
        <v>394</v>
      </c>
    </row>
    <row r="21" spans="1:33" x14ac:dyDescent="0.2">
      <c r="A21" s="5"/>
      <c r="B21" s="6"/>
      <c r="C21" s="187"/>
      <c r="D21" s="8"/>
      <c r="E21" s="5"/>
      <c r="F21" s="5"/>
      <c r="G21" s="5"/>
      <c r="H21" s="5"/>
      <c r="I21" s="5"/>
      <c r="J21" s="5"/>
      <c r="K21" s="5"/>
      <c r="L21" s="5"/>
      <c r="M21" s="5"/>
      <c r="N21" s="5"/>
      <c r="O21" s="5"/>
      <c r="P21" s="5"/>
      <c r="Q21" s="5"/>
      <c r="R21" s="5"/>
      <c r="S21" s="5"/>
      <c r="T21" s="5"/>
      <c r="U21" s="5"/>
      <c r="V21" s="5"/>
      <c r="W21" s="5"/>
    </row>
    <row r="22" spans="1:33" x14ac:dyDescent="0.2">
      <c r="C22" s="189"/>
      <c r="D22" s="143"/>
      <c r="AG22" t="s">
        <v>289</v>
      </c>
    </row>
    <row r="23" spans="1:33" x14ac:dyDescent="0.2">
      <c r="D23" s="143"/>
    </row>
    <row r="24" spans="1:33" x14ac:dyDescent="0.2">
      <c r="D24" s="143"/>
    </row>
    <row r="25" spans="1:33" x14ac:dyDescent="0.2">
      <c r="D25" s="143"/>
    </row>
    <row r="26" spans="1:33" x14ac:dyDescent="0.2">
      <c r="D26" s="143"/>
    </row>
    <row r="27" spans="1:33" x14ac:dyDescent="0.2">
      <c r="D27" s="143"/>
    </row>
    <row r="28" spans="1:33" x14ac:dyDescent="0.2">
      <c r="D28" s="143"/>
    </row>
    <row r="29" spans="1:33" x14ac:dyDescent="0.2">
      <c r="D29" s="143"/>
    </row>
    <row r="30" spans="1:33" x14ac:dyDescent="0.2">
      <c r="D30" s="143"/>
    </row>
    <row r="31" spans="1:33" x14ac:dyDescent="0.2">
      <c r="D31" s="143"/>
    </row>
    <row r="32" spans="1:33" x14ac:dyDescent="0.2">
      <c r="D32" s="143"/>
    </row>
    <row r="33" spans="4:4" x14ac:dyDescent="0.2">
      <c r="D33" s="143"/>
    </row>
    <row r="34" spans="4:4" x14ac:dyDescent="0.2">
      <c r="D34" s="143"/>
    </row>
    <row r="35" spans="4:4" x14ac:dyDescent="0.2">
      <c r="D35" s="143"/>
    </row>
    <row r="36" spans="4:4" x14ac:dyDescent="0.2">
      <c r="D36" s="143"/>
    </row>
    <row r="37" spans="4:4" x14ac:dyDescent="0.2">
      <c r="D37" s="143"/>
    </row>
    <row r="38" spans="4:4" x14ac:dyDescent="0.2">
      <c r="D38" s="143"/>
    </row>
    <row r="39" spans="4:4" x14ac:dyDescent="0.2">
      <c r="D39" s="143"/>
    </row>
    <row r="40" spans="4:4" x14ac:dyDescent="0.2">
      <c r="D40" s="143"/>
    </row>
    <row r="41" spans="4:4" x14ac:dyDescent="0.2">
      <c r="D41" s="143"/>
    </row>
    <row r="42" spans="4:4" x14ac:dyDescent="0.2">
      <c r="D42" s="143"/>
    </row>
    <row r="43" spans="4:4" x14ac:dyDescent="0.2">
      <c r="D43" s="143"/>
    </row>
    <row r="44" spans="4:4" x14ac:dyDescent="0.2">
      <c r="D44" s="143"/>
    </row>
    <row r="45" spans="4:4" x14ac:dyDescent="0.2">
      <c r="D45" s="143"/>
    </row>
    <row r="46" spans="4:4" x14ac:dyDescent="0.2">
      <c r="D46" s="143"/>
    </row>
    <row r="47" spans="4:4" x14ac:dyDescent="0.2">
      <c r="D47" s="143"/>
    </row>
    <row r="48" spans="4:4" x14ac:dyDescent="0.2">
      <c r="D48" s="143"/>
    </row>
    <row r="49" spans="4:4" x14ac:dyDescent="0.2">
      <c r="D49" s="143"/>
    </row>
    <row r="50" spans="4:4" x14ac:dyDescent="0.2">
      <c r="D50" s="143"/>
    </row>
    <row r="51" spans="4:4" x14ac:dyDescent="0.2">
      <c r="D51" s="143"/>
    </row>
    <row r="52" spans="4:4" x14ac:dyDescent="0.2">
      <c r="D52" s="143"/>
    </row>
    <row r="53" spans="4:4" x14ac:dyDescent="0.2">
      <c r="D53" s="143"/>
    </row>
    <row r="54" spans="4:4" x14ac:dyDescent="0.2">
      <c r="D54" s="143"/>
    </row>
    <row r="55" spans="4:4" x14ac:dyDescent="0.2">
      <c r="D55" s="143"/>
    </row>
    <row r="56" spans="4:4" x14ac:dyDescent="0.2">
      <c r="D56" s="143"/>
    </row>
    <row r="57" spans="4:4" x14ac:dyDescent="0.2">
      <c r="D57" s="143"/>
    </row>
    <row r="58" spans="4:4" x14ac:dyDescent="0.2">
      <c r="D58" s="143"/>
    </row>
    <row r="59" spans="4:4" x14ac:dyDescent="0.2">
      <c r="D59" s="143"/>
    </row>
    <row r="60" spans="4:4" x14ac:dyDescent="0.2">
      <c r="D60" s="143"/>
    </row>
    <row r="61" spans="4:4" x14ac:dyDescent="0.2">
      <c r="D61" s="143"/>
    </row>
    <row r="62" spans="4:4" x14ac:dyDescent="0.2">
      <c r="D62" s="143"/>
    </row>
    <row r="63" spans="4:4" x14ac:dyDescent="0.2">
      <c r="D63" s="143"/>
    </row>
    <row r="64" spans="4:4" x14ac:dyDescent="0.2">
      <c r="D64" s="143"/>
    </row>
    <row r="65" spans="4:4" x14ac:dyDescent="0.2">
      <c r="D65" s="143"/>
    </row>
    <row r="66" spans="4:4" x14ac:dyDescent="0.2">
      <c r="D66" s="143"/>
    </row>
    <row r="67" spans="4:4" x14ac:dyDescent="0.2">
      <c r="D67" s="143"/>
    </row>
    <row r="68" spans="4:4" x14ac:dyDescent="0.2">
      <c r="D68" s="143"/>
    </row>
    <row r="69" spans="4:4" x14ac:dyDescent="0.2">
      <c r="D69" s="143"/>
    </row>
    <row r="70" spans="4:4" x14ac:dyDescent="0.2">
      <c r="D70" s="143"/>
    </row>
    <row r="71" spans="4:4" x14ac:dyDescent="0.2">
      <c r="D71" s="143"/>
    </row>
    <row r="72" spans="4:4" x14ac:dyDescent="0.2">
      <c r="D72" s="143"/>
    </row>
    <row r="73" spans="4:4" x14ac:dyDescent="0.2">
      <c r="D73" s="143"/>
    </row>
    <row r="74" spans="4:4" x14ac:dyDescent="0.2">
      <c r="D74" s="143"/>
    </row>
    <row r="75" spans="4:4" x14ac:dyDescent="0.2">
      <c r="D75" s="143"/>
    </row>
    <row r="76" spans="4:4" x14ac:dyDescent="0.2">
      <c r="D76" s="143"/>
    </row>
    <row r="77" spans="4:4" x14ac:dyDescent="0.2">
      <c r="D77" s="143"/>
    </row>
    <row r="78" spans="4:4" x14ac:dyDescent="0.2">
      <c r="D78" s="143"/>
    </row>
    <row r="79" spans="4:4" x14ac:dyDescent="0.2">
      <c r="D79" s="143"/>
    </row>
    <row r="80" spans="4:4" x14ac:dyDescent="0.2">
      <c r="D80" s="143"/>
    </row>
    <row r="81" spans="4:4" x14ac:dyDescent="0.2">
      <c r="D81" s="143"/>
    </row>
    <row r="82" spans="4:4" x14ac:dyDescent="0.2">
      <c r="D82" s="143"/>
    </row>
    <row r="83" spans="4:4" x14ac:dyDescent="0.2">
      <c r="D83" s="143"/>
    </row>
    <row r="84" spans="4:4" x14ac:dyDescent="0.2">
      <c r="D84" s="143"/>
    </row>
    <row r="85" spans="4:4" x14ac:dyDescent="0.2">
      <c r="D85" s="143"/>
    </row>
    <row r="86" spans="4:4" x14ac:dyDescent="0.2">
      <c r="D86" s="143"/>
    </row>
    <row r="87" spans="4:4" x14ac:dyDescent="0.2">
      <c r="D87" s="143"/>
    </row>
    <row r="88" spans="4:4" x14ac:dyDescent="0.2">
      <c r="D88" s="143"/>
    </row>
    <row r="89" spans="4:4" x14ac:dyDescent="0.2">
      <c r="D89" s="143"/>
    </row>
    <row r="90" spans="4:4" x14ac:dyDescent="0.2">
      <c r="D90" s="143"/>
    </row>
    <row r="91" spans="4:4" x14ac:dyDescent="0.2">
      <c r="D91" s="143"/>
    </row>
    <row r="92" spans="4:4" x14ac:dyDescent="0.2">
      <c r="D92" s="143"/>
    </row>
    <row r="93" spans="4:4" x14ac:dyDescent="0.2">
      <c r="D93" s="143"/>
    </row>
    <row r="94" spans="4:4" x14ac:dyDescent="0.2">
      <c r="D94" s="143"/>
    </row>
    <row r="95" spans="4:4" x14ac:dyDescent="0.2">
      <c r="D95" s="143"/>
    </row>
    <row r="96" spans="4:4"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5">
    <mergeCell ref="A1:G1"/>
    <mergeCell ref="C2:G2"/>
    <mergeCell ref="C3:G3"/>
    <mergeCell ref="C4:G4"/>
    <mergeCell ref="A17:B1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96</v>
      </c>
      <c r="C3" s="247" t="s">
        <v>97</v>
      </c>
      <c r="D3" s="248"/>
      <c r="E3" s="248"/>
      <c r="F3" s="248"/>
      <c r="G3" s="249"/>
      <c r="AC3" s="90" t="s">
        <v>225</v>
      </c>
      <c r="AG3" t="s">
        <v>227</v>
      </c>
    </row>
    <row r="4" spans="1:60" ht="24.95" customHeight="1" x14ac:dyDescent="0.2">
      <c r="A4" s="145" t="s">
        <v>9</v>
      </c>
      <c r="B4" s="146" t="s">
        <v>96</v>
      </c>
      <c r="C4" s="250" t="s">
        <v>97</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192</v>
      </c>
      <c r="C8" s="184" t="s">
        <v>193</v>
      </c>
      <c r="D8" s="165"/>
      <c r="E8" s="166"/>
      <c r="F8" s="167"/>
      <c r="G8" s="167">
        <f>SUMIF(AG9:AG13,"&lt;&gt;NOR",G9:G13)</f>
        <v>0</v>
      </c>
      <c r="H8" s="167"/>
      <c r="I8" s="167">
        <f>SUM(I9:I13)</f>
        <v>0</v>
      </c>
      <c r="J8" s="167"/>
      <c r="K8" s="167">
        <f>SUM(K9:K13)</f>
        <v>0</v>
      </c>
      <c r="L8" s="167"/>
      <c r="M8" s="167">
        <f>SUM(M9:M13)</f>
        <v>0</v>
      </c>
      <c r="N8" s="167"/>
      <c r="O8" s="167">
        <f>SUM(O9:O13)</f>
        <v>0</v>
      </c>
      <c r="P8" s="167"/>
      <c r="Q8" s="167">
        <f>SUM(Q9:Q13)</f>
        <v>0</v>
      </c>
      <c r="R8" s="167"/>
      <c r="S8" s="167"/>
      <c r="T8" s="168"/>
      <c r="U8" s="162"/>
      <c r="V8" s="162">
        <f>SUM(V9:V13)</f>
        <v>0</v>
      </c>
      <c r="W8" s="162"/>
      <c r="AG8" t="s">
        <v>250</v>
      </c>
    </row>
    <row r="9" spans="1:60" outlineLevel="1" x14ac:dyDescent="0.2">
      <c r="A9" s="176">
        <v>1</v>
      </c>
      <c r="B9" s="177" t="s">
        <v>504</v>
      </c>
      <c r="C9" s="185" t="s">
        <v>1557</v>
      </c>
      <c r="D9" s="178" t="s">
        <v>446</v>
      </c>
      <c r="E9" s="179">
        <v>2</v>
      </c>
      <c r="F9" s="180"/>
      <c r="G9" s="181">
        <f>ROUND(E9*F9,2)</f>
        <v>0</v>
      </c>
      <c r="H9" s="180"/>
      <c r="I9" s="181">
        <f>ROUND(E9*H9,2)</f>
        <v>0</v>
      </c>
      <c r="J9" s="180"/>
      <c r="K9" s="181">
        <f>ROUND(E9*J9,2)</f>
        <v>0</v>
      </c>
      <c r="L9" s="181">
        <v>21</v>
      </c>
      <c r="M9" s="181">
        <f>G9*(1+L9/100)</f>
        <v>0</v>
      </c>
      <c r="N9" s="181">
        <v>0</v>
      </c>
      <c r="O9" s="181">
        <f>ROUND(E9*N9,2)</f>
        <v>0</v>
      </c>
      <c r="P9" s="181">
        <v>0</v>
      </c>
      <c r="Q9" s="181">
        <f>ROUND(E9*P9,2)</f>
        <v>0</v>
      </c>
      <c r="R9" s="181"/>
      <c r="S9" s="181" t="s">
        <v>254</v>
      </c>
      <c r="T9" s="182" t="s">
        <v>255</v>
      </c>
      <c r="U9" s="161">
        <v>0</v>
      </c>
      <c r="V9" s="161">
        <f>ROUND(E9*U9,2)</f>
        <v>0</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76">
        <v>2</v>
      </c>
      <c r="B10" s="177" t="s">
        <v>1282</v>
      </c>
      <c r="C10" s="185" t="s">
        <v>1558</v>
      </c>
      <c r="D10" s="178" t="s">
        <v>446</v>
      </c>
      <c r="E10" s="179">
        <v>42</v>
      </c>
      <c r="F10" s="180"/>
      <c r="G10" s="181">
        <f>ROUND(E10*F10,2)</f>
        <v>0</v>
      </c>
      <c r="H10" s="180"/>
      <c r="I10" s="181">
        <f>ROUND(E10*H10,2)</f>
        <v>0</v>
      </c>
      <c r="J10" s="180"/>
      <c r="K10" s="181">
        <f>ROUND(E10*J10,2)</f>
        <v>0</v>
      </c>
      <c r="L10" s="181">
        <v>21</v>
      </c>
      <c r="M10" s="181">
        <f>G10*(1+L10/100)</f>
        <v>0</v>
      </c>
      <c r="N10" s="181">
        <v>0</v>
      </c>
      <c r="O10" s="181">
        <f>ROUND(E10*N10,2)</f>
        <v>0</v>
      </c>
      <c r="P10" s="181">
        <v>0</v>
      </c>
      <c r="Q10" s="181">
        <f>ROUND(E10*P10,2)</f>
        <v>0</v>
      </c>
      <c r="R10" s="181"/>
      <c r="S10" s="181" t="s">
        <v>254</v>
      </c>
      <c r="T10" s="182" t="s">
        <v>255</v>
      </c>
      <c r="U10" s="161">
        <v>0</v>
      </c>
      <c r="V10" s="161">
        <f>ROUND(E10*U10,2)</f>
        <v>0</v>
      </c>
      <c r="W10" s="161"/>
      <c r="X10" s="152"/>
      <c r="Y10" s="152"/>
      <c r="Z10" s="152"/>
      <c r="AA10" s="152"/>
      <c r="AB10" s="152"/>
      <c r="AC10" s="152"/>
      <c r="AD10" s="152"/>
      <c r="AE10" s="152"/>
      <c r="AF10" s="152"/>
      <c r="AG10" s="152" t="s">
        <v>295</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6">
        <v>3</v>
      </c>
      <c r="B11" s="177" t="s">
        <v>1284</v>
      </c>
      <c r="C11" s="185" t="s">
        <v>1559</v>
      </c>
      <c r="D11" s="178" t="s">
        <v>446</v>
      </c>
      <c r="E11" s="179">
        <v>84</v>
      </c>
      <c r="F11" s="180"/>
      <c r="G11" s="181">
        <f>ROUND(E11*F11,2)</f>
        <v>0</v>
      </c>
      <c r="H11" s="180"/>
      <c r="I11" s="181">
        <f>ROUND(E11*H11,2)</f>
        <v>0</v>
      </c>
      <c r="J11" s="180"/>
      <c r="K11" s="181">
        <f>ROUND(E11*J11,2)</f>
        <v>0</v>
      </c>
      <c r="L11" s="181">
        <v>21</v>
      </c>
      <c r="M11" s="181">
        <f>G11*(1+L11/100)</f>
        <v>0</v>
      </c>
      <c r="N11" s="181">
        <v>0</v>
      </c>
      <c r="O11" s="181">
        <f>ROUND(E11*N11,2)</f>
        <v>0</v>
      </c>
      <c r="P11" s="181">
        <v>0</v>
      </c>
      <c r="Q11" s="181">
        <f>ROUND(E11*P11,2)</f>
        <v>0</v>
      </c>
      <c r="R11" s="181"/>
      <c r="S11" s="181" t="s">
        <v>254</v>
      </c>
      <c r="T11" s="182" t="s">
        <v>255</v>
      </c>
      <c r="U11" s="161">
        <v>0</v>
      </c>
      <c r="V11" s="161">
        <f>ROUND(E11*U11,2)</f>
        <v>0</v>
      </c>
      <c r="W11" s="161"/>
      <c r="X11" s="152"/>
      <c r="Y11" s="152"/>
      <c r="Z11" s="152"/>
      <c r="AA11" s="152"/>
      <c r="AB11" s="152"/>
      <c r="AC11" s="152"/>
      <c r="AD11" s="152"/>
      <c r="AE11" s="152"/>
      <c r="AF11" s="152"/>
      <c r="AG11" s="152" t="s">
        <v>295</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6">
        <v>4</v>
      </c>
      <c r="B12" s="177" t="s">
        <v>1286</v>
      </c>
      <c r="C12" s="185" t="s">
        <v>1560</v>
      </c>
      <c r="D12" s="178" t="s">
        <v>446</v>
      </c>
      <c r="E12" s="179">
        <v>84</v>
      </c>
      <c r="F12" s="180"/>
      <c r="G12" s="181">
        <f>ROUND(E12*F12,2)</f>
        <v>0</v>
      </c>
      <c r="H12" s="180"/>
      <c r="I12" s="181">
        <f>ROUND(E12*H12,2)</f>
        <v>0</v>
      </c>
      <c r="J12" s="180"/>
      <c r="K12" s="181">
        <f>ROUND(E12*J12,2)</f>
        <v>0</v>
      </c>
      <c r="L12" s="181">
        <v>21</v>
      </c>
      <c r="M12" s="181">
        <f>G12*(1+L12/100)</f>
        <v>0</v>
      </c>
      <c r="N12" s="181">
        <v>0</v>
      </c>
      <c r="O12" s="181">
        <f>ROUND(E12*N12,2)</f>
        <v>0</v>
      </c>
      <c r="P12" s="181">
        <v>0</v>
      </c>
      <c r="Q12" s="181">
        <f>ROUND(E12*P12,2)</f>
        <v>0</v>
      </c>
      <c r="R12" s="181"/>
      <c r="S12" s="181" t="s">
        <v>254</v>
      </c>
      <c r="T12" s="182" t="s">
        <v>255</v>
      </c>
      <c r="U12" s="161">
        <v>0</v>
      </c>
      <c r="V12" s="161">
        <f>ROUND(E12*U12,2)</f>
        <v>0</v>
      </c>
      <c r="W12" s="161"/>
      <c r="X12" s="152"/>
      <c r="Y12" s="152"/>
      <c r="Z12" s="152"/>
      <c r="AA12" s="152"/>
      <c r="AB12" s="152"/>
      <c r="AC12" s="152"/>
      <c r="AD12" s="152"/>
      <c r="AE12" s="152"/>
      <c r="AF12" s="152"/>
      <c r="AG12" s="152" t="s">
        <v>295</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6">
        <v>5</v>
      </c>
      <c r="B13" s="177" t="s">
        <v>1288</v>
      </c>
      <c r="C13" s="185" t="s">
        <v>1561</v>
      </c>
      <c r="D13" s="178" t="s">
        <v>446</v>
      </c>
      <c r="E13" s="179">
        <v>2</v>
      </c>
      <c r="F13" s="180"/>
      <c r="G13" s="181">
        <f>ROUND(E13*F13,2)</f>
        <v>0</v>
      </c>
      <c r="H13" s="180"/>
      <c r="I13" s="181">
        <f>ROUND(E13*H13,2)</f>
        <v>0</v>
      </c>
      <c r="J13" s="180"/>
      <c r="K13" s="181">
        <f>ROUND(E13*J13,2)</f>
        <v>0</v>
      </c>
      <c r="L13" s="181">
        <v>21</v>
      </c>
      <c r="M13" s="181">
        <f>G13*(1+L13/100)</f>
        <v>0</v>
      </c>
      <c r="N13" s="181">
        <v>0</v>
      </c>
      <c r="O13" s="181">
        <f>ROUND(E13*N13,2)</f>
        <v>0</v>
      </c>
      <c r="P13" s="181">
        <v>0</v>
      </c>
      <c r="Q13" s="181">
        <f>ROUND(E13*P13,2)</f>
        <v>0</v>
      </c>
      <c r="R13" s="181"/>
      <c r="S13" s="181" t="s">
        <v>254</v>
      </c>
      <c r="T13" s="182" t="s">
        <v>255</v>
      </c>
      <c r="U13" s="161">
        <v>0</v>
      </c>
      <c r="V13" s="161">
        <f>ROUND(E13*U13,2)</f>
        <v>0</v>
      </c>
      <c r="W13" s="161"/>
      <c r="X13" s="152"/>
      <c r="Y13" s="152"/>
      <c r="Z13" s="152"/>
      <c r="AA13" s="152"/>
      <c r="AB13" s="152"/>
      <c r="AC13" s="152"/>
      <c r="AD13" s="152"/>
      <c r="AE13" s="152"/>
      <c r="AF13" s="152"/>
      <c r="AG13" s="152" t="s">
        <v>295</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x14ac:dyDescent="0.2">
      <c r="A14" s="163" t="s">
        <v>249</v>
      </c>
      <c r="B14" s="164" t="s">
        <v>194</v>
      </c>
      <c r="C14" s="184" t="s">
        <v>195</v>
      </c>
      <c r="D14" s="165"/>
      <c r="E14" s="166"/>
      <c r="F14" s="167"/>
      <c r="G14" s="167">
        <f>SUMIF(AG15:AG21,"&lt;&gt;NOR",G15:G21)</f>
        <v>0</v>
      </c>
      <c r="H14" s="167"/>
      <c r="I14" s="167">
        <f>SUM(I15:I21)</f>
        <v>0</v>
      </c>
      <c r="J14" s="167"/>
      <c r="K14" s="167">
        <f>SUM(K15:K21)</f>
        <v>0</v>
      </c>
      <c r="L14" s="167"/>
      <c r="M14" s="167">
        <f>SUM(M15:M21)</f>
        <v>0</v>
      </c>
      <c r="N14" s="167"/>
      <c r="O14" s="167">
        <f>SUM(O15:O21)</f>
        <v>0</v>
      </c>
      <c r="P14" s="167"/>
      <c r="Q14" s="167">
        <f>SUM(Q15:Q21)</f>
        <v>0</v>
      </c>
      <c r="R14" s="167"/>
      <c r="S14" s="167"/>
      <c r="T14" s="168"/>
      <c r="U14" s="162"/>
      <c r="V14" s="162">
        <f>SUM(V15:V21)</f>
        <v>0</v>
      </c>
      <c r="W14" s="162"/>
      <c r="AG14" t="s">
        <v>250</v>
      </c>
    </row>
    <row r="15" spans="1:60" outlineLevel="1" x14ac:dyDescent="0.2">
      <c r="A15" s="176">
        <v>6</v>
      </c>
      <c r="B15" s="177" t="s">
        <v>1290</v>
      </c>
      <c r="C15" s="185" t="s">
        <v>1562</v>
      </c>
      <c r="D15" s="178" t="s">
        <v>369</v>
      </c>
      <c r="E15" s="179">
        <v>1958</v>
      </c>
      <c r="F15" s="180"/>
      <c r="G15" s="181">
        <f t="shared" ref="G15:G21" si="0">ROUND(E15*F15,2)</f>
        <v>0</v>
      </c>
      <c r="H15" s="180"/>
      <c r="I15" s="181">
        <f t="shared" ref="I15:I21" si="1">ROUND(E15*H15,2)</f>
        <v>0</v>
      </c>
      <c r="J15" s="180"/>
      <c r="K15" s="181">
        <f t="shared" ref="K15:K21" si="2">ROUND(E15*J15,2)</f>
        <v>0</v>
      </c>
      <c r="L15" s="181">
        <v>21</v>
      </c>
      <c r="M15" s="181">
        <f t="shared" ref="M15:M21" si="3">G15*(1+L15/100)</f>
        <v>0</v>
      </c>
      <c r="N15" s="181">
        <v>0</v>
      </c>
      <c r="O15" s="181">
        <f t="shared" ref="O15:O21" si="4">ROUND(E15*N15,2)</f>
        <v>0</v>
      </c>
      <c r="P15" s="181">
        <v>0</v>
      </c>
      <c r="Q15" s="181">
        <f t="shared" ref="Q15:Q21" si="5">ROUND(E15*P15,2)</f>
        <v>0</v>
      </c>
      <c r="R15" s="181"/>
      <c r="S15" s="181" t="s">
        <v>254</v>
      </c>
      <c r="T15" s="182" t="s">
        <v>255</v>
      </c>
      <c r="U15" s="161">
        <v>0</v>
      </c>
      <c r="V15" s="161">
        <f t="shared" ref="V15:V21" si="6">ROUND(E15*U15,2)</f>
        <v>0</v>
      </c>
      <c r="W15" s="161"/>
      <c r="X15" s="152"/>
      <c r="Y15" s="152"/>
      <c r="Z15" s="152"/>
      <c r="AA15" s="152"/>
      <c r="AB15" s="152"/>
      <c r="AC15" s="152"/>
      <c r="AD15" s="152"/>
      <c r="AE15" s="152"/>
      <c r="AF15" s="152"/>
      <c r="AG15" s="152" t="s">
        <v>295</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6">
        <v>7</v>
      </c>
      <c r="B16" s="177" t="s">
        <v>1292</v>
      </c>
      <c r="C16" s="185" t="s">
        <v>1563</v>
      </c>
      <c r="D16" s="178" t="s">
        <v>369</v>
      </c>
      <c r="E16" s="179">
        <v>515</v>
      </c>
      <c r="F16" s="180"/>
      <c r="G16" s="181">
        <f t="shared" si="0"/>
        <v>0</v>
      </c>
      <c r="H16" s="180"/>
      <c r="I16" s="181">
        <f t="shared" si="1"/>
        <v>0</v>
      </c>
      <c r="J16" s="180"/>
      <c r="K16" s="181">
        <f t="shared" si="2"/>
        <v>0</v>
      </c>
      <c r="L16" s="181">
        <v>21</v>
      </c>
      <c r="M16" s="181">
        <f t="shared" si="3"/>
        <v>0</v>
      </c>
      <c r="N16" s="181">
        <v>0</v>
      </c>
      <c r="O16" s="181">
        <f t="shared" si="4"/>
        <v>0</v>
      </c>
      <c r="P16" s="181">
        <v>0</v>
      </c>
      <c r="Q16" s="181">
        <f t="shared" si="5"/>
        <v>0</v>
      </c>
      <c r="R16" s="181"/>
      <c r="S16" s="181" t="s">
        <v>254</v>
      </c>
      <c r="T16" s="182" t="s">
        <v>255</v>
      </c>
      <c r="U16" s="161">
        <v>0</v>
      </c>
      <c r="V16" s="161">
        <f t="shared" si="6"/>
        <v>0</v>
      </c>
      <c r="W16" s="161"/>
      <c r="X16" s="152"/>
      <c r="Y16" s="152"/>
      <c r="Z16" s="152"/>
      <c r="AA16" s="152"/>
      <c r="AB16" s="152"/>
      <c r="AC16" s="152"/>
      <c r="AD16" s="152"/>
      <c r="AE16" s="152"/>
      <c r="AF16" s="152"/>
      <c r="AG16" s="152" t="s">
        <v>295</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76">
        <v>8</v>
      </c>
      <c r="B17" s="177" t="s">
        <v>504</v>
      </c>
      <c r="C17" s="185" t="s">
        <v>1564</v>
      </c>
      <c r="D17" s="178" t="s">
        <v>369</v>
      </c>
      <c r="E17" s="179">
        <v>1958</v>
      </c>
      <c r="F17" s="180"/>
      <c r="G17" s="181">
        <f t="shared" si="0"/>
        <v>0</v>
      </c>
      <c r="H17" s="180"/>
      <c r="I17" s="181">
        <f t="shared" si="1"/>
        <v>0</v>
      </c>
      <c r="J17" s="180"/>
      <c r="K17" s="181">
        <f t="shared" si="2"/>
        <v>0</v>
      </c>
      <c r="L17" s="181">
        <v>21</v>
      </c>
      <c r="M17" s="181">
        <f t="shared" si="3"/>
        <v>0</v>
      </c>
      <c r="N17" s="181">
        <v>0</v>
      </c>
      <c r="O17" s="181">
        <f t="shared" si="4"/>
        <v>0</v>
      </c>
      <c r="P17" s="181">
        <v>0</v>
      </c>
      <c r="Q17" s="181">
        <f t="shared" si="5"/>
        <v>0</v>
      </c>
      <c r="R17" s="181"/>
      <c r="S17" s="181" t="s">
        <v>254</v>
      </c>
      <c r="T17" s="182" t="s">
        <v>255</v>
      </c>
      <c r="U17" s="161">
        <v>0</v>
      </c>
      <c r="V17" s="161">
        <f t="shared" si="6"/>
        <v>0</v>
      </c>
      <c r="W17" s="161"/>
      <c r="X17" s="152"/>
      <c r="Y17" s="152"/>
      <c r="Z17" s="152"/>
      <c r="AA17" s="152"/>
      <c r="AB17" s="152"/>
      <c r="AC17" s="152"/>
      <c r="AD17" s="152"/>
      <c r="AE17" s="152"/>
      <c r="AF17" s="152"/>
      <c r="AG17" s="152" t="s">
        <v>1374</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76">
        <v>9</v>
      </c>
      <c r="B18" s="177" t="s">
        <v>1282</v>
      </c>
      <c r="C18" s="185" t="s">
        <v>1565</v>
      </c>
      <c r="D18" s="178" t="s">
        <v>369</v>
      </c>
      <c r="E18" s="179">
        <v>385</v>
      </c>
      <c r="F18" s="180"/>
      <c r="G18" s="181">
        <f t="shared" si="0"/>
        <v>0</v>
      </c>
      <c r="H18" s="180"/>
      <c r="I18" s="181">
        <f t="shared" si="1"/>
        <v>0</v>
      </c>
      <c r="J18" s="180"/>
      <c r="K18" s="181">
        <f t="shared" si="2"/>
        <v>0</v>
      </c>
      <c r="L18" s="181">
        <v>21</v>
      </c>
      <c r="M18" s="181">
        <f t="shared" si="3"/>
        <v>0</v>
      </c>
      <c r="N18" s="181">
        <v>0</v>
      </c>
      <c r="O18" s="181">
        <f t="shared" si="4"/>
        <v>0</v>
      </c>
      <c r="P18" s="181">
        <v>0</v>
      </c>
      <c r="Q18" s="181">
        <f t="shared" si="5"/>
        <v>0</v>
      </c>
      <c r="R18" s="181"/>
      <c r="S18" s="181" t="s">
        <v>254</v>
      </c>
      <c r="T18" s="182" t="s">
        <v>255</v>
      </c>
      <c r="U18" s="161">
        <v>0</v>
      </c>
      <c r="V18" s="161">
        <f t="shared" si="6"/>
        <v>0</v>
      </c>
      <c r="W18" s="161"/>
      <c r="X18" s="152"/>
      <c r="Y18" s="152"/>
      <c r="Z18" s="152"/>
      <c r="AA18" s="152"/>
      <c r="AB18" s="152"/>
      <c r="AC18" s="152"/>
      <c r="AD18" s="152"/>
      <c r="AE18" s="152"/>
      <c r="AF18" s="152"/>
      <c r="AG18" s="152" t="s">
        <v>1374</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6">
        <v>10</v>
      </c>
      <c r="B19" s="177" t="s">
        <v>1284</v>
      </c>
      <c r="C19" s="185" t="s">
        <v>1566</v>
      </c>
      <c r="D19" s="178" t="s">
        <v>369</v>
      </c>
      <c r="E19" s="179">
        <v>335</v>
      </c>
      <c r="F19" s="180"/>
      <c r="G19" s="181">
        <f t="shared" si="0"/>
        <v>0</v>
      </c>
      <c r="H19" s="180"/>
      <c r="I19" s="181">
        <f t="shared" si="1"/>
        <v>0</v>
      </c>
      <c r="J19" s="180"/>
      <c r="K19" s="181">
        <f t="shared" si="2"/>
        <v>0</v>
      </c>
      <c r="L19" s="181">
        <v>21</v>
      </c>
      <c r="M19" s="181">
        <f t="shared" si="3"/>
        <v>0</v>
      </c>
      <c r="N19" s="181">
        <v>0</v>
      </c>
      <c r="O19" s="181">
        <f t="shared" si="4"/>
        <v>0</v>
      </c>
      <c r="P19" s="181">
        <v>0</v>
      </c>
      <c r="Q19" s="181">
        <f t="shared" si="5"/>
        <v>0</v>
      </c>
      <c r="R19" s="181"/>
      <c r="S19" s="181" t="s">
        <v>254</v>
      </c>
      <c r="T19" s="182" t="s">
        <v>255</v>
      </c>
      <c r="U19" s="161">
        <v>0</v>
      </c>
      <c r="V19" s="161">
        <f t="shared" si="6"/>
        <v>0</v>
      </c>
      <c r="W19" s="161"/>
      <c r="X19" s="152"/>
      <c r="Y19" s="152"/>
      <c r="Z19" s="152"/>
      <c r="AA19" s="152"/>
      <c r="AB19" s="152"/>
      <c r="AC19" s="152"/>
      <c r="AD19" s="152"/>
      <c r="AE19" s="152"/>
      <c r="AF19" s="152"/>
      <c r="AG19" s="152" t="s">
        <v>1374</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76">
        <v>11</v>
      </c>
      <c r="B20" s="177" t="s">
        <v>1286</v>
      </c>
      <c r="C20" s="185" t="s">
        <v>1567</v>
      </c>
      <c r="D20" s="178" t="s">
        <v>446</v>
      </c>
      <c r="E20" s="179">
        <v>36</v>
      </c>
      <c r="F20" s="180"/>
      <c r="G20" s="181">
        <f t="shared" si="0"/>
        <v>0</v>
      </c>
      <c r="H20" s="180"/>
      <c r="I20" s="181">
        <f t="shared" si="1"/>
        <v>0</v>
      </c>
      <c r="J20" s="180"/>
      <c r="K20" s="181">
        <f t="shared" si="2"/>
        <v>0</v>
      </c>
      <c r="L20" s="181">
        <v>21</v>
      </c>
      <c r="M20" s="181">
        <f t="shared" si="3"/>
        <v>0</v>
      </c>
      <c r="N20" s="181">
        <v>0</v>
      </c>
      <c r="O20" s="181">
        <f t="shared" si="4"/>
        <v>0</v>
      </c>
      <c r="P20" s="181">
        <v>0</v>
      </c>
      <c r="Q20" s="181">
        <f t="shared" si="5"/>
        <v>0</v>
      </c>
      <c r="R20" s="181"/>
      <c r="S20" s="181" t="s">
        <v>254</v>
      </c>
      <c r="T20" s="182" t="s">
        <v>255</v>
      </c>
      <c r="U20" s="161">
        <v>0</v>
      </c>
      <c r="V20" s="161">
        <f t="shared" si="6"/>
        <v>0</v>
      </c>
      <c r="W20" s="161"/>
      <c r="X20" s="152"/>
      <c r="Y20" s="152"/>
      <c r="Z20" s="152"/>
      <c r="AA20" s="152"/>
      <c r="AB20" s="152"/>
      <c r="AC20" s="152"/>
      <c r="AD20" s="152"/>
      <c r="AE20" s="152"/>
      <c r="AF20" s="152"/>
      <c r="AG20" s="152" t="s">
        <v>1374</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76">
        <v>12</v>
      </c>
      <c r="B21" s="177" t="s">
        <v>1288</v>
      </c>
      <c r="C21" s="185" t="s">
        <v>1568</v>
      </c>
      <c r="D21" s="178" t="s">
        <v>446</v>
      </c>
      <c r="E21" s="179">
        <v>30</v>
      </c>
      <c r="F21" s="180"/>
      <c r="G21" s="181">
        <f t="shared" si="0"/>
        <v>0</v>
      </c>
      <c r="H21" s="180"/>
      <c r="I21" s="181">
        <f t="shared" si="1"/>
        <v>0</v>
      </c>
      <c r="J21" s="180"/>
      <c r="K21" s="181">
        <f t="shared" si="2"/>
        <v>0</v>
      </c>
      <c r="L21" s="181">
        <v>21</v>
      </c>
      <c r="M21" s="181">
        <f t="shared" si="3"/>
        <v>0</v>
      </c>
      <c r="N21" s="181">
        <v>0</v>
      </c>
      <c r="O21" s="181">
        <f t="shared" si="4"/>
        <v>0</v>
      </c>
      <c r="P21" s="181">
        <v>0</v>
      </c>
      <c r="Q21" s="181">
        <f t="shared" si="5"/>
        <v>0</v>
      </c>
      <c r="R21" s="181"/>
      <c r="S21" s="181" t="s">
        <v>254</v>
      </c>
      <c r="T21" s="182" t="s">
        <v>255</v>
      </c>
      <c r="U21" s="161">
        <v>0</v>
      </c>
      <c r="V21" s="161">
        <f t="shared" si="6"/>
        <v>0</v>
      </c>
      <c r="W21" s="161"/>
      <c r="X21" s="152"/>
      <c r="Y21" s="152"/>
      <c r="Z21" s="152"/>
      <c r="AA21" s="152"/>
      <c r="AB21" s="152"/>
      <c r="AC21" s="152"/>
      <c r="AD21" s="152"/>
      <c r="AE21" s="152"/>
      <c r="AF21" s="152"/>
      <c r="AG21" s="152" t="s">
        <v>1374</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x14ac:dyDescent="0.2">
      <c r="A22" s="163" t="s">
        <v>249</v>
      </c>
      <c r="B22" s="164" t="s">
        <v>196</v>
      </c>
      <c r="C22" s="184" t="s">
        <v>197</v>
      </c>
      <c r="D22" s="165"/>
      <c r="E22" s="166"/>
      <c r="F22" s="167"/>
      <c r="G22" s="167">
        <f>SUMIF(AG23:AG24,"&lt;&gt;NOR",G23:G24)</f>
        <v>0</v>
      </c>
      <c r="H22" s="167"/>
      <c r="I22" s="167">
        <f>SUM(I23:I24)</f>
        <v>0</v>
      </c>
      <c r="J22" s="167"/>
      <c r="K22" s="167">
        <f>SUM(K23:K24)</f>
        <v>0</v>
      </c>
      <c r="L22" s="167"/>
      <c r="M22" s="167">
        <f>SUM(M23:M24)</f>
        <v>0</v>
      </c>
      <c r="N22" s="167"/>
      <c r="O22" s="167">
        <f>SUM(O23:O24)</f>
        <v>0</v>
      </c>
      <c r="P22" s="167"/>
      <c r="Q22" s="167">
        <f>SUM(Q23:Q24)</f>
        <v>0</v>
      </c>
      <c r="R22" s="167"/>
      <c r="S22" s="167"/>
      <c r="T22" s="168"/>
      <c r="U22" s="162"/>
      <c r="V22" s="162">
        <f>SUM(V23:V24)</f>
        <v>0</v>
      </c>
      <c r="W22" s="162"/>
      <c r="AG22" t="s">
        <v>250</v>
      </c>
    </row>
    <row r="23" spans="1:60" outlineLevel="1" x14ac:dyDescent="0.2">
      <c r="A23" s="176">
        <v>13</v>
      </c>
      <c r="B23" s="177" t="s">
        <v>504</v>
      </c>
      <c r="C23" s="185" t="s">
        <v>1569</v>
      </c>
      <c r="D23" s="178" t="s">
        <v>446</v>
      </c>
      <c r="E23" s="179">
        <v>1</v>
      </c>
      <c r="F23" s="180"/>
      <c r="G23" s="181">
        <f>ROUND(E23*F23,2)</f>
        <v>0</v>
      </c>
      <c r="H23" s="180"/>
      <c r="I23" s="181">
        <f>ROUND(E23*H23,2)</f>
        <v>0</v>
      </c>
      <c r="J23" s="180"/>
      <c r="K23" s="181">
        <f>ROUND(E23*J23,2)</f>
        <v>0</v>
      </c>
      <c r="L23" s="181">
        <v>21</v>
      </c>
      <c r="M23" s="181">
        <f>G23*(1+L23/100)</f>
        <v>0</v>
      </c>
      <c r="N23" s="181">
        <v>0</v>
      </c>
      <c r="O23" s="181">
        <f>ROUND(E23*N23,2)</f>
        <v>0</v>
      </c>
      <c r="P23" s="181">
        <v>0</v>
      </c>
      <c r="Q23" s="181">
        <f>ROUND(E23*P23,2)</f>
        <v>0</v>
      </c>
      <c r="R23" s="181"/>
      <c r="S23" s="181" t="s">
        <v>254</v>
      </c>
      <c r="T23" s="182" t="s">
        <v>255</v>
      </c>
      <c r="U23" s="161">
        <v>0</v>
      </c>
      <c r="V23" s="161">
        <f>ROUND(E23*U23,2)</f>
        <v>0</v>
      </c>
      <c r="W23" s="161"/>
      <c r="X23" s="152"/>
      <c r="Y23" s="152"/>
      <c r="Z23" s="152"/>
      <c r="AA23" s="152"/>
      <c r="AB23" s="152"/>
      <c r="AC23" s="152"/>
      <c r="AD23" s="152"/>
      <c r="AE23" s="152"/>
      <c r="AF23" s="152"/>
      <c r="AG23" s="152" t="s">
        <v>1374</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76">
        <v>14</v>
      </c>
      <c r="B24" s="177" t="s">
        <v>1282</v>
      </c>
      <c r="C24" s="185" t="s">
        <v>1570</v>
      </c>
      <c r="D24" s="178" t="s">
        <v>446</v>
      </c>
      <c r="E24" s="179">
        <v>1</v>
      </c>
      <c r="F24" s="180"/>
      <c r="G24" s="181">
        <f>ROUND(E24*F24,2)</f>
        <v>0</v>
      </c>
      <c r="H24" s="180"/>
      <c r="I24" s="181">
        <f>ROUND(E24*H24,2)</f>
        <v>0</v>
      </c>
      <c r="J24" s="180"/>
      <c r="K24" s="181">
        <f>ROUND(E24*J24,2)</f>
        <v>0</v>
      </c>
      <c r="L24" s="181">
        <v>21</v>
      </c>
      <c r="M24" s="181">
        <f>G24*(1+L24/100)</f>
        <v>0</v>
      </c>
      <c r="N24" s="181">
        <v>0</v>
      </c>
      <c r="O24" s="181">
        <f>ROUND(E24*N24,2)</f>
        <v>0</v>
      </c>
      <c r="P24" s="181">
        <v>0</v>
      </c>
      <c r="Q24" s="181">
        <f>ROUND(E24*P24,2)</f>
        <v>0</v>
      </c>
      <c r="R24" s="181"/>
      <c r="S24" s="181" t="s">
        <v>254</v>
      </c>
      <c r="T24" s="182" t="s">
        <v>255</v>
      </c>
      <c r="U24" s="161">
        <v>0</v>
      </c>
      <c r="V24" s="161">
        <f>ROUND(E24*U24,2)</f>
        <v>0</v>
      </c>
      <c r="W24" s="161"/>
      <c r="X24" s="152"/>
      <c r="Y24" s="152"/>
      <c r="Z24" s="152"/>
      <c r="AA24" s="152"/>
      <c r="AB24" s="152"/>
      <c r="AC24" s="152"/>
      <c r="AD24" s="152"/>
      <c r="AE24" s="152"/>
      <c r="AF24" s="152"/>
      <c r="AG24" s="152" t="s">
        <v>1374</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x14ac:dyDescent="0.2">
      <c r="A25" s="163" t="s">
        <v>249</v>
      </c>
      <c r="B25" s="164" t="s">
        <v>198</v>
      </c>
      <c r="C25" s="184" t="s">
        <v>199</v>
      </c>
      <c r="D25" s="165"/>
      <c r="E25" s="166"/>
      <c r="F25" s="167"/>
      <c r="G25" s="167">
        <f>SUMIF(AG26:AG35,"&lt;&gt;NOR",G26:G35)</f>
        <v>0</v>
      </c>
      <c r="H25" s="167"/>
      <c r="I25" s="167">
        <f>SUM(I26:I35)</f>
        <v>0</v>
      </c>
      <c r="J25" s="167"/>
      <c r="K25" s="167">
        <f>SUM(K26:K35)</f>
        <v>0</v>
      </c>
      <c r="L25" s="167"/>
      <c r="M25" s="167">
        <f>SUM(M26:M35)</f>
        <v>0</v>
      </c>
      <c r="N25" s="167"/>
      <c r="O25" s="167">
        <f>SUM(O26:O35)</f>
        <v>0</v>
      </c>
      <c r="P25" s="167"/>
      <c r="Q25" s="167">
        <f>SUM(Q26:Q35)</f>
        <v>0</v>
      </c>
      <c r="R25" s="167"/>
      <c r="S25" s="167"/>
      <c r="T25" s="168"/>
      <c r="U25" s="162"/>
      <c r="V25" s="162">
        <f>SUM(V26:V35)</f>
        <v>0</v>
      </c>
      <c r="W25" s="162"/>
      <c r="AG25" t="s">
        <v>250</v>
      </c>
    </row>
    <row r="26" spans="1:60" outlineLevel="1" x14ac:dyDescent="0.2">
      <c r="A26" s="176">
        <v>15</v>
      </c>
      <c r="B26" s="177" t="s">
        <v>1365</v>
      </c>
      <c r="C26" s="185" t="s">
        <v>1571</v>
      </c>
      <c r="D26" s="178" t="s">
        <v>446</v>
      </c>
      <c r="E26" s="179">
        <v>1</v>
      </c>
      <c r="F26" s="180"/>
      <c r="G26" s="181">
        <f t="shared" ref="G26:G35" si="7">ROUND(E26*F26,2)</f>
        <v>0</v>
      </c>
      <c r="H26" s="180"/>
      <c r="I26" s="181">
        <f t="shared" ref="I26:I35" si="8">ROUND(E26*H26,2)</f>
        <v>0</v>
      </c>
      <c r="J26" s="180"/>
      <c r="K26" s="181">
        <f t="shared" ref="K26:K35" si="9">ROUND(E26*J26,2)</f>
        <v>0</v>
      </c>
      <c r="L26" s="181">
        <v>21</v>
      </c>
      <c r="M26" s="181">
        <f t="shared" ref="M26:M35" si="10">G26*(1+L26/100)</f>
        <v>0</v>
      </c>
      <c r="N26" s="181">
        <v>0</v>
      </c>
      <c r="O26" s="181">
        <f t="shared" ref="O26:O35" si="11">ROUND(E26*N26,2)</f>
        <v>0</v>
      </c>
      <c r="P26" s="181">
        <v>0</v>
      </c>
      <c r="Q26" s="181">
        <f t="shared" ref="Q26:Q35" si="12">ROUND(E26*P26,2)</f>
        <v>0</v>
      </c>
      <c r="R26" s="181"/>
      <c r="S26" s="181" t="s">
        <v>254</v>
      </c>
      <c r="T26" s="182" t="s">
        <v>255</v>
      </c>
      <c r="U26" s="161">
        <v>0</v>
      </c>
      <c r="V26" s="161">
        <f t="shared" ref="V26:V35" si="13">ROUND(E26*U26,2)</f>
        <v>0</v>
      </c>
      <c r="W26" s="161"/>
      <c r="X26" s="152"/>
      <c r="Y26" s="152"/>
      <c r="Z26" s="152"/>
      <c r="AA26" s="152"/>
      <c r="AB26" s="152"/>
      <c r="AC26" s="152"/>
      <c r="AD26" s="152"/>
      <c r="AE26" s="152"/>
      <c r="AF26" s="152"/>
      <c r="AG26" s="152" t="s">
        <v>295</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76">
        <v>16</v>
      </c>
      <c r="B27" s="177" t="s">
        <v>1367</v>
      </c>
      <c r="C27" s="185" t="s">
        <v>1572</v>
      </c>
      <c r="D27" s="178" t="s">
        <v>446</v>
      </c>
      <c r="E27" s="179">
        <v>2</v>
      </c>
      <c r="F27" s="180"/>
      <c r="G27" s="181">
        <f t="shared" si="7"/>
        <v>0</v>
      </c>
      <c r="H27" s="180"/>
      <c r="I27" s="181">
        <f t="shared" si="8"/>
        <v>0</v>
      </c>
      <c r="J27" s="180"/>
      <c r="K27" s="181">
        <f t="shared" si="9"/>
        <v>0</v>
      </c>
      <c r="L27" s="181">
        <v>21</v>
      </c>
      <c r="M27" s="181">
        <f t="shared" si="10"/>
        <v>0</v>
      </c>
      <c r="N27" s="181">
        <v>0</v>
      </c>
      <c r="O27" s="181">
        <f t="shared" si="11"/>
        <v>0</v>
      </c>
      <c r="P27" s="181">
        <v>0</v>
      </c>
      <c r="Q27" s="181">
        <f t="shared" si="12"/>
        <v>0</v>
      </c>
      <c r="R27" s="181"/>
      <c r="S27" s="181" t="s">
        <v>254</v>
      </c>
      <c r="T27" s="182" t="s">
        <v>255</v>
      </c>
      <c r="U27" s="161">
        <v>0</v>
      </c>
      <c r="V27" s="161">
        <f t="shared" si="13"/>
        <v>0</v>
      </c>
      <c r="W27" s="161"/>
      <c r="X27" s="152"/>
      <c r="Y27" s="152"/>
      <c r="Z27" s="152"/>
      <c r="AA27" s="152"/>
      <c r="AB27" s="152"/>
      <c r="AC27" s="152"/>
      <c r="AD27" s="152"/>
      <c r="AE27" s="152"/>
      <c r="AF27" s="152"/>
      <c r="AG27" s="152" t="s">
        <v>295</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76">
        <v>17</v>
      </c>
      <c r="B28" s="177" t="s">
        <v>1369</v>
      </c>
      <c r="C28" s="185" t="s">
        <v>1573</v>
      </c>
      <c r="D28" s="178" t="s">
        <v>446</v>
      </c>
      <c r="E28" s="179">
        <v>1</v>
      </c>
      <c r="F28" s="180"/>
      <c r="G28" s="181">
        <f t="shared" si="7"/>
        <v>0</v>
      </c>
      <c r="H28" s="180"/>
      <c r="I28" s="181">
        <f t="shared" si="8"/>
        <v>0</v>
      </c>
      <c r="J28" s="180"/>
      <c r="K28" s="181">
        <f t="shared" si="9"/>
        <v>0</v>
      </c>
      <c r="L28" s="181">
        <v>21</v>
      </c>
      <c r="M28" s="181">
        <f t="shared" si="10"/>
        <v>0</v>
      </c>
      <c r="N28" s="181">
        <v>0</v>
      </c>
      <c r="O28" s="181">
        <f t="shared" si="11"/>
        <v>0</v>
      </c>
      <c r="P28" s="181">
        <v>0</v>
      </c>
      <c r="Q28" s="181">
        <f t="shared" si="12"/>
        <v>0</v>
      </c>
      <c r="R28" s="181"/>
      <c r="S28" s="181" t="s">
        <v>254</v>
      </c>
      <c r="T28" s="182" t="s">
        <v>255</v>
      </c>
      <c r="U28" s="161">
        <v>0</v>
      </c>
      <c r="V28" s="161">
        <f t="shared" si="13"/>
        <v>0</v>
      </c>
      <c r="W28" s="161"/>
      <c r="X28" s="152"/>
      <c r="Y28" s="152"/>
      <c r="Z28" s="152"/>
      <c r="AA28" s="152"/>
      <c r="AB28" s="152"/>
      <c r="AC28" s="152"/>
      <c r="AD28" s="152"/>
      <c r="AE28" s="152"/>
      <c r="AF28" s="152"/>
      <c r="AG28" s="152" t="s">
        <v>295</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76">
        <v>18</v>
      </c>
      <c r="B29" s="177" t="s">
        <v>504</v>
      </c>
      <c r="C29" s="185" t="s">
        <v>1574</v>
      </c>
      <c r="D29" s="178" t="s">
        <v>446</v>
      </c>
      <c r="E29" s="179">
        <v>30</v>
      </c>
      <c r="F29" s="180"/>
      <c r="G29" s="181">
        <f t="shared" si="7"/>
        <v>0</v>
      </c>
      <c r="H29" s="180"/>
      <c r="I29" s="181">
        <f t="shared" si="8"/>
        <v>0</v>
      </c>
      <c r="J29" s="180"/>
      <c r="K29" s="181">
        <f t="shared" si="9"/>
        <v>0</v>
      </c>
      <c r="L29" s="181">
        <v>21</v>
      </c>
      <c r="M29" s="181">
        <f t="shared" si="10"/>
        <v>0</v>
      </c>
      <c r="N29" s="181">
        <v>0</v>
      </c>
      <c r="O29" s="181">
        <f t="shared" si="11"/>
        <v>0</v>
      </c>
      <c r="P29" s="181">
        <v>0</v>
      </c>
      <c r="Q29" s="181">
        <f t="shared" si="12"/>
        <v>0</v>
      </c>
      <c r="R29" s="181"/>
      <c r="S29" s="181" t="s">
        <v>254</v>
      </c>
      <c r="T29" s="182" t="s">
        <v>255</v>
      </c>
      <c r="U29" s="161">
        <v>0</v>
      </c>
      <c r="V29" s="161">
        <f t="shared" si="13"/>
        <v>0</v>
      </c>
      <c r="W29" s="161"/>
      <c r="X29" s="152"/>
      <c r="Y29" s="152"/>
      <c r="Z29" s="152"/>
      <c r="AA29" s="152"/>
      <c r="AB29" s="152"/>
      <c r="AC29" s="152"/>
      <c r="AD29" s="152"/>
      <c r="AE29" s="152"/>
      <c r="AF29" s="152"/>
      <c r="AG29" s="152" t="s">
        <v>1374</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76">
        <v>19</v>
      </c>
      <c r="B30" s="177" t="s">
        <v>1282</v>
      </c>
      <c r="C30" s="185" t="s">
        <v>1575</v>
      </c>
      <c r="D30" s="178" t="s">
        <v>446</v>
      </c>
      <c r="E30" s="179">
        <v>60</v>
      </c>
      <c r="F30" s="180"/>
      <c r="G30" s="181">
        <f t="shared" si="7"/>
        <v>0</v>
      </c>
      <c r="H30" s="180"/>
      <c r="I30" s="181">
        <f t="shared" si="8"/>
        <v>0</v>
      </c>
      <c r="J30" s="180"/>
      <c r="K30" s="181">
        <f t="shared" si="9"/>
        <v>0</v>
      </c>
      <c r="L30" s="181">
        <v>21</v>
      </c>
      <c r="M30" s="181">
        <f t="shared" si="10"/>
        <v>0</v>
      </c>
      <c r="N30" s="181">
        <v>0</v>
      </c>
      <c r="O30" s="181">
        <f t="shared" si="11"/>
        <v>0</v>
      </c>
      <c r="P30" s="181">
        <v>0</v>
      </c>
      <c r="Q30" s="181">
        <f t="shared" si="12"/>
        <v>0</v>
      </c>
      <c r="R30" s="181"/>
      <c r="S30" s="181" t="s">
        <v>254</v>
      </c>
      <c r="T30" s="182" t="s">
        <v>255</v>
      </c>
      <c r="U30" s="161">
        <v>0</v>
      </c>
      <c r="V30" s="161">
        <f t="shared" si="13"/>
        <v>0</v>
      </c>
      <c r="W30" s="161"/>
      <c r="X30" s="152"/>
      <c r="Y30" s="152"/>
      <c r="Z30" s="152"/>
      <c r="AA30" s="152"/>
      <c r="AB30" s="152"/>
      <c r="AC30" s="152"/>
      <c r="AD30" s="152"/>
      <c r="AE30" s="152"/>
      <c r="AF30" s="152"/>
      <c r="AG30" s="152" t="s">
        <v>1374</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76">
        <v>20</v>
      </c>
      <c r="B31" s="177" t="s">
        <v>1284</v>
      </c>
      <c r="C31" s="185" t="s">
        <v>1560</v>
      </c>
      <c r="D31" s="178" t="s">
        <v>446</v>
      </c>
      <c r="E31" s="179">
        <v>60</v>
      </c>
      <c r="F31" s="180"/>
      <c r="G31" s="181">
        <f t="shared" si="7"/>
        <v>0</v>
      </c>
      <c r="H31" s="180"/>
      <c r="I31" s="181">
        <f t="shared" si="8"/>
        <v>0</v>
      </c>
      <c r="J31" s="180"/>
      <c r="K31" s="181">
        <f t="shared" si="9"/>
        <v>0</v>
      </c>
      <c r="L31" s="181">
        <v>21</v>
      </c>
      <c r="M31" s="181">
        <f t="shared" si="10"/>
        <v>0</v>
      </c>
      <c r="N31" s="181">
        <v>0</v>
      </c>
      <c r="O31" s="181">
        <f t="shared" si="11"/>
        <v>0</v>
      </c>
      <c r="P31" s="181">
        <v>0</v>
      </c>
      <c r="Q31" s="181">
        <f t="shared" si="12"/>
        <v>0</v>
      </c>
      <c r="R31" s="181"/>
      <c r="S31" s="181" t="s">
        <v>254</v>
      </c>
      <c r="T31" s="182" t="s">
        <v>255</v>
      </c>
      <c r="U31" s="161">
        <v>0</v>
      </c>
      <c r="V31" s="161">
        <f t="shared" si="13"/>
        <v>0</v>
      </c>
      <c r="W31" s="161"/>
      <c r="X31" s="152"/>
      <c r="Y31" s="152"/>
      <c r="Z31" s="152"/>
      <c r="AA31" s="152"/>
      <c r="AB31" s="152"/>
      <c r="AC31" s="152"/>
      <c r="AD31" s="152"/>
      <c r="AE31" s="152"/>
      <c r="AF31" s="152"/>
      <c r="AG31" s="152" t="s">
        <v>1374</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6">
        <v>21</v>
      </c>
      <c r="B32" s="177" t="s">
        <v>1286</v>
      </c>
      <c r="C32" s="185" t="s">
        <v>1561</v>
      </c>
      <c r="D32" s="178" t="s">
        <v>446</v>
      </c>
      <c r="E32" s="179">
        <v>1</v>
      </c>
      <c r="F32" s="180"/>
      <c r="G32" s="181">
        <f t="shared" si="7"/>
        <v>0</v>
      </c>
      <c r="H32" s="180"/>
      <c r="I32" s="181">
        <f t="shared" si="8"/>
        <v>0</v>
      </c>
      <c r="J32" s="180"/>
      <c r="K32" s="181">
        <f t="shared" si="9"/>
        <v>0</v>
      </c>
      <c r="L32" s="181">
        <v>21</v>
      </c>
      <c r="M32" s="181">
        <f t="shared" si="10"/>
        <v>0</v>
      </c>
      <c r="N32" s="181">
        <v>0</v>
      </c>
      <c r="O32" s="181">
        <f t="shared" si="11"/>
        <v>0</v>
      </c>
      <c r="P32" s="181">
        <v>0</v>
      </c>
      <c r="Q32" s="181">
        <f t="shared" si="12"/>
        <v>0</v>
      </c>
      <c r="R32" s="181"/>
      <c r="S32" s="181" t="s">
        <v>254</v>
      </c>
      <c r="T32" s="182" t="s">
        <v>255</v>
      </c>
      <c r="U32" s="161">
        <v>0</v>
      </c>
      <c r="V32" s="161">
        <f t="shared" si="13"/>
        <v>0</v>
      </c>
      <c r="W32" s="161"/>
      <c r="X32" s="152"/>
      <c r="Y32" s="152"/>
      <c r="Z32" s="152"/>
      <c r="AA32" s="152"/>
      <c r="AB32" s="152"/>
      <c r="AC32" s="152"/>
      <c r="AD32" s="152"/>
      <c r="AE32" s="152"/>
      <c r="AF32" s="152"/>
      <c r="AG32" s="152" t="s">
        <v>1374</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76">
        <v>22</v>
      </c>
      <c r="B33" s="177" t="s">
        <v>1288</v>
      </c>
      <c r="C33" s="185" t="s">
        <v>1576</v>
      </c>
      <c r="D33" s="178" t="s">
        <v>446</v>
      </c>
      <c r="E33" s="179">
        <v>1</v>
      </c>
      <c r="F33" s="180"/>
      <c r="G33" s="181">
        <f t="shared" si="7"/>
        <v>0</v>
      </c>
      <c r="H33" s="180"/>
      <c r="I33" s="181">
        <f t="shared" si="8"/>
        <v>0</v>
      </c>
      <c r="J33" s="180"/>
      <c r="K33" s="181">
        <f t="shared" si="9"/>
        <v>0</v>
      </c>
      <c r="L33" s="181">
        <v>21</v>
      </c>
      <c r="M33" s="181">
        <f t="shared" si="10"/>
        <v>0</v>
      </c>
      <c r="N33" s="181">
        <v>0</v>
      </c>
      <c r="O33" s="181">
        <f t="shared" si="11"/>
        <v>0</v>
      </c>
      <c r="P33" s="181">
        <v>0</v>
      </c>
      <c r="Q33" s="181">
        <f t="shared" si="12"/>
        <v>0</v>
      </c>
      <c r="R33" s="181"/>
      <c r="S33" s="181" t="s">
        <v>254</v>
      </c>
      <c r="T33" s="182" t="s">
        <v>255</v>
      </c>
      <c r="U33" s="161">
        <v>0</v>
      </c>
      <c r="V33" s="161">
        <f t="shared" si="13"/>
        <v>0</v>
      </c>
      <c r="W33" s="161"/>
      <c r="X33" s="152"/>
      <c r="Y33" s="152"/>
      <c r="Z33" s="152"/>
      <c r="AA33" s="152"/>
      <c r="AB33" s="152"/>
      <c r="AC33" s="152"/>
      <c r="AD33" s="152"/>
      <c r="AE33" s="152"/>
      <c r="AF33" s="152"/>
      <c r="AG33" s="152" t="s">
        <v>1374</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76">
        <v>23</v>
      </c>
      <c r="B34" s="177" t="s">
        <v>1290</v>
      </c>
      <c r="C34" s="185" t="s">
        <v>1577</v>
      </c>
      <c r="D34" s="178" t="s">
        <v>446</v>
      </c>
      <c r="E34" s="179">
        <v>1</v>
      </c>
      <c r="F34" s="180"/>
      <c r="G34" s="181">
        <f t="shared" si="7"/>
        <v>0</v>
      </c>
      <c r="H34" s="180"/>
      <c r="I34" s="181">
        <f t="shared" si="8"/>
        <v>0</v>
      </c>
      <c r="J34" s="180"/>
      <c r="K34" s="181">
        <f t="shared" si="9"/>
        <v>0</v>
      </c>
      <c r="L34" s="181">
        <v>21</v>
      </c>
      <c r="M34" s="181">
        <f t="shared" si="10"/>
        <v>0</v>
      </c>
      <c r="N34" s="181">
        <v>0</v>
      </c>
      <c r="O34" s="181">
        <f t="shared" si="11"/>
        <v>0</v>
      </c>
      <c r="P34" s="181">
        <v>0</v>
      </c>
      <c r="Q34" s="181">
        <f t="shared" si="12"/>
        <v>0</v>
      </c>
      <c r="R34" s="181"/>
      <c r="S34" s="181" t="s">
        <v>254</v>
      </c>
      <c r="T34" s="182" t="s">
        <v>255</v>
      </c>
      <c r="U34" s="161">
        <v>0</v>
      </c>
      <c r="V34" s="161">
        <f t="shared" si="13"/>
        <v>0</v>
      </c>
      <c r="W34" s="161"/>
      <c r="X34" s="152"/>
      <c r="Y34" s="152"/>
      <c r="Z34" s="152"/>
      <c r="AA34" s="152"/>
      <c r="AB34" s="152"/>
      <c r="AC34" s="152"/>
      <c r="AD34" s="152"/>
      <c r="AE34" s="152"/>
      <c r="AF34" s="152"/>
      <c r="AG34" s="152" t="s">
        <v>1374</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76">
        <v>24</v>
      </c>
      <c r="B35" s="177" t="s">
        <v>1292</v>
      </c>
      <c r="C35" s="185" t="s">
        <v>1578</v>
      </c>
      <c r="D35" s="178" t="s">
        <v>446</v>
      </c>
      <c r="E35" s="179">
        <v>1</v>
      </c>
      <c r="F35" s="180"/>
      <c r="G35" s="181">
        <f t="shared" si="7"/>
        <v>0</v>
      </c>
      <c r="H35" s="180"/>
      <c r="I35" s="181">
        <f t="shared" si="8"/>
        <v>0</v>
      </c>
      <c r="J35" s="180"/>
      <c r="K35" s="181">
        <f t="shared" si="9"/>
        <v>0</v>
      </c>
      <c r="L35" s="181">
        <v>21</v>
      </c>
      <c r="M35" s="181">
        <f t="shared" si="10"/>
        <v>0</v>
      </c>
      <c r="N35" s="181">
        <v>0</v>
      </c>
      <c r="O35" s="181">
        <f t="shared" si="11"/>
        <v>0</v>
      </c>
      <c r="P35" s="181">
        <v>0</v>
      </c>
      <c r="Q35" s="181">
        <f t="shared" si="12"/>
        <v>0</v>
      </c>
      <c r="R35" s="181"/>
      <c r="S35" s="181" t="s">
        <v>254</v>
      </c>
      <c r="T35" s="182" t="s">
        <v>255</v>
      </c>
      <c r="U35" s="161">
        <v>0</v>
      </c>
      <c r="V35" s="161">
        <f t="shared" si="13"/>
        <v>0</v>
      </c>
      <c r="W35" s="161"/>
      <c r="X35" s="152"/>
      <c r="Y35" s="152"/>
      <c r="Z35" s="152"/>
      <c r="AA35" s="152"/>
      <c r="AB35" s="152"/>
      <c r="AC35" s="152"/>
      <c r="AD35" s="152"/>
      <c r="AE35" s="152"/>
      <c r="AF35" s="152"/>
      <c r="AG35" s="152" t="s">
        <v>1374</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x14ac:dyDescent="0.2">
      <c r="A36" s="163" t="s">
        <v>249</v>
      </c>
      <c r="B36" s="164" t="s">
        <v>200</v>
      </c>
      <c r="C36" s="184" t="s">
        <v>201</v>
      </c>
      <c r="D36" s="165"/>
      <c r="E36" s="166"/>
      <c r="F36" s="167"/>
      <c r="G36" s="167">
        <f>SUMIF(AG37:AG45,"&lt;&gt;NOR",G37:G45)</f>
        <v>0</v>
      </c>
      <c r="H36" s="167"/>
      <c r="I36" s="167">
        <f>SUM(I37:I45)</f>
        <v>0</v>
      </c>
      <c r="J36" s="167"/>
      <c r="K36" s="167">
        <f>SUM(K37:K45)</f>
        <v>0</v>
      </c>
      <c r="L36" s="167"/>
      <c r="M36" s="167">
        <f>SUM(M37:M45)</f>
        <v>0</v>
      </c>
      <c r="N36" s="167"/>
      <c r="O36" s="167">
        <f>SUM(O37:O45)</f>
        <v>0</v>
      </c>
      <c r="P36" s="167"/>
      <c r="Q36" s="167">
        <f>SUM(Q37:Q45)</f>
        <v>0</v>
      </c>
      <c r="R36" s="167"/>
      <c r="S36" s="167"/>
      <c r="T36" s="168"/>
      <c r="U36" s="162"/>
      <c r="V36" s="162">
        <f>SUM(V37:V45)</f>
        <v>0</v>
      </c>
      <c r="W36" s="162"/>
      <c r="AG36" t="s">
        <v>250</v>
      </c>
    </row>
    <row r="37" spans="1:60" outlineLevel="1" x14ac:dyDescent="0.2">
      <c r="A37" s="176">
        <v>25</v>
      </c>
      <c r="B37" s="177" t="s">
        <v>504</v>
      </c>
      <c r="C37" s="185" t="s">
        <v>1579</v>
      </c>
      <c r="D37" s="178" t="s">
        <v>446</v>
      </c>
      <c r="E37" s="179">
        <v>12</v>
      </c>
      <c r="F37" s="180"/>
      <c r="G37" s="181">
        <f t="shared" ref="G37:G45" si="14">ROUND(E37*F37,2)</f>
        <v>0</v>
      </c>
      <c r="H37" s="180"/>
      <c r="I37" s="181">
        <f t="shared" ref="I37:I45" si="15">ROUND(E37*H37,2)</f>
        <v>0</v>
      </c>
      <c r="J37" s="180"/>
      <c r="K37" s="181">
        <f t="shared" ref="K37:K45" si="16">ROUND(E37*J37,2)</f>
        <v>0</v>
      </c>
      <c r="L37" s="181">
        <v>21</v>
      </c>
      <c r="M37" s="181">
        <f t="shared" ref="M37:M45" si="17">G37*(1+L37/100)</f>
        <v>0</v>
      </c>
      <c r="N37" s="181">
        <v>0</v>
      </c>
      <c r="O37" s="181">
        <f t="shared" ref="O37:O45" si="18">ROUND(E37*N37,2)</f>
        <v>0</v>
      </c>
      <c r="P37" s="181">
        <v>0</v>
      </c>
      <c r="Q37" s="181">
        <f t="shared" ref="Q37:Q45" si="19">ROUND(E37*P37,2)</f>
        <v>0</v>
      </c>
      <c r="R37" s="181"/>
      <c r="S37" s="181" t="s">
        <v>254</v>
      </c>
      <c r="T37" s="182" t="s">
        <v>255</v>
      </c>
      <c r="U37" s="161">
        <v>0</v>
      </c>
      <c r="V37" s="161">
        <f t="shared" ref="V37:V45" si="20">ROUND(E37*U37,2)</f>
        <v>0</v>
      </c>
      <c r="W37" s="161"/>
      <c r="X37" s="152"/>
      <c r="Y37" s="152"/>
      <c r="Z37" s="152"/>
      <c r="AA37" s="152"/>
      <c r="AB37" s="152"/>
      <c r="AC37" s="152"/>
      <c r="AD37" s="152"/>
      <c r="AE37" s="152"/>
      <c r="AF37" s="152"/>
      <c r="AG37" s="152" t="s">
        <v>1374</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76">
        <v>26</v>
      </c>
      <c r="B38" s="177" t="s">
        <v>1282</v>
      </c>
      <c r="C38" s="185" t="s">
        <v>1580</v>
      </c>
      <c r="D38" s="178" t="s">
        <v>446</v>
      </c>
      <c r="E38" s="179">
        <v>12</v>
      </c>
      <c r="F38" s="180"/>
      <c r="G38" s="181">
        <f t="shared" si="14"/>
        <v>0</v>
      </c>
      <c r="H38" s="180"/>
      <c r="I38" s="181">
        <f t="shared" si="15"/>
        <v>0</v>
      </c>
      <c r="J38" s="180"/>
      <c r="K38" s="181">
        <f t="shared" si="16"/>
        <v>0</v>
      </c>
      <c r="L38" s="181">
        <v>21</v>
      </c>
      <c r="M38" s="181">
        <f t="shared" si="17"/>
        <v>0</v>
      </c>
      <c r="N38" s="181">
        <v>0</v>
      </c>
      <c r="O38" s="181">
        <f t="shared" si="18"/>
        <v>0</v>
      </c>
      <c r="P38" s="181">
        <v>0</v>
      </c>
      <c r="Q38" s="181">
        <f t="shared" si="19"/>
        <v>0</v>
      </c>
      <c r="R38" s="181"/>
      <c r="S38" s="181" t="s">
        <v>254</v>
      </c>
      <c r="T38" s="182" t="s">
        <v>255</v>
      </c>
      <c r="U38" s="161">
        <v>0</v>
      </c>
      <c r="V38" s="161">
        <f t="shared" si="20"/>
        <v>0</v>
      </c>
      <c r="W38" s="161"/>
      <c r="X38" s="152"/>
      <c r="Y38" s="152"/>
      <c r="Z38" s="152"/>
      <c r="AA38" s="152"/>
      <c r="AB38" s="152"/>
      <c r="AC38" s="152"/>
      <c r="AD38" s="152"/>
      <c r="AE38" s="152"/>
      <c r="AF38" s="152"/>
      <c r="AG38" s="152" t="s">
        <v>1374</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76">
        <v>27</v>
      </c>
      <c r="B39" s="177" t="s">
        <v>1284</v>
      </c>
      <c r="C39" s="185" t="s">
        <v>1560</v>
      </c>
      <c r="D39" s="178" t="s">
        <v>446</v>
      </c>
      <c r="E39" s="179">
        <v>24</v>
      </c>
      <c r="F39" s="180"/>
      <c r="G39" s="181">
        <f t="shared" si="14"/>
        <v>0</v>
      </c>
      <c r="H39" s="180"/>
      <c r="I39" s="181">
        <f t="shared" si="15"/>
        <v>0</v>
      </c>
      <c r="J39" s="180"/>
      <c r="K39" s="181">
        <f t="shared" si="16"/>
        <v>0</v>
      </c>
      <c r="L39" s="181">
        <v>21</v>
      </c>
      <c r="M39" s="181">
        <f t="shared" si="17"/>
        <v>0</v>
      </c>
      <c r="N39" s="181">
        <v>0</v>
      </c>
      <c r="O39" s="181">
        <f t="shared" si="18"/>
        <v>0</v>
      </c>
      <c r="P39" s="181">
        <v>0</v>
      </c>
      <c r="Q39" s="181">
        <f t="shared" si="19"/>
        <v>0</v>
      </c>
      <c r="R39" s="181"/>
      <c r="S39" s="181" t="s">
        <v>254</v>
      </c>
      <c r="T39" s="182" t="s">
        <v>255</v>
      </c>
      <c r="U39" s="161">
        <v>0</v>
      </c>
      <c r="V39" s="161">
        <f t="shared" si="20"/>
        <v>0</v>
      </c>
      <c r="W39" s="161"/>
      <c r="X39" s="152"/>
      <c r="Y39" s="152"/>
      <c r="Z39" s="152"/>
      <c r="AA39" s="152"/>
      <c r="AB39" s="152"/>
      <c r="AC39" s="152"/>
      <c r="AD39" s="152"/>
      <c r="AE39" s="152"/>
      <c r="AF39" s="152"/>
      <c r="AG39" s="152" t="s">
        <v>1374</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76">
        <v>28</v>
      </c>
      <c r="B40" s="177" t="s">
        <v>1286</v>
      </c>
      <c r="C40" s="185" t="s">
        <v>1561</v>
      </c>
      <c r="D40" s="178" t="s">
        <v>446</v>
      </c>
      <c r="E40" s="179">
        <v>2</v>
      </c>
      <c r="F40" s="180"/>
      <c r="G40" s="181">
        <f t="shared" si="14"/>
        <v>0</v>
      </c>
      <c r="H40" s="180"/>
      <c r="I40" s="181">
        <f t="shared" si="15"/>
        <v>0</v>
      </c>
      <c r="J40" s="180"/>
      <c r="K40" s="181">
        <f t="shared" si="16"/>
        <v>0</v>
      </c>
      <c r="L40" s="181">
        <v>21</v>
      </c>
      <c r="M40" s="181">
        <f t="shared" si="17"/>
        <v>0</v>
      </c>
      <c r="N40" s="181">
        <v>0</v>
      </c>
      <c r="O40" s="181">
        <f t="shared" si="18"/>
        <v>0</v>
      </c>
      <c r="P40" s="181">
        <v>0</v>
      </c>
      <c r="Q40" s="181">
        <f t="shared" si="19"/>
        <v>0</v>
      </c>
      <c r="R40" s="181"/>
      <c r="S40" s="181" t="s">
        <v>254</v>
      </c>
      <c r="T40" s="182" t="s">
        <v>255</v>
      </c>
      <c r="U40" s="161">
        <v>0</v>
      </c>
      <c r="V40" s="161">
        <f t="shared" si="20"/>
        <v>0</v>
      </c>
      <c r="W40" s="161"/>
      <c r="X40" s="152"/>
      <c r="Y40" s="152"/>
      <c r="Z40" s="152"/>
      <c r="AA40" s="152"/>
      <c r="AB40" s="152"/>
      <c r="AC40" s="152"/>
      <c r="AD40" s="152"/>
      <c r="AE40" s="152"/>
      <c r="AF40" s="152"/>
      <c r="AG40" s="152" t="s">
        <v>1374</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76">
        <v>29</v>
      </c>
      <c r="B41" s="177" t="s">
        <v>1288</v>
      </c>
      <c r="C41" s="185" t="s">
        <v>1576</v>
      </c>
      <c r="D41" s="178" t="s">
        <v>446</v>
      </c>
      <c r="E41" s="179">
        <v>1</v>
      </c>
      <c r="F41" s="180"/>
      <c r="G41" s="181">
        <f t="shared" si="14"/>
        <v>0</v>
      </c>
      <c r="H41" s="180"/>
      <c r="I41" s="181">
        <f t="shared" si="15"/>
        <v>0</v>
      </c>
      <c r="J41" s="180"/>
      <c r="K41" s="181">
        <f t="shared" si="16"/>
        <v>0</v>
      </c>
      <c r="L41" s="181">
        <v>21</v>
      </c>
      <c r="M41" s="181">
        <f t="shared" si="17"/>
        <v>0</v>
      </c>
      <c r="N41" s="181">
        <v>0</v>
      </c>
      <c r="O41" s="181">
        <f t="shared" si="18"/>
        <v>0</v>
      </c>
      <c r="P41" s="181">
        <v>0</v>
      </c>
      <c r="Q41" s="181">
        <f t="shared" si="19"/>
        <v>0</v>
      </c>
      <c r="R41" s="181"/>
      <c r="S41" s="181" t="s">
        <v>254</v>
      </c>
      <c r="T41" s="182" t="s">
        <v>255</v>
      </c>
      <c r="U41" s="161">
        <v>0</v>
      </c>
      <c r="V41" s="161">
        <f t="shared" si="20"/>
        <v>0</v>
      </c>
      <c r="W41" s="161"/>
      <c r="X41" s="152"/>
      <c r="Y41" s="152"/>
      <c r="Z41" s="152"/>
      <c r="AA41" s="152"/>
      <c r="AB41" s="152"/>
      <c r="AC41" s="152"/>
      <c r="AD41" s="152"/>
      <c r="AE41" s="152"/>
      <c r="AF41" s="152"/>
      <c r="AG41" s="152" t="s">
        <v>1374</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76">
        <v>30</v>
      </c>
      <c r="B42" s="177" t="s">
        <v>1290</v>
      </c>
      <c r="C42" s="185" t="s">
        <v>1581</v>
      </c>
      <c r="D42" s="178" t="s">
        <v>446</v>
      </c>
      <c r="E42" s="179">
        <v>1</v>
      </c>
      <c r="F42" s="180"/>
      <c r="G42" s="181">
        <f t="shared" si="14"/>
        <v>0</v>
      </c>
      <c r="H42" s="180"/>
      <c r="I42" s="181">
        <f t="shared" si="15"/>
        <v>0</v>
      </c>
      <c r="J42" s="180"/>
      <c r="K42" s="181">
        <f t="shared" si="16"/>
        <v>0</v>
      </c>
      <c r="L42" s="181">
        <v>21</v>
      </c>
      <c r="M42" s="181">
        <f t="shared" si="17"/>
        <v>0</v>
      </c>
      <c r="N42" s="181">
        <v>0</v>
      </c>
      <c r="O42" s="181">
        <f t="shared" si="18"/>
        <v>0</v>
      </c>
      <c r="P42" s="181">
        <v>0</v>
      </c>
      <c r="Q42" s="181">
        <f t="shared" si="19"/>
        <v>0</v>
      </c>
      <c r="R42" s="181"/>
      <c r="S42" s="181" t="s">
        <v>254</v>
      </c>
      <c r="T42" s="182" t="s">
        <v>255</v>
      </c>
      <c r="U42" s="161">
        <v>0</v>
      </c>
      <c r="V42" s="161">
        <f t="shared" si="20"/>
        <v>0</v>
      </c>
      <c r="W42" s="161"/>
      <c r="X42" s="152"/>
      <c r="Y42" s="152"/>
      <c r="Z42" s="152"/>
      <c r="AA42" s="152"/>
      <c r="AB42" s="152"/>
      <c r="AC42" s="152"/>
      <c r="AD42" s="152"/>
      <c r="AE42" s="152"/>
      <c r="AF42" s="152"/>
      <c r="AG42" s="152" t="s">
        <v>1374</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76">
        <v>31</v>
      </c>
      <c r="B43" s="177" t="s">
        <v>1292</v>
      </c>
      <c r="C43" s="185" t="s">
        <v>1578</v>
      </c>
      <c r="D43" s="178" t="s">
        <v>446</v>
      </c>
      <c r="E43" s="179">
        <v>1</v>
      </c>
      <c r="F43" s="180"/>
      <c r="G43" s="181">
        <f t="shared" si="14"/>
        <v>0</v>
      </c>
      <c r="H43" s="180"/>
      <c r="I43" s="181">
        <f t="shared" si="15"/>
        <v>0</v>
      </c>
      <c r="J43" s="180"/>
      <c r="K43" s="181">
        <f t="shared" si="16"/>
        <v>0</v>
      </c>
      <c r="L43" s="181">
        <v>21</v>
      </c>
      <c r="M43" s="181">
        <f t="shared" si="17"/>
        <v>0</v>
      </c>
      <c r="N43" s="181">
        <v>0</v>
      </c>
      <c r="O43" s="181">
        <f t="shared" si="18"/>
        <v>0</v>
      </c>
      <c r="P43" s="181">
        <v>0</v>
      </c>
      <c r="Q43" s="181">
        <f t="shared" si="19"/>
        <v>0</v>
      </c>
      <c r="R43" s="181"/>
      <c r="S43" s="181" t="s">
        <v>254</v>
      </c>
      <c r="T43" s="182" t="s">
        <v>255</v>
      </c>
      <c r="U43" s="161">
        <v>0</v>
      </c>
      <c r="V43" s="161">
        <f t="shared" si="20"/>
        <v>0</v>
      </c>
      <c r="W43" s="161"/>
      <c r="X43" s="152"/>
      <c r="Y43" s="152"/>
      <c r="Z43" s="152"/>
      <c r="AA43" s="152"/>
      <c r="AB43" s="152"/>
      <c r="AC43" s="152"/>
      <c r="AD43" s="152"/>
      <c r="AE43" s="152"/>
      <c r="AF43" s="152"/>
      <c r="AG43" s="152" t="s">
        <v>1374</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76">
        <v>32</v>
      </c>
      <c r="B44" s="177" t="s">
        <v>1365</v>
      </c>
      <c r="C44" s="185" t="s">
        <v>1572</v>
      </c>
      <c r="D44" s="178" t="s">
        <v>446</v>
      </c>
      <c r="E44" s="179">
        <v>2</v>
      </c>
      <c r="F44" s="180"/>
      <c r="G44" s="181">
        <f t="shared" si="14"/>
        <v>0</v>
      </c>
      <c r="H44" s="180"/>
      <c r="I44" s="181">
        <f t="shared" si="15"/>
        <v>0</v>
      </c>
      <c r="J44" s="180"/>
      <c r="K44" s="181">
        <f t="shared" si="16"/>
        <v>0</v>
      </c>
      <c r="L44" s="181">
        <v>21</v>
      </c>
      <c r="M44" s="181">
        <f t="shared" si="17"/>
        <v>0</v>
      </c>
      <c r="N44" s="181">
        <v>0</v>
      </c>
      <c r="O44" s="181">
        <f t="shared" si="18"/>
        <v>0</v>
      </c>
      <c r="P44" s="181">
        <v>0</v>
      </c>
      <c r="Q44" s="181">
        <f t="shared" si="19"/>
        <v>0</v>
      </c>
      <c r="R44" s="181"/>
      <c r="S44" s="181" t="s">
        <v>254</v>
      </c>
      <c r="T44" s="182" t="s">
        <v>255</v>
      </c>
      <c r="U44" s="161">
        <v>0</v>
      </c>
      <c r="V44" s="161">
        <f t="shared" si="20"/>
        <v>0</v>
      </c>
      <c r="W44" s="161"/>
      <c r="X44" s="152"/>
      <c r="Y44" s="152"/>
      <c r="Z44" s="152"/>
      <c r="AA44" s="152"/>
      <c r="AB44" s="152"/>
      <c r="AC44" s="152"/>
      <c r="AD44" s="152"/>
      <c r="AE44" s="152"/>
      <c r="AF44" s="152"/>
      <c r="AG44" s="152" t="s">
        <v>1374</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76">
        <v>33</v>
      </c>
      <c r="B45" s="177" t="s">
        <v>1367</v>
      </c>
      <c r="C45" s="185" t="s">
        <v>1573</v>
      </c>
      <c r="D45" s="178" t="s">
        <v>446</v>
      </c>
      <c r="E45" s="179">
        <v>1</v>
      </c>
      <c r="F45" s="180"/>
      <c r="G45" s="181">
        <f t="shared" si="14"/>
        <v>0</v>
      </c>
      <c r="H45" s="180"/>
      <c r="I45" s="181">
        <f t="shared" si="15"/>
        <v>0</v>
      </c>
      <c r="J45" s="180"/>
      <c r="K45" s="181">
        <f t="shared" si="16"/>
        <v>0</v>
      </c>
      <c r="L45" s="181">
        <v>21</v>
      </c>
      <c r="M45" s="181">
        <f t="shared" si="17"/>
        <v>0</v>
      </c>
      <c r="N45" s="181">
        <v>0</v>
      </c>
      <c r="O45" s="181">
        <f t="shared" si="18"/>
        <v>0</v>
      </c>
      <c r="P45" s="181">
        <v>0</v>
      </c>
      <c r="Q45" s="181">
        <f t="shared" si="19"/>
        <v>0</v>
      </c>
      <c r="R45" s="181"/>
      <c r="S45" s="181" t="s">
        <v>254</v>
      </c>
      <c r="T45" s="182" t="s">
        <v>255</v>
      </c>
      <c r="U45" s="161">
        <v>0</v>
      </c>
      <c r="V45" s="161">
        <f t="shared" si="20"/>
        <v>0</v>
      </c>
      <c r="W45" s="161"/>
      <c r="X45" s="152"/>
      <c r="Y45" s="152"/>
      <c r="Z45" s="152"/>
      <c r="AA45" s="152"/>
      <c r="AB45" s="152"/>
      <c r="AC45" s="152"/>
      <c r="AD45" s="152"/>
      <c r="AE45" s="152"/>
      <c r="AF45" s="152"/>
      <c r="AG45" s="152" t="s">
        <v>1374</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x14ac:dyDescent="0.2">
      <c r="A46" s="163" t="s">
        <v>249</v>
      </c>
      <c r="B46" s="164" t="s">
        <v>202</v>
      </c>
      <c r="C46" s="184" t="s">
        <v>203</v>
      </c>
      <c r="D46" s="165"/>
      <c r="E46" s="166"/>
      <c r="F46" s="167"/>
      <c r="G46" s="167">
        <f>SUMIF(AG47:AG55,"&lt;&gt;NOR",G47:G55)</f>
        <v>0</v>
      </c>
      <c r="H46" s="167"/>
      <c r="I46" s="167">
        <f>SUM(I47:I55)</f>
        <v>0</v>
      </c>
      <c r="J46" s="167"/>
      <c r="K46" s="167">
        <f>SUM(K47:K55)</f>
        <v>0</v>
      </c>
      <c r="L46" s="167"/>
      <c r="M46" s="167">
        <f>SUM(M47:M55)</f>
        <v>0</v>
      </c>
      <c r="N46" s="167"/>
      <c r="O46" s="167">
        <f>SUM(O47:O55)</f>
        <v>0</v>
      </c>
      <c r="P46" s="167"/>
      <c r="Q46" s="167">
        <f>SUM(Q47:Q55)</f>
        <v>0</v>
      </c>
      <c r="R46" s="167"/>
      <c r="S46" s="167"/>
      <c r="T46" s="168"/>
      <c r="U46" s="162"/>
      <c r="V46" s="162">
        <f>SUM(V47:V55)</f>
        <v>0</v>
      </c>
      <c r="W46" s="162"/>
      <c r="AG46" t="s">
        <v>250</v>
      </c>
    </row>
    <row r="47" spans="1:60" outlineLevel="1" x14ac:dyDescent="0.2">
      <c r="A47" s="176">
        <v>34</v>
      </c>
      <c r="B47" s="177" t="s">
        <v>504</v>
      </c>
      <c r="C47" s="185" t="s">
        <v>1579</v>
      </c>
      <c r="D47" s="178" t="s">
        <v>446</v>
      </c>
      <c r="E47" s="179">
        <v>12</v>
      </c>
      <c r="F47" s="180"/>
      <c r="G47" s="181">
        <f t="shared" ref="G47:G55" si="21">ROUND(E47*F47,2)</f>
        <v>0</v>
      </c>
      <c r="H47" s="180"/>
      <c r="I47" s="181">
        <f t="shared" ref="I47:I55" si="22">ROUND(E47*H47,2)</f>
        <v>0</v>
      </c>
      <c r="J47" s="180"/>
      <c r="K47" s="181">
        <f t="shared" ref="K47:K55" si="23">ROUND(E47*J47,2)</f>
        <v>0</v>
      </c>
      <c r="L47" s="181">
        <v>21</v>
      </c>
      <c r="M47" s="181">
        <f t="shared" ref="M47:M55" si="24">G47*(1+L47/100)</f>
        <v>0</v>
      </c>
      <c r="N47" s="181">
        <v>0</v>
      </c>
      <c r="O47" s="181">
        <f t="shared" ref="O47:O55" si="25">ROUND(E47*N47,2)</f>
        <v>0</v>
      </c>
      <c r="P47" s="181">
        <v>0</v>
      </c>
      <c r="Q47" s="181">
        <f t="shared" ref="Q47:Q55" si="26">ROUND(E47*P47,2)</f>
        <v>0</v>
      </c>
      <c r="R47" s="181"/>
      <c r="S47" s="181" t="s">
        <v>254</v>
      </c>
      <c r="T47" s="182" t="s">
        <v>255</v>
      </c>
      <c r="U47" s="161">
        <v>0</v>
      </c>
      <c r="V47" s="161">
        <f t="shared" ref="V47:V55" si="27">ROUND(E47*U47,2)</f>
        <v>0</v>
      </c>
      <c r="W47" s="161"/>
      <c r="X47" s="152"/>
      <c r="Y47" s="152"/>
      <c r="Z47" s="152"/>
      <c r="AA47" s="152"/>
      <c r="AB47" s="152"/>
      <c r="AC47" s="152"/>
      <c r="AD47" s="152"/>
      <c r="AE47" s="152"/>
      <c r="AF47" s="152"/>
      <c r="AG47" s="152" t="s">
        <v>1374</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76">
        <v>35</v>
      </c>
      <c r="B48" s="177" t="s">
        <v>1282</v>
      </c>
      <c r="C48" s="185" t="s">
        <v>1580</v>
      </c>
      <c r="D48" s="178" t="s">
        <v>446</v>
      </c>
      <c r="E48" s="179">
        <v>12</v>
      </c>
      <c r="F48" s="180"/>
      <c r="G48" s="181">
        <f t="shared" si="21"/>
        <v>0</v>
      </c>
      <c r="H48" s="180"/>
      <c r="I48" s="181">
        <f t="shared" si="22"/>
        <v>0</v>
      </c>
      <c r="J48" s="180"/>
      <c r="K48" s="181">
        <f t="shared" si="23"/>
        <v>0</v>
      </c>
      <c r="L48" s="181">
        <v>21</v>
      </c>
      <c r="M48" s="181">
        <f t="shared" si="24"/>
        <v>0</v>
      </c>
      <c r="N48" s="181">
        <v>0</v>
      </c>
      <c r="O48" s="181">
        <f t="shared" si="25"/>
        <v>0</v>
      </c>
      <c r="P48" s="181">
        <v>0</v>
      </c>
      <c r="Q48" s="181">
        <f t="shared" si="26"/>
        <v>0</v>
      </c>
      <c r="R48" s="181"/>
      <c r="S48" s="181" t="s">
        <v>254</v>
      </c>
      <c r="T48" s="182" t="s">
        <v>255</v>
      </c>
      <c r="U48" s="161">
        <v>0</v>
      </c>
      <c r="V48" s="161">
        <f t="shared" si="27"/>
        <v>0</v>
      </c>
      <c r="W48" s="161"/>
      <c r="X48" s="152"/>
      <c r="Y48" s="152"/>
      <c r="Z48" s="152"/>
      <c r="AA48" s="152"/>
      <c r="AB48" s="152"/>
      <c r="AC48" s="152"/>
      <c r="AD48" s="152"/>
      <c r="AE48" s="152"/>
      <c r="AF48" s="152"/>
      <c r="AG48" s="152" t="s">
        <v>1374</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76">
        <v>36</v>
      </c>
      <c r="B49" s="177" t="s">
        <v>1284</v>
      </c>
      <c r="C49" s="185" t="s">
        <v>1560</v>
      </c>
      <c r="D49" s="178" t="s">
        <v>446</v>
      </c>
      <c r="E49" s="179">
        <v>12</v>
      </c>
      <c r="F49" s="180"/>
      <c r="G49" s="181">
        <f t="shared" si="21"/>
        <v>0</v>
      </c>
      <c r="H49" s="180"/>
      <c r="I49" s="181">
        <f t="shared" si="22"/>
        <v>0</v>
      </c>
      <c r="J49" s="180"/>
      <c r="K49" s="181">
        <f t="shared" si="23"/>
        <v>0</v>
      </c>
      <c r="L49" s="181">
        <v>21</v>
      </c>
      <c r="M49" s="181">
        <f t="shared" si="24"/>
        <v>0</v>
      </c>
      <c r="N49" s="181">
        <v>0</v>
      </c>
      <c r="O49" s="181">
        <f t="shared" si="25"/>
        <v>0</v>
      </c>
      <c r="P49" s="181">
        <v>0</v>
      </c>
      <c r="Q49" s="181">
        <f t="shared" si="26"/>
        <v>0</v>
      </c>
      <c r="R49" s="181"/>
      <c r="S49" s="181" t="s">
        <v>254</v>
      </c>
      <c r="T49" s="182" t="s">
        <v>255</v>
      </c>
      <c r="U49" s="161">
        <v>0</v>
      </c>
      <c r="V49" s="161">
        <f t="shared" si="27"/>
        <v>0</v>
      </c>
      <c r="W49" s="161"/>
      <c r="X49" s="152"/>
      <c r="Y49" s="152"/>
      <c r="Z49" s="152"/>
      <c r="AA49" s="152"/>
      <c r="AB49" s="152"/>
      <c r="AC49" s="152"/>
      <c r="AD49" s="152"/>
      <c r="AE49" s="152"/>
      <c r="AF49" s="152"/>
      <c r="AG49" s="152" t="s">
        <v>1374</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76">
        <v>37</v>
      </c>
      <c r="B50" s="177" t="s">
        <v>1286</v>
      </c>
      <c r="C50" s="185" t="s">
        <v>1561</v>
      </c>
      <c r="D50" s="178" t="s">
        <v>446</v>
      </c>
      <c r="E50" s="179">
        <v>1</v>
      </c>
      <c r="F50" s="180"/>
      <c r="G50" s="181">
        <f t="shared" si="21"/>
        <v>0</v>
      </c>
      <c r="H50" s="180"/>
      <c r="I50" s="181">
        <f t="shared" si="22"/>
        <v>0</v>
      </c>
      <c r="J50" s="180"/>
      <c r="K50" s="181">
        <f t="shared" si="23"/>
        <v>0</v>
      </c>
      <c r="L50" s="181">
        <v>21</v>
      </c>
      <c r="M50" s="181">
        <f t="shared" si="24"/>
        <v>0</v>
      </c>
      <c r="N50" s="181">
        <v>0</v>
      </c>
      <c r="O50" s="181">
        <f t="shared" si="25"/>
        <v>0</v>
      </c>
      <c r="P50" s="181">
        <v>0</v>
      </c>
      <c r="Q50" s="181">
        <f t="shared" si="26"/>
        <v>0</v>
      </c>
      <c r="R50" s="181"/>
      <c r="S50" s="181" t="s">
        <v>254</v>
      </c>
      <c r="T50" s="182" t="s">
        <v>255</v>
      </c>
      <c r="U50" s="161">
        <v>0</v>
      </c>
      <c r="V50" s="161">
        <f t="shared" si="27"/>
        <v>0</v>
      </c>
      <c r="W50" s="161"/>
      <c r="X50" s="152"/>
      <c r="Y50" s="152"/>
      <c r="Z50" s="152"/>
      <c r="AA50" s="152"/>
      <c r="AB50" s="152"/>
      <c r="AC50" s="152"/>
      <c r="AD50" s="152"/>
      <c r="AE50" s="152"/>
      <c r="AF50" s="152"/>
      <c r="AG50" s="152" t="s">
        <v>1374</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76">
        <v>38</v>
      </c>
      <c r="B51" s="177" t="s">
        <v>1288</v>
      </c>
      <c r="C51" s="185" t="s">
        <v>1576</v>
      </c>
      <c r="D51" s="178" t="s">
        <v>446</v>
      </c>
      <c r="E51" s="179">
        <v>1</v>
      </c>
      <c r="F51" s="180"/>
      <c r="G51" s="181">
        <f t="shared" si="21"/>
        <v>0</v>
      </c>
      <c r="H51" s="180"/>
      <c r="I51" s="181">
        <f t="shared" si="22"/>
        <v>0</v>
      </c>
      <c r="J51" s="180"/>
      <c r="K51" s="181">
        <f t="shared" si="23"/>
        <v>0</v>
      </c>
      <c r="L51" s="181">
        <v>21</v>
      </c>
      <c r="M51" s="181">
        <f t="shared" si="24"/>
        <v>0</v>
      </c>
      <c r="N51" s="181">
        <v>0</v>
      </c>
      <c r="O51" s="181">
        <f t="shared" si="25"/>
        <v>0</v>
      </c>
      <c r="P51" s="181">
        <v>0</v>
      </c>
      <c r="Q51" s="181">
        <f t="shared" si="26"/>
        <v>0</v>
      </c>
      <c r="R51" s="181"/>
      <c r="S51" s="181" t="s">
        <v>254</v>
      </c>
      <c r="T51" s="182" t="s">
        <v>255</v>
      </c>
      <c r="U51" s="161">
        <v>0</v>
      </c>
      <c r="V51" s="161">
        <f t="shared" si="27"/>
        <v>0</v>
      </c>
      <c r="W51" s="161"/>
      <c r="X51" s="152"/>
      <c r="Y51" s="152"/>
      <c r="Z51" s="152"/>
      <c r="AA51" s="152"/>
      <c r="AB51" s="152"/>
      <c r="AC51" s="152"/>
      <c r="AD51" s="152"/>
      <c r="AE51" s="152"/>
      <c r="AF51" s="152"/>
      <c r="AG51" s="152" t="s">
        <v>1374</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76">
        <v>39</v>
      </c>
      <c r="B52" s="177" t="s">
        <v>1290</v>
      </c>
      <c r="C52" s="185" t="s">
        <v>1581</v>
      </c>
      <c r="D52" s="178" t="s">
        <v>446</v>
      </c>
      <c r="E52" s="179">
        <v>1</v>
      </c>
      <c r="F52" s="180"/>
      <c r="G52" s="181">
        <f t="shared" si="21"/>
        <v>0</v>
      </c>
      <c r="H52" s="180"/>
      <c r="I52" s="181">
        <f t="shared" si="22"/>
        <v>0</v>
      </c>
      <c r="J52" s="180"/>
      <c r="K52" s="181">
        <f t="shared" si="23"/>
        <v>0</v>
      </c>
      <c r="L52" s="181">
        <v>21</v>
      </c>
      <c r="M52" s="181">
        <f t="shared" si="24"/>
        <v>0</v>
      </c>
      <c r="N52" s="181">
        <v>0</v>
      </c>
      <c r="O52" s="181">
        <f t="shared" si="25"/>
        <v>0</v>
      </c>
      <c r="P52" s="181">
        <v>0</v>
      </c>
      <c r="Q52" s="181">
        <f t="shared" si="26"/>
        <v>0</v>
      </c>
      <c r="R52" s="181"/>
      <c r="S52" s="181" t="s">
        <v>254</v>
      </c>
      <c r="T52" s="182" t="s">
        <v>255</v>
      </c>
      <c r="U52" s="161">
        <v>0</v>
      </c>
      <c r="V52" s="161">
        <f t="shared" si="27"/>
        <v>0</v>
      </c>
      <c r="W52" s="161"/>
      <c r="X52" s="152"/>
      <c r="Y52" s="152"/>
      <c r="Z52" s="152"/>
      <c r="AA52" s="152"/>
      <c r="AB52" s="152"/>
      <c r="AC52" s="152"/>
      <c r="AD52" s="152"/>
      <c r="AE52" s="152"/>
      <c r="AF52" s="152"/>
      <c r="AG52" s="152" t="s">
        <v>1374</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76">
        <v>40</v>
      </c>
      <c r="B53" s="177" t="s">
        <v>1292</v>
      </c>
      <c r="C53" s="185" t="s">
        <v>1578</v>
      </c>
      <c r="D53" s="178" t="s">
        <v>446</v>
      </c>
      <c r="E53" s="179">
        <v>1</v>
      </c>
      <c r="F53" s="180"/>
      <c r="G53" s="181">
        <f t="shared" si="21"/>
        <v>0</v>
      </c>
      <c r="H53" s="180"/>
      <c r="I53" s="181">
        <f t="shared" si="22"/>
        <v>0</v>
      </c>
      <c r="J53" s="180"/>
      <c r="K53" s="181">
        <f t="shared" si="23"/>
        <v>0</v>
      </c>
      <c r="L53" s="181">
        <v>21</v>
      </c>
      <c r="M53" s="181">
        <f t="shared" si="24"/>
        <v>0</v>
      </c>
      <c r="N53" s="181">
        <v>0</v>
      </c>
      <c r="O53" s="181">
        <f t="shared" si="25"/>
        <v>0</v>
      </c>
      <c r="P53" s="181">
        <v>0</v>
      </c>
      <c r="Q53" s="181">
        <f t="shared" si="26"/>
        <v>0</v>
      </c>
      <c r="R53" s="181"/>
      <c r="S53" s="181" t="s">
        <v>254</v>
      </c>
      <c r="T53" s="182" t="s">
        <v>255</v>
      </c>
      <c r="U53" s="161">
        <v>0</v>
      </c>
      <c r="V53" s="161">
        <f t="shared" si="27"/>
        <v>0</v>
      </c>
      <c r="W53" s="161"/>
      <c r="X53" s="152"/>
      <c r="Y53" s="152"/>
      <c r="Z53" s="152"/>
      <c r="AA53" s="152"/>
      <c r="AB53" s="152"/>
      <c r="AC53" s="152"/>
      <c r="AD53" s="152"/>
      <c r="AE53" s="152"/>
      <c r="AF53" s="152"/>
      <c r="AG53" s="152" t="s">
        <v>1374</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76">
        <v>41</v>
      </c>
      <c r="B54" s="177" t="s">
        <v>1365</v>
      </c>
      <c r="C54" s="185" t="s">
        <v>1572</v>
      </c>
      <c r="D54" s="178" t="s">
        <v>446</v>
      </c>
      <c r="E54" s="179">
        <v>1</v>
      </c>
      <c r="F54" s="180"/>
      <c r="G54" s="181">
        <f t="shared" si="21"/>
        <v>0</v>
      </c>
      <c r="H54" s="180"/>
      <c r="I54" s="181">
        <f t="shared" si="22"/>
        <v>0</v>
      </c>
      <c r="J54" s="180"/>
      <c r="K54" s="181">
        <f t="shared" si="23"/>
        <v>0</v>
      </c>
      <c r="L54" s="181">
        <v>21</v>
      </c>
      <c r="M54" s="181">
        <f t="shared" si="24"/>
        <v>0</v>
      </c>
      <c r="N54" s="181">
        <v>0</v>
      </c>
      <c r="O54" s="181">
        <f t="shared" si="25"/>
        <v>0</v>
      </c>
      <c r="P54" s="181">
        <v>0</v>
      </c>
      <c r="Q54" s="181">
        <f t="shared" si="26"/>
        <v>0</v>
      </c>
      <c r="R54" s="181"/>
      <c r="S54" s="181" t="s">
        <v>254</v>
      </c>
      <c r="T54" s="182" t="s">
        <v>255</v>
      </c>
      <c r="U54" s="161">
        <v>0</v>
      </c>
      <c r="V54" s="161">
        <f t="shared" si="27"/>
        <v>0</v>
      </c>
      <c r="W54" s="161"/>
      <c r="X54" s="152"/>
      <c r="Y54" s="152"/>
      <c r="Z54" s="152"/>
      <c r="AA54" s="152"/>
      <c r="AB54" s="152"/>
      <c r="AC54" s="152"/>
      <c r="AD54" s="152"/>
      <c r="AE54" s="152"/>
      <c r="AF54" s="152"/>
      <c r="AG54" s="152" t="s">
        <v>1374</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76">
        <v>42</v>
      </c>
      <c r="B55" s="177" t="s">
        <v>1367</v>
      </c>
      <c r="C55" s="185" t="s">
        <v>1573</v>
      </c>
      <c r="D55" s="178" t="s">
        <v>446</v>
      </c>
      <c r="E55" s="179">
        <v>1</v>
      </c>
      <c r="F55" s="180"/>
      <c r="G55" s="181">
        <f t="shared" si="21"/>
        <v>0</v>
      </c>
      <c r="H55" s="180"/>
      <c r="I55" s="181">
        <f t="shared" si="22"/>
        <v>0</v>
      </c>
      <c r="J55" s="180"/>
      <c r="K55" s="181">
        <f t="shared" si="23"/>
        <v>0</v>
      </c>
      <c r="L55" s="181">
        <v>21</v>
      </c>
      <c r="M55" s="181">
        <f t="shared" si="24"/>
        <v>0</v>
      </c>
      <c r="N55" s="181">
        <v>0</v>
      </c>
      <c r="O55" s="181">
        <f t="shared" si="25"/>
        <v>0</v>
      </c>
      <c r="P55" s="181">
        <v>0</v>
      </c>
      <c r="Q55" s="181">
        <f t="shared" si="26"/>
        <v>0</v>
      </c>
      <c r="R55" s="181"/>
      <c r="S55" s="181" t="s">
        <v>254</v>
      </c>
      <c r="T55" s="182" t="s">
        <v>255</v>
      </c>
      <c r="U55" s="161">
        <v>0</v>
      </c>
      <c r="V55" s="161">
        <f t="shared" si="27"/>
        <v>0</v>
      </c>
      <c r="W55" s="161"/>
      <c r="X55" s="152"/>
      <c r="Y55" s="152"/>
      <c r="Z55" s="152"/>
      <c r="AA55" s="152"/>
      <c r="AB55" s="152"/>
      <c r="AC55" s="152"/>
      <c r="AD55" s="152"/>
      <c r="AE55" s="152"/>
      <c r="AF55" s="152"/>
      <c r="AG55" s="152" t="s">
        <v>1374</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x14ac:dyDescent="0.2">
      <c r="A56" s="163" t="s">
        <v>249</v>
      </c>
      <c r="B56" s="164" t="s">
        <v>204</v>
      </c>
      <c r="C56" s="184" t="s">
        <v>205</v>
      </c>
      <c r="D56" s="165"/>
      <c r="E56" s="166"/>
      <c r="F56" s="167"/>
      <c r="G56" s="167">
        <f>SUMIF(AG57:AG61,"&lt;&gt;NOR",G57:G61)</f>
        <v>0</v>
      </c>
      <c r="H56" s="167"/>
      <c r="I56" s="167">
        <f>SUM(I57:I61)</f>
        <v>0</v>
      </c>
      <c r="J56" s="167"/>
      <c r="K56" s="167">
        <f>SUM(K57:K61)</f>
        <v>0</v>
      </c>
      <c r="L56" s="167"/>
      <c r="M56" s="167">
        <f>SUM(M57:M61)</f>
        <v>0</v>
      </c>
      <c r="N56" s="167"/>
      <c r="O56" s="167">
        <f>SUM(O57:O61)</f>
        <v>0</v>
      </c>
      <c r="P56" s="167"/>
      <c r="Q56" s="167">
        <f>SUM(Q57:Q61)</f>
        <v>0</v>
      </c>
      <c r="R56" s="167"/>
      <c r="S56" s="167"/>
      <c r="T56" s="168"/>
      <c r="U56" s="162"/>
      <c r="V56" s="162">
        <f>SUM(V57:V61)</f>
        <v>0</v>
      </c>
      <c r="W56" s="162"/>
      <c r="AG56" t="s">
        <v>250</v>
      </c>
    </row>
    <row r="57" spans="1:60" outlineLevel="1" x14ac:dyDescent="0.2">
      <c r="A57" s="176">
        <v>43</v>
      </c>
      <c r="B57" s="177" t="s">
        <v>504</v>
      </c>
      <c r="C57" s="185" t="s">
        <v>1582</v>
      </c>
      <c r="D57" s="178" t="s">
        <v>446</v>
      </c>
      <c r="E57" s="179">
        <v>1</v>
      </c>
      <c r="F57" s="180"/>
      <c r="G57" s="181">
        <f>ROUND(E57*F57,2)</f>
        <v>0</v>
      </c>
      <c r="H57" s="180"/>
      <c r="I57" s="181">
        <f>ROUND(E57*H57,2)</f>
        <v>0</v>
      </c>
      <c r="J57" s="180"/>
      <c r="K57" s="181">
        <f>ROUND(E57*J57,2)</f>
        <v>0</v>
      </c>
      <c r="L57" s="181">
        <v>21</v>
      </c>
      <c r="M57" s="181">
        <f>G57*(1+L57/100)</f>
        <v>0</v>
      </c>
      <c r="N57" s="181">
        <v>0</v>
      </c>
      <c r="O57" s="181">
        <f>ROUND(E57*N57,2)</f>
        <v>0</v>
      </c>
      <c r="P57" s="181">
        <v>0</v>
      </c>
      <c r="Q57" s="181">
        <f>ROUND(E57*P57,2)</f>
        <v>0</v>
      </c>
      <c r="R57" s="181"/>
      <c r="S57" s="181" t="s">
        <v>254</v>
      </c>
      <c r="T57" s="182" t="s">
        <v>255</v>
      </c>
      <c r="U57" s="161">
        <v>0</v>
      </c>
      <c r="V57" s="161">
        <f>ROUND(E57*U57,2)</f>
        <v>0</v>
      </c>
      <c r="W57" s="161"/>
      <c r="X57" s="152"/>
      <c r="Y57" s="152"/>
      <c r="Z57" s="152"/>
      <c r="AA57" s="152"/>
      <c r="AB57" s="152"/>
      <c r="AC57" s="152"/>
      <c r="AD57" s="152"/>
      <c r="AE57" s="152"/>
      <c r="AF57" s="152"/>
      <c r="AG57" s="152" t="s">
        <v>1374</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76">
        <v>44</v>
      </c>
      <c r="B58" s="177" t="s">
        <v>1282</v>
      </c>
      <c r="C58" s="185" t="s">
        <v>1583</v>
      </c>
      <c r="D58" s="178" t="s">
        <v>446</v>
      </c>
      <c r="E58" s="179">
        <v>30</v>
      </c>
      <c r="F58" s="180"/>
      <c r="G58" s="181">
        <f>ROUND(E58*F58,2)</f>
        <v>0</v>
      </c>
      <c r="H58" s="180"/>
      <c r="I58" s="181">
        <f>ROUND(E58*H58,2)</f>
        <v>0</v>
      </c>
      <c r="J58" s="180"/>
      <c r="K58" s="181">
        <f>ROUND(E58*J58,2)</f>
        <v>0</v>
      </c>
      <c r="L58" s="181">
        <v>21</v>
      </c>
      <c r="M58" s="181">
        <f>G58*(1+L58/100)</f>
        <v>0</v>
      </c>
      <c r="N58" s="181">
        <v>0</v>
      </c>
      <c r="O58" s="181">
        <f>ROUND(E58*N58,2)</f>
        <v>0</v>
      </c>
      <c r="P58" s="181">
        <v>0</v>
      </c>
      <c r="Q58" s="181">
        <f>ROUND(E58*P58,2)</f>
        <v>0</v>
      </c>
      <c r="R58" s="181"/>
      <c r="S58" s="181" t="s">
        <v>254</v>
      </c>
      <c r="T58" s="182" t="s">
        <v>255</v>
      </c>
      <c r="U58" s="161">
        <v>0</v>
      </c>
      <c r="V58" s="161">
        <f>ROUND(E58*U58,2)</f>
        <v>0</v>
      </c>
      <c r="W58" s="161"/>
      <c r="X58" s="152"/>
      <c r="Y58" s="152"/>
      <c r="Z58" s="152"/>
      <c r="AA58" s="152"/>
      <c r="AB58" s="152"/>
      <c r="AC58" s="152"/>
      <c r="AD58" s="152"/>
      <c r="AE58" s="152"/>
      <c r="AF58" s="152"/>
      <c r="AG58" s="152" t="s">
        <v>1374</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76">
        <v>45</v>
      </c>
      <c r="B59" s="177" t="s">
        <v>1284</v>
      </c>
      <c r="C59" s="185" t="s">
        <v>1584</v>
      </c>
      <c r="D59" s="178" t="s">
        <v>446</v>
      </c>
      <c r="E59" s="179">
        <v>1</v>
      </c>
      <c r="F59" s="180"/>
      <c r="G59" s="181">
        <f>ROUND(E59*F59,2)</f>
        <v>0</v>
      </c>
      <c r="H59" s="180"/>
      <c r="I59" s="181">
        <f>ROUND(E59*H59,2)</f>
        <v>0</v>
      </c>
      <c r="J59" s="180"/>
      <c r="K59" s="181">
        <f>ROUND(E59*J59,2)</f>
        <v>0</v>
      </c>
      <c r="L59" s="181">
        <v>21</v>
      </c>
      <c r="M59" s="181">
        <f>G59*(1+L59/100)</f>
        <v>0</v>
      </c>
      <c r="N59" s="181">
        <v>0</v>
      </c>
      <c r="O59" s="181">
        <f>ROUND(E59*N59,2)</f>
        <v>0</v>
      </c>
      <c r="P59" s="181">
        <v>0</v>
      </c>
      <c r="Q59" s="181">
        <f>ROUND(E59*P59,2)</f>
        <v>0</v>
      </c>
      <c r="R59" s="181"/>
      <c r="S59" s="181" t="s">
        <v>254</v>
      </c>
      <c r="T59" s="182" t="s">
        <v>255</v>
      </c>
      <c r="U59" s="161">
        <v>0</v>
      </c>
      <c r="V59" s="161">
        <f>ROUND(E59*U59,2)</f>
        <v>0</v>
      </c>
      <c r="W59" s="161"/>
      <c r="X59" s="152"/>
      <c r="Y59" s="152"/>
      <c r="Z59" s="152"/>
      <c r="AA59" s="152"/>
      <c r="AB59" s="152"/>
      <c r="AC59" s="152"/>
      <c r="AD59" s="152"/>
      <c r="AE59" s="152"/>
      <c r="AF59" s="152"/>
      <c r="AG59" s="152" t="s">
        <v>1374</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76">
        <v>46</v>
      </c>
      <c r="B60" s="177" t="s">
        <v>1286</v>
      </c>
      <c r="C60" s="185" t="s">
        <v>1585</v>
      </c>
      <c r="D60" s="178" t="s">
        <v>446</v>
      </c>
      <c r="E60" s="179">
        <v>3</v>
      </c>
      <c r="F60" s="180"/>
      <c r="G60" s="181">
        <f>ROUND(E60*F60,2)</f>
        <v>0</v>
      </c>
      <c r="H60" s="180"/>
      <c r="I60" s="181">
        <f>ROUND(E60*H60,2)</f>
        <v>0</v>
      </c>
      <c r="J60" s="180"/>
      <c r="K60" s="181">
        <f>ROUND(E60*J60,2)</f>
        <v>0</v>
      </c>
      <c r="L60" s="181">
        <v>21</v>
      </c>
      <c r="M60" s="181">
        <f>G60*(1+L60/100)</f>
        <v>0</v>
      </c>
      <c r="N60" s="181">
        <v>0</v>
      </c>
      <c r="O60" s="181">
        <f>ROUND(E60*N60,2)</f>
        <v>0</v>
      </c>
      <c r="P60" s="181">
        <v>0</v>
      </c>
      <c r="Q60" s="181">
        <f>ROUND(E60*P60,2)</f>
        <v>0</v>
      </c>
      <c r="R60" s="181"/>
      <c r="S60" s="181" t="s">
        <v>254</v>
      </c>
      <c r="T60" s="182" t="s">
        <v>255</v>
      </c>
      <c r="U60" s="161">
        <v>0</v>
      </c>
      <c r="V60" s="161">
        <f>ROUND(E60*U60,2)</f>
        <v>0</v>
      </c>
      <c r="W60" s="161"/>
      <c r="X60" s="152"/>
      <c r="Y60" s="152"/>
      <c r="Z60" s="152"/>
      <c r="AA60" s="152"/>
      <c r="AB60" s="152"/>
      <c r="AC60" s="152"/>
      <c r="AD60" s="152"/>
      <c r="AE60" s="152"/>
      <c r="AF60" s="152"/>
      <c r="AG60" s="152" t="s">
        <v>1374</v>
      </c>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69">
        <v>47</v>
      </c>
      <c r="B61" s="170" t="s">
        <v>1288</v>
      </c>
      <c r="C61" s="186" t="s">
        <v>1586</v>
      </c>
      <c r="D61" s="171" t="s">
        <v>369</v>
      </c>
      <c r="E61" s="172">
        <v>15</v>
      </c>
      <c r="F61" s="173"/>
      <c r="G61" s="174">
        <f>ROUND(E61*F61,2)</f>
        <v>0</v>
      </c>
      <c r="H61" s="173"/>
      <c r="I61" s="174">
        <f>ROUND(E61*H61,2)</f>
        <v>0</v>
      </c>
      <c r="J61" s="173"/>
      <c r="K61" s="174">
        <f>ROUND(E61*J61,2)</f>
        <v>0</v>
      </c>
      <c r="L61" s="174">
        <v>21</v>
      </c>
      <c r="M61" s="174">
        <f>G61*(1+L61/100)</f>
        <v>0</v>
      </c>
      <c r="N61" s="174">
        <v>0</v>
      </c>
      <c r="O61" s="174">
        <f>ROUND(E61*N61,2)</f>
        <v>0</v>
      </c>
      <c r="P61" s="174">
        <v>0</v>
      </c>
      <c r="Q61" s="174">
        <f>ROUND(E61*P61,2)</f>
        <v>0</v>
      </c>
      <c r="R61" s="174"/>
      <c r="S61" s="174" t="s">
        <v>254</v>
      </c>
      <c r="T61" s="175" t="s">
        <v>255</v>
      </c>
      <c r="U61" s="161">
        <v>0</v>
      </c>
      <c r="V61" s="161">
        <f>ROUND(E61*U61,2)</f>
        <v>0</v>
      </c>
      <c r="W61" s="161"/>
      <c r="X61" s="152"/>
      <c r="Y61" s="152"/>
      <c r="Z61" s="152"/>
      <c r="AA61" s="152"/>
      <c r="AB61" s="152"/>
      <c r="AC61" s="152"/>
      <c r="AD61" s="152"/>
      <c r="AE61" s="152"/>
      <c r="AF61" s="152"/>
      <c r="AG61" s="152" t="s">
        <v>1374</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x14ac:dyDescent="0.2">
      <c r="A62" s="5"/>
      <c r="B62" s="6"/>
      <c r="C62" s="187"/>
      <c r="D62" s="8"/>
      <c r="E62" s="5"/>
      <c r="F62" s="5"/>
      <c r="G62" s="5"/>
      <c r="H62" s="5"/>
      <c r="I62" s="5"/>
      <c r="J62" s="5"/>
      <c r="K62" s="5"/>
      <c r="L62" s="5"/>
      <c r="M62" s="5"/>
      <c r="N62" s="5"/>
      <c r="O62" s="5"/>
      <c r="P62" s="5"/>
      <c r="Q62" s="5"/>
      <c r="R62" s="5"/>
      <c r="S62" s="5"/>
      <c r="T62" s="5"/>
      <c r="U62" s="5"/>
      <c r="V62" s="5"/>
      <c r="W62" s="5"/>
      <c r="AE62">
        <v>15</v>
      </c>
      <c r="AF62">
        <v>21</v>
      </c>
    </row>
    <row r="63" spans="1:60" x14ac:dyDescent="0.2">
      <c r="A63" s="155"/>
      <c r="B63" s="156" t="s">
        <v>29</v>
      </c>
      <c r="C63" s="188"/>
      <c r="D63" s="157"/>
      <c r="E63" s="158"/>
      <c r="F63" s="158"/>
      <c r="G63" s="183">
        <f>G8+G14+G22+G25+G36+G46+G56</f>
        <v>0</v>
      </c>
      <c r="H63" s="5"/>
      <c r="I63" s="5"/>
      <c r="J63" s="5"/>
      <c r="K63" s="5"/>
      <c r="L63" s="5"/>
      <c r="M63" s="5"/>
      <c r="N63" s="5"/>
      <c r="O63" s="5"/>
      <c r="P63" s="5"/>
      <c r="Q63" s="5"/>
      <c r="R63" s="5"/>
      <c r="S63" s="5"/>
      <c r="T63" s="5"/>
      <c r="U63" s="5"/>
      <c r="V63" s="5"/>
      <c r="W63" s="5"/>
      <c r="AE63">
        <f>SUMIF(L7:L61,AE62,G7:G61)</f>
        <v>0</v>
      </c>
      <c r="AF63">
        <f>SUMIF(L7:L61,AF62,G7:G61)</f>
        <v>0</v>
      </c>
      <c r="AG63" t="s">
        <v>288</v>
      </c>
    </row>
    <row r="64" spans="1:60" x14ac:dyDescent="0.2">
      <c r="A64" s="253" t="s">
        <v>386</v>
      </c>
      <c r="B64" s="253"/>
      <c r="C64" s="187"/>
      <c r="D64" s="8"/>
      <c r="E64" s="5"/>
      <c r="F64" s="5"/>
      <c r="G64" s="5"/>
      <c r="H64" s="5"/>
      <c r="I64" s="5"/>
      <c r="J64" s="5"/>
      <c r="K64" s="5"/>
      <c r="L64" s="5"/>
      <c r="M64" s="5"/>
      <c r="N64" s="5"/>
      <c r="O64" s="5"/>
      <c r="P64" s="5"/>
      <c r="Q64" s="5"/>
      <c r="R64" s="5"/>
      <c r="S64" s="5"/>
      <c r="T64" s="5"/>
      <c r="U64" s="5"/>
      <c r="V64" s="5"/>
      <c r="W64" s="5"/>
    </row>
    <row r="65" spans="1:33" x14ac:dyDescent="0.2">
      <c r="A65" s="5"/>
      <c r="B65" s="6" t="s">
        <v>1587</v>
      </c>
      <c r="C65" s="187" t="s">
        <v>1588</v>
      </c>
      <c r="D65" s="8"/>
      <c r="E65" s="5"/>
      <c r="F65" s="5"/>
      <c r="G65" s="5"/>
      <c r="H65" s="5"/>
      <c r="I65" s="5"/>
      <c r="J65" s="5"/>
      <c r="K65" s="5"/>
      <c r="L65" s="5"/>
      <c r="M65" s="5"/>
      <c r="N65" s="5"/>
      <c r="O65" s="5"/>
      <c r="P65" s="5"/>
      <c r="Q65" s="5"/>
      <c r="R65" s="5"/>
      <c r="S65" s="5"/>
      <c r="T65" s="5"/>
      <c r="U65" s="5"/>
      <c r="V65" s="5"/>
      <c r="W65" s="5"/>
      <c r="AG65" t="s">
        <v>389</v>
      </c>
    </row>
    <row r="66" spans="1:33" x14ac:dyDescent="0.2">
      <c r="A66" s="5"/>
      <c r="B66" s="6" t="s">
        <v>1296</v>
      </c>
      <c r="C66" s="187" t="s">
        <v>1297</v>
      </c>
      <c r="D66" s="8"/>
      <c r="E66" s="5"/>
      <c r="F66" s="5"/>
      <c r="G66" s="5"/>
      <c r="H66" s="5"/>
      <c r="I66" s="5"/>
      <c r="J66" s="5"/>
      <c r="K66" s="5"/>
      <c r="L66" s="5"/>
      <c r="M66" s="5"/>
      <c r="N66" s="5"/>
      <c r="O66" s="5"/>
      <c r="P66" s="5"/>
      <c r="Q66" s="5"/>
      <c r="R66" s="5"/>
      <c r="S66" s="5"/>
      <c r="T66" s="5"/>
      <c r="U66" s="5"/>
      <c r="V66" s="5"/>
      <c r="W66" s="5"/>
      <c r="AG66" t="s">
        <v>392</v>
      </c>
    </row>
    <row r="67" spans="1:33" x14ac:dyDescent="0.2">
      <c r="A67" s="5"/>
      <c r="B67" s="6"/>
      <c r="C67" s="187" t="s">
        <v>393</v>
      </c>
      <c r="D67" s="8"/>
      <c r="E67" s="5"/>
      <c r="F67" s="5"/>
      <c r="G67" s="5"/>
      <c r="H67" s="5"/>
      <c r="I67" s="5"/>
      <c r="J67" s="5"/>
      <c r="K67" s="5"/>
      <c r="L67" s="5"/>
      <c r="M67" s="5"/>
      <c r="N67" s="5"/>
      <c r="O67" s="5"/>
      <c r="P67" s="5"/>
      <c r="Q67" s="5"/>
      <c r="R67" s="5"/>
      <c r="S67" s="5"/>
      <c r="T67" s="5"/>
      <c r="U67" s="5"/>
      <c r="V67" s="5"/>
      <c r="W67" s="5"/>
      <c r="AG67" t="s">
        <v>394</v>
      </c>
    </row>
    <row r="68" spans="1:33" x14ac:dyDescent="0.2">
      <c r="A68" s="5"/>
      <c r="B68" s="6"/>
      <c r="C68" s="187"/>
      <c r="D68" s="8"/>
      <c r="E68" s="5"/>
      <c r="F68" s="5"/>
      <c r="G68" s="5"/>
      <c r="H68" s="5"/>
      <c r="I68" s="5"/>
      <c r="J68" s="5"/>
      <c r="K68" s="5"/>
      <c r="L68" s="5"/>
      <c r="M68" s="5"/>
      <c r="N68" s="5"/>
      <c r="O68" s="5"/>
      <c r="P68" s="5"/>
      <c r="Q68" s="5"/>
      <c r="R68" s="5"/>
      <c r="S68" s="5"/>
      <c r="T68" s="5"/>
      <c r="U68" s="5"/>
      <c r="V68" s="5"/>
      <c r="W68" s="5"/>
    </row>
    <row r="69" spans="1:33" x14ac:dyDescent="0.2">
      <c r="C69" s="189"/>
      <c r="D69" s="143"/>
      <c r="AG69" t="s">
        <v>289</v>
      </c>
    </row>
    <row r="70" spans="1:33" x14ac:dyDescent="0.2">
      <c r="D70" s="143"/>
    </row>
    <row r="71" spans="1:33" x14ac:dyDescent="0.2">
      <c r="D71" s="143"/>
    </row>
    <row r="72" spans="1:33" x14ac:dyDescent="0.2">
      <c r="D72" s="143"/>
    </row>
    <row r="73" spans="1:33" x14ac:dyDescent="0.2">
      <c r="D73" s="143"/>
    </row>
    <row r="74" spans="1:33" x14ac:dyDescent="0.2">
      <c r="D74" s="143"/>
    </row>
    <row r="75" spans="1:33" x14ac:dyDescent="0.2">
      <c r="D75" s="143"/>
    </row>
    <row r="76" spans="1:33" x14ac:dyDescent="0.2">
      <c r="D76" s="143"/>
    </row>
    <row r="77" spans="1:33" x14ac:dyDescent="0.2">
      <c r="D77" s="143"/>
    </row>
    <row r="78" spans="1:33" x14ac:dyDescent="0.2">
      <c r="D78" s="143"/>
    </row>
    <row r="79" spans="1:33" x14ac:dyDescent="0.2">
      <c r="D79" s="143"/>
    </row>
    <row r="80" spans="1:33" x14ac:dyDescent="0.2">
      <c r="D80" s="143"/>
    </row>
    <row r="81" spans="4:4" x14ac:dyDescent="0.2">
      <c r="D81" s="143"/>
    </row>
    <row r="82" spans="4:4" x14ac:dyDescent="0.2">
      <c r="D82" s="143"/>
    </row>
    <row r="83" spans="4:4" x14ac:dyDescent="0.2">
      <c r="D83" s="143"/>
    </row>
    <row r="84" spans="4:4" x14ac:dyDescent="0.2">
      <c r="D84" s="143"/>
    </row>
    <row r="85" spans="4:4" x14ac:dyDescent="0.2">
      <c r="D85" s="143"/>
    </row>
    <row r="86" spans="4:4" x14ac:dyDescent="0.2">
      <c r="D86" s="143"/>
    </row>
    <row r="87" spans="4:4" x14ac:dyDescent="0.2">
      <c r="D87" s="143"/>
    </row>
    <row r="88" spans="4:4" x14ac:dyDescent="0.2">
      <c r="D88" s="143"/>
    </row>
    <row r="89" spans="4:4" x14ac:dyDescent="0.2">
      <c r="D89" s="143"/>
    </row>
    <row r="90" spans="4:4" x14ac:dyDescent="0.2">
      <c r="D90" s="143"/>
    </row>
    <row r="91" spans="4:4" x14ac:dyDescent="0.2">
      <c r="D91" s="143"/>
    </row>
    <row r="92" spans="4:4" x14ac:dyDescent="0.2">
      <c r="D92" s="143"/>
    </row>
    <row r="93" spans="4:4" x14ac:dyDescent="0.2">
      <c r="D93" s="143"/>
    </row>
    <row r="94" spans="4:4" x14ac:dyDescent="0.2">
      <c r="D94" s="143"/>
    </row>
    <row r="95" spans="4:4" x14ac:dyDescent="0.2">
      <c r="D95" s="143"/>
    </row>
    <row r="96" spans="4:4"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5">
    <mergeCell ref="A1:G1"/>
    <mergeCell ref="C2:G2"/>
    <mergeCell ref="C3:G3"/>
    <mergeCell ref="C4:G4"/>
    <mergeCell ref="A64:B6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selection activeCell="F8" sqref="F8"/>
    </sheetView>
  </sheetViews>
  <sheetFormatPr defaultRowHeight="12.75" x14ac:dyDescent="0.2"/>
  <cols>
    <col min="1" max="1" width="4.28515625" style="5" customWidth="1"/>
    <col min="2" max="2" width="14.42578125" style="5" customWidth="1"/>
    <col min="3" max="3" width="38.28515625" style="9" customWidth="1"/>
    <col min="4" max="4" width="4.5703125" style="5" customWidth="1"/>
    <col min="5" max="5" width="10.5703125" style="5" customWidth="1"/>
    <col min="6" max="6" width="9.85546875" style="5" customWidth="1"/>
    <col min="7" max="7" width="12.7109375" style="5" customWidth="1"/>
    <col min="8" max="16384" width="9.140625" style="5"/>
  </cols>
  <sheetData>
    <row r="1" spans="1:7" ht="15.75" x14ac:dyDescent="0.2">
      <c r="A1" s="242" t="s">
        <v>6</v>
      </c>
      <c r="B1" s="242"/>
      <c r="C1" s="243"/>
      <c r="D1" s="242"/>
      <c r="E1" s="242"/>
      <c r="F1" s="242"/>
      <c r="G1" s="242"/>
    </row>
    <row r="2" spans="1:7" ht="24.95" customHeight="1" x14ac:dyDescent="0.2">
      <c r="A2" s="74" t="s">
        <v>7</v>
      </c>
      <c r="B2" s="73"/>
      <c r="C2" s="244"/>
      <c r="D2" s="244"/>
      <c r="E2" s="244"/>
      <c r="F2" s="244"/>
      <c r="G2" s="245"/>
    </row>
    <row r="3" spans="1:7" ht="24.95" customHeight="1" x14ac:dyDescent="0.2">
      <c r="A3" s="74" t="s">
        <v>8</v>
      </c>
      <c r="B3" s="73"/>
      <c r="C3" s="244"/>
      <c r="D3" s="244"/>
      <c r="E3" s="244"/>
      <c r="F3" s="244"/>
      <c r="G3" s="245"/>
    </row>
    <row r="4" spans="1:7" ht="24.95" customHeight="1" x14ac:dyDescent="0.2">
      <c r="A4" s="74" t="s">
        <v>9</v>
      </c>
      <c r="B4" s="73"/>
      <c r="C4" s="244"/>
      <c r="D4" s="244"/>
      <c r="E4" s="244"/>
      <c r="F4" s="244"/>
      <c r="G4" s="245"/>
    </row>
    <row r="5" spans="1:7" x14ac:dyDescent="0.2">
      <c r="B5" s="6"/>
      <c r="C5" s="7"/>
      <c r="D5" s="8"/>
    </row>
  </sheetData>
  <sheetProtection algorithmName="SHA-512" hashValue="DDd9/1DKCkYU9AA+ewBBnfg7pEVROb9w5GsxjJvkozf0+2rtqL4l18S9TuC0w4SCyRcar98cXay/AzRVhPJcFA==" saltValue="MNo1JeuTV6KsIy+NgaRUjQ==" spinCount="100000"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223</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55</v>
      </c>
      <c r="C3" s="247" t="s">
        <v>56</v>
      </c>
      <c r="D3" s="248"/>
      <c r="E3" s="248"/>
      <c r="F3" s="248"/>
      <c r="G3" s="249"/>
      <c r="AC3" s="90" t="s">
        <v>226</v>
      </c>
      <c r="AG3" t="s">
        <v>227</v>
      </c>
    </row>
    <row r="4" spans="1:60" ht="24.95" customHeight="1" x14ac:dyDescent="0.2">
      <c r="A4" s="145" t="s">
        <v>9</v>
      </c>
      <c r="B4" s="146" t="s">
        <v>57</v>
      </c>
      <c r="C4" s="250" t="s">
        <v>56</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221</v>
      </c>
      <c r="C8" s="184" t="s">
        <v>27</v>
      </c>
      <c r="D8" s="165"/>
      <c r="E8" s="166"/>
      <c r="F8" s="167"/>
      <c r="G8" s="167">
        <f>SUMIF(AG9:AG17,"&lt;&gt;NOR",G9:G17)</f>
        <v>0</v>
      </c>
      <c r="H8" s="167"/>
      <c r="I8" s="167">
        <f>SUM(I9:I17)</f>
        <v>0</v>
      </c>
      <c r="J8" s="167"/>
      <c r="K8" s="167">
        <f>SUM(K9:K17)</f>
        <v>0</v>
      </c>
      <c r="L8" s="167"/>
      <c r="M8" s="167">
        <f>SUM(M9:M17)</f>
        <v>0</v>
      </c>
      <c r="N8" s="167"/>
      <c r="O8" s="167">
        <f>SUM(O9:O17)</f>
        <v>0</v>
      </c>
      <c r="P8" s="167"/>
      <c r="Q8" s="167">
        <f>SUM(Q9:Q17)</f>
        <v>0</v>
      </c>
      <c r="R8" s="167"/>
      <c r="S8" s="167"/>
      <c r="T8" s="168"/>
      <c r="U8" s="162"/>
      <c r="V8" s="162">
        <f>SUM(V9:V17)</f>
        <v>0</v>
      </c>
      <c r="W8" s="162"/>
      <c r="AG8" t="s">
        <v>250</v>
      </c>
    </row>
    <row r="9" spans="1:60" outlineLevel="1" x14ac:dyDescent="0.2">
      <c r="A9" s="176">
        <v>1</v>
      </c>
      <c r="B9" s="177" t="s">
        <v>251</v>
      </c>
      <c r="C9" s="185" t="s">
        <v>252</v>
      </c>
      <c r="D9" s="178" t="s">
        <v>253</v>
      </c>
      <c r="E9" s="179">
        <v>1</v>
      </c>
      <c r="F9" s="180"/>
      <c r="G9" s="181">
        <f t="shared" ref="G9:G17" si="0">ROUND(E9*F9,2)</f>
        <v>0</v>
      </c>
      <c r="H9" s="180"/>
      <c r="I9" s="181">
        <f t="shared" ref="I9:I17" si="1">ROUND(E9*H9,2)</f>
        <v>0</v>
      </c>
      <c r="J9" s="180"/>
      <c r="K9" s="181">
        <f t="shared" ref="K9:K17" si="2">ROUND(E9*J9,2)</f>
        <v>0</v>
      </c>
      <c r="L9" s="181">
        <v>21</v>
      </c>
      <c r="M9" s="181">
        <f t="shared" ref="M9:M17" si="3">G9*(1+L9/100)</f>
        <v>0</v>
      </c>
      <c r="N9" s="181">
        <v>0</v>
      </c>
      <c r="O9" s="181">
        <f t="shared" ref="O9:O17" si="4">ROUND(E9*N9,2)</f>
        <v>0</v>
      </c>
      <c r="P9" s="181">
        <v>0</v>
      </c>
      <c r="Q9" s="181">
        <f t="shared" ref="Q9:Q17" si="5">ROUND(E9*P9,2)</f>
        <v>0</v>
      </c>
      <c r="R9" s="181"/>
      <c r="S9" s="181" t="s">
        <v>254</v>
      </c>
      <c r="T9" s="182" t="s">
        <v>255</v>
      </c>
      <c r="U9" s="161">
        <v>0</v>
      </c>
      <c r="V9" s="161">
        <f t="shared" ref="V9:V17" si="6">ROUND(E9*U9,2)</f>
        <v>0</v>
      </c>
      <c r="W9" s="161"/>
      <c r="X9" s="152"/>
      <c r="Y9" s="152"/>
      <c r="Z9" s="152"/>
      <c r="AA9" s="152"/>
      <c r="AB9" s="152"/>
      <c r="AC9" s="152"/>
      <c r="AD9" s="152"/>
      <c r="AE9" s="152"/>
      <c r="AF9" s="152"/>
      <c r="AG9" s="152" t="s">
        <v>256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76">
        <v>2</v>
      </c>
      <c r="B10" s="177" t="s">
        <v>257</v>
      </c>
      <c r="C10" s="185" t="s">
        <v>258</v>
      </c>
      <c r="D10" s="178" t="s">
        <v>253</v>
      </c>
      <c r="E10" s="179">
        <v>1</v>
      </c>
      <c r="F10" s="180"/>
      <c r="G10" s="181">
        <f t="shared" si="0"/>
        <v>0</v>
      </c>
      <c r="H10" s="180"/>
      <c r="I10" s="181">
        <f t="shared" si="1"/>
        <v>0</v>
      </c>
      <c r="J10" s="180"/>
      <c r="K10" s="181">
        <f t="shared" si="2"/>
        <v>0</v>
      </c>
      <c r="L10" s="181">
        <v>21</v>
      </c>
      <c r="M10" s="181">
        <f t="shared" si="3"/>
        <v>0</v>
      </c>
      <c r="N10" s="181">
        <v>0</v>
      </c>
      <c r="O10" s="181">
        <f t="shared" si="4"/>
        <v>0</v>
      </c>
      <c r="P10" s="181">
        <v>0</v>
      </c>
      <c r="Q10" s="181">
        <f t="shared" si="5"/>
        <v>0</v>
      </c>
      <c r="R10" s="181"/>
      <c r="S10" s="181" t="s">
        <v>254</v>
      </c>
      <c r="T10" s="182" t="s">
        <v>255</v>
      </c>
      <c r="U10" s="161">
        <v>0</v>
      </c>
      <c r="V10" s="161">
        <f t="shared" si="6"/>
        <v>0</v>
      </c>
      <c r="W10" s="161"/>
      <c r="X10" s="152"/>
      <c r="Y10" s="152"/>
      <c r="Z10" s="152"/>
      <c r="AA10" s="152"/>
      <c r="AB10" s="152"/>
      <c r="AC10" s="152"/>
      <c r="AD10" s="152"/>
      <c r="AE10" s="152"/>
      <c r="AF10" s="152"/>
      <c r="AG10" s="152" t="s">
        <v>256</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6">
        <v>3</v>
      </c>
      <c r="B11" s="177" t="s">
        <v>259</v>
      </c>
      <c r="C11" s="185" t="s">
        <v>260</v>
      </c>
      <c r="D11" s="178" t="s">
        <v>253</v>
      </c>
      <c r="E11" s="179">
        <v>1</v>
      </c>
      <c r="F11" s="180"/>
      <c r="G11" s="181">
        <f t="shared" si="0"/>
        <v>0</v>
      </c>
      <c r="H11" s="180"/>
      <c r="I11" s="181">
        <f t="shared" si="1"/>
        <v>0</v>
      </c>
      <c r="J11" s="180"/>
      <c r="K11" s="181">
        <f t="shared" si="2"/>
        <v>0</v>
      </c>
      <c r="L11" s="181">
        <v>21</v>
      </c>
      <c r="M11" s="181">
        <f t="shared" si="3"/>
        <v>0</v>
      </c>
      <c r="N11" s="181">
        <v>0</v>
      </c>
      <c r="O11" s="181">
        <f t="shared" si="4"/>
        <v>0</v>
      </c>
      <c r="P11" s="181">
        <v>0</v>
      </c>
      <c r="Q11" s="181">
        <f t="shared" si="5"/>
        <v>0</v>
      </c>
      <c r="R11" s="181"/>
      <c r="S11" s="181" t="s">
        <v>261</v>
      </c>
      <c r="T11" s="182" t="s">
        <v>255</v>
      </c>
      <c r="U11" s="161">
        <v>0</v>
      </c>
      <c r="V11" s="161">
        <f t="shared" si="6"/>
        <v>0</v>
      </c>
      <c r="W11" s="161"/>
      <c r="X11" s="152"/>
      <c r="Y11" s="152"/>
      <c r="Z11" s="152"/>
      <c r="AA11" s="152"/>
      <c r="AB11" s="152"/>
      <c r="AC11" s="152"/>
      <c r="AD11" s="152"/>
      <c r="AE11" s="152"/>
      <c r="AF11" s="152"/>
      <c r="AG11" s="152" t="s">
        <v>256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6">
        <v>4</v>
      </c>
      <c r="B12" s="177" t="s">
        <v>262</v>
      </c>
      <c r="C12" s="185" t="s">
        <v>263</v>
      </c>
      <c r="D12" s="178" t="s">
        <v>253</v>
      </c>
      <c r="E12" s="179">
        <v>1</v>
      </c>
      <c r="F12" s="180"/>
      <c r="G12" s="181">
        <f t="shared" si="0"/>
        <v>0</v>
      </c>
      <c r="H12" s="180"/>
      <c r="I12" s="181">
        <f t="shared" si="1"/>
        <v>0</v>
      </c>
      <c r="J12" s="180"/>
      <c r="K12" s="181">
        <f t="shared" si="2"/>
        <v>0</v>
      </c>
      <c r="L12" s="181">
        <v>21</v>
      </c>
      <c r="M12" s="181">
        <f t="shared" si="3"/>
        <v>0</v>
      </c>
      <c r="N12" s="181">
        <v>0</v>
      </c>
      <c r="O12" s="181">
        <f t="shared" si="4"/>
        <v>0</v>
      </c>
      <c r="P12" s="181">
        <v>0</v>
      </c>
      <c r="Q12" s="181">
        <f t="shared" si="5"/>
        <v>0</v>
      </c>
      <c r="R12" s="181"/>
      <c r="S12" s="181" t="s">
        <v>261</v>
      </c>
      <c r="T12" s="182" t="s">
        <v>255</v>
      </c>
      <c r="U12" s="161">
        <v>0</v>
      </c>
      <c r="V12" s="161">
        <f t="shared" si="6"/>
        <v>0</v>
      </c>
      <c r="W12" s="161"/>
      <c r="X12" s="152"/>
      <c r="Y12" s="152"/>
      <c r="Z12" s="152"/>
      <c r="AA12" s="152"/>
      <c r="AB12" s="152"/>
      <c r="AC12" s="152"/>
      <c r="AD12" s="152"/>
      <c r="AE12" s="152"/>
      <c r="AF12" s="152"/>
      <c r="AG12" s="152" t="s">
        <v>256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6">
        <v>5</v>
      </c>
      <c r="B13" s="177" t="s">
        <v>264</v>
      </c>
      <c r="C13" s="185" t="s">
        <v>265</v>
      </c>
      <c r="D13" s="178" t="s">
        <v>253</v>
      </c>
      <c r="E13" s="179">
        <v>1</v>
      </c>
      <c r="F13" s="180"/>
      <c r="G13" s="181">
        <f t="shared" si="0"/>
        <v>0</v>
      </c>
      <c r="H13" s="180"/>
      <c r="I13" s="181">
        <f t="shared" si="1"/>
        <v>0</v>
      </c>
      <c r="J13" s="180"/>
      <c r="K13" s="181">
        <f t="shared" si="2"/>
        <v>0</v>
      </c>
      <c r="L13" s="181">
        <v>21</v>
      </c>
      <c r="M13" s="181">
        <f t="shared" si="3"/>
        <v>0</v>
      </c>
      <c r="N13" s="181">
        <v>0</v>
      </c>
      <c r="O13" s="181">
        <f t="shared" si="4"/>
        <v>0</v>
      </c>
      <c r="P13" s="181">
        <v>0</v>
      </c>
      <c r="Q13" s="181">
        <f t="shared" si="5"/>
        <v>0</v>
      </c>
      <c r="R13" s="181"/>
      <c r="S13" s="181" t="s">
        <v>254</v>
      </c>
      <c r="T13" s="182" t="s">
        <v>255</v>
      </c>
      <c r="U13" s="161">
        <v>0</v>
      </c>
      <c r="V13" s="161">
        <f t="shared" si="6"/>
        <v>0</v>
      </c>
      <c r="W13" s="161"/>
      <c r="X13" s="152"/>
      <c r="Y13" s="152"/>
      <c r="Z13" s="152"/>
      <c r="AA13" s="152"/>
      <c r="AB13" s="152"/>
      <c r="AC13" s="152"/>
      <c r="AD13" s="152"/>
      <c r="AE13" s="152"/>
      <c r="AF13" s="152"/>
      <c r="AG13" s="152" t="s">
        <v>256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76">
        <v>6</v>
      </c>
      <c r="B14" s="177" t="s">
        <v>266</v>
      </c>
      <c r="C14" s="185" t="s">
        <v>267</v>
      </c>
      <c r="D14" s="178" t="s">
        <v>253</v>
      </c>
      <c r="E14" s="179">
        <v>1</v>
      </c>
      <c r="F14" s="180"/>
      <c r="G14" s="181">
        <f t="shared" si="0"/>
        <v>0</v>
      </c>
      <c r="H14" s="180"/>
      <c r="I14" s="181">
        <f t="shared" si="1"/>
        <v>0</v>
      </c>
      <c r="J14" s="180"/>
      <c r="K14" s="181">
        <f t="shared" si="2"/>
        <v>0</v>
      </c>
      <c r="L14" s="181">
        <v>21</v>
      </c>
      <c r="M14" s="181">
        <f t="shared" si="3"/>
        <v>0</v>
      </c>
      <c r="N14" s="181">
        <v>0</v>
      </c>
      <c r="O14" s="181">
        <f t="shared" si="4"/>
        <v>0</v>
      </c>
      <c r="P14" s="181">
        <v>0</v>
      </c>
      <c r="Q14" s="181">
        <f t="shared" si="5"/>
        <v>0</v>
      </c>
      <c r="R14" s="181"/>
      <c r="S14" s="181" t="s">
        <v>254</v>
      </c>
      <c r="T14" s="182" t="s">
        <v>255</v>
      </c>
      <c r="U14" s="161">
        <v>0</v>
      </c>
      <c r="V14" s="161">
        <f t="shared" si="6"/>
        <v>0</v>
      </c>
      <c r="W14" s="161"/>
      <c r="X14" s="152"/>
      <c r="Y14" s="152"/>
      <c r="Z14" s="152"/>
      <c r="AA14" s="152"/>
      <c r="AB14" s="152"/>
      <c r="AC14" s="152"/>
      <c r="AD14" s="152"/>
      <c r="AE14" s="152"/>
      <c r="AF14" s="152"/>
      <c r="AG14" s="152" t="s">
        <v>256</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6">
        <v>7</v>
      </c>
      <c r="B15" s="177" t="s">
        <v>268</v>
      </c>
      <c r="C15" s="185" t="s">
        <v>269</v>
      </c>
      <c r="D15" s="178" t="s">
        <v>253</v>
      </c>
      <c r="E15" s="179">
        <v>1</v>
      </c>
      <c r="F15" s="180"/>
      <c r="G15" s="181">
        <f t="shared" si="0"/>
        <v>0</v>
      </c>
      <c r="H15" s="180"/>
      <c r="I15" s="181">
        <f t="shared" si="1"/>
        <v>0</v>
      </c>
      <c r="J15" s="180"/>
      <c r="K15" s="181">
        <f t="shared" si="2"/>
        <v>0</v>
      </c>
      <c r="L15" s="181">
        <v>21</v>
      </c>
      <c r="M15" s="181">
        <f t="shared" si="3"/>
        <v>0</v>
      </c>
      <c r="N15" s="181">
        <v>0</v>
      </c>
      <c r="O15" s="181">
        <f t="shared" si="4"/>
        <v>0</v>
      </c>
      <c r="P15" s="181">
        <v>0</v>
      </c>
      <c r="Q15" s="181">
        <f t="shared" si="5"/>
        <v>0</v>
      </c>
      <c r="R15" s="181"/>
      <c r="S15" s="181" t="s">
        <v>261</v>
      </c>
      <c r="T15" s="182" t="s">
        <v>255</v>
      </c>
      <c r="U15" s="161">
        <v>0</v>
      </c>
      <c r="V15" s="161">
        <f t="shared" si="6"/>
        <v>0</v>
      </c>
      <c r="W15" s="161"/>
      <c r="X15" s="152"/>
      <c r="Y15" s="152"/>
      <c r="Z15" s="152"/>
      <c r="AA15" s="152"/>
      <c r="AB15" s="152"/>
      <c r="AC15" s="152"/>
      <c r="AD15" s="152"/>
      <c r="AE15" s="152"/>
      <c r="AF15" s="152"/>
      <c r="AG15" s="152" t="s">
        <v>256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6">
        <v>8</v>
      </c>
      <c r="B16" s="177" t="s">
        <v>270</v>
      </c>
      <c r="C16" s="185" t="s">
        <v>271</v>
      </c>
      <c r="D16" s="178" t="s">
        <v>253</v>
      </c>
      <c r="E16" s="179">
        <v>1</v>
      </c>
      <c r="F16" s="180"/>
      <c r="G16" s="181">
        <f t="shared" si="0"/>
        <v>0</v>
      </c>
      <c r="H16" s="180"/>
      <c r="I16" s="181">
        <f t="shared" si="1"/>
        <v>0</v>
      </c>
      <c r="J16" s="180"/>
      <c r="K16" s="181">
        <f t="shared" si="2"/>
        <v>0</v>
      </c>
      <c r="L16" s="181">
        <v>21</v>
      </c>
      <c r="M16" s="181">
        <f t="shared" si="3"/>
        <v>0</v>
      </c>
      <c r="N16" s="181">
        <v>0</v>
      </c>
      <c r="O16" s="181">
        <f t="shared" si="4"/>
        <v>0</v>
      </c>
      <c r="P16" s="181">
        <v>0</v>
      </c>
      <c r="Q16" s="181">
        <f t="shared" si="5"/>
        <v>0</v>
      </c>
      <c r="R16" s="181"/>
      <c r="S16" s="181" t="s">
        <v>261</v>
      </c>
      <c r="T16" s="182" t="s">
        <v>255</v>
      </c>
      <c r="U16" s="161">
        <v>0</v>
      </c>
      <c r="V16" s="161">
        <f t="shared" si="6"/>
        <v>0</v>
      </c>
      <c r="W16" s="161"/>
      <c r="X16" s="152"/>
      <c r="Y16" s="152"/>
      <c r="Z16" s="152"/>
      <c r="AA16" s="152"/>
      <c r="AB16" s="152"/>
      <c r="AC16" s="152"/>
      <c r="AD16" s="152"/>
      <c r="AE16" s="152"/>
      <c r="AF16" s="152"/>
      <c r="AG16" s="152" t="s">
        <v>256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76">
        <v>9</v>
      </c>
      <c r="B17" s="177" t="s">
        <v>272</v>
      </c>
      <c r="C17" s="185" t="s">
        <v>273</v>
      </c>
      <c r="D17" s="178" t="s">
        <v>253</v>
      </c>
      <c r="E17" s="179">
        <v>1</v>
      </c>
      <c r="F17" s="180"/>
      <c r="G17" s="181">
        <f t="shared" si="0"/>
        <v>0</v>
      </c>
      <c r="H17" s="180"/>
      <c r="I17" s="181">
        <f t="shared" si="1"/>
        <v>0</v>
      </c>
      <c r="J17" s="180"/>
      <c r="K17" s="181">
        <f t="shared" si="2"/>
        <v>0</v>
      </c>
      <c r="L17" s="181">
        <v>21</v>
      </c>
      <c r="M17" s="181">
        <f t="shared" si="3"/>
        <v>0</v>
      </c>
      <c r="N17" s="181">
        <v>0</v>
      </c>
      <c r="O17" s="181">
        <f t="shared" si="4"/>
        <v>0</v>
      </c>
      <c r="P17" s="181">
        <v>0</v>
      </c>
      <c r="Q17" s="181">
        <f t="shared" si="5"/>
        <v>0</v>
      </c>
      <c r="R17" s="181"/>
      <c r="S17" s="181" t="s">
        <v>261</v>
      </c>
      <c r="T17" s="182" t="s">
        <v>255</v>
      </c>
      <c r="U17" s="161">
        <v>0</v>
      </c>
      <c r="V17" s="161">
        <f t="shared" si="6"/>
        <v>0</v>
      </c>
      <c r="W17" s="161"/>
      <c r="X17" s="152"/>
      <c r="Y17" s="152"/>
      <c r="Z17" s="152"/>
      <c r="AA17" s="152"/>
      <c r="AB17" s="152"/>
      <c r="AC17" s="152"/>
      <c r="AD17" s="152"/>
      <c r="AE17" s="152"/>
      <c r="AF17" s="152"/>
      <c r="AG17" s="152" t="s">
        <v>256</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x14ac:dyDescent="0.2">
      <c r="A18" s="163" t="s">
        <v>249</v>
      </c>
      <c r="B18" s="164" t="s">
        <v>222</v>
      </c>
      <c r="C18" s="184" t="s">
        <v>28</v>
      </c>
      <c r="D18" s="165"/>
      <c r="E18" s="166"/>
      <c r="F18" s="167"/>
      <c r="G18" s="167">
        <f>SUMIF(AG19:AG25,"&lt;&gt;NOR",G19:G25)</f>
        <v>0</v>
      </c>
      <c r="H18" s="167"/>
      <c r="I18" s="167">
        <f>SUM(I19:I25)</f>
        <v>0</v>
      </c>
      <c r="J18" s="167"/>
      <c r="K18" s="167">
        <f>SUM(K19:K25)</f>
        <v>0</v>
      </c>
      <c r="L18" s="167"/>
      <c r="M18" s="167">
        <f>SUM(M19:M25)</f>
        <v>0</v>
      </c>
      <c r="N18" s="167"/>
      <c r="O18" s="167">
        <f>SUM(O19:O25)</f>
        <v>0</v>
      </c>
      <c r="P18" s="167"/>
      <c r="Q18" s="167">
        <f>SUM(Q19:Q25)</f>
        <v>0</v>
      </c>
      <c r="R18" s="167"/>
      <c r="S18" s="167"/>
      <c r="T18" s="168"/>
      <c r="U18" s="162"/>
      <c r="V18" s="162">
        <f>SUM(V19:V25)</f>
        <v>0</v>
      </c>
      <c r="W18" s="162"/>
      <c r="AG18" t="s">
        <v>250</v>
      </c>
    </row>
    <row r="19" spans="1:60" outlineLevel="1" x14ac:dyDescent="0.2">
      <c r="A19" s="176">
        <v>10</v>
      </c>
      <c r="B19" s="177" t="s">
        <v>274</v>
      </c>
      <c r="C19" s="185" t="s">
        <v>275</v>
      </c>
      <c r="D19" s="178" t="s">
        <v>253</v>
      </c>
      <c r="E19" s="179">
        <v>1</v>
      </c>
      <c r="F19" s="180"/>
      <c r="G19" s="181">
        <f t="shared" ref="G19:G25" si="7">ROUND(E19*F19,2)</f>
        <v>0</v>
      </c>
      <c r="H19" s="180"/>
      <c r="I19" s="181">
        <f t="shared" ref="I19:I25" si="8">ROUND(E19*H19,2)</f>
        <v>0</v>
      </c>
      <c r="J19" s="180"/>
      <c r="K19" s="181">
        <f t="shared" ref="K19:K25" si="9">ROUND(E19*J19,2)</f>
        <v>0</v>
      </c>
      <c r="L19" s="181">
        <v>21</v>
      </c>
      <c r="M19" s="181">
        <f t="shared" ref="M19:M25" si="10">G19*(1+L19/100)</f>
        <v>0</v>
      </c>
      <c r="N19" s="181">
        <v>0</v>
      </c>
      <c r="O19" s="181">
        <f t="shared" ref="O19:O25" si="11">ROUND(E19*N19,2)</f>
        <v>0</v>
      </c>
      <c r="P19" s="181">
        <v>0</v>
      </c>
      <c r="Q19" s="181">
        <f t="shared" ref="Q19:Q25" si="12">ROUND(E19*P19,2)</f>
        <v>0</v>
      </c>
      <c r="R19" s="181"/>
      <c r="S19" s="181" t="s">
        <v>254</v>
      </c>
      <c r="T19" s="182" t="s">
        <v>255</v>
      </c>
      <c r="U19" s="161">
        <v>0</v>
      </c>
      <c r="V19" s="161">
        <f t="shared" ref="V19:V25" si="13">ROUND(E19*U19,2)</f>
        <v>0</v>
      </c>
      <c r="W19" s="161"/>
      <c r="X19" s="152"/>
      <c r="Y19" s="152"/>
      <c r="Z19" s="152"/>
      <c r="AA19" s="152"/>
      <c r="AB19" s="152"/>
      <c r="AC19" s="152"/>
      <c r="AD19" s="152"/>
      <c r="AE19" s="152"/>
      <c r="AF19" s="152"/>
      <c r="AG19" s="152" t="s">
        <v>256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76">
        <v>11</v>
      </c>
      <c r="B20" s="177" t="s">
        <v>276</v>
      </c>
      <c r="C20" s="185" t="s">
        <v>277</v>
      </c>
      <c r="D20" s="178" t="s">
        <v>253</v>
      </c>
      <c r="E20" s="179">
        <v>1</v>
      </c>
      <c r="F20" s="180"/>
      <c r="G20" s="181">
        <f t="shared" si="7"/>
        <v>0</v>
      </c>
      <c r="H20" s="180"/>
      <c r="I20" s="181">
        <f t="shared" si="8"/>
        <v>0</v>
      </c>
      <c r="J20" s="180"/>
      <c r="K20" s="181">
        <f t="shared" si="9"/>
        <v>0</v>
      </c>
      <c r="L20" s="181">
        <v>21</v>
      </c>
      <c r="M20" s="181">
        <f t="shared" si="10"/>
        <v>0</v>
      </c>
      <c r="N20" s="181">
        <v>0</v>
      </c>
      <c r="O20" s="181">
        <f t="shared" si="11"/>
        <v>0</v>
      </c>
      <c r="P20" s="181">
        <v>0</v>
      </c>
      <c r="Q20" s="181">
        <f t="shared" si="12"/>
        <v>0</v>
      </c>
      <c r="R20" s="181"/>
      <c r="S20" s="181" t="s">
        <v>254</v>
      </c>
      <c r="T20" s="182" t="s">
        <v>255</v>
      </c>
      <c r="U20" s="161">
        <v>0</v>
      </c>
      <c r="V20" s="161">
        <f t="shared" si="13"/>
        <v>0</v>
      </c>
      <c r="W20" s="161"/>
      <c r="X20" s="152"/>
      <c r="Y20" s="152"/>
      <c r="Z20" s="152"/>
      <c r="AA20" s="152"/>
      <c r="AB20" s="152"/>
      <c r="AC20" s="152"/>
      <c r="AD20" s="152"/>
      <c r="AE20" s="152"/>
      <c r="AF20" s="152"/>
      <c r="AG20" s="152" t="s">
        <v>256</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76">
        <v>12</v>
      </c>
      <c r="B21" s="177" t="s">
        <v>278</v>
      </c>
      <c r="C21" s="185" t="s">
        <v>279</v>
      </c>
      <c r="D21" s="178" t="s">
        <v>253</v>
      </c>
      <c r="E21" s="179">
        <v>1</v>
      </c>
      <c r="F21" s="180"/>
      <c r="G21" s="181">
        <f t="shared" si="7"/>
        <v>0</v>
      </c>
      <c r="H21" s="180"/>
      <c r="I21" s="181">
        <f t="shared" si="8"/>
        <v>0</v>
      </c>
      <c r="J21" s="180"/>
      <c r="K21" s="181">
        <f t="shared" si="9"/>
        <v>0</v>
      </c>
      <c r="L21" s="181">
        <v>21</v>
      </c>
      <c r="M21" s="181">
        <f t="shared" si="10"/>
        <v>0</v>
      </c>
      <c r="N21" s="181">
        <v>0</v>
      </c>
      <c r="O21" s="181">
        <f t="shared" si="11"/>
        <v>0</v>
      </c>
      <c r="P21" s="181">
        <v>0</v>
      </c>
      <c r="Q21" s="181">
        <f t="shared" si="12"/>
        <v>0</v>
      </c>
      <c r="R21" s="181"/>
      <c r="S21" s="181" t="s">
        <v>261</v>
      </c>
      <c r="T21" s="182" t="s">
        <v>255</v>
      </c>
      <c r="U21" s="161">
        <v>0</v>
      </c>
      <c r="V21" s="161">
        <f t="shared" si="13"/>
        <v>0</v>
      </c>
      <c r="W21" s="161"/>
      <c r="X21" s="152"/>
      <c r="Y21" s="152"/>
      <c r="Z21" s="152"/>
      <c r="AA21" s="152"/>
      <c r="AB21" s="152"/>
      <c r="AC21" s="152"/>
      <c r="AD21" s="152"/>
      <c r="AE21" s="152"/>
      <c r="AF21" s="152"/>
      <c r="AG21" s="152" t="s">
        <v>256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76">
        <v>13</v>
      </c>
      <c r="B22" s="177" t="s">
        <v>280</v>
      </c>
      <c r="C22" s="185" t="s">
        <v>281</v>
      </c>
      <c r="D22" s="178" t="s">
        <v>253</v>
      </c>
      <c r="E22" s="179">
        <v>1</v>
      </c>
      <c r="F22" s="180"/>
      <c r="G22" s="181">
        <f t="shared" si="7"/>
        <v>0</v>
      </c>
      <c r="H22" s="180"/>
      <c r="I22" s="181">
        <f t="shared" si="8"/>
        <v>0</v>
      </c>
      <c r="J22" s="180"/>
      <c r="K22" s="181">
        <f t="shared" si="9"/>
        <v>0</v>
      </c>
      <c r="L22" s="181">
        <v>21</v>
      </c>
      <c r="M22" s="181">
        <f t="shared" si="10"/>
        <v>0</v>
      </c>
      <c r="N22" s="181">
        <v>0</v>
      </c>
      <c r="O22" s="181">
        <f t="shared" si="11"/>
        <v>0</v>
      </c>
      <c r="P22" s="181">
        <v>0</v>
      </c>
      <c r="Q22" s="181">
        <f t="shared" si="12"/>
        <v>0</v>
      </c>
      <c r="R22" s="181"/>
      <c r="S22" s="181" t="s">
        <v>261</v>
      </c>
      <c r="T22" s="182" t="s">
        <v>255</v>
      </c>
      <c r="U22" s="161">
        <v>0</v>
      </c>
      <c r="V22" s="161">
        <f t="shared" si="13"/>
        <v>0</v>
      </c>
      <c r="W22" s="161"/>
      <c r="X22" s="152"/>
      <c r="Y22" s="152"/>
      <c r="Z22" s="152"/>
      <c r="AA22" s="152"/>
      <c r="AB22" s="152"/>
      <c r="AC22" s="152"/>
      <c r="AD22" s="152"/>
      <c r="AE22" s="152"/>
      <c r="AF22" s="152"/>
      <c r="AG22" s="152" t="s">
        <v>256</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6">
        <v>14</v>
      </c>
      <c r="B23" s="177" t="s">
        <v>282</v>
      </c>
      <c r="C23" s="185" t="s">
        <v>283</v>
      </c>
      <c r="D23" s="178" t="s">
        <v>253</v>
      </c>
      <c r="E23" s="179">
        <v>1</v>
      </c>
      <c r="F23" s="180"/>
      <c r="G23" s="181">
        <f t="shared" si="7"/>
        <v>0</v>
      </c>
      <c r="H23" s="180"/>
      <c r="I23" s="181">
        <f t="shared" si="8"/>
        <v>0</v>
      </c>
      <c r="J23" s="180"/>
      <c r="K23" s="181">
        <f t="shared" si="9"/>
        <v>0</v>
      </c>
      <c r="L23" s="181">
        <v>21</v>
      </c>
      <c r="M23" s="181">
        <f t="shared" si="10"/>
        <v>0</v>
      </c>
      <c r="N23" s="181">
        <v>0</v>
      </c>
      <c r="O23" s="181">
        <f t="shared" si="11"/>
        <v>0</v>
      </c>
      <c r="P23" s="181">
        <v>0</v>
      </c>
      <c r="Q23" s="181">
        <f t="shared" si="12"/>
        <v>0</v>
      </c>
      <c r="R23" s="181"/>
      <c r="S23" s="181" t="s">
        <v>261</v>
      </c>
      <c r="T23" s="182" t="s">
        <v>255</v>
      </c>
      <c r="U23" s="161">
        <v>0</v>
      </c>
      <c r="V23" s="161">
        <f t="shared" si="13"/>
        <v>0</v>
      </c>
      <c r="W23" s="161"/>
      <c r="X23" s="152"/>
      <c r="Y23" s="152"/>
      <c r="Z23" s="152"/>
      <c r="AA23" s="152"/>
      <c r="AB23" s="152"/>
      <c r="AC23" s="152"/>
      <c r="AD23" s="152"/>
      <c r="AE23" s="152"/>
      <c r="AF23" s="152"/>
      <c r="AG23" s="152" t="s">
        <v>256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76">
        <v>15</v>
      </c>
      <c r="B24" s="177" t="s">
        <v>284</v>
      </c>
      <c r="C24" s="185" t="s">
        <v>285</v>
      </c>
      <c r="D24" s="178" t="s">
        <v>253</v>
      </c>
      <c r="E24" s="179">
        <v>1</v>
      </c>
      <c r="F24" s="180"/>
      <c r="G24" s="181">
        <f t="shared" si="7"/>
        <v>0</v>
      </c>
      <c r="H24" s="180"/>
      <c r="I24" s="181">
        <f t="shared" si="8"/>
        <v>0</v>
      </c>
      <c r="J24" s="180"/>
      <c r="K24" s="181">
        <f t="shared" si="9"/>
        <v>0</v>
      </c>
      <c r="L24" s="181">
        <v>21</v>
      </c>
      <c r="M24" s="181">
        <f t="shared" si="10"/>
        <v>0</v>
      </c>
      <c r="N24" s="181">
        <v>0</v>
      </c>
      <c r="O24" s="181">
        <f t="shared" si="11"/>
        <v>0</v>
      </c>
      <c r="P24" s="181">
        <v>0</v>
      </c>
      <c r="Q24" s="181">
        <f t="shared" si="12"/>
        <v>0</v>
      </c>
      <c r="R24" s="181"/>
      <c r="S24" s="181" t="s">
        <v>261</v>
      </c>
      <c r="T24" s="182" t="s">
        <v>255</v>
      </c>
      <c r="U24" s="161">
        <v>0</v>
      </c>
      <c r="V24" s="161">
        <f t="shared" si="13"/>
        <v>0</v>
      </c>
      <c r="W24" s="161"/>
      <c r="X24" s="152"/>
      <c r="Y24" s="152"/>
      <c r="Z24" s="152"/>
      <c r="AA24" s="152"/>
      <c r="AB24" s="152"/>
      <c r="AC24" s="152"/>
      <c r="AD24" s="152"/>
      <c r="AE24" s="152"/>
      <c r="AF24" s="152"/>
      <c r="AG24" s="152" t="s">
        <v>256</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69">
        <v>16</v>
      </c>
      <c r="B25" s="170" t="s">
        <v>286</v>
      </c>
      <c r="C25" s="186" t="s">
        <v>287</v>
      </c>
      <c r="D25" s="171" t="s">
        <v>253</v>
      </c>
      <c r="E25" s="172">
        <v>1</v>
      </c>
      <c r="F25" s="173"/>
      <c r="G25" s="174">
        <f t="shared" si="7"/>
        <v>0</v>
      </c>
      <c r="H25" s="173"/>
      <c r="I25" s="174">
        <f t="shared" si="8"/>
        <v>0</v>
      </c>
      <c r="J25" s="173"/>
      <c r="K25" s="174">
        <f t="shared" si="9"/>
        <v>0</v>
      </c>
      <c r="L25" s="174">
        <v>21</v>
      </c>
      <c r="M25" s="174">
        <f t="shared" si="10"/>
        <v>0</v>
      </c>
      <c r="N25" s="174">
        <v>0</v>
      </c>
      <c r="O25" s="174">
        <f t="shared" si="11"/>
        <v>0</v>
      </c>
      <c r="P25" s="174">
        <v>0</v>
      </c>
      <c r="Q25" s="174">
        <f t="shared" si="12"/>
        <v>0</v>
      </c>
      <c r="R25" s="174"/>
      <c r="S25" s="174" t="s">
        <v>261</v>
      </c>
      <c r="T25" s="175" t="s">
        <v>255</v>
      </c>
      <c r="U25" s="161">
        <v>0</v>
      </c>
      <c r="V25" s="161">
        <f t="shared" si="13"/>
        <v>0</v>
      </c>
      <c r="W25" s="161"/>
      <c r="X25" s="152"/>
      <c r="Y25" s="152"/>
      <c r="Z25" s="152"/>
      <c r="AA25" s="152"/>
      <c r="AB25" s="152"/>
      <c r="AC25" s="152"/>
      <c r="AD25" s="152"/>
      <c r="AE25" s="152"/>
      <c r="AF25" s="152"/>
      <c r="AG25" s="152" t="s">
        <v>256</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x14ac:dyDescent="0.2">
      <c r="A26" s="5"/>
      <c r="B26" s="6"/>
      <c r="C26" s="187"/>
      <c r="D26" s="8"/>
      <c r="E26" s="5"/>
      <c r="F26" s="5"/>
      <c r="G26" s="5"/>
      <c r="H26" s="5"/>
      <c r="I26" s="5"/>
      <c r="J26" s="5"/>
      <c r="K26" s="5"/>
      <c r="L26" s="5"/>
      <c r="M26" s="5"/>
      <c r="N26" s="5"/>
      <c r="O26" s="5"/>
      <c r="P26" s="5"/>
      <c r="Q26" s="5"/>
      <c r="R26" s="5"/>
      <c r="S26" s="5"/>
      <c r="T26" s="5"/>
      <c r="U26" s="5"/>
      <c r="V26" s="5"/>
      <c r="W26" s="5"/>
      <c r="AE26">
        <v>15</v>
      </c>
      <c r="AF26">
        <v>21</v>
      </c>
    </row>
    <row r="27" spans="1:60" x14ac:dyDescent="0.2">
      <c r="A27" s="155"/>
      <c r="B27" s="156" t="s">
        <v>29</v>
      </c>
      <c r="C27" s="188"/>
      <c r="D27" s="157"/>
      <c r="E27" s="158"/>
      <c r="F27" s="158"/>
      <c r="G27" s="183">
        <f>G8+G18</f>
        <v>0</v>
      </c>
      <c r="H27" s="5"/>
      <c r="I27" s="5"/>
      <c r="J27" s="5"/>
      <c r="K27" s="5"/>
      <c r="L27" s="5"/>
      <c r="M27" s="5"/>
      <c r="N27" s="5"/>
      <c r="O27" s="5"/>
      <c r="P27" s="5"/>
      <c r="Q27" s="5"/>
      <c r="R27" s="5"/>
      <c r="S27" s="5"/>
      <c r="T27" s="5"/>
      <c r="U27" s="5"/>
      <c r="V27" s="5"/>
      <c r="W27" s="5"/>
      <c r="AE27">
        <f>SUMIF(L7:L25,AE26,G7:G25)</f>
        <v>0</v>
      </c>
      <c r="AF27">
        <f>SUMIF(L7:L25,AF26,G7:G25)</f>
        <v>0</v>
      </c>
      <c r="AG27" t="s">
        <v>288</v>
      </c>
    </row>
    <row r="28" spans="1:60" x14ac:dyDescent="0.2">
      <c r="C28" s="189"/>
      <c r="D28" s="143"/>
      <c r="AG28" t="s">
        <v>289</v>
      </c>
    </row>
    <row r="29" spans="1:60" x14ac:dyDescent="0.2">
      <c r="D29" s="143"/>
    </row>
    <row r="30" spans="1:60" x14ac:dyDescent="0.2">
      <c r="D30" s="143"/>
    </row>
    <row r="31" spans="1:60" x14ac:dyDescent="0.2">
      <c r="D31" s="143"/>
    </row>
    <row r="32" spans="1:60" x14ac:dyDescent="0.2">
      <c r="D32" s="143"/>
    </row>
    <row r="33" spans="4:4" x14ac:dyDescent="0.2">
      <c r="D33" s="143"/>
    </row>
    <row r="34" spans="4:4" x14ac:dyDescent="0.2">
      <c r="D34" s="143"/>
    </row>
    <row r="35" spans="4:4" x14ac:dyDescent="0.2">
      <c r="D35" s="143"/>
    </row>
    <row r="36" spans="4:4" x14ac:dyDescent="0.2">
      <c r="D36" s="143"/>
    </row>
    <row r="37" spans="4:4" x14ac:dyDescent="0.2">
      <c r="D37" s="143"/>
    </row>
    <row r="38" spans="4:4" x14ac:dyDescent="0.2">
      <c r="D38" s="143"/>
    </row>
    <row r="39" spans="4:4" x14ac:dyDescent="0.2">
      <c r="D39" s="143"/>
    </row>
    <row r="40" spans="4:4" x14ac:dyDescent="0.2">
      <c r="D40" s="143"/>
    </row>
    <row r="41" spans="4:4" x14ac:dyDescent="0.2">
      <c r="D41" s="143"/>
    </row>
    <row r="42" spans="4:4" x14ac:dyDescent="0.2">
      <c r="D42" s="143"/>
    </row>
    <row r="43" spans="4:4" x14ac:dyDescent="0.2">
      <c r="D43" s="143"/>
    </row>
    <row r="44" spans="4:4" x14ac:dyDescent="0.2">
      <c r="D44" s="143"/>
    </row>
    <row r="45" spans="4:4" x14ac:dyDescent="0.2">
      <c r="D45" s="143"/>
    </row>
    <row r="46" spans="4:4" x14ac:dyDescent="0.2">
      <c r="D46" s="143"/>
    </row>
    <row r="47" spans="4:4" x14ac:dyDescent="0.2">
      <c r="D47" s="143"/>
    </row>
    <row r="48" spans="4:4" x14ac:dyDescent="0.2">
      <c r="D48" s="143"/>
    </row>
    <row r="49" spans="4:4" x14ac:dyDescent="0.2">
      <c r="D49" s="143"/>
    </row>
    <row r="50" spans="4:4" x14ac:dyDescent="0.2">
      <c r="D50" s="143"/>
    </row>
    <row r="51" spans="4:4" x14ac:dyDescent="0.2">
      <c r="D51" s="143"/>
    </row>
    <row r="52" spans="4:4" x14ac:dyDescent="0.2">
      <c r="D52" s="143"/>
    </row>
    <row r="53" spans="4:4" x14ac:dyDescent="0.2">
      <c r="D53" s="143"/>
    </row>
    <row r="54" spans="4:4" x14ac:dyDescent="0.2">
      <c r="D54" s="143"/>
    </row>
    <row r="55" spans="4:4" x14ac:dyDescent="0.2">
      <c r="D55" s="143"/>
    </row>
    <row r="56" spans="4:4" x14ac:dyDescent="0.2">
      <c r="D56" s="143"/>
    </row>
    <row r="57" spans="4:4" x14ac:dyDescent="0.2">
      <c r="D57" s="143"/>
    </row>
    <row r="58" spans="4:4" x14ac:dyDescent="0.2">
      <c r="D58" s="143"/>
    </row>
    <row r="59" spans="4:4" x14ac:dyDescent="0.2">
      <c r="D59" s="143"/>
    </row>
    <row r="60" spans="4:4" x14ac:dyDescent="0.2">
      <c r="D60" s="143"/>
    </row>
    <row r="61" spans="4:4" x14ac:dyDescent="0.2">
      <c r="D61" s="143"/>
    </row>
    <row r="62" spans="4:4" x14ac:dyDescent="0.2">
      <c r="D62" s="143"/>
    </row>
    <row r="63" spans="4:4" x14ac:dyDescent="0.2">
      <c r="D63" s="143"/>
    </row>
    <row r="64" spans="4:4" x14ac:dyDescent="0.2">
      <c r="D64" s="143"/>
    </row>
    <row r="65" spans="4:4" x14ac:dyDescent="0.2">
      <c r="D65" s="143"/>
    </row>
    <row r="66" spans="4:4" x14ac:dyDescent="0.2">
      <c r="D66" s="143"/>
    </row>
    <row r="67" spans="4:4" x14ac:dyDescent="0.2">
      <c r="D67" s="143"/>
    </row>
    <row r="68" spans="4:4" x14ac:dyDescent="0.2">
      <c r="D68" s="143"/>
    </row>
    <row r="69" spans="4:4" x14ac:dyDescent="0.2">
      <c r="D69" s="143"/>
    </row>
    <row r="70" spans="4:4" x14ac:dyDescent="0.2">
      <c r="D70" s="143"/>
    </row>
    <row r="71" spans="4:4" x14ac:dyDescent="0.2">
      <c r="D71" s="143"/>
    </row>
    <row r="72" spans="4:4" x14ac:dyDescent="0.2">
      <c r="D72" s="143"/>
    </row>
    <row r="73" spans="4:4" x14ac:dyDescent="0.2">
      <c r="D73" s="143"/>
    </row>
    <row r="74" spans="4:4" x14ac:dyDescent="0.2">
      <c r="D74" s="143"/>
    </row>
    <row r="75" spans="4:4" x14ac:dyDescent="0.2">
      <c r="D75" s="143"/>
    </row>
    <row r="76" spans="4:4" x14ac:dyDescent="0.2">
      <c r="D76" s="143"/>
    </row>
    <row r="77" spans="4:4" x14ac:dyDescent="0.2">
      <c r="D77" s="143"/>
    </row>
    <row r="78" spans="4:4" x14ac:dyDescent="0.2">
      <c r="D78" s="143"/>
    </row>
    <row r="79" spans="4:4" x14ac:dyDescent="0.2">
      <c r="D79" s="143"/>
    </row>
    <row r="80" spans="4:4" x14ac:dyDescent="0.2">
      <c r="D80" s="143"/>
    </row>
    <row r="81" spans="4:4" x14ac:dyDescent="0.2">
      <c r="D81" s="143"/>
    </row>
    <row r="82" spans="4:4" x14ac:dyDescent="0.2">
      <c r="D82" s="143"/>
    </row>
    <row r="83" spans="4:4" x14ac:dyDescent="0.2">
      <c r="D83" s="143"/>
    </row>
    <row r="84" spans="4:4" x14ac:dyDescent="0.2">
      <c r="D84" s="143"/>
    </row>
    <row r="85" spans="4:4" x14ac:dyDescent="0.2">
      <c r="D85" s="143"/>
    </row>
    <row r="86" spans="4:4" x14ac:dyDescent="0.2">
      <c r="D86" s="143"/>
    </row>
    <row r="87" spans="4:4" x14ac:dyDescent="0.2">
      <c r="D87" s="143"/>
    </row>
    <row r="88" spans="4:4" x14ac:dyDescent="0.2">
      <c r="D88" s="143"/>
    </row>
    <row r="89" spans="4:4" x14ac:dyDescent="0.2">
      <c r="D89" s="143"/>
    </row>
    <row r="90" spans="4:4" x14ac:dyDescent="0.2">
      <c r="D90" s="143"/>
    </row>
    <row r="91" spans="4:4" x14ac:dyDescent="0.2">
      <c r="D91" s="143"/>
    </row>
    <row r="92" spans="4:4" x14ac:dyDescent="0.2">
      <c r="D92" s="143"/>
    </row>
    <row r="93" spans="4:4" x14ac:dyDescent="0.2">
      <c r="D93" s="143"/>
    </row>
    <row r="94" spans="4:4" x14ac:dyDescent="0.2">
      <c r="D94" s="143"/>
    </row>
    <row r="95" spans="4:4" x14ac:dyDescent="0.2">
      <c r="D95" s="143"/>
    </row>
    <row r="96" spans="4:4"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58</v>
      </c>
      <c r="C3" s="247" t="s">
        <v>59</v>
      </c>
      <c r="D3" s="248"/>
      <c r="E3" s="248"/>
      <c r="F3" s="248"/>
      <c r="G3" s="249"/>
      <c r="AC3" s="90" t="s">
        <v>225</v>
      </c>
      <c r="AG3" t="s">
        <v>227</v>
      </c>
    </row>
    <row r="4" spans="1:60" ht="24.95" customHeight="1" x14ac:dyDescent="0.2">
      <c r="A4" s="145" t="s">
        <v>9</v>
      </c>
      <c r="B4" s="146" t="s">
        <v>58</v>
      </c>
      <c r="C4" s="250" t="s">
        <v>59</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SUMIF(AG9:AG14,"&lt;&gt;NOR",G9:G14)</f>
        <v>0</v>
      </c>
      <c r="H8" s="167"/>
      <c r="I8" s="167">
        <f>SUM(I9:I14)</f>
        <v>0</v>
      </c>
      <c r="J8" s="167"/>
      <c r="K8" s="167">
        <f>SUM(K9:K14)</f>
        <v>0</v>
      </c>
      <c r="L8" s="167"/>
      <c r="M8" s="167">
        <f>SUM(M9:M14)</f>
        <v>0</v>
      </c>
      <c r="N8" s="167"/>
      <c r="O8" s="167">
        <f>SUM(O9:O14)</f>
        <v>0</v>
      </c>
      <c r="P8" s="167"/>
      <c r="Q8" s="167">
        <f>SUM(Q9:Q14)</f>
        <v>0</v>
      </c>
      <c r="R8" s="167"/>
      <c r="S8" s="167"/>
      <c r="T8" s="168"/>
      <c r="U8" s="162"/>
      <c r="V8" s="162">
        <f>SUM(V9:V14)</f>
        <v>102.11</v>
      </c>
      <c r="W8" s="162"/>
      <c r="AG8" t="s">
        <v>250</v>
      </c>
    </row>
    <row r="9" spans="1:60" outlineLevel="1" x14ac:dyDescent="0.2">
      <c r="A9" s="169">
        <v>1</v>
      </c>
      <c r="B9" s="170" t="s">
        <v>291</v>
      </c>
      <c r="C9" s="186" t="s">
        <v>292</v>
      </c>
      <c r="D9" s="171" t="s">
        <v>293</v>
      </c>
      <c r="E9" s="172">
        <v>5673</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1.7999999999999999E-2</v>
      </c>
      <c r="V9" s="161">
        <f>ROUND(E9*U9,2)</f>
        <v>102.11</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296</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298</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300</v>
      </c>
      <c r="D12" s="190"/>
      <c r="E12" s="191">
        <v>5673</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69">
        <v>2</v>
      </c>
      <c r="B13" s="170" t="s">
        <v>301</v>
      </c>
      <c r="C13" s="186" t="s">
        <v>302</v>
      </c>
      <c r="D13" s="171" t="s">
        <v>293</v>
      </c>
      <c r="E13" s="172">
        <v>5673</v>
      </c>
      <c r="F13" s="173"/>
      <c r="G13" s="174">
        <f>ROUND(E13*F13,2)</f>
        <v>0</v>
      </c>
      <c r="H13" s="173"/>
      <c r="I13" s="174">
        <f>ROUND(E13*H13,2)</f>
        <v>0</v>
      </c>
      <c r="J13" s="173"/>
      <c r="K13" s="174">
        <f>ROUND(E13*J13,2)</f>
        <v>0</v>
      </c>
      <c r="L13" s="174">
        <v>21</v>
      </c>
      <c r="M13" s="174">
        <f>G13*(1+L13/100)</f>
        <v>0</v>
      </c>
      <c r="N13" s="174">
        <v>0</v>
      </c>
      <c r="O13" s="174">
        <f>ROUND(E13*N13,2)</f>
        <v>0</v>
      </c>
      <c r="P13" s="174">
        <v>0</v>
      </c>
      <c r="Q13" s="174">
        <f>ROUND(E13*P13,2)</f>
        <v>0</v>
      </c>
      <c r="R13" s="174"/>
      <c r="S13" s="174" t="s">
        <v>254</v>
      </c>
      <c r="T13" s="175" t="s">
        <v>255</v>
      </c>
      <c r="U13" s="161">
        <v>0</v>
      </c>
      <c r="V13" s="161">
        <f>ROUND(E13*U13,2)</f>
        <v>0</v>
      </c>
      <c r="W13" s="161"/>
      <c r="X13" s="152"/>
      <c r="Y13" s="152"/>
      <c r="Z13" s="152"/>
      <c r="AA13" s="152"/>
      <c r="AB13" s="152"/>
      <c r="AC13" s="152"/>
      <c r="AD13" s="152"/>
      <c r="AE13" s="152"/>
      <c r="AF13" s="152"/>
      <c r="AG13" s="152" t="s">
        <v>295</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59"/>
      <c r="B14" s="160"/>
      <c r="C14" s="194" t="s">
        <v>300</v>
      </c>
      <c r="D14" s="190"/>
      <c r="E14" s="191">
        <v>5673</v>
      </c>
      <c r="F14" s="161"/>
      <c r="G14" s="161"/>
      <c r="H14" s="161"/>
      <c r="I14" s="161"/>
      <c r="J14" s="161"/>
      <c r="K14" s="161"/>
      <c r="L14" s="161"/>
      <c r="M14" s="161"/>
      <c r="N14" s="161"/>
      <c r="O14" s="161"/>
      <c r="P14" s="161"/>
      <c r="Q14" s="161"/>
      <c r="R14" s="161"/>
      <c r="S14" s="161"/>
      <c r="T14" s="161"/>
      <c r="U14" s="161"/>
      <c r="V14" s="161"/>
      <c r="W14" s="161"/>
      <c r="X14" s="152"/>
      <c r="Y14" s="152"/>
      <c r="Z14" s="152"/>
      <c r="AA14" s="152"/>
      <c r="AB14" s="152"/>
      <c r="AC14" s="152"/>
      <c r="AD14" s="152"/>
      <c r="AE14" s="152"/>
      <c r="AF14" s="152"/>
      <c r="AG14" s="152" t="s">
        <v>299</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x14ac:dyDescent="0.2">
      <c r="A15" s="163" t="s">
        <v>249</v>
      </c>
      <c r="B15" s="164" t="s">
        <v>150</v>
      </c>
      <c r="C15" s="184" t="s">
        <v>151</v>
      </c>
      <c r="D15" s="165"/>
      <c r="E15" s="166"/>
      <c r="F15" s="167"/>
      <c r="G15" s="167">
        <f>SUMIF(AG16:AG54,"&lt;&gt;NOR",G16:G54)</f>
        <v>0</v>
      </c>
      <c r="H15" s="167"/>
      <c r="I15" s="167">
        <f>SUM(I16:I54)</f>
        <v>0</v>
      </c>
      <c r="J15" s="167"/>
      <c r="K15" s="167">
        <f>SUM(K16:K54)</f>
        <v>0</v>
      </c>
      <c r="L15" s="167"/>
      <c r="M15" s="167">
        <f>SUM(M16:M54)</f>
        <v>0</v>
      </c>
      <c r="N15" s="167"/>
      <c r="O15" s="167">
        <f>SUM(O16:O54)</f>
        <v>171.10999999999999</v>
      </c>
      <c r="P15" s="167"/>
      <c r="Q15" s="167">
        <f>SUM(Q16:Q54)</f>
        <v>0</v>
      </c>
      <c r="R15" s="167"/>
      <c r="S15" s="167"/>
      <c r="T15" s="168"/>
      <c r="U15" s="162"/>
      <c r="V15" s="162">
        <f>SUM(V16:V54)</f>
        <v>166.31</v>
      </c>
      <c r="W15" s="162"/>
      <c r="AG15" t="s">
        <v>250</v>
      </c>
    </row>
    <row r="16" spans="1:60" ht="22.5" outlineLevel="1" x14ac:dyDescent="0.2">
      <c r="A16" s="169">
        <v>3</v>
      </c>
      <c r="B16" s="170" t="s">
        <v>303</v>
      </c>
      <c r="C16" s="186" t="s">
        <v>304</v>
      </c>
      <c r="D16" s="171" t="s">
        <v>305</v>
      </c>
      <c r="E16" s="172">
        <v>102.4</v>
      </c>
      <c r="F16" s="173"/>
      <c r="G16" s="174">
        <f>ROUND(E16*F16,2)</f>
        <v>0</v>
      </c>
      <c r="H16" s="173"/>
      <c r="I16" s="174">
        <f>ROUND(E16*H16,2)</f>
        <v>0</v>
      </c>
      <c r="J16" s="173"/>
      <c r="K16" s="174">
        <f>ROUND(E16*J16,2)</f>
        <v>0</v>
      </c>
      <c r="L16" s="174">
        <v>21</v>
      </c>
      <c r="M16" s="174">
        <f>G16*(1+L16/100)</f>
        <v>0</v>
      </c>
      <c r="N16" s="174">
        <v>0</v>
      </c>
      <c r="O16" s="174">
        <f>ROUND(E16*N16,2)</f>
        <v>0</v>
      </c>
      <c r="P16" s="174">
        <v>0</v>
      </c>
      <c r="Q16" s="174">
        <f>ROUND(E16*P16,2)</f>
        <v>0</v>
      </c>
      <c r="R16" s="174" t="s">
        <v>294</v>
      </c>
      <c r="S16" s="174" t="s">
        <v>261</v>
      </c>
      <c r="T16" s="175" t="s">
        <v>261</v>
      </c>
      <c r="U16" s="161">
        <v>1.0999999999999999E-2</v>
      </c>
      <c r="V16" s="161">
        <f>ROUND(E16*U16,2)</f>
        <v>1.1299999999999999</v>
      </c>
      <c r="W16" s="161"/>
      <c r="X16" s="152"/>
      <c r="Y16" s="152"/>
      <c r="Z16" s="152"/>
      <c r="AA16" s="152"/>
      <c r="AB16" s="152"/>
      <c r="AC16" s="152"/>
      <c r="AD16" s="152"/>
      <c r="AE16" s="152"/>
      <c r="AF16" s="152"/>
      <c r="AG16" s="152" t="s">
        <v>295</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254" t="s">
        <v>306</v>
      </c>
      <c r="D17" s="255"/>
      <c r="E17" s="255"/>
      <c r="F17" s="255"/>
      <c r="G17" s="255"/>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297</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307</v>
      </c>
      <c r="D18" s="190"/>
      <c r="E18" s="191"/>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195" t="s">
        <v>308</v>
      </c>
      <c r="D19" s="192"/>
      <c r="E19" s="193"/>
      <c r="F19" s="161"/>
      <c r="G19" s="161"/>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299</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196" t="s">
        <v>309</v>
      </c>
      <c r="D20" s="192"/>
      <c r="E20" s="193">
        <v>512</v>
      </c>
      <c r="F20" s="161"/>
      <c r="G20" s="161"/>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299</v>
      </c>
      <c r="AH20" s="152">
        <v>2</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6" t="s">
        <v>309</v>
      </c>
      <c r="D21" s="192"/>
      <c r="E21" s="193">
        <v>512</v>
      </c>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2</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5" t="s">
        <v>310</v>
      </c>
      <c r="D22" s="192"/>
      <c r="E22" s="193"/>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311</v>
      </c>
      <c r="D23" s="190"/>
      <c r="E23" s="191">
        <v>102.4</v>
      </c>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ht="22.5" outlineLevel="1" x14ac:dyDescent="0.2">
      <c r="A24" s="169">
        <v>4</v>
      </c>
      <c r="B24" s="170" t="s">
        <v>312</v>
      </c>
      <c r="C24" s="186" t="s">
        <v>313</v>
      </c>
      <c r="D24" s="171" t="s">
        <v>305</v>
      </c>
      <c r="E24" s="172">
        <v>102.4</v>
      </c>
      <c r="F24" s="173"/>
      <c r="G24" s="174">
        <f>ROUND(E24*F24,2)</f>
        <v>0</v>
      </c>
      <c r="H24" s="173"/>
      <c r="I24" s="174">
        <f>ROUND(E24*H24,2)</f>
        <v>0</v>
      </c>
      <c r="J24" s="173"/>
      <c r="K24" s="174">
        <f>ROUND(E24*J24,2)</f>
        <v>0</v>
      </c>
      <c r="L24" s="174">
        <v>21</v>
      </c>
      <c r="M24" s="174">
        <f>G24*(1+L24/100)</f>
        <v>0</v>
      </c>
      <c r="N24" s="174">
        <v>0</v>
      </c>
      <c r="O24" s="174">
        <f>ROUND(E24*N24,2)</f>
        <v>0</v>
      </c>
      <c r="P24" s="174">
        <v>0</v>
      </c>
      <c r="Q24" s="174">
        <f>ROUND(E24*P24,2)</f>
        <v>0</v>
      </c>
      <c r="R24" s="174" t="s">
        <v>294</v>
      </c>
      <c r="S24" s="174" t="s">
        <v>261</v>
      </c>
      <c r="T24" s="175" t="s">
        <v>261</v>
      </c>
      <c r="U24" s="161">
        <v>5.2999999999999999E-2</v>
      </c>
      <c r="V24" s="161">
        <f>ROUND(E24*U24,2)</f>
        <v>5.43</v>
      </c>
      <c r="W24" s="161"/>
      <c r="X24" s="152"/>
      <c r="Y24" s="152"/>
      <c r="Z24" s="152"/>
      <c r="AA24" s="152"/>
      <c r="AB24" s="152"/>
      <c r="AC24" s="152"/>
      <c r="AD24" s="152"/>
      <c r="AE24" s="152"/>
      <c r="AF24" s="152"/>
      <c r="AG24" s="152" t="s">
        <v>295</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307</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5" t="s">
        <v>308</v>
      </c>
      <c r="D26" s="192"/>
      <c r="E26" s="193"/>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6" t="s">
        <v>309</v>
      </c>
      <c r="D27" s="192"/>
      <c r="E27" s="193">
        <v>512</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2</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6" t="s">
        <v>309</v>
      </c>
      <c r="D28" s="192"/>
      <c r="E28" s="193">
        <v>512</v>
      </c>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v>2</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5" t="s">
        <v>310</v>
      </c>
      <c r="D29" s="192"/>
      <c r="E29" s="193"/>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311</v>
      </c>
      <c r="D30" s="190"/>
      <c r="E30" s="191">
        <v>102.4</v>
      </c>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69">
        <v>5</v>
      </c>
      <c r="B31" s="170" t="s">
        <v>314</v>
      </c>
      <c r="C31" s="186" t="s">
        <v>315</v>
      </c>
      <c r="D31" s="171" t="s">
        <v>293</v>
      </c>
      <c r="E31" s="172">
        <v>1024</v>
      </c>
      <c r="F31" s="173"/>
      <c r="G31" s="174">
        <f>ROUND(E31*F31,2)</f>
        <v>0</v>
      </c>
      <c r="H31" s="173"/>
      <c r="I31" s="174">
        <f>ROUND(E31*H31,2)</f>
        <v>0</v>
      </c>
      <c r="J31" s="173"/>
      <c r="K31" s="174">
        <f>ROUND(E31*J31,2)</f>
        <v>0</v>
      </c>
      <c r="L31" s="174">
        <v>21</v>
      </c>
      <c r="M31" s="174">
        <f>G31*(1+L31/100)</f>
        <v>0</v>
      </c>
      <c r="N31" s="174">
        <v>0</v>
      </c>
      <c r="O31" s="174">
        <f>ROUND(E31*N31,2)</f>
        <v>0</v>
      </c>
      <c r="P31" s="174">
        <v>0</v>
      </c>
      <c r="Q31" s="174">
        <f>ROUND(E31*P31,2)</f>
        <v>0</v>
      </c>
      <c r="R31" s="174" t="s">
        <v>316</v>
      </c>
      <c r="S31" s="174" t="s">
        <v>261</v>
      </c>
      <c r="T31" s="175" t="s">
        <v>261</v>
      </c>
      <c r="U31" s="161">
        <v>9.7000000000000003E-2</v>
      </c>
      <c r="V31" s="161">
        <f>ROUND(E31*U31,2)</f>
        <v>99.33</v>
      </c>
      <c r="W31" s="161"/>
      <c r="X31" s="152"/>
      <c r="Y31" s="152"/>
      <c r="Z31" s="152"/>
      <c r="AA31" s="152"/>
      <c r="AB31" s="152"/>
      <c r="AC31" s="152"/>
      <c r="AD31" s="152"/>
      <c r="AE31" s="152"/>
      <c r="AF31" s="152"/>
      <c r="AG31" s="152" t="s">
        <v>295</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254" t="s">
        <v>317</v>
      </c>
      <c r="D32" s="255"/>
      <c r="E32" s="255"/>
      <c r="F32" s="255"/>
      <c r="G32" s="255"/>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297</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318</v>
      </c>
      <c r="D33" s="190"/>
      <c r="E33" s="191"/>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319</v>
      </c>
      <c r="D34" s="190"/>
      <c r="E34" s="191">
        <v>512</v>
      </c>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319</v>
      </c>
      <c r="D35" s="190"/>
      <c r="E35" s="191">
        <v>512</v>
      </c>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ht="22.5" outlineLevel="1" x14ac:dyDescent="0.2">
      <c r="A36" s="169">
        <v>6</v>
      </c>
      <c r="B36" s="170" t="s">
        <v>320</v>
      </c>
      <c r="C36" s="186" t="s">
        <v>321</v>
      </c>
      <c r="D36" s="171" t="s">
        <v>293</v>
      </c>
      <c r="E36" s="172">
        <v>1024</v>
      </c>
      <c r="F36" s="173"/>
      <c r="G36" s="174">
        <f>ROUND(E36*F36,2)</f>
        <v>0</v>
      </c>
      <c r="H36" s="173"/>
      <c r="I36" s="174">
        <f>ROUND(E36*H36,2)</f>
        <v>0</v>
      </c>
      <c r="J36" s="173"/>
      <c r="K36" s="174">
        <f>ROUND(E36*J36,2)</f>
        <v>0</v>
      </c>
      <c r="L36" s="174">
        <v>21</v>
      </c>
      <c r="M36" s="174">
        <f>G36*(1+L36/100)</f>
        <v>0</v>
      </c>
      <c r="N36" s="174">
        <v>0</v>
      </c>
      <c r="O36" s="174">
        <f>ROUND(E36*N36,2)</f>
        <v>0</v>
      </c>
      <c r="P36" s="174">
        <v>0</v>
      </c>
      <c r="Q36" s="174">
        <f>ROUND(E36*P36,2)</f>
        <v>0</v>
      </c>
      <c r="R36" s="174" t="s">
        <v>294</v>
      </c>
      <c r="S36" s="174" t="s">
        <v>261</v>
      </c>
      <c r="T36" s="175" t="s">
        <v>261</v>
      </c>
      <c r="U36" s="161">
        <v>5.8999999999999997E-2</v>
      </c>
      <c r="V36" s="161">
        <f>ROUND(E36*U36,2)</f>
        <v>60.42</v>
      </c>
      <c r="W36" s="161"/>
      <c r="X36" s="152"/>
      <c r="Y36" s="152"/>
      <c r="Z36" s="152"/>
      <c r="AA36" s="152"/>
      <c r="AB36" s="152"/>
      <c r="AC36" s="152"/>
      <c r="AD36" s="152"/>
      <c r="AE36" s="152"/>
      <c r="AF36" s="152"/>
      <c r="AG36" s="152" t="s">
        <v>295</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254" t="s">
        <v>322</v>
      </c>
      <c r="D37" s="255"/>
      <c r="E37" s="255"/>
      <c r="F37" s="255"/>
      <c r="G37" s="255"/>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297</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307</v>
      </c>
      <c r="D38" s="190"/>
      <c r="E38" s="191"/>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4" t="s">
        <v>319</v>
      </c>
      <c r="D39" s="190"/>
      <c r="E39" s="191">
        <v>512</v>
      </c>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4" t="s">
        <v>319</v>
      </c>
      <c r="D40" s="190"/>
      <c r="E40" s="191">
        <v>512</v>
      </c>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69">
        <v>7</v>
      </c>
      <c r="B41" s="170" t="s">
        <v>323</v>
      </c>
      <c r="C41" s="186" t="s">
        <v>324</v>
      </c>
      <c r="D41" s="171" t="s">
        <v>325</v>
      </c>
      <c r="E41" s="172">
        <v>101.376</v>
      </c>
      <c r="F41" s="173"/>
      <c r="G41" s="174">
        <f>ROUND(E41*F41,2)</f>
        <v>0</v>
      </c>
      <c r="H41" s="173"/>
      <c r="I41" s="174">
        <f>ROUND(E41*H41,2)</f>
        <v>0</v>
      </c>
      <c r="J41" s="173"/>
      <c r="K41" s="174">
        <f>ROUND(E41*J41,2)</f>
        <v>0</v>
      </c>
      <c r="L41" s="174">
        <v>21</v>
      </c>
      <c r="M41" s="174">
        <f>G41*(1+L41/100)</f>
        <v>0</v>
      </c>
      <c r="N41" s="174">
        <v>1E-3</v>
      </c>
      <c r="O41" s="174">
        <f>ROUND(E41*N41,2)</f>
        <v>0.1</v>
      </c>
      <c r="P41" s="174">
        <v>0</v>
      </c>
      <c r="Q41" s="174">
        <f>ROUND(E41*P41,2)</f>
        <v>0</v>
      </c>
      <c r="R41" s="174" t="s">
        <v>326</v>
      </c>
      <c r="S41" s="174" t="s">
        <v>261</v>
      </c>
      <c r="T41" s="175" t="s">
        <v>261</v>
      </c>
      <c r="U41" s="161">
        <v>0</v>
      </c>
      <c r="V41" s="161">
        <f>ROUND(E41*U41,2)</f>
        <v>0</v>
      </c>
      <c r="W41" s="161"/>
      <c r="X41" s="152"/>
      <c r="Y41" s="152"/>
      <c r="Z41" s="152"/>
      <c r="AA41" s="152"/>
      <c r="AB41" s="152"/>
      <c r="AC41" s="152"/>
      <c r="AD41" s="152"/>
      <c r="AE41" s="152"/>
      <c r="AF41" s="152"/>
      <c r="AG41" s="152" t="s">
        <v>327</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4" t="s">
        <v>318</v>
      </c>
      <c r="D42" s="190"/>
      <c r="E42" s="191"/>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5" t="s">
        <v>308</v>
      </c>
      <c r="D43" s="192"/>
      <c r="E43" s="193"/>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6" t="s">
        <v>309</v>
      </c>
      <c r="D44" s="192"/>
      <c r="E44" s="193">
        <v>512</v>
      </c>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2</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196" t="s">
        <v>309</v>
      </c>
      <c r="D45" s="192"/>
      <c r="E45" s="193">
        <v>512</v>
      </c>
      <c r="F45" s="161"/>
      <c r="G45" s="161"/>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299</v>
      </c>
      <c r="AH45" s="152">
        <v>2</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5" t="s">
        <v>310</v>
      </c>
      <c r="D46" s="192"/>
      <c r="E46" s="193"/>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328</v>
      </c>
      <c r="D47" s="190"/>
      <c r="E47" s="191">
        <v>101.38</v>
      </c>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69">
        <v>8</v>
      </c>
      <c r="B48" s="170" t="s">
        <v>329</v>
      </c>
      <c r="C48" s="186" t="s">
        <v>330</v>
      </c>
      <c r="D48" s="171" t="s">
        <v>305</v>
      </c>
      <c r="E48" s="172">
        <v>102.4</v>
      </c>
      <c r="F48" s="173"/>
      <c r="G48" s="174">
        <f>ROUND(E48*F48,2)</f>
        <v>0</v>
      </c>
      <c r="H48" s="173"/>
      <c r="I48" s="174">
        <f>ROUND(E48*H48,2)</f>
        <v>0</v>
      </c>
      <c r="J48" s="173"/>
      <c r="K48" s="174">
        <f>ROUND(E48*J48,2)</f>
        <v>0</v>
      </c>
      <c r="L48" s="174">
        <v>21</v>
      </c>
      <c r="M48" s="174">
        <f>G48*(1+L48/100)</f>
        <v>0</v>
      </c>
      <c r="N48" s="174">
        <v>1.67</v>
      </c>
      <c r="O48" s="174">
        <f>ROUND(E48*N48,2)</f>
        <v>171.01</v>
      </c>
      <c r="P48" s="174">
        <v>0</v>
      </c>
      <c r="Q48" s="174">
        <f>ROUND(E48*P48,2)</f>
        <v>0</v>
      </c>
      <c r="R48" s="174" t="s">
        <v>326</v>
      </c>
      <c r="S48" s="174" t="s">
        <v>261</v>
      </c>
      <c r="T48" s="175" t="s">
        <v>261</v>
      </c>
      <c r="U48" s="161">
        <v>0</v>
      </c>
      <c r="V48" s="161">
        <f>ROUND(E48*U48,2)</f>
        <v>0</v>
      </c>
      <c r="W48" s="161"/>
      <c r="X48" s="152"/>
      <c r="Y48" s="152"/>
      <c r="Z48" s="152"/>
      <c r="AA48" s="152"/>
      <c r="AB48" s="152"/>
      <c r="AC48" s="152"/>
      <c r="AD48" s="152"/>
      <c r="AE48" s="152"/>
      <c r="AF48" s="152"/>
      <c r="AG48" s="152" t="s">
        <v>327</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4" t="s">
        <v>307</v>
      </c>
      <c r="D49" s="190"/>
      <c r="E49" s="191"/>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5" t="s">
        <v>308</v>
      </c>
      <c r="D50" s="192"/>
      <c r="E50" s="193"/>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6" t="s">
        <v>309</v>
      </c>
      <c r="D51" s="192"/>
      <c r="E51" s="193">
        <v>512</v>
      </c>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2</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6" t="s">
        <v>309</v>
      </c>
      <c r="D52" s="192"/>
      <c r="E52" s="193">
        <v>512</v>
      </c>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2</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5" t="s">
        <v>310</v>
      </c>
      <c r="D53" s="192"/>
      <c r="E53" s="193"/>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4" t="s">
        <v>311</v>
      </c>
      <c r="D54" s="190"/>
      <c r="E54" s="191">
        <v>102.4</v>
      </c>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x14ac:dyDescent="0.2">
      <c r="A55" s="163" t="s">
        <v>249</v>
      </c>
      <c r="B55" s="164" t="s">
        <v>162</v>
      </c>
      <c r="C55" s="184" t="s">
        <v>163</v>
      </c>
      <c r="D55" s="165"/>
      <c r="E55" s="166"/>
      <c r="F55" s="167"/>
      <c r="G55" s="167">
        <f>SUMIF(AG56:AG77,"&lt;&gt;NOR",G56:G77)</f>
        <v>0</v>
      </c>
      <c r="H55" s="167"/>
      <c r="I55" s="167">
        <f>SUM(I56:I77)</f>
        <v>0</v>
      </c>
      <c r="J55" s="167"/>
      <c r="K55" s="167">
        <f>SUM(K56:K77)</f>
        <v>0</v>
      </c>
      <c r="L55" s="167"/>
      <c r="M55" s="167">
        <f>SUM(M56:M77)</f>
        <v>0</v>
      </c>
      <c r="N55" s="167"/>
      <c r="O55" s="167">
        <f>SUM(O56:O77)</f>
        <v>1860.8200000000002</v>
      </c>
      <c r="P55" s="167"/>
      <c r="Q55" s="167">
        <f>SUM(Q56:Q77)</f>
        <v>0</v>
      </c>
      <c r="R55" s="167"/>
      <c r="S55" s="167"/>
      <c r="T55" s="168"/>
      <c r="U55" s="162"/>
      <c r="V55" s="162">
        <f>SUM(V56:V77)</f>
        <v>304.52</v>
      </c>
      <c r="W55" s="162"/>
      <c r="AG55" t="s">
        <v>250</v>
      </c>
    </row>
    <row r="56" spans="1:60" ht="22.5" outlineLevel="1" x14ac:dyDescent="0.2">
      <c r="A56" s="169">
        <v>9</v>
      </c>
      <c r="B56" s="170" t="s">
        <v>331</v>
      </c>
      <c r="C56" s="186" t="s">
        <v>332</v>
      </c>
      <c r="D56" s="171" t="s">
        <v>293</v>
      </c>
      <c r="E56" s="172">
        <v>5673</v>
      </c>
      <c r="F56" s="173"/>
      <c r="G56" s="174">
        <f>ROUND(E56*F56,2)</f>
        <v>0</v>
      </c>
      <c r="H56" s="173"/>
      <c r="I56" s="174">
        <f>ROUND(E56*H56,2)</f>
        <v>0</v>
      </c>
      <c r="J56" s="173"/>
      <c r="K56" s="174">
        <f>ROUND(E56*J56,2)</f>
        <v>0</v>
      </c>
      <c r="L56" s="174">
        <v>21</v>
      </c>
      <c r="M56" s="174">
        <f>G56*(1+L56/100)</f>
        <v>0</v>
      </c>
      <c r="N56" s="174">
        <v>0.15826000000000001</v>
      </c>
      <c r="O56" s="174">
        <f>ROUND(E56*N56,2)</f>
        <v>897.81</v>
      </c>
      <c r="P56" s="174">
        <v>0</v>
      </c>
      <c r="Q56" s="174">
        <f>ROUND(E56*P56,2)</f>
        <v>0</v>
      </c>
      <c r="R56" s="174" t="s">
        <v>333</v>
      </c>
      <c r="S56" s="174" t="s">
        <v>261</v>
      </c>
      <c r="T56" s="175" t="s">
        <v>261</v>
      </c>
      <c r="U56" s="161">
        <v>2.4E-2</v>
      </c>
      <c r="V56" s="161">
        <f>ROUND(E56*U56,2)</f>
        <v>136.15</v>
      </c>
      <c r="W56" s="161"/>
      <c r="X56" s="152"/>
      <c r="Y56" s="152"/>
      <c r="Z56" s="152"/>
      <c r="AA56" s="152"/>
      <c r="AB56" s="152"/>
      <c r="AC56" s="152"/>
      <c r="AD56" s="152"/>
      <c r="AE56" s="152"/>
      <c r="AF56" s="152"/>
      <c r="AG56" s="152" t="s">
        <v>295</v>
      </c>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254" t="s">
        <v>334</v>
      </c>
      <c r="D57" s="255"/>
      <c r="E57" s="255"/>
      <c r="F57" s="255"/>
      <c r="G57" s="255"/>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297</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194" t="s">
        <v>335</v>
      </c>
      <c r="D58" s="190"/>
      <c r="E58" s="191"/>
      <c r="F58" s="161"/>
      <c r="G58" s="161"/>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299</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4" t="s">
        <v>300</v>
      </c>
      <c r="D59" s="190"/>
      <c r="E59" s="191">
        <v>5673</v>
      </c>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0</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69">
        <v>10</v>
      </c>
      <c r="B60" s="170" t="s">
        <v>336</v>
      </c>
      <c r="C60" s="186" t="s">
        <v>337</v>
      </c>
      <c r="D60" s="171" t="s">
        <v>293</v>
      </c>
      <c r="E60" s="172">
        <v>1024</v>
      </c>
      <c r="F60" s="173"/>
      <c r="G60" s="174">
        <f>ROUND(E60*F60,2)</f>
        <v>0</v>
      </c>
      <c r="H60" s="173"/>
      <c r="I60" s="174">
        <f>ROUND(E60*H60,2)</f>
        <v>0</v>
      </c>
      <c r="J60" s="173"/>
      <c r="K60" s="174">
        <f>ROUND(E60*J60,2)</f>
        <v>0</v>
      </c>
      <c r="L60" s="174">
        <v>21</v>
      </c>
      <c r="M60" s="174">
        <f>G60*(1+L60/100)</f>
        <v>0</v>
      </c>
      <c r="N60" s="174">
        <v>0.30360999999999999</v>
      </c>
      <c r="O60" s="174">
        <f>ROUND(E60*N60,2)</f>
        <v>310.89999999999998</v>
      </c>
      <c r="P60" s="174">
        <v>0</v>
      </c>
      <c r="Q60" s="174">
        <f>ROUND(E60*P60,2)</f>
        <v>0</v>
      </c>
      <c r="R60" s="174" t="s">
        <v>333</v>
      </c>
      <c r="S60" s="174" t="s">
        <v>261</v>
      </c>
      <c r="T60" s="175" t="s">
        <v>261</v>
      </c>
      <c r="U60" s="161">
        <v>3.6999999999999998E-2</v>
      </c>
      <c r="V60" s="161">
        <f>ROUND(E60*U60,2)</f>
        <v>37.89</v>
      </c>
      <c r="W60" s="161"/>
      <c r="X60" s="152"/>
      <c r="Y60" s="152"/>
      <c r="Z60" s="152"/>
      <c r="AA60" s="152"/>
      <c r="AB60" s="152"/>
      <c r="AC60" s="152"/>
      <c r="AD60" s="152"/>
      <c r="AE60" s="152"/>
      <c r="AF60" s="152"/>
      <c r="AG60" s="152" t="s">
        <v>295</v>
      </c>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59"/>
      <c r="B61" s="160"/>
      <c r="C61" s="254" t="s">
        <v>334</v>
      </c>
      <c r="D61" s="255"/>
      <c r="E61" s="255"/>
      <c r="F61" s="255"/>
      <c r="G61" s="255"/>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297</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4" t="s">
        <v>338</v>
      </c>
      <c r="D62" s="190"/>
      <c r="E62" s="191"/>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4" t="s">
        <v>319</v>
      </c>
      <c r="D63" s="190"/>
      <c r="E63" s="191">
        <v>512</v>
      </c>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4" t="s">
        <v>319</v>
      </c>
      <c r="D64" s="190"/>
      <c r="E64" s="191">
        <v>512</v>
      </c>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69">
        <v>11</v>
      </c>
      <c r="B65" s="170" t="s">
        <v>339</v>
      </c>
      <c r="C65" s="186" t="s">
        <v>340</v>
      </c>
      <c r="D65" s="171" t="s">
        <v>293</v>
      </c>
      <c r="E65" s="172">
        <v>11346</v>
      </c>
      <c r="F65" s="173"/>
      <c r="G65" s="174">
        <f>ROUND(E65*F65,2)</f>
        <v>0</v>
      </c>
      <c r="H65" s="173"/>
      <c r="I65" s="174">
        <f>ROUND(E65*H65,2)</f>
        <v>0</v>
      </c>
      <c r="J65" s="173"/>
      <c r="K65" s="174">
        <f>ROUND(E65*J65,2)</f>
        <v>0</v>
      </c>
      <c r="L65" s="174">
        <v>21</v>
      </c>
      <c r="M65" s="174">
        <f>G65*(1+L65/100)</f>
        <v>0</v>
      </c>
      <c r="N65" s="174">
        <v>5.6100000000000004E-3</v>
      </c>
      <c r="O65" s="174">
        <f>ROUND(E65*N65,2)</f>
        <v>63.65</v>
      </c>
      <c r="P65" s="174">
        <v>0</v>
      </c>
      <c r="Q65" s="174">
        <f>ROUND(E65*P65,2)</f>
        <v>0</v>
      </c>
      <c r="R65" s="174" t="s">
        <v>333</v>
      </c>
      <c r="S65" s="174" t="s">
        <v>261</v>
      </c>
      <c r="T65" s="175" t="s">
        <v>261</v>
      </c>
      <c r="U65" s="161">
        <v>4.0000000000000001E-3</v>
      </c>
      <c r="V65" s="161">
        <f>ROUND(E65*U65,2)</f>
        <v>45.38</v>
      </c>
      <c r="W65" s="161"/>
      <c r="X65" s="152"/>
      <c r="Y65" s="152"/>
      <c r="Z65" s="152"/>
      <c r="AA65" s="152"/>
      <c r="AB65" s="152"/>
      <c r="AC65" s="152"/>
      <c r="AD65" s="152"/>
      <c r="AE65" s="152"/>
      <c r="AF65" s="152"/>
      <c r="AG65" s="152" t="s">
        <v>295</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254" t="s">
        <v>341</v>
      </c>
      <c r="D66" s="255"/>
      <c r="E66" s="255"/>
      <c r="F66" s="255"/>
      <c r="G66" s="255"/>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297</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4" t="s">
        <v>335</v>
      </c>
      <c r="D67" s="190"/>
      <c r="E67" s="191"/>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v>0</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4" t="s">
        <v>342</v>
      </c>
      <c r="D68" s="190"/>
      <c r="E68" s="191"/>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4" t="s">
        <v>300</v>
      </c>
      <c r="D69" s="190"/>
      <c r="E69" s="191">
        <v>5673</v>
      </c>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0</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4" t="s">
        <v>343</v>
      </c>
      <c r="D70" s="190"/>
      <c r="E70" s="191"/>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194" t="s">
        <v>300</v>
      </c>
      <c r="D71" s="190"/>
      <c r="E71" s="191">
        <v>5673</v>
      </c>
      <c r="F71" s="161"/>
      <c r="G71" s="161"/>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299</v>
      </c>
      <c r="AH71" s="152">
        <v>0</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ht="22.5" outlineLevel="1" x14ac:dyDescent="0.2">
      <c r="A72" s="169">
        <v>12</v>
      </c>
      <c r="B72" s="170" t="s">
        <v>344</v>
      </c>
      <c r="C72" s="186" t="s">
        <v>345</v>
      </c>
      <c r="D72" s="171" t="s">
        <v>293</v>
      </c>
      <c r="E72" s="172">
        <v>5673</v>
      </c>
      <c r="F72" s="173"/>
      <c r="G72" s="174">
        <f>ROUND(E72*F72,2)</f>
        <v>0</v>
      </c>
      <c r="H72" s="173"/>
      <c r="I72" s="174">
        <f>ROUND(E72*H72,2)</f>
        <v>0</v>
      </c>
      <c r="J72" s="173"/>
      <c r="K72" s="174">
        <f>ROUND(E72*J72,2)</f>
        <v>0</v>
      </c>
      <c r="L72" s="174">
        <v>21</v>
      </c>
      <c r="M72" s="174">
        <f>G72*(1+L72/100)</f>
        <v>0</v>
      </c>
      <c r="N72" s="174">
        <v>0.10373</v>
      </c>
      <c r="O72" s="174">
        <f>ROUND(E72*N72,2)</f>
        <v>588.46</v>
      </c>
      <c r="P72" s="174">
        <v>0</v>
      </c>
      <c r="Q72" s="174">
        <f>ROUND(E72*P72,2)</f>
        <v>0</v>
      </c>
      <c r="R72" s="174" t="s">
        <v>333</v>
      </c>
      <c r="S72" s="174" t="s">
        <v>261</v>
      </c>
      <c r="T72" s="175" t="s">
        <v>261</v>
      </c>
      <c r="U72" s="161">
        <v>1.4999999999999999E-2</v>
      </c>
      <c r="V72" s="161">
        <f>ROUND(E72*U72,2)</f>
        <v>85.1</v>
      </c>
      <c r="W72" s="161"/>
      <c r="X72" s="152"/>
      <c r="Y72" s="152"/>
      <c r="Z72" s="152"/>
      <c r="AA72" s="152"/>
      <c r="AB72" s="152"/>
      <c r="AC72" s="152"/>
      <c r="AD72" s="152"/>
      <c r="AE72" s="152"/>
      <c r="AF72" s="152"/>
      <c r="AG72" s="152" t="s">
        <v>295</v>
      </c>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194" t="s">
        <v>335</v>
      </c>
      <c r="D73" s="190"/>
      <c r="E73" s="191"/>
      <c r="F73" s="161"/>
      <c r="G73" s="161"/>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299</v>
      </c>
      <c r="AH73" s="152">
        <v>0</v>
      </c>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4" t="s">
        <v>300</v>
      </c>
      <c r="D74" s="190"/>
      <c r="E74" s="191">
        <v>5673</v>
      </c>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69">
        <v>13</v>
      </c>
      <c r="B75" s="170" t="s">
        <v>346</v>
      </c>
      <c r="C75" s="186" t="s">
        <v>347</v>
      </c>
      <c r="D75" s="171" t="s">
        <v>293</v>
      </c>
      <c r="E75" s="172">
        <v>5673</v>
      </c>
      <c r="F75" s="173"/>
      <c r="G75" s="174">
        <f>ROUND(E75*F75,2)</f>
        <v>0</v>
      </c>
      <c r="H75" s="173"/>
      <c r="I75" s="174">
        <f>ROUND(E75*H75,2)</f>
        <v>0</v>
      </c>
      <c r="J75" s="173"/>
      <c r="K75" s="174">
        <f>ROUND(E75*J75,2)</f>
        <v>0</v>
      </c>
      <c r="L75" s="174">
        <v>21</v>
      </c>
      <c r="M75" s="174">
        <f>G75*(1+L75/100)</f>
        <v>0</v>
      </c>
      <c r="N75" s="174">
        <v>0</v>
      </c>
      <c r="O75" s="174">
        <f>ROUND(E75*N75,2)</f>
        <v>0</v>
      </c>
      <c r="P75" s="174">
        <v>0</v>
      </c>
      <c r="Q75" s="174">
        <f>ROUND(E75*P75,2)</f>
        <v>0</v>
      </c>
      <c r="R75" s="174"/>
      <c r="S75" s="174" t="s">
        <v>254</v>
      </c>
      <c r="T75" s="175" t="s">
        <v>255</v>
      </c>
      <c r="U75" s="161">
        <v>0</v>
      </c>
      <c r="V75" s="161">
        <f>ROUND(E75*U75,2)</f>
        <v>0</v>
      </c>
      <c r="W75" s="161"/>
      <c r="X75" s="152"/>
      <c r="Y75" s="152"/>
      <c r="Z75" s="152"/>
      <c r="AA75" s="152"/>
      <c r="AB75" s="152"/>
      <c r="AC75" s="152"/>
      <c r="AD75" s="152"/>
      <c r="AE75" s="152"/>
      <c r="AF75" s="152"/>
      <c r="AG75" s="152" t="s">
        <v>295</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4" t="s">
        <v>335</v>
      </c>
      <c r="D76" s="190"/>
      <c r="E76" s="191"/>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v>0</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4" t="s">
        <v>300</v>
      </c>
      <c r="D77" s="190"/>
      <c r="E77" s="191">
        <v>5673</v>
      </c>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0</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x14ac:dyDescent="0.2">
      <c r="A78" s="163" t="s">
        <v>249</v>
      </c>
      <c r="B78" s="164" t="s">
        <v>176</v>
      </c>
      <c r="C78" s="184" t="s">
        <v>177</v>
      </c>
      <c r="D78" s="165"/>
      <c r="E78" s="166"/>
      <c r="F78" s="167"/>
      <c r="G78" s="167">
        <f>SUMIF(AG79:AG83,"&lt;&gt;NOR",G79:G83)</f>
        <v>0</v>
      </c>
      <c r="H78" s="167"/>
      <c r="I78" s="167">
        <f>SUM(I79:I83)</f>
        <v>0</v>
      </c>
      <c r="J78" s="167"/>
      <c r="K78" s="167">
        <f>SUM(K79:K83)</f>
        <v>0</v>
      </c>
      <c r="L78" s="167"/>
      <c r="M78" s="167">
        <f>SUM(M79:M83)</f>
        <v>0</v>
      </c>
      <c r="N78" s="167"/>
      <c r="O78" s="167">
        <f>SUM(O79:O83)</f>
        <v>0</v>
      </c>
      <c r="P78" s="167"/>
      <c r="Q78" s="167">
        <f>SUM(Q79:Q83)</f>
        <v>0</v>
      </c>
      <c r="R78" s="167"/>
      <c r="S78" s="167"/>
      <c r="T78" s="168"/>
      <c r="U78" s="162"/>
      <c r="V78" s="162">
        <f>SUM(V79:V83)</f>
        <v>32.51</v>
      </c>
      <c r="W78" s="162"/>
      <c r="AG78" t="s">
        <v>250</v>
      </c>
    </row>
    <row r="79" spans="1:60" outlineLevel="1" x14ac:dyDescent="0.2">
      <c r="A79" s="169">
        <v>14</v>
      </c>
      <c r="B79" s="170" t="s">
        <v>348</v>
      </c>
      <c r="C79" s="186" t="s">
        <v>349</v>
      </c>
      <c r="D79" s="171" t="s">
        <v>350</v>
      </c>
      <c r="E79" s="172">
        <v>2031.92635</v>
      </c>
      <c r="F79" s="173"/>
      <c r="G79" s="174">
        <f>ROUND(E79*F79,2)</f>
        <v>0</v>
      </c>
      <c r="H79" s="173"/>
      <c r="I79" s="174">
        <f>ROUND(E79*H79,2)</f>
        <v>0</v>
      </c>
      <c r="J79" s="173"/>
      <c r="K79" s="174">
        <f>ROUND(E79*J79,2)</f>
        <v>0</v>
      </c>
      <c r="L79" s="174">
        <v>21</v>
      </c>
      <c r="M79" s="174">
        <f>G79*(1+L79/100)</f>
        <v>0</v>
      </c>
      <c r="N79" s="174">
        <v>0</v>
      </c>
      <c r="O79" s="174">
        <f>ROUND(E79*N79,2)</f>
        <v>0</v>
      </c>
      <c r="P79" s="174">
        <v>0</v>
      </c>
      <c r="Q79" s="174">
        <f>ROUND(E79*P79,2)</f>
        <v>0</v>
      </c>
      <c r="R79" s="174" t="s">
        <v>333</v>
      </c>
      <c r="S79" s="174" t="s">
        <v>261</v>
      </c>
      <c r="T79" s="175" t="s">
        <v>261</v>
      </c>
      <c r="U79" s="161">
        <v>1.6E-2</v>
      </c>
      <c r="V79" s="161">
        <f>ROUND(E79*U79,2)</f>
        <v>32.51</v>
      </c>
      <c r="W79" s="161"/>
      <c r="X79" s="152"/>
      <c r="Y79" s="152"/>
      <c r="Z79" s="152"/>
      <c r="AA79" s="152"/>
      <c r="AB79" s="152"/>
      <c r="AC79" s="152"/>
      <c r="AD79" s="152"/>
      <c r="AE79" s="152"/>
      <c r="AF79" s="152"/>
      <c r="AG79" s="152" t="s">
        <v>351</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254" t="s">
        <v>352</v>
      </c>
      <c r="D80" s="255"/>
      <c r="E80" s="255"/>
      <c r="F80" s="255"/>
      <c r="G80" s="255"/>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297</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59"/>
      <c r="B81" s="160"/>
      <c r="C81" s="194" t="s">
        <v>353</v>
      </c>
      <c r="D81" s="190"/>
      <c r="E81" s="191"/>
      <c r="F81" s="161"/>
      <c r="G81" s="161"/>
      <c r="H81" s="161"/>
      <c r="I81" s="161"/>
      <c r="J81" s="161"/>
      <c r="K81" s="161"/>
      <c r="L81" s="161"/>
      <c r="M81" s="161"/>
      <c r="N81" s="161"/>
      <c r="O81" s="161"/>
      <c r="P81" s="161"/>
      <c r="Q81" s="161"/>
      <c r="R81" s="161"/>
      <c r="S81" s="161"/>
      <c r="T81" s="161"/>
      <c r="U81" s="161"/>
      <c r="V81" s="161"/>
      <c r="W81" s="161"/>
      <c r="X81" s="152"/>
      <c r="Y81" s="152"/>
      <c r="Z81" s="152"/>
      <c r="AA81" s="152"/>
      <c r="AB81" s="152"/>
      <c r="AC81" s="152"/>
      <c r="AD81" s="152"/>
      <c r="AE81" s="152"/>
      <c r="AF81" s="152"/>
      <c r="AG81" s="152" t="s">
        <v>299</v>
      </c>
      <c r="AH81" s="152">
        <v>0</v>
      </c>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1" x14ac:dyDescent="0.2">
      <c r="A82" s="159"/>
      <c r="B82" s="160"/>
      <c r="C82" s="194" t="s">
        <v>354</v>
      </c>
      <c r="D82" s="190"/>
      <c r="E82" s="191"/>
      <c r="F82" s="161"/>
      <c r="G82" s="161"/>
      <c r="H82" s="161"/>
      <c r="I82" s="161"/>
      <c r="J82" s="161"/>
      <c r="K82" s="161"/>
      <c r="L82" s="161"/>
      <c r="M82" s="161"/>
      <c r="N82" s="161"/>
      <c r="O82" s="161"/>
      <c r="P82" s="161"/>
      <c r="Q82" s="161"/>
      <c r="R82" s="161"/>
      <c r="S82" s="161"/>
      <c r="T82" s="161"/>
      <c r="U82" s="161"/>
      <c r="V82" s="161"/>
      <c r="W82" s="161"/>
      <c r="X82" s="152"/>
      <c r="Y82" s="152"/>
      <c r="Z82" s="152"/>
      <c r="AA82" s="152"/>
      <c r="AB82" s="152"/>
      <c r="AC82" s="152"/>
      <c r="AD82" s="152"/>
      <c r="AE82" s="152"/>
      <c r="AF82" s="152"/>
      <c r="AG82" s="152" t="s">
        <v>299</v>
      </c>
      <c r="AH82" s="152">
        <v>0</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194" t="s">
        <v>355</v>
      </c>
      <c r="D83" s="190"/>
      <c r="E83" s="191">
        <v>2031.92635</v>
      </c>
      <c r="F83" s="161"/>
      <c r="G83" s="161"/>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299</v>
      </c>
      <c r="AH83" s="152">
        <v>0</v>
      </c>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x14ac:dyDescent="0.2">
      <c r="A84" s="163" t="s">
        <v>249</v>
      </c>
      <c r="B84" s="164" t="s">
        <v>186</v>
      </c>
      <c r="C84" s="184" t="s">
        <v>187</v>
      </c>
      <c r="D84" s="165"/>
      <c r="E84" s="166"/>
      <c r="F84" s="167"/>
      <c r="G84" s="167">
        <f>SUMIF(AG85:AG92,"&lt;&gt;NOR",G85:G92)</f>
        <v>0</v>
      </c>
      <c r="H84" s="167"/>
      <c r="I84" s="167">
        <f>SUM(I85:I92)</f>
        <v>0</v>
      </c>
      <c r="J84" s="167"/>
      <c r="K84" s="167">
        <f>SUM(K85:K92)</f>
        <v>0</v>
      </c>
      <c r="L84" s="167"/>
      <c r="M84" s="167">
        <f>SUM(M85:M92)</f>
        <v>0</v>
      </c>
      <c r="N84" s="167"/>
      <c r="O84" s="167">
        <f>SUM(O85:O92)</f>
        <v>0.05</v>
      </c>
      <c r="P84" s="167"/>
      <c r="Q84" s="167">
        <f>SUM(Q85:Q92)</f>
        <v>1.04</v>
      </c>
      <c r="R84" s="167"/>
      <c r="S84" s="167"/>
      <c r="T84" s="168"/>
      <c r="U84" s="162"/>
      <c r="V84" s="162">
        <f>SUM(V85:V92)</f>
        <v>27.21</v>
      </c>
      <c r="W84" s="162"/>
      <c r="AG84" t="s">
        <v>250</v>
      </c>
    </row>
    <row r="85" spans="1:60" ht="22.5" outlineLevel="1" x14ac:dyDescent="0.2">
      <c r="A85" s="169">
        <v>15</v>
      </c>
      <c r="B85" s="170" t="s">
        <v>356</v>
      </c>
      <c r="C85" s="186" t="s">
        <v>357</v>
      </c>
      <c r="D85" s="171" t="s">
        <v>325</v>
      </c>
      <c r="E85" s="172">
        <v>1040</v>
      </c>
      <c r="F85" s="173"/>
      <c r="G85" s="174">
        <f>ROUND(E85*F85,2)</f>
        <v>0</v>
      </c>
      <c r="H85" s="173"/>
      <c r="I85" s="174">
        <f>ROUND(E85*H85,2)</f>
        <v>0</v>
      </c>
      <c r="J85" s="173"/>
      <c r="K85" s="174">
        <f>ROUND(E85*J85,2)</f>
        <v>0</v>
      </c>
      <c r="L85" s="174">
        <v>21</v>
      </c>
      <c r="M85" s="174">
        <f>G85*(1+L85/100)</f>
        <v>0</v>
      </c>
      <c r="N85" s="174">
        <v>5.0000000000000002E-5</v>
      </c>
      <c r="O85" s="174">
        <f>ROUND(E85*N85,2)</f>
        <v>0.05</v>
      </c>
      <c r="P85" s="174">
        <v>1E-3</v>
      </c>
      <c r="Q85" s="174">
        <f>ROUND(E85*P85,2)</f>
        <v>1.04</v>
      </c>
      <c r="R85" s="174" t="s">
        <v>358</v>
      </c>
      <c r="S85" s="174" t="s">
        <v>261</v>
      </c>
      <c r="T85" s="175" t="s">
        <v>261</v>
      </c>
      <c r="U85" s="161">
        <v>2.5999999999999999E-2</v>
      </c>
      <c r="V85" s="161">
        <f>ROUND(E85*U85,2)</f>
        <v>27.04</v>
      </c>
      <c r="W85" s="161"/>
      <c r="X85" s="152"/>
      <c r="Y85" s="152"/>
      <c r="Z85" s="152"/>
      <c r="AA85" s="152"/>
      <c r="AB85" s="152"/>
      <c r="AC85" s="152"/>
      <c r="AD85" s="152"/>
      <c r="AE85" s="152"/>
      <c r="AF85" s="152"/>
      <c r="AG85" s="152" t="s">
        <v>359</v>
      </c>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4" t="s">
        <v>360</v>
      </c>
      <c r="D86" s="190"/>
      <c r="E86" s="191"/>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1" x14ac:dyDescent="0.2">
      <c r="A87" s="159"/>
      <c r="B87" s="160"/>
      <c r="C87" s="194" t="s">
        <v>361</v>
      </c>
      <c r="D87" s="190"/>
      <c r="E87" s="191">
        <v>1040</v>
      </c>
      <c r="F87" s="161"/>
      <c r="G87" s="161"/>
      <c r="H87" s="161"/>
      <c r="I87" s="161"/>
      <c r="J87" s="161"/>
      <c r="K87" s="161"/>
      <c r="L87" s="161"/>
      <c r="M87" s="161"/>
      <c r="N87" s="161"/>
      <c r="O87" s="161"/>
      <c r="P87" s="161"/>
      <c r="Q87" s="161"/>
      <c r="R87" s="161"/>
      <c r="S87" s="161"/>
      <c r="T87" s="161"/>
      <c r="U87" s="161"/>
      <c r="V87" s="161"/>
      <c r="W87" s="161"/>
      <c r="X87" s="152"/>
      <c r="Y87" s="152"/>
      <c r="Z87" s="152"/>
      <c r="AA87" s="152"/>
      <c r="AB87" s="152"/>
      <c r="AC87" s="152"/>
      <c r="AD87" s="152"/>
      <c r="AE87" s="152"/>
      <c r="AF87" s="152"/>
      <c r="AG87" s="152" t="s">
        <v>299</v>
      </c>
      <c r="AH87" s="152">
        <v>0</v>
      </c>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69">
        <v>16</v>
      </c>
      <c r="B88" s="170" t="s">
        <v>362</v>
      </c>
      <c r="C88" s="186" t="s">
        <v>363</v>
      </c>
      <c r="D88" s="171" t="s">
        <v>350</v>
      </c>
      <c r="E88" s="172">
        <v>5.1999999999999998E-2</v>
      </c>
      <c r="F88" s="173"/>
      <c r="G88" s="174">
        <f>ROUND(E88*F88,2)</f>
        <v>0</v>
      </c>
      <c r="H88" s="173"/>
      <c r="I88" s="174">
        <f>ROUND(E88*H88,2)</f>
        <v>0</v>
      </c>
      <c r="J88" s="173"/>
      <c r="K88" s="174">
        <f>ROUND(E88*J88,2)</f>
        <v>0</v>
      </c>
      <c r="L88" s="174">
        <v>21</v>
      </c>
      <c r="M88" s="174">
        <f>G88*(1+L88/100)</f>
        <v>0</v>
      </c>
      <c r="N88" s="174">
        <v>0</v>
      </c>
      <c r="O88" s="174">
        <f>ROUND(E88*N88,2)</f>
        <v>0</v>
      </c>
      <c r="P88" s="174">
        <v>0</v>
      </c>
      <c r="Q88" s="174">
        <f>ROUND(E88*P88,2)</f>
        <v>0</v>
      </c>
      <c r="R88" s="174" t="s">
        <v>358</v>
      </c>
      <c r="S88" s="174" t="s">
        <v>261</v>
      </c>
      <c r="T88" s="175" t="s">
        <v>261</v>
      </c>
      <c r="U88" s="161">
        <v>3.327</v>
      </c>
      <c r="V88" s="161">
        <f>ROUND(E88*U88,2)</f>
        <v>0.17</v>
      </c>
      <c r="W88" s="161"/>
      <c r="X88" s="152"/>
      <c r="Y88" s="152"/>
      <c r="Z88" s="152"/>
      <c r="AA88" s="152"/>
      <c r="AB88" s="152"/>
      <c r="AC88" s="152"/>
      <c r="AD88" s="152"/>
      <c r="AE88" s="152"/>
      <c r="AF88" s="152"/>
      <c r="AG88" s="152" t="s">
        <v>351</v>
      </c>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1" x14ac:dyDescent="0.2">
      <c r="A89" s="159"/>
      <c r="B89" s="160"/>
      <c r="C89" s="254" t="s">
        <v>364</v>
      </c>
      <c r="D89" s="255"/>
      <c r="E89" s="255"/>
      <c r="F89" s="255"/>
      <c r="G89" s="255"/>
      <c r="H89" s="161"/>
      <c r="I89" s="161"/>
      <c r="J89" s="161"/>
      <c r="K89" s="161"/>
      <c r="L89" s="161"/>
      <c r="M89" s="161"/>
      <c r="N89" s="161"/>
      <c r="O89" s="161"/>
      <c r="P89" s="161"/>
      <c r="Q89" s="161"/>
      <c r="R89" s="161"/>
      <c r="S89" s="161"/>
      <c r="T89" s="161"/>
      <c r="U89" s="161"/>
      <c r="V89" s="161"/>
      <c r="W89" s="161"/>
      <c r="X89" s="152"/>
      <c r="Y89" s="152"/>
      <c r="Z89" s="152"/>
      <c r="AA89" s="152"/>
      <c r="AB89" s="152"/>
      <c r="AC89" s="152"/>
      <c r="AD89" s="152"/>
      <c r="AE89" s="152"/>
      <c r="AF89" s="152"/>
      <c r="AG89" s="152" t="s">
        <v>297</v>
      </c>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59"/>
      <c r="B90" s="160"/>
      <c r="C90" s="194" t="s">
        <v>353</v>
      </c>
      <c r="D90" s="190"/>
      <c r="E90" s="191"/>
      <c r="F90" s="161"/>
      <c r="G90" s="161"/>
      <c r="H90" s="161"/>
      <c r="I90" s="161"/>
      <c r="J90" s="161"/>
      <c r="K90" s="161"/>
      <c r="L90" s="161"/>
      <c r="M90" s="161"/>
      <c r="N90" s="161"/>
      <c r="O90" s="161"/>
      <c r="P90" s="161"/>
      <c r="Q90" s="161"/>
      <c r="R90" s="161"/>
      <c r="S90" s="161"/>
      <c r="T90" s="161"/>
      <c r="U90" s="161"/>
      <c r="V90" s="161"/>
      <c r="W90" s="161"/>
      <c r="X90" s="152"/>
      <c r="Y90" s="152"/>
      <c r="Z90" s="152"/>
      <c r="AA90" s="152"/>
      <c r="AB90" s="152"/>
      <c r="AC90" s="152"/>
      <c r="AD90" s="152"/>
      <c r="AE90" s="152"/>
      <c r="AF90" s="152"/>
      <c r="AG90" s="152" t="s">
        <v>299</v>
      </c>
      <c r="AH90" s="152">
        <v>0</v>
      </c>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59"/>
      <c r="B91" s="160"/>
      <c r="C91" s="194" t="s">
        <v>365</v>
      </c>
      <c r="D91" s="190"/>
      <c r="E91" s="191"/>
      <c r="F91" s="161"/>
      <c r="G91" s="161"/>
      <c r="H91" s="161"/>
      <c r="I91" s="161"/>
      <c r="J91" s="161"/>
      <c r="K91" s="161"/>
      <c r="L91" s="161"/>
      <c r="M91" s="161"/>
      <c r="N91" s="161"/>
      <c r="O91" s="161"/>
      <c r="P91" s="161"/>
      <c r="Q91" s="161"/>
      <c r="R91" s="161"/>
      <c r="S91" s="161"/>
      <c r="T91" s="161"/>
      <c r="U91" s="161"/>
      <c r="V91" s="161"/>
      <c r="W91" s="161"/>
      <c r="X91" s="152"/>
      <c r="Y91" s="152"/>
      <c r="Z91" s="152"/>
      <c r="AA91" s="152"/>
      <c r="AB91" s="152"/>
      <c r="AC91" s="152"/>
      <c r="AD91" s="152"/>
      <c r="AE91" s="152"/>
      <c r="AF91" s="152"/>
      <c r="AG91" s="152" t="s">
        <v>299</v>
      </c>
      <c r="AH91" s="152">
        <v>0</v>
      </c>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194" t="s">
        <v>366</v>
      </c>
      <c r="D92" s="190"/>
      <c r="E92" s="191">
        <v>5.1999999999999998E-2</v>
      </c>
      <c r="F92" s="161"/>
      <c r="G92" s="161"/>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299</v>
      </c>
      <c r="AH92" s="152">
        <v>0</v>
      </c>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x14ac:dyDescent="0.2">
      <c r="A93" s="163" t="s">
        <v>249</v>
      </c>
      <c r="B93" s="164" t="s">
        <v>216</v>
      </c>
      <c r="C93" s="184" t="s">
        <v>217</v>
      </c>
      <c r="D93" s="165"/>
      <c r="E93" s="166"/>
      <c r="F93" s="167"/>
      <c r="G93" s="167">
        <f>SUMIF(AG94:AG95,"&lt;&gt;NOR",G94:G95)</f>
        <v>0</v>
      </c>
      <c r="H93" s="167"/>
      <c r="I93" s="167">
        <f>SUM(I94:I95)</f>
        <v>0</v>
      </c>
      <c r="J93" s="167"/>
      <c r="K93" s="167">
        <f>SUM(K94:K95)</f>
        <v>0</v>
      </c>
      <c r="L93" s="167"/>
      <c r="M93" s="167">
        <f>SUM(M94:M95)</f>
        <v>0</v>
      </c>
      <c r="N93" s="167"/>
      <c r="O93" s="167">
        <f>SUM(O94:O95)</f>
        <v>0</v>
      </c>
      <c r="P93" s="167"/>
      <c r="Q93" s="167">
        <f>SUM(Q94:Q95)</f>
        <v>0</v>
      </c>
      <c r="R93" s="167"/>
      <c r="S93" s="167"/>
      <c r="T93" s="168"/>
      <c r="U93" s="162"/>
      <c r="V93" s="162">
        <f>SUM(V94:V95)</f>
        <v>0</v>
      </c>
      <c r="W93" s="162"/>
      <c r="AG93" t="s">
        <v>250</v>
      </c>
    </row>
    <row r="94" spans="1:60" outlineLevel="1" x14ac:dyDescent="0.2">
      <c r="A94" s="169">
        <v>17</v>
      </c>
      <c r="B94" s="170" t="s">
        <v>367</v>
      </c>
      <c r="C94" s="186" t="s">
        <v>368</v>
      </c>
      <c r="D94" s="171" t="s">
        <v>369</v>
      </c>
      <c r="E94" s="172">
        <v>400</v>
      </c>
      <c r="F94" s="173"/>
      <c r="G94" s="174">
        <f>ROUND(E94*F94,2)</f>
        <v>0</v>
      </c>
      <c r="H94" s="173"/>
      <c r="I94" s="174">
        <f>ROUND(E94*H94,2)</f>
        <v>0</v>
      </c>
      <c r="J94" s="173"/>
      <c r="K94" s="174">
        <f>ROUND(E94*J94,2)</f>
        <v>0</v>
      </c>
      <c r="L94" s="174">
        <v>21</v>
      </c>
      <c r="M94" s="174">
        <f>G94*(1+L94/100)</f>
        <v>0</v>
      </c>
      <c r="N94" s="174">
        <v>0</v>
      </c>
      <c r="O94" s="174">
        <f>ROUND(E94*N94,2)</f>
        <v>0</v>
      </c>
      <c r="P94" s="174">
        <v>0</v>
      </c>
      <c r="Q94" s="174">
        <f>ROUND(E94*P94,2)</f>
        <v>0</v>
      </c>
      <c r="R94" s="174"/>
      <c r="S94" s="174" t="s">
        <v>254</v>
      </c>
      <c r="T94" s="175" t="s">
        <v>255</v>
      </c>
      <c r="U94" s="161">
        <v>0</v>
      </c>
      <c r="V94" s="161">
        <f>ROUND(E94*U94,2)</f>
        <v>0</v>
      </c>
      <c r="W94" s="161"/>
      <c r="X94" s="152"/>
      <c r="Y94" s="152"/>
      <c r="Z94" s="152"/>
      <c r="AA94" s="152"/>
      <c r="AB94" s="152"/>
      <c r="AC94" s="152"/>
      <c r="AD94" s="152"/>
      <c r="AE94" s="152"/>
      <c r="AF94" s="152"/>
      <c r="AG94" s="152" t="s">
        <v>295</v>
      </c>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59"/>
      <c r="B95" s="160"/>
      <c r="C95" s="194" t="s">
        <v>370</v>
      </c>
      <c r="D95" s="190"/>
      <c r="E95" s="191">
        <v>400</v>
      </c>
      <c r="F95" s="161"/>
      <c r="G95" s="161"/>
      <c r="H95" s="161"/>
      <c r="I95" s="161"/>
      <c r="J95" s="161"/>
      <c r="K95" s="161"/>
      <c r="L95" s="161"/>
      <c r="M95" s="161"/>
      <c r="N95" s="161"/>
      <c r="O95" s="161"/>
      <c r="P95" s="161"/>
      <c r="Q95" s="161"/>
      <c r="R95" s="161"/>
      <c r="S95" s="161"/>
      <c r="T95" s="161"/>
      <c r="U95" s="161"/>
      <c r="V95" s="161"/>
      <c r="W95" s="161"/>
      <c r="X95" s="152"/>
      <c r="Y95" s="152"/>
      <c r="Z95" s="152"/>
      <c r="AA95" s="152"/>
      <c r="AB95" s="152"/>
      <c r="AC95" s="152"/>
      <c r="AD95" s="152"/>
      <c r="AE95" s="152"/>
      <c r="AF95" s="152"/>
      <c r="AG95" s="152" t="s">
        <v>299</v>
      </c>
      <c r="AH95" s="152">
        <v>0</v>
      </c>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x14ac:dyDescent="0.2">
      <c r="A96" s="163" t="s">
        <v>249</v>
      </c>
      <c r="B96" s="164" t="s">
        <v>218</v>
      </c>
      <c r="C96" s="184" t="s">
        <v>219</v>
      </c>
      <c r="D96" s="165"/>
      <c r="E96" s="166"/>
      <c r="F96" s="167"/>
      <c r="G96" s="167">
        <f>SUMIF(AG97:AG113,"&lt;&gt;NOR",G97:G113)</f>
        <v>0</v>
      </c>
      <c r="H96" s="167"/>
      <c r="I96" s="167">
        <f>SUM(I97:I113)</f>
        <v>0</v>
      </c>
      <c r="J96" s="167"/>
      <c r="K96" s="167">
        <f>SUM(K97:K113)</f>
        <v>0</v>
      </c>
      <c r="L96" s="167"/>
      <c r="M96" s="167">
        <f>SUM(M97:M113)</f>
        <v>0</v>
      </c>
      <c r="N96" s="167"/>
      <c r="O96" s="167">
        <f>SUM(O97:O113)</f>
        <v>0</v>
      </c>
      <c r="P96" s="167"/>
      <c r="Q96" s="167">
        <f>SUM(Q97:Q113)</f>
        <v>0</v>
      </c>
      <c r="R96" s="167"/>
      <c r="S96" s="167"/>
      <c r="T96" s="168"/>
      <c r="U96" s="162"/>
      <c r="V96" s="162">
        <f>SUM(V97:V113)</f>
        <v>0.61</v>
      </c>
      <c r="W96" s="162"/>
      <c r="AG96" t="s">
        <v>250</v>
      </c>
    </row>
    <row r="97" spans="1:60" outlineLevel="1" x14ac:dyDescent="0.2">
      <c r="A97" s="169">
        <v>18</v>
      </c>
      <c r="B97" s="170" t="s">
        <v>371</v>
      </c>
      <c r="C97" s="186" t="s">
        <v>372</v>
      </c>
      <c r="D97" s="171" t="s">
        <v>350</v>
      </c>
      <c r="E97" s="172">
        <v>1.04</v>
      </c>
      <c r="F97" s="173"/>
      <c r="G97" s="174">
        <f>ROUND(E97*F97,2)</f>
        <v>0</v>
      </c>
      <c r="H97" s="173"/>
      <c r="I97" s="174">
        <f>ROUND(E97*H97,2)</f>
        <v>0</v>
      </c>
      <c r="J97" s="173"/>
      <c r="K97" s="174">
        <f>ROUND(E97*J97,2)</f>
        <v>0</v>
      </c>
      <c r="L97" s="174">
        <v>21</v>
      </c>
      <c r="M97" s="174">
        <f>G97*(1+L97/100)</f>
        <v>0</v>
      </c>
      <c r="N97" s="174">
        <v>0</v>
      </c>
      <c r="O97" s="174">
        <f>ROUND(E97*N97,2)</f>
        <v>0</v>
      </c>
      <c r="P97" s="174">
        <v>0</v>
      </c>
      <c r="Q97" s="174">
        <f>ROUND(E97*P97,2)</f>
        <v>0</v>
      </c>
      <c r="R97" s="174" t="s">
        <v>373</v>
      </c>
      <c r="S97" s="174" t="s">
        <v>261</v>
      </c>
      <c r="T97" s="175" t="s">
        <v>261</v>
      </c>
      <c r="U97" s="161">
        <v>0.49</v>
      </c>
      <c r="V97" s="161">
        <f>ROUND(E97*U97,2)</f>
        <v>0.51</v>
      </c>
      <c r="W97" s="161"/>
      <c r="X97" s="152"/>
      <c r="Y97" s="152"/>
      <c r="Z97" s="152"/>
      <c r="AA97" s="152"/>
      <c r="AB97" s="152"/>
      <c r="AC97" s="152"/>
      <c r="AD97" s="152"/>
      <c r="AE97" s="152"/>
      <c r="AF97" s="152"/>
      <c r="AG97" s="152" t="s">
        <v>374</v>
      </c>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59"/>
      <c r="B98" s="160"/>
      <c r="C98" s="194" t="s">
        <v>375</v>
      </c>
      <c r="D98" s="190"/>
      <c r="E98" s="191"/>
      <c r="F98" s="161"/>
      <c r="G98" s="161"/>
      <c r="H98" s="161"/>
      <c r="I98" s="161"/>
      <c r="J98" s="161"/>
      <c r="K98" s="161"/>
      <c r="L98" s="161"/>
      <c r="M98" s="161"/>
      <c r="N98" s="161"/>
      <c r="O98" s="161"/>
      <c r="P98" s="161"/>
      <c r="Q98" s="161"/>
      <c r="R98" s="161"/>
      <c r="S98" s="161"/>
      <c r="T98" s="161"/>
      <c r="U98" s="161"/>
      <c r="V98" s="161"/>
      <c r="W98" s="161"/>
      <c r="X98" s="152"/>
      <c r="Y98" s="152"/>
      <c r="Z98" s="152"/>
      <c r="AA98" s="152"/>
      <c r="AB98" s="152"/>
      <c r="AC98" s="152"/>
      <c r="AD98" s="152"/>
      <c r="AE98" s="152"/>
      <c r="AF98" s="152"/>
      <c r="AG98" s="152" t="s">
        <v>299</v>
      </c>
      <c r="AH98" s="152">
        <v>0</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59"/>
      <c r="B99" s="160"/>
      <c r="C99" s="194" t="s">
        <v>365</v>
      </c>
      <c r="D99" s="190"/>
      <c r="E99" s="191"/>
      <c r="F99" s="161"/>
      <c r="G99" s="161"/>
      <c r="H99" s="161"/>
      <c r="I99" s="161"/>
      <c r="J99" s="161"/>
      <c r="K99" s="161"/>
      <c r="L99" s="161"/>
      <c r="M99" s="161"/>
      <c r="N99" s="161"/>
      <c r="O99" s="161"/>
      <c r="P99" s="161"/>
      <c r="Q99" s="161"/>
      <c r="R99" s="161"/>
      <c r="S99" s="161"/>
      <c r="T99" s="161"/>
      <c r="U99" s="161"/>
      <c r="V99" s="161"/>
      <c r="W99" s="161"/>
      <c r="X99" s="152"/>
      <c r="Y99" s="152"/>
      <c r="Z99" s="152"/>
      <c r="AA99" s="152"/>
      <c r="AB99" s="152"/>
      <c r="AC99" s="152"/>
      <c r="AD99" s="152"/>
      <c r="AE99" s="152"/>
      <c r="AF99" s="152"/>
      <c r="AG99" s="152" t="s">
        <v>299</v>
      </c>
      <c r="AH99" s="152">
        <v>0</v>
      </c>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1" x14ac:dyDescent="0.2">
      <c r="A100" s="159"/>
      <c r="B100" s="160"/>
      <c r="C100" s="194" t="s">
        <v>376</v>
      </c>
      <c r="D100" s="190"/>
      <c r="E100" s="191">
        <v>1.04</v>
      </c>
      <c r="F100" s="161"/>
      <c r="G100" s="161"/>
      <c r="H100" s="161"/>
      <c r="I100" s="161"/>
      <c r="J100" s="161"/>
      <c r="K100" s="161"/>
      <c r="L100" s="161"/>
      <c r="M100" s="161"/>
      <c r="N100" s="161"/>
      <c r="O100" s="161"/>
      <c r="P100" s="161"/>
      <c r="Q100" s="161"/>
      <c r="R100" s="161"/>
      <c r="S100" s="161"/>
      <c r="T100" s="161"/>
      <c r="U100" s="161"/>
      <c r="V100" s="161"/>
      <c r="W100" s="161"/>
      <c r="X100" s="152"/>
      <c r="Y100" s="152"/>
      <c r="Z100" s="152"/>
      <c r="AA100" s="152"/>
      <c r="AB100" s="152"/>
      <c r="AC100" s="152"/>
      <c r="AD100" s="152"/>
      <c r="AE100" s="152"/>
      <c r="AF100" s="152"/>
      <c r="AG100" s="152" t="s">
        <v>299</v>
      </c>
      <c r="AH100" s="152">
        <v>0</v>
      </c>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69">
        <v>19</v>
      </c>
      <c r="B101" s="170" t="s">
        <v>377</v>
      </c>
      <c r="C101" s="186" t="s">
        <v>378</v>
      </c>
      <c r="D101" s="171" t="s">
        <v>350</v>
      </c>
      <c r="E101" s="172">
        <v>19.760000000000002</v>
      </c>
      <c r="F101" s="173"/>
      <c r="G101" s="174">
        <f>ROUND(E101*F101,2)</f>
        <v>0</v>
      </c>
      <c r="H101" s="173"/>
      <c r="I101" s="174">
        <f>ROUND(E101*H101,2)</f>
        <v>0</v>
      </c>
      <c r="J101" s="173"/>
      <c r="K101" s="174">
        <f>ROUND(E101*J101,2)</f>
        <v>0</v>
      </c>
      <c r="L101" s="174">
        <v>21</v>
      </c>
      <c r="M101" s="174">
        <f>G101*(1+L101/100)</f>
        <v>0</v>
      </c>
      <c r="N101" s="174">
        <v>0</v>
      </c>
      <c r="O101" s="174">
        <f>ROUND(E101*N101,2)</f>
        <v>0</v>
      </c>
      <c r="P101" s="174">
        <v>0</v>
      </c>
      <c r="Q101" s="174">
        <f>ROUND(E101*P101,2)</f>
        <v>0</v>
      </c>
      <c r="R101" s="174" t="s">
        <v>373</v>
      </c>
      <c r="S101" s="174" t="s">
        <v>261</v>
      </c>
      <c r="T101" s="175" t="s">
        <v>261</v>
      </c>
      <c r="U101" s="161">
        <v>0</v>
      </c>
      <c r="V101" s="161">
        <f>ROUND(E101*U101,2)</f>
        <v>0</v>
      </c>
      <c r="W101" s="161"/>
      <c r="X101" s="152"/>
      <c r="Y101" s="152"/>
      <c r="Z101" s="152"/>
      <c r="AA101" s="152"/>
      <c r="AB101" s="152"/>
      <c r="AC101" s="152"/>
      <c r="AD101" s="152"/>
      <c r="AE101" s="152"/>
      <c r="AF101" s="152"/>
      <c r="AG101" s="152" t="s">
        <v>374</v>
      </c>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59"/>
      <c r="B102" s="160"/>
      <c r="C102" s="194" t="s">
        <v>375</v>
      </c>
      <c r="D102" s="190"/>
      <c r="E102" s="191"/>
      <c r="F102" s="161"/>
      <c r="G102" s="161"/>
      <c r="H102" s="161"/>
      <c r="I102" s="161"/>
      <c r="J102" s="161"/>
      <c r="K102" s="161"/>
      <c r="L102" s="161"/>
      <c r="M102" s="161"/>
      <c r="N102" s="161"/>
      <c r="O102" s="161"/>
      <c r="P102" s="161"/>
      <c r="Q102" s="161"/>
      <c r="R102" s="161"/>
      <c r="S102" s="161"/>
      <c r="T102" s="161"/>
      <c r="U102" s="161"/>
      <c r="V102" s="161"/>
      <c r="W102" s="161"/>
      <c r="X102" s="152"/>
      <c r="Y102" s="152"/>
      <c r="Z102" s="152"/>
      <c r="AA102" s="152"/>
      <c r="AB102" s="152"/>
      <c r="AC102" s="152"/>
      <c r="AD102" s="152"/>
      <c r="AE102" s="152"/>
      <c r="AF102" s="152"/>
      <c r="AG102" s="152" t="s">
        <v>299</v>
      </c>
      <c r="AH102" s="152">
        <v>0</v>
      </c>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59"/>
      <c r="B103" s="160"/>
      <c r="C103" s="194" t="s">
        <v>365</v>
      </c>
      <c r="D103" s="190"/>
      <c r="E103" s="191"/>
      <c r="F103" s="161"/>
      <c r="G103" s="161"/>
      <c r="H103" s="161"/>
      <c r="I103" s="161"/>
      <c r="J103" s="161"/>
      <c r="K103" s="161"/>
      <c r="L103" s="161"/>
      <c r="M103" s="161"/>
      <c r="N103" s="161"/>
      <c r="O103" s="161"/>
      <c r="P103" s="161"/>
      <c r="Q103" s="161"/>
      <c r="R103" s="161"/>
      <c r="S103" s="161"/>
      <c r="T103" s="161"/>
      <c r="U103" s="161"/>
      <c r="V103" s="161"/>
      <c r="W103" s="161"/>
      <c r="X103" s="152"/>
      <c r="Y103" s="152"/>
      <c r="Z103" s="152"/>
      <c r="AA103" s="152"/>
      <c r="AB103" s="152"/>
      <c r="AC103" s="152"/>
      <c r="AD103" s="152"/>
      <c r="AE103" s="152"/>
      <c r="AF103" s="152"/>
      <c r="AG103" s="152" t="s">
        <v>299</v>
      </c>
      <c r="AH103" s="152">
        <v>0</v>
      </c>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59"/>
      <c r="B104" s="160"/>
      <c r="C104" s="194" t="s">
        <v>379</v>
      </c>
      <c r="D104" s="190"/>
      <c r="E104" s="191">
        <v>19.760000000000002</v>
      </c>
      <c r="F104" s="161"/>
      <c r="G104" s="161"/>
      <c r="H104" s="161"/>
      <c r="I104" s="161"/>
      <c r="J104" s="161"/>
      <c r="K104" s="161"/>
      <c r="L104" s="161"/>
      <c r="M104" s="161"/>
      <c r="N104" s="161"/>
      <c r="O104" s="161"/>
      <c r="P104" s="161"/>
      <c r="Q104" s="161"/>
      <c r="R104" s="161"/>
      <c r="S104" s="161"/>
      <c r="T104" s="161"/>
      <c r="U104" s="161"/>
      <c r="V104" s="161"/>
      <c r="W104" s="161"/>
      <c r="X104" s="152"/>
      <c r="Y104" s="152"/>
      <c r="Z104" s="152"/>
      <c r="AA104" s="152"/>
      <c r="AB104" s="152"/>
      <c r="AC104" s="152"/>
      <c r="AD104" s="152"/>
      <c r="AE104" s="152"/>
      <c r="AF104" s="152"/>
      <c r="AG104" s="152" t="s">
        <v>299</v>
      </c>
      <c r="AH104" s="152">
        <v>0</v>
      </c>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outlineLevel="1" x14ac:dyDescent="0.2">
      <c r="A105" s="169">
        <v>20</v>
      </c>
      <c r="B105" s="170" t="s">
        <v>380</v>
      </c>
      <c r="C105" s="186" t="s">
        <v>381</v>
      </c>
      <c r="D105" s="171" t="s">
        <v>350</v>
      </c>
      <c r="E105" s="172">
        <v>1.04</v>
      </c>
      <c r="F105" s="173"/>
      <c r="G105" s="174">
        <f>ROUND(E105*F105,2)</f>
        <v>0</v>
      </c>
      <c r="H105" s="173"/>
      <c r="I105" s="174">
        <f>ROUND(E105*H105,2)</f>
        <v>0</v>
      </c>
      <c r="J105" s="173"/>
      <c r="K105" s="174">
        <f>ROUND(E105*J105,2)</f>
        <v>0</v>
      </c>
      <c r="L105" s="174">
        <v>21</v>
      </c>
      <c r="M105" s="174">
        <f>G105*(1+L105/100)</f>
        <v>0</v>
      </c>
      <c r="N105" s="174">
        <v>0</v>
      </c>
      <c r="O105" s="174">
        <f>ROUND(E105*N105,2)</f>
        <v>0</v>
      </c>
      <c r="P105" s="174">
        <v>0</v>
      </c>
      <c r="Q105" s="174">
        <f>ROUND(E105*P105,2)</f>
        <v>0</v>
      </c>
      <c r="R105" s="174" t="s">
        <v>373</v>
      </c>
      <c r="S105" s="174" t="s">
        <v>261</v>
      </c>
      <c r="T105" s="175" t="s">
        <v>261</v>
      </c>
      <c r="U105" s="161">
        <v>0</v>
      </c>
      <c r="V105" s="161">
        <f>ROUND(E105*U105,2)</f>
        <v>0</v>
      </c>
      <c r="W105" s="161"/>
      <c r="X105" s="152"/>
      <c r="Y105" s="152"/>
      <c r="Z105" s="152"/>
      <c r="AA105" s="152"/>
      <c r="AB105" s="152"/>
      <c r="AC105" s="152"/>
      <c r="AD105" s="152"/>
      <c r="AE105" s="152"/>
      <c r="AF105" s="152"/>
      <c r="AG105" s="152" t="s">
        <v>374</v>
      </c>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59"/>
      <c r="B106" s="160"/>
      <c r="C106" s="194" t="s">
        <v>375</v>
      </c>
      <c r="D106" s="190"/>
      <c r="E106" s="191"/>
      <c r="F106" s="161"/>
      <c r="G106" s="161"/>
      <c r="H106" s="161"/>
      <c r="I106" s="161"/>
      <c r="J106" s="161"/>
      <c r="K106" s="161"/>
      <c r="L106" s="161"/>
      <c r="M106" s="161"/>
      <c r="N106" s="161"/>
      <c r="O106" s="161"/>
      <c r="P106" s="161"/>
      <c r="Q106" s="161"/>
      <c r="R106" s="161"/>
      <c r="S106" s="161"/>
      <c r="T106" s="161"/>
      <c r="U106" s="161"/>
      <c r="V106" s="161"/>
      <c r="W106" s="161"/>
      <c r="X106" s="152"/>
      <c r="Y106" s="152"/>
      <c r="Z106" s="152"/>
      <c r="AA106" s="152"/>
      <c r="AB106" s="152"/>
      <c r="AC106" s="152"/>
      <c r="AD106" s="152"/>
      <c r="AE106" s="152"/>
      <c r="AF106" s="152"/>
      <c r="AG106" s="152" t="s">
        <v>299</v>
      </c>
      <c r="AH106" s="152">
        <v>0</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59"/>
      <c r="B107" s="160"/>
      <c r="C107" s="194" t="s">
        <v>365</v>
      </c>
      <c r="D107" s="190"/>
      <c r="E107" s="191"/>
      <c r="F107" s="161"/>
      <c r="G107" s="161"/>
      <c r="H107" s="161"/>
      <c r="I107" s="161"/>
      <c r="J107" s="161"/>
      <c r="K107" s="161"/>
      <c r="L107" s="161"/>
      <c r="M107" s="161"/>
      <c r="N107" s="161"/>
      <c r="O107" s="161"/>
      <c r="P107" s="161"/>
      <c r="Q107" s="161"/>
      <c r="R107" s="161"/>
      <c r="S107" s="161"/>
      <c r="T107" s="161"/>
      <c r="U107" s="161"/>
      <c r="V107" s="161"/>
      <c r="W107" s="161"/>
      <c r="X107" s="152"/>
      <c r="Y107" s="152"/>
      <c r="Z107" s="152"/>
      <c r="AA107" s="152"/>
      <c r="AB107" s="152"/>
      <c r="AC107" s="152"/>
      <c r="AD107" s="152"/>
      <c r="AE107" s="152"/>
      <c r="AF107" s="152"/>
      <c r="AG107" s="152" t="s">
        <v>299</v>
      </c>
      <c r="AH107" s="152">
        <v>0</v>
      </c>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outlineLevel="1" x14ac:dyDescent="0.2">
      <c r="A108" s="159"/>
      <c r="B108" s="160"/>
      <c r="C108" s="194" t="s">
        <v>376</v>
      </c>
      <c r="D108" s="190"/>
      <c r="E108" s="191">
        <v>1.04</v>
      </c>
      <c r="F108" s="161"/>
      <c r="G108" s="161"/>
      <c r="H108" s="161"/>
      <c r="I108" s="161"/>
      <c r="J108" s="161"/>
      <c r="K108" s="161"/>
      <c r="L108" s="161"/>
      <c r="M108" s="161"/>
      <c r="N108" s="161"/>
      <c r="O108" s="161"/>
      <c r="P108" s="161"/>
      <c r="Q108" s="161"/>
      <c r="R108" s="161"/>
      <c r="S108" s="161"/>
      <c r="T108" s="161"/>
      <c r="U108" s="161"/>
      <c r="V108" s="161"/>
      <c r="W108" s="161"/>
      <c r="X108" s="152"/>
      <c r="Y108" s="152"/>
      <c r="Z108" s="152"/>
      <c r="AA108" s="152"/>
      <c r="AB108" s="152"/>
      <c r="AC108" s="152"/>
      <c r="AD108" s="152"/>
      <c r="AE108" s="152"/>
      <c r="AF108" s="152"/>
      <c r="AG108" s="152" t="s">
        <v>299</v>
      </c>
      <c r="AH108" s="152">
        <v>0</v>
      </c>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ht="22.5" outlineLevel="1" x14ac:dyDescent="0.2">
      <c r="A109" s="169">
        <v>21</v>
      </c>
      <c r="B109" s="170" t="s">
        <v>382</v>
      </c>
      <c r="C109" s="186" t="s">
        <v>383</v>
      </c>
      <c r="D109" s="171" t="s">
        <v>350</v>
      </c>
      <c r="E109" s="172">
        <v>1.04</v>
      </c>
      <c r="F109" s="173"/>
      <c r="G109" s="174">
        <f>ROUND(E109*F109,2)</f>
        <v>0</v>
      </c>
      <c r="H109" s="173"/>
      <c r="I109" s="174">
        <f>ROUND(E109*H109,2)</f>
        <v>0</v>
      </c>
      <c r="J109" s="173"/>
      <c r="K109" s="174">
        <f>ROUND(E109*J109,2)</f>
        <v>0</v>
      </c>
      <c r="L109" s="174">
        <v>21</v>
      </c>
      <c r="M109" s="174">
        <f>G109*(1+L109/100)</f>
        <v>0</v>
      </c>
      <c r="N109" s="174">
        <v>0</v>
      </c>
      <c r="O109" s="174">
        <f>ROUND(E109*N109,2)</f>
        <v>0</v>
      </c>
      <c r="P109" s="174">
        <v>0</v>
      </c>
      <c r="Q109" s="174">
        <f>ROUND(E109*P109,2)</f>
        <v>0</v>
      </c>
      <c r="R109" s="174" t="s">
        <v>384</v>
      </c>
      <c r="S109" s="174" t="s">
        <v>261</v>
      </c>
      <c r="T109" s="175" t="s">
        <v>261</v>
      </c>
      <c r="U109" s="161">
        <v>9.9000000000000005E-2</v>
      </c>
      <c r="V109" s="161">
        <f>ROUND(E109*U109,2)</f>
        <v>0.1</v>
      </c>
      <c r="W109" s="161"/>
      <c r="X109" s="152"/>
      <c r="Y109" s="152"/>
      <c r="Z109" s="152"/>
      <c r="AA109" s="152"/>
      <c r="AB109" s="152"/>
      <c r="AC109" s="152"/>
      <c r="AD109" s="152"/>
      <c r="AE109" s="152"/>
      <c r="AF109" s="152"/>
      <c r="AG109" s="152" t="s">
        <v>374</v>
      </c>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1" x14ac:dyDescent="0.2">
      <c r="A110" s="159"/>
      <c r="B110" s="160"/>
      <c r="C110" s="254" t="s">
        <v>385</v>
      </c>
      <c r="D110" s="255"/>
      <c r="E110" s="255"/>
      <c r="F110" s="255"/>
      <c r="G110" s="255"/>
      <c r="H110" s="161"/>
      <c r="I110" s="161"/>
      <c r="J110" s="161"/>
      <c r="K110" s="161"/>
      <c r="L110" s="161"/>
      <c r="M110" s="161"/>
      <c r="N110" s="161"/>
      <c r="O110" s="161"/>
      <c r="P110" s="161"/>
      <c r="Q110" s="161"/>
      <c r="R110" s="161"/>
      <c r="S110" s="161"/>
      <c r="T110" s="161"/>
      <c r="U110" s="161"/>
      <c r="V110" s="161"/>
      <c r="W110" s="161"/>
      <c r="X110" s="152"/>
      <c r="Y110" s="152"/>
      <c r="Z110" s="152"/>
      <c r="AA110" s="152"/>
      <c r="AB110" s="152"/>
      <c r="AC110" s="152"/>
      <c r="AD110" s="152"/>
      <c r="AE110" s="152"/>
      <c r="AF110" s="152"/>
      <c r="AG110" s="152" t="s">
        <v>297</v>
      </c>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59"/>
      <c r="B111" s="160"/>
      <c r="C111" s="194" t="s">
        <v>375</v>
      </c>
      <c r="D111" s="190"/>
      <c r="E111" s="191"/>
      <c r="F111" s="161"/>
      <c r="G111" s="161"/>
      <c r="H111" s="161"/>
      <c r="I111" s="161"/>
      <c r="J111" s="161"/>
      <c r="K111" s="161"/>
      <c r="L111" s="161"/>
      <c r="M111" s="161"/>
      <c r="N111" s="161"/>
      <c r="O111" s="161"/>
      <c r="P111" s="161"/>
      <c r="Q111" s="161"/>
      <c r="R111" s="161"/>
      <c r="S111" s="161"/>
      <c r="T111" s="161"/>
      <c r="U111" s="161"/>
      <c r="V111" s="161"/>
      <c r="W111" s="161"/>
      <c r="X111" s="152"/>
      <c r="Y111" s="152"/>
      <c r="Z111" s="152"/>
      <c r="AA111" s="152"/>
      <c r="AB111" s="152"/>
      <c r="AC111" s="152"/>
      <c r="AD111" s="152"/>
      <c r="AE111" s="152"/>
      <c r="AF111" s="152"/>
      <c r="AG111" s="152" t="s">
        <v>299</v>
      </c>
      <c r="AH111" s="152">
        <v>0</v>
      </c>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59"/>
      <c r="B112" s="160"/>
      <c r="C112" s="194" t="s">
        <v>365</v>
      </c>
      <c r="D112" s="190"/>
      <c r="E112" s="191"/>
      <c r="F112" s="161"/>
      <c r="G112" s="161"/>
      <c r="H112" s="161"/>
      <c r="I112" s="161"/>
      <c r="J112" s="161"/>
      <c r="K112" s="161"/>
      <c r="L112" s="161"/>
      <c r="M112" s="161"/>
      <c r="N112" s="161"/>
      <c r="O112" s="161"/>
      <c r="P112" s="161"/>
      <c r="Q112" s="161"/>
      <c r="R112" s="161"/>
      <c r="S112" s="161"/>
      <c r="T112" s="161"/>
      <c r="U112" s="161"/>
      <c r="V112" s="161"/>
      <c r="W112" s="161"/>
      <c r="X112" s="152"/>
      <c r="Y112" s="152"/>
      <c r="Z112" s="152"/>
      <c r="AA112" s="152"/>
      <c r="AB112" s="152"/>
      <c r="AC112" s="152"/>
      <c r="AD112" s="152"/>
      <c r="AE112" s="152"/>
      <c r="AF112" s="152"/>
      <c r="AG112" s="152" t="s">
        <v>299</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59"/>
      <c r="B113" s="160"/>
      <c r="C113" s="194" t="s">
        <v>376</v>
      </c>
      <c r="D113" s="190"/>
      <c r="E113" s="191">
        <v>1.04</v>
      </c>
      <c r="F113" s="161"/>
      <c r="G113" s="161"/>
      <c r="H113" s="161"/>
      <c r="I113" s="161"/>
      <c r="J113" s="161"/>
      <c r="K113" s="161"/>
      <c r="L113" s="161"/>
      <c r="M113" s="161"/>
      <c r="N113" s="161"/>
      <c r="O113" s="161"/>
      <c r="P113" s="161"/>
      <c r="Q113" s="161"/>
      <c r="R113" s="161"/>
      <c r="S113" s="161"/>
      <c r="T113" s="161"/>
      <c r="U113" s="161"/>
      <c r="V113" s="161"/>
      <c r="W113" s="161"/>
      <c r="X113" s="152"/>
      <c r="Y113" s="152"/>
      <c r="Z113" s="152"/>
      <c r="AA113" s="152"/>
      <c r="AB113" s="152"/>
      <c r="AC113" s="152"/>
      <c r="AD113" s="152"/>
      <c r="AE113" s="152"/>
      <c r="AF113" s="152"/>
      <c r="AG113" s="152" t="s">
        <v>299</v>
      </c>
      <c r="AH113" s="152">
        <v>0</v>
      </c>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x14ac:dyDescent="0.2">
      <c r="A114" s="5"/>
      <c r="B114" s="6"/>
      <c r="C114" s="187"/>
      <c r="D114" s="8"/>
      <c r="E114" s="5"/>
      <c r="F114" s="5"/>
      <c r="G114" s="5"/>
      <c r="H114" s="5"/>
      <c r="I114" s="5"/>
      <c r="J114" s="5"/>
      <c r="K114" s="5"/>
      <c r="L114" s="5"/>
      <c r="M114" s="5"/>
      <c r="N114" s="5"/>
      <c r="O114" s="5"/>
      <c r="P114" s="5"/>
      <c r="Q114" s="5"/>
      <c r="R114" s="5"/>
      <c r="S114" s="5"/>
      <c r="T114" s="5"/>
      <c r="U114" s="5"/>
      <c r="V114" s="5"/>
      <c r="W114" s="5"/>
      <c r="AE114">
        <v>15</v>
      </c>
      <c r="AF114">
        <v>21</v>
      </c>
    </row>
    <row r="115" spans="1:60" x14ac:dyDescent="0.2">
      <c r="A115" s="155"/>
      <c r="B115" s="156" t="s">
        <v>29</v>
      </c>
      <c r="C115" s="188"/>
      <c r="D115" s="157"/>
      <c r="E115" s="158"/>
      <c r="F115" s="158"/>
      <c r="G115" s="183">
        <f>G8+G15+G55+G78+G84+G93+G96</f>
        <v>0</v>
      </c>
      <c r="H115" s="5"/>
      <c r="I115" s="5"/>
      <c r="J115" s="5"/>
      <c r="K115" s="5"/>
      <c r="L115" s="5"/>
      <c r="M115" s="5"/>
      <c r="N115" s="5"/>
      <c r="O115" s="5"/>
      <c r="P115" s="5"/>
      <c r="Q115" s="5"/>
      <c r="R115" s="5"/>
      <c r="S115" s="5"/>
      <c r="T115" s="5"/>
      <c r="U115" s="5"/>
      <c r="V115" s="5"/>
      <c r="W115" s="5"/>
      <c r="AE115">
        <f>SUMIF(L7:L113,AE114,G7:G113)</f>
        <v>0</v>
      </c>
      <c r="AF115">
        <f>SUMIF(L7:L113,AF114,G7:G113)</f>
        <v>0</v>
      </c>
      <c r="AG115" t="s">
        <v>288</v>
      </c>
    </row>
    <row r="116" spans="1:60" x14ac:dyDescent="0.2">
      <c r="A116" s="253" t="s">
        <v>386</v>
      </c>
      <c r="B116" s="253"/>
      <c r="C116" s="187"/>
      <c r="D116" s="8"/>
      <c r="E116" s="5"/>
      <c r="F116" s="5"/>
      <c r="G116" s="5"/>
      <c r="H116" s="5"/>
      <c r="I116" s="5"/>
      <c r="J116" s="5"/>
      <c r="K116" s="5"/>
      <c r="L116" s="5"/>
      <c r="M116" s="5"/>
      <c r="N116" s="5"/>
      <c r="O116" s="5"/>
      <c r="P116" s="5"/>
      <c r="Q116" s="5"/>
      <c r="R116" s="5"/>
      <c r="S116" s="5"/>
      <c r="T116" s="5"/>
      <c r="U116" s="5"/>
      <c r="V116" s="5"/>
      <c r="W116" s="5"/>
    </row>
    <row r="117" spans="1:60" x14ac:dyDescent="0.2">
      <c r="A117" s="5"/>
      <c r="B117" s="6" t="s">
        <v>387</v>
      </c>
      <c r="C117" s="187" t="s">
        <v>388</v>
      </c>
      <c r="D117" s="8"/>
      <c r="E117" s="5"/>
      <c r="F117" s="5"/>
      <c r="G117" s="5"/>
      <c r="H117" s="5"/>
      <c r="I117" s="5"/>
      <c r="J117" s="5"/>
      <c r="K117" s="5"/>
      <c r="L117" s="5"/>
      <c r="M117" s="5"/>
      <c r="N117" s="5"/>
      <c r="O117" s="5"/>
      <c r="P117" s="5"/>
      <c r="Q117" s="5"/>
      <c r="R117" s="5"/>
      <c r="S117" s="5"/>
      <c r="T117" s="5"/>
      <c r="U117" s="5"/>
      <c r="V117" s="5"/>
      <c r="W117" s="5"/>
      <c r="AG117" t="s">
        <v>389</v>
      </c>
    </row>
    <row r="118" spans="1:60" x14ac:dyDescent="0.2">
      <c r="A118" s="5"/>
      <c r="B118" s="6" t="s">
        <v>390</v>
      </c>
      <c r="C118" s="187" t="s">
        <v>391</v>
      </c>
      <c r="D118" s="8"/>
      <c r="E118" s="5"/>
      <c r="F118" s="5"/>
      <c r="G118" s="5"/>
      <c r="H118" s="5"/>
      <c r="I118" s="5"/>
      <c r="J118" s="5"/>
      <c r="K118" s="5"/>
      <c r="L118" s="5"/>
      <c r="M118" s="5"/>
      <c r="N118" s="5"/>
      <c r="O118" s="5"/>
      <c r="P118" s="5"/>
      <c r="Q118" s="5"/>
      <c r="R118" s="5"/>
      <c r="S118" s="5"/>
      <c r="T118" s="5"/>
      <c r="U118" s="5"/>
      <c r="V118" s="5"/>
      <c r="W118" s="5"/>
      <c r="AG118" t="s">
        <v>392</v>
      </c>
    </row>
    <row r="119" spans="1:60" x14ac:dyDescent="0.2">
      <c r="A119" s="5"/>
      <c r="B119" s="6"/>
      <c r="C119" s="187" t="s">
        <v>393</v>
      </c>
      <c r="D119" s="8"/>
      <c r="E119" s="5"/>
      <c r="F119" s="5"/>
      <c r="G119" s="5"/>
      <c r="H119" s="5"/>
      <c r="I119" s="5"/>
      <c r="J119" s="5"/>
      <c r="K119" s="5"/>
      <c r="L119" s="5"/>
      <c r="M119" s="5"/>
      <c r="N119" s="5"/>
      <c r="O119" s="5"/>
      <c r="P119" s="5"/>
      <c r="Q119" s="5"/>
      <c r="R119" s="5"/>
      <c r="S119" s="5"/>
      <c r="T119" s="5"/>
      <c r="U119" s="5"/>
      <c r="V119" s="5"/>
      <c r="W119" s="5"/>
      <c r="AG119" t="s">
        <v>394</v>
      </c>
    </row>
    <row r="120" spans="1:60" x14ac:dyDescent="0.2">
      <c r="A120" s="5"/>
      <c r="B120" s="6"/>
      <c r="C120" s="187"/>
      <c r="D120" s="8"/>
      <c r="E120" s="5"/>
      <c r="F120" s="5"/>
      <c r="G120" s="5"/>
      <c r="H120" s="5"/>
      <c r="I120" s="5"/>
      <c r="J120" s="5"/>
      <c r="K120" s="5"/>
      <c r="L120" s="5"/>
      <c r="M120" s="5"/>
      <c r="N120" s="5"/>
      <c r="O120" s="5"/>
      <c r="P120" s="5"/>
      <c r="Q120" s="5"/>
      <c r="R120" s="5"/>
      <c r="S120" s="5"/>
      <c r="T120" s="5"/>
      <c r="U120" s="5"/>
      <c r="V120" s="5"/>
      <c r="W120" s="5"/>
    </row>
    <row r="121" spans="1:60" x14ac:dyDescent="0.2">
      <c r="C121" s="189"/>
      <c r="D121" s="143"/>
      <c r="AG121" t="s">
        <v>289</v>
      </c>
    </row>
    <row r="122" spans="1:60" x14ac:dyDescent="0.2">
      <c r="D122" s="143"/>
    </row>
    <row r="123" spans="1:60" x14ac:dyDescent="0.2">
      <c r="D123" s="143"/>
    </row>
    <row r="124" spans="1:60" x14ac:dyDescent="0.2">
      <c r="D124" s="143"/>
    </row>
    <row r="125" spans="1:60" x14ac:dyDescent="0.2">
      <c r="D125" s="143"/>
    </row>
    <row r="126" spans="1:60" x14ac:dyDescent="0.2">
      <c r="D126" s="143"/>
    </row>
    <row r="127" spans="1:60" x14ac:dyDescent="0.2">
      <c r="D127" s="143"/>
    </row>
    <row r="128" spans="1:60"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5">
    <mergeCell ref="A1:G1"/>
    <mergeCell ref="C2:G2"/>
    <mergeCell ref="C3:G3"/>
    <mergeCell ref="C4:G4"/>
    <mergeCell ref="A116:B116"/>
    <mergeCell ref="C10:G10"/>
    <mergeCell ref="C17:G17"/>
    <mergeCell ref="C32:G32"/>
    <mergeCell ref="C37:G37"/>
    <mergeCell ref="C57:G57"/>
    <mergeCell ref="C61:G61"/>
    <mergeCell ref="C66:G66"/>
    <mergeCell ref="C80:G80"/>
    <mergeCell ref="C89:G89"/>
    <mergeCell ref="C110:G1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60</v>
      </c>
      <c r="C3" s="247" t="s">
        <v>61</v>
      </c>
      <c r="D3" s="248"/>
      <c r="E3" s="248"/>
      <c r="F3" s="248"/>
      <c r="G3" s="249"/>
      <c r="AC3" s="90" t="s">
        <v>225</v>
      </c>
      <c r="AG3" t="s">
        <v>227</v>
      </c>
    </row>
    <row r="4" spans="1:60" ht="24.95" customHeight="1" x14ac:dyDescent="0.2">
      <c r="A4" s="145" t="s">
        <v>9</v>
      </c>
      <c r="B4" s="146" t="s">
        <v>60</v>
      </c>
      <c r="C4" s="250" t="s">
        <v>61</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SUMIF(AG9:AG55,"&lt;&gt;NOR",G9:G55)</f>
        <v>0</v>
      </c>
      <c r="H8" s="167"/>
      <c r="I8" s="167">
        <f>SUM(I9:I55)</f>
        <v>0</v>
      </c>
      <c r="J8" s="167"/>
      <c r="K8" s="167">
        <f>SUM(K9:K55)</f>
        <v>0</v>
      </c>
      <c r="L8" s="167"/>
      <c r="M8" s="167">
        <f>SUM(M9:M55)</f>
        <v>0</v>
      </c>
      <c r="N8" s="167"/>
      <c r="O8" s="167">
        <f>SUM(O9:O55)</f>
        <v>157.78</v>
      </c>
      <c r="P8" s="167"/>
      <c r="Q8" s="167">
        <f>SUM(Q9:Q55)</f>
        <v>0</v>
      </c>
      <c r="R8" s="167"/>
      <c r="S8" s="167"/>
      <c r="T8" s="168"/>
      <c r="U8" s="162"/>
      <c r="V8" s="162">
        <f>SUM(V9:V55)</f>
        <v>646.83000000000004</v>
      </c>
      <c r="W8" s="162"/>
      <c r="AG8" t="s">
        <v>250</v>
      </c>
    </row>
    <row r="9" spans="1:60" outlineLevel="1" x14ac:dyDescent="0.2">
      <c r="A9" s="169">
        <v>1</v>
      </c>
      <c r="B9" s="170" t="s">
        <v>395</v>
      </c>
      <c r="C9" s="186" t="s">
        <v>396</v>
      </c>
      <c r="D9" s="171" t="s">
        <v>305</v>
      </c>
      <c r="E9" s="172">
        <v>459</v>
      </c>
      <c r="F9" s="173"/>
      <c r="G9" s="174">
        <f>ROUND(E9*F9,2)</f>
        <v>0</v>
      </c>
      <c r="H9" s="173"/>
      <c r="I9" s="174">
        <f>ROUND(E9*H9,2)</f>
        <v>0</v>
      </c>
      <c r="J9" s="173"/>
      <c r="K9" s="174">
        <f>ROUND(E9*J9,2)</f>
        <v>0</v>
      </c>
      <c r="L9" s="174">
        <v>21</v>
      </c>
      <c r="M9" s="174">
        <f>G9*(1+L9/100)</f>
        <v>0</v>
      </c>
      <c r="N9" s="174">
        <v>8.2400000000000008E-3</v>
      </c>
      <c r="O9" s="174">
        <f>ROUND(E9*N9,2)</f>
        <v>3.78</v>
      </c>
      <c r="P9" s="174">
        <v>0</v>
      </c>
      <c r="Q9" s="174">
        <f>ROUND(E9*P9,2)</f>
        <v>0</v>
      </c>
      <c r="R9" s="174" t="s">
        <v>294</v>
      </c>
      <c r="S9" s="174" t="s">
        <v>261</v>
      </c>
      <c r="T9" s="175" t="s">
        <v>261</v>
      </c>
      <c r="U9" s="161">
        <v>0.61699999999999999</v>
      </c>
      <c r="V9" s="161">
        <f>ROUND(E9*U9,2)</f>
        <v>283.2</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397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398</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399</v>
      </c>
      <c r="D12" s="190"/>
      <c r="E12" s="191">
        <v>459</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69">
        <v>2</v>
      </c>
      <c r="B13" s="170" t="s">
        <v>400</v>
      </c>
      <c r="C13" s="186" t="s">
        <v>401</v>
      </c>
      <c r="D13" s="171" t="s">
        <v>305</v>
      </c>
      <c r="E13" s="172">
        <v>15.6075</v>
      </c>
      <c r="F13" s="173"/>
      <c r="G13" s="174">
        <f>ROUND(E13*F13,2)</f>
        <v>0</v>
      </c>
      <c r="H13" s="173"/>
      <c r="I13" s="174">
        <f>ROUND(E13*H13,2)</f>
        <v>0</v>
      </c>
      <c r="J13" s="173"/>
      <c r="K13" s="174">
        <f>ROUND(E13*J13,2)</f>
        <v>0</v>
      </c>
      <c r="L13" s="174">
        <v>21</v>
      </c>
      <c r="M13" s="174">
        <f>G13*(1+L13/100)</f>
        <v>0</v>
      </c>
      <c r="N13" s="174">
        <v>0</v>
      </c>
      <c r="O13" s="174">
        <f>ROUND(E13*N13,2)</f>
        <v>0</v>
      </c>
      <c r="P13" s="174">
        <v>0</v>
      </c>
      <c r="Q13" s="174">
        <f>ROUND(E13*P13,2)</f>
        <v>0</v>
      </c>
      <c r="R13" s="174" t="s">
        <v>294</v>
      </c>
      <c r="S13" s="174" t="s">
        <v>261</v>
      </c>
      <c r="T13" s="175" t="s">
        <v>261</v>
      </c>
      <c r="U13" s="161">
        <v>0.53</v>
      </c>
      <c r="V13" s="161">
        <f>ROUND(E13*U13,2)</f>
        <v>8.27</v>
      </c>
      <c r="W13" s="161"/>
      <c r="X13" s="152"/>
      <c r="Y13" s="152"/>
      <c r="Z13" s="152"/>
      <c r="AA13" s="152"/>
      <c r="AB13" s="152"/>
      <c r="AC13" s="152"/>
      <c r="AD13" s="152"/>
      <c r="AE13" s="152"/>
      <c r="AF13" s="152"/>
      <c r="AG13" s="152" t="s">
        <v>295</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ht="33.75" outlineLevel="1" x14ac:dyDescent="0.2">
      <c r="A14" s="159"/>
      <c r="B14" s="160"/>
      <c r="C14" s="254" t="s">
        <v>402</v>
      </c>
      <c r="D14" s="255"/>
      <c r="E14" s="255"/>
      <c r="F14" s="255"/>
      <c r="G14" s="255"/>
      <c r="H14" s="161"/>
      <c r="I14" s="161"/>
      <c r="J14" s="161"/>
      <c r="K14" s="161"/>
      <c r="L14" s="161"/>
      <c r="M14" s="161"/>
      <c r="N14" s="161"/>
      <c r="O14" s="161"/>
      <c r="P14" s="161"/>
      <c r="Q14" s="161"/>
      <c r="R14" s="161"/>
      <c r="S14" s="161"/>
      <c r="T14" s="161"/>
      <c r="U14" s="161"/>
      <c r="V14" s="161"/>
      <c r="W14" s="161"/>
      <c r="X14" s="152"/>
      <c r="Y14" s="152"/>
      <c r="Z14" s="152"/>
      <c r="AA14" s="152"/>
      <c r="AB14" s="152"/>
      <c r="AC14" s="152"/>
      <c r="AD14" s="152"/>
      <c r="AE14" s="152"/>
      <c r="AF14" s="152"/>
      <c r="AG14" s="152" t="s">
        <v>297</v>
      </c>
      <c r="AH14" s="152"/>
      <c r="AI14" s="152"/>
      <c r="AJ14" s="152"/>
      <c r="AK14" s="152"/>
      <c r="AL14" s="152"/>
      <c r="AM14" s="152"/>
      <c r="AN14" s="152"/>
      <c r="AO14" s="152"/>
      <c r="AP14" s="152"/>
      <c r="AQ14" s="152"/>
      <c r="AR14" s="152"/>
      <c r="AS14" s="152"/>
      <c r="AT14" s="152"/>
      <c r="AU14" s="152"/>
      <c r="AV14" s="152"/>
      <c r="AW14" s="152"/>
      <c r="AX14" s="152"/>
      <c r="AY14" s="152"/>
      <c r="AZ14" s="152"/>
      <c r="BA14" s="197"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52"/>
      <c r="BC14" s="152"/>
      <c r="BD14" s="152"/>
      <c r="BE14" s="152"/>
      <c r="BF14" s="152"/>
      <c r="BG14" s="152"/>
      <c r="BH14" s="152"/>
    </row>
    <row r="15" spans="1:60" outlineLevel="1" x14ac:dyDescent="0.2">
      <c r="A15" s="159"/>
      <c r="B15" s="160"/>
      <c r="C15" s="194" t="s">
        <v>403</v>
      </c>
      <c r="D15" s="190"/>
      <c r="E15" s="191"/>
      <c r="F15" s="161"/>
      <c r="G15" s="161"/>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299</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194" t="s">
        <v>404</v>
      </c>
      <c r="D16" s="190"/>
      <c r="E16" s="191">
        <v>15.6075</v>
      </c>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69">
        <v>3</v>
      </c>
      <c r="B17" s="170" t="s">
        <v>405</v>
      </c>
      <c r="C17" s="186" t="s">
        <v>406</v>
      </c>
      <c r="D17" s="171" t="s">
        <v>305</v>
      </c>
      <c r="E17" s="172">
        <v>474.60750000000002</v>
      </c>
      <c r="F17" s="173"/>
      <c r="G17" s="174">
        <f>ROUND(E17*F17,2)</f>
        <v>0</v>
      </c>
      <c r="H17" s="173"/>
      <c r="I17" s="174">
        <f>ROUND(E17*H17,2)</f>
        <v>0</v>
      </c>
      <c r="J17" s="173"/>
      <c r="K17" s="174">
        <f>ROUND(E17*J17,2)</f>
        <v>0</v>
      </c>
      <c r="L17" s="174">
        <v>21</v>
      </c>
      <c r="M17" s="174">
        <f>G17*(1+L17/100)</f>
        <v>0</v>
      </c>
      <c r="N17" s="174">
        <v>0</v>
      </c>
      <c r="O17" s="174">
        <f>ROUND(E17*N17,2)</f>
        <v>0</v>
      </c>
      <c r="P17" s="174">
        <v>0</v>
      </c>
      <c r="Q17" s="174">
        <f>ROUND(E17*P17,2)</f>
        <v>0</v>
      </c>
      <c r="R17" s="174" t="s">
        <v>294</v>
      </c>
      <c r="S17" s="174" t="s">
        <v>261</v>
      </c>
      <c r="T17" s="175" t="s">
        <v>261</v>
      </c>
      <c r="U17" s="161">
        <v>0.48399999999999999</v>
      </c>
      <c r="V17" s="161">
        <f>ROUND(E17*U17,2)</f>
        <v>229.71</v>
      </c>
      <c r="W17" s="161"/>
      <c r="X17" s="152"/>
      <c r="Y17" s="152"/>
      <c r="Z17" s="152"/>
      <c r="AA17" s="152"/>
      <c r="AB17" s="152"/>
      <c r="AC17" s="152"/>
      <c r="AD17" s="152"/>
      <c r="AE17" s="152"/>
      <c r="AF17" s="152"/>
      <c r="AG17" s="152" t="s">
        <v>295</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254" t="s">
        <v>407</v>
      </c>
      <c r="D18" s="255"/>
      <c r="E18" s="255"/>
      <c r="F18" s="255"/>
      <c r="G18" s="255"/>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297</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194" t="s">
        <v>398</v>
      </c>
      <c r="D19" s="190"/>
      <c r="E19" s="191"/>
      <c r="F19" s="161"/>
      <c r="G19" s="161"/>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299</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194" t="s">
        <v>399</v>
      </c>
      <c r="D20" s="190"/>
      <c r="E20" s="191">
        <v>459</v>
      </c>
      <c r="F20" s="161"/>
      <c r="G20" s="161"/>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299</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194" t="s">
        <v>403</v>
      </c>
      <c r="D21" s="190"/>
      <c r="E21" s="191"/>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404</v>
      </c>
      <c r="D22" s="190"/>
      <c r="E22" s="191">
        <v>15.61</v>
      </c>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69">
        <v>4</v>
      </c>
      <c r="B23" s="170" t="s">
        <v>408</v>
      </c>
      <c r="C23" s="186" t="s">
        <v>409</v>
      </c>
      <c r="D23" s="171" t="s">
        <v>305</v>
      </c>
      <c r="E23" s="172">
        <v>474.60750000000002</v>
      </c>
      <c r="F23" s="173"/>
      <c r="G23" s="174">
        <f>ROUND(E23*F23,2)</f>
        <v>0</v>
      </c>
      <c r="H23" s="173"/>
      <c r="I23" s="174">
        <f>ROUND(E23*H23,2)</f>
        <v>0</v>
      </c>
      <c r="J23" s="173"/>
      <c r="K23" s="174">
        <f>ROUND(E23*J23,2)</f>
        <v>0</v>
      </c>
      <c r="L23" s="174">
        <v>21</v>
      </c>
      <c r="M23" s="174">
        <f>G23*(1+L23/100)</f>
        <v>0</v>
      </c>
      <c r="N23" s="174">
        <v>0</v>
      </c>
      <c r="O23" s="174">
        <f>ROUND(E23*N23,2)</f>
        <v>0</v>
      </c>
      <c r="P23" s="174">
        <v>0</v>
      </c>
      <c r="Q23" s="174">
        <f>ROUND(E23*P23,2)</f>
        <v>0</v>
      </c>
      <c r="R23" s="174" t="s">
        <v>294</v>
      </c>
      <c r="S23" s="174" t="s">
        <v>261</v>
      </c>
      <c r="T23" s="175" t="s">
        <v>261</v>
      </c>
      <c r="U23" s="161">
        <v>1.2E-2</v>
      </c>
      <c r="V23" s="161">
        <f>ROUND(E23*U23,2)</f>
        <v>5.7</v>
      </c>
      <c r="W23" s="161"/>
      <c r="X23" s="152"/>
      <c r="Y23" s="152"/>
      <c r="Z23" s="152"/>
      <c r="AA23" s="152"/>
      <c r="AB23" s="152"/>
      <c r="AC23" s="152"/>
      <c r="AD23" s="152"/>
      <c r="AE23" s="152"/>
      <c r="AF23" s="152"/>
      <c r="AG23" s="152" t="s">
        <v>295</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59"/>
      <c r="B24" s="160"/>
      <c r="C24" s="254" t="s">
        <v>306</v>
      </c>
      <c r="D24" s="255"/>
      <c r="E24" s="255"/>
      <c r="F24" s="255"/>
      <c r="G24" s="255"/>
      <c r="H24" s="161"/>
      <c r="I24" s="161"/>
      <c r="J24" s="161"/>
      <c r="K24" s="161"/>
      <c r="L24" s="161"/>
      <c r="M24" s="161"/>
      <c r="N24" s="161"/>
      <c r="O24" s="161"/>
      <c r="P24" s="161"/>
      <c r="Q24" s="161"/>
      <c r="R24" s="161"/>
      <c r="S24" s="161"/>
      <c r="T24" s="161"/>
      <c r="U24" s="161"/>
      <c r="V24" s="161"/>
      <c r="W24" s="161"/>
      <c r="X24" s="152"/>
      <c r="Y24" s="152"/>
      <c r="Z24" s="152"/>
      <c r="AA24" s="152"/>
      <c r="AB24" s="152"/>
      <c r="AC24" s="152"/>
      <c r="AD24" s="152"/>
      <c r="AE24" s="152"/>
      <c r="AF24" s="152"/>
      <c r="AG24" s="152" t="s">
        <v>297</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398</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399</v>
      </c>
      <c r="D26" s="190"/>
      <c r="E26" s="191">
        <v>459</v>
      </c>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403</v>
      </c>
      <c r="D27" s="190"/>
      <c r="E27" s="191"/>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4" t="s">
        <v>404</v>
      </c>
      <c r="D28" s="190"/>
      <c r="E28" s="191">
        <v>15.61</v>
      </c>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ht="22.5" outlineLevel="1" x14ac:dyDescent="0.2">
      <c r="A29" s="169">
        <v>5</v>
      </c>
      <c r="B29" s="170" t="s">
        <v>410</v>
      </c>
      <c r="C29" s="186" t="s">
        <v>411</v>
      </c>
      <c r="D29" s="171" t="s">
        <v>305</v>
      </c>
      <c r="E29" s="172">
        <v>474.60750000000002</v>
      </c>
      <c r="F29" s="173"/>
      <c r="G29" s="174">
        <f>ROUND(E29*F29,2)</f>
        <v>0</v>
      </c>
      <c r="H29" s="173"/>
      <c r="I29" s="174">
        <f>ROUND(E29*H29,2)</f>
        <v>0</v>
      </c>
      <c r="J29" s="173"/>
      <c r="K29" s="174">
        <f>ROUND(E29*J29,2)</f>
        <v>0</v>
      </c>
      <c r="L29" s="174">
        <v>21</v>
      </c>
      <c r="M29" s="174">
        <f>G29*(1+L29/100)</f>
        <v>0</v>
      </c>
      <c r="N29" s="174">
        <v>0</v>
      </c>
      <c r="O29" s="174">
        <f>ROUND(E29*N29,2)</f>
        <v>0</v>
      </c>
      <c r="P29" s="174">
        <v>0</v>
      </c>
      <c r="Q29" s="174">
        <f>ROUND(E29*P29,2)</f>
        <v>0</v>
      </c>
      <c r="R29" s="174" t="s">
        <v>294</v>
      </c>
      <c r="S29" s="174" t="s">
        <v>261</v>
      </c>
      <c r="T29" s="175" t="s">
        <v>261</v>
      </c>
      <c r="U29" s="161">
        <v>6.0999999999999999E-2</v>
      </c>
      <c r="V29" s="161">
        <f>ROUND(E29*U29,2)</f>
        <v>28.95</v>
      </c>
      <c r="W29" s="161"/>
      <c r="X29" s="152"/>
      <c r="Y29" s="152"/>
      <c r="Z29" s="152"/>
      <c r="AA29" s="152"/>
      <c r="AB29" s="152"/>
      <c r="AC29" s="152"/>
      <c r="AD29" s="152"/>
      <c r="AE29" s="152"/>
      <c r="AF29" s="152"/>
      <c r="AG29" s="152" t="s">
        <v>295</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398</v>
      </c>
      <c r="D30" s="190"/>
      <c r="E30" s="191"/>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399</v>
      </c>
      <c r="D31" s="190"/>
      <c r="E31" s="191">
        <v>459</v>
      </c>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403</v>
      </c>
      <c r="D32" s="190"/>
      <c r="E32" s="191"/>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404</v>
      </c>
      <c r="D33" s="190"/>
      <c r="E33" s="191">
        <v>15.61</v>
      </c>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ht="22.5" outlineLevel="1" x14ac:dyDescent="0.2">
      <c r="A34" s="169">
        <v>6</v>
      </c>
      <c r="B34" s="170" t="s">
        <v>412</v>
      </c>
      <c r="C34" s="186" t="s">
        <v>413</v>
      </c>
      <c r="D34" s="171" t="s">
        <v>305</v>
      </c>
      <c r="E34" s="172">
        <v>474.60750000000002</v>
      </c>
      <c r="F34" s="173"/>
      <c r="G34" s="174">
        <f>ROUND(E34*F34,2)</f>
        <v>0</v>
      </c>
      <c r="H34" s="173"/>
      <c r="I34" s="174">
        <f>ROUND(E34*H34,2)</f>
        <v>0</v>
      </c>
      <c r="J34" s="173"/>
      <c r="K34" s="174">
        <f>ROUND(E34*J34,2)</f>
        <v>0</v>
      </c>
      <c r="L34" s="174">
        <v>21</v>
      </c>
      <c r="M34" s="174">
        <f>G34*(1+L34/100)</f>
        <v>0</v>
      </c>
      <c r="N34" s="174">
        <v>0</v>
      </c>
      <c r="O34" s="174">
        <f>ROUND(E34*N34,2)</f>
        <v>0</v>
      </c>
      <c r="P34" s="174">
        <v>0</v>
      </c>
      <c r="Q34" s="174">
        <f>ROUND(E34*P34,2)</f>
        <v>0</v>
      </c>
      <c r="R34" s="174" t="s">
        <v>294</v>
      </c>
      <c r="S34" s="174" t="s">
        <v>261</v>
      </c>
      <c r="T34" s="175" t="s">
        <v>261</v>
      </c>
      <c r="U34" s="161">
        <v>8.9999999999999993E-3</v>
      </c>
      <c r="V34" s="161">
        <f>ROUND(E34*U34,2)</f>
        <v>4.2699999999999996</v>
      </c>
      <c r="W34" s="161"/>
      <c r="X34" s="152"/>
      <c r="Y34" s="152"/>
      <c r="Z34" s="152"/>
      <c r="AA34" s="152"/>
      <c r="AB34" s="152"/>
      <c r="AC34" s="152"/>
      <c r="AD34" s="152"/>
      <c r="AE34" s="152"/>
      <c r="AF34" s="152"/>
      <c r="AG34" s="152" t="s">
        <v>295</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398</v>
      </c>
      <c r="D35" s="190"/>
      <c r="E35" s="191"/>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194" t="s">
        <v>399</v>
      </c>
      <c r="D36" s="190"/>
      <c r="E36" s="191">
        <v>459</v>
      </c>
      <c r="F36" s="161"/>
      <c r="G36" s="161"/>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299</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194" t="s">
        <v>403</v>
      </c>
      <c r="D37" s="190"/>
      <c r="E37" s="191"/>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4" t="s">
        <v>404</v>
      </c>
      <c r="D38" s="190"/>
      <c r="E38" s="191">
        <v>15.61</v>
      </c>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ht="22.5" outlineLevel="1" x14ac:dyDescent="0.2">
      <c r="A39" s="169">
        <v>7</v>
      </c>
      <c r="B39" s="170" t="s">
        <v>414</v>
      </c>
      <c r="C39" s="186" t="s">
        <v>415</v>
      </c>
      <c r="D39" s="171" t="s">
        <v>305</v>
      </c>
      <c r="E39" s="172">
        <v>70</v>
      </c>
      <c r="F39" s="173"/>
      <c r="G39" s="174">
        <f>ROUND(E39*F39,2)</f>
        <v>0</v>
      </c>
      <c r="H39" s="173"/>
      <c r="I39" s="174">
        <f>ROUND(E39*H39,2)</f>
        <v>0</v>
      </c>
      <c r="J39" s="173"/>
      <c r="K39" s="174">
        <f>ROUND(E39*J39,2)</f>
        <v>0</v>
      </c>
      <c r="L39" s="174">
        <v>21</v>
      </c>
      <c r="M39" s="174">
        <f>G39*(1+L39/100)</f>
        <v>0</v>
      </c>
      <c r="N39" s="174">
        <v>0</v>
      </c>
      <c r="O39" s="174">
        <f>ROUND(E39*N39,2)</f>
        <v>0</v>
      </c>
      <c r="P39" s="174">
        <v>0</v>
      </c>
      <c r="Q39" s="174">
        <f>ROUND(E39*P39,2)</f>
        <v>0</v>
      </c>
      <c r="R39" s="174" t="s">
        <v>294</v>
      </c>
      <c r="S39" s="174" t="s">
        <v>261</v>
      </c>
      <c r="T39" s="175" t="s">
        <v>261</v>
      </c>
      <c r="U39" s="161">
        <v>1.2390000000000001</v>
      </c>
      <c r="V39" s="161">
        <f>ROUND(E39*U39,2)</f>
        <v>86.73</v>
      </c>
      <c r="W39" s="161"/>
      <c r="X39" s="152"/>
      <c r="Y39" s="152"/>
      <c r="Z39" s="152"/>
      <c r="AA39" s="152"/>
      <c r="AB39" s="152"/>
      <c r="AC39" s="152"/>
      <c r="AD39" s="152"/>
      <c r="AE39" s="152"/>
      <c r="AF39" s="152"/>
      <c r="AG39" s="152" t="s">
        <v>295</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254" t="s">
        <v>416</v>
      </c>
      <c r="D40" s="255"/>
      <c r="E40" s="255"/>
      <c r="F40" s="255"/>
      <c r="G40" s="255"/>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297</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194" t="s">
        <v>417</v>
      </c>
      <c r="D41" s="190"/>
      <c r="E41" s="191"/>
      <c r="F41" s="161"/>
      <c r="G41" s="161"/>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299</v>
      </c>
      <c r="AH41" s="152">
        <v>0</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4" t="s">
        <v>418</v>
      </c>
      <c r="D42" s="190"/>
      <c r="E42" s="191">
        <v>30</v>
      </c>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419</v>
      </c>
      <c r="D43" s="190"/>
      <c r="E43" s="191">
        <v>40</v>
      </c>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69">
        <v>8</v>
      </c>
      <c r="B44" s="170" t="s">
        <v>420</v>
      </c>
      <c r="C44" s="186" t="s">
        <v>421</v>
      </c>
      <c r="D44" s="171" t="s">
        <v>305</v>
      </c>
      <c r="E44" s="172">
        <v>474.60750000000002</v>
      </c>
      <c r="F44" s="173"/>
      <c r="G44" s="174">
        <f>ROUND(E44*F44,2)</f>
        <v>0</v>
      </c>
      <c r="H44" s="173"/>
      <c r="I44" s="174">
        <f>ROUND(E44*H44,2)</f>
        <v>0</v>
      </c>
      <c r="J44" s="173"/>
      <c r="K44" s="174">
        <f>ROUND(E44*J44,2)</f>
        <v>0</v>
      </c>
      <c r="L44" s="174">
        <v>21</v>
      </c>
      <c r="M44" s="174">
        <f>G44*(1+L44/100)</f>
        <v>0</v>
      </c>
      <c r="N44" s="174">
        <v>0</v>
      </c>
      <c r="O44" s="174">
        <f>ROUND(E44*N44,2)</f>
        <v>0</v>
      </c>
      <c r="P44" s="174">
        <v>0</v>
      </c>
      <c r="Q44" s="174">
        <f>ROUND(E44*P44,2)</f>
        <v>0</v>
      </c>
      <c r="R44" s="174" t="s">
        <v>294</v>
      </c>
      <c r="S44" s="174" t="s">
        <v>261</v>
      </c>
      <c r="T44" s="175" t="s">
        <v>261</v>
      </c>
      <c r="U44" s="161">
        <v>0</v>
      </c>
      <c r="V44" s="161">
        <f>ROUND(E44*U44,2)</f>
        <v>0</v>
      </c>
      <c r="W44" s="161"/>
      <c r="X44" s="152"/>
      <c r="Y44" s="152"/>
      <c r="Z44" s="152"/>
      <c r="AA44" s="152"/>
      <c r="AB44" s="152"/>
      <c r="AC44" s="152"/>
      <c r="AD44" s="152"/>
      <c r="AE44" s="152"/>
      <c r="AF44" s="152"/>
      <c r="AG44" s="152" t="s">
        <v>295</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194" t="s">
        <v>398</v>
      </c>
      <c r="D45" s="190"/>
      <c r="E45" s="191"/>
      <c r="F45" s="161"/>
      <c r="G45" s="161"/>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299</v>
      </c>
      <c r="AH45" s="152">
        <v>0</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4" t="s">
        <v>399</v>
      </c>
      <c r="D46" s="190"/>
      <c r="E46" s="191">
        <v>459</v>
      </c>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0</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403</v>
      </c>
      <c r="D47" s="190"/>
      <c r="E47" s="191"/>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194" t="s">
        <v>404</v>
      </c>
      <c r="D48" s="190"/>
      <c r="E48" s="191">
        <v>15.61</v>
      </c>
      <c r="F48" s="161"/>
      <c r="G48" s="161"/>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299</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69">
        <v>9</v>
      </c>
      <c r="B49" s="170" t="s">
        <v>422</v>
      </c>
      <c r="C49" s="186" t="s">
        <v>423</v>
      </c>
      <c r="D49" s="171" t="s">
        <v>424</v>
      </c>
      <c r="E49" s="172">
        <v>154</v>
      </c>
      <c r="F49" s="173"/>
      <c r="G49" s="174">
        <f>ROUND(E49*F49,2)</f>
        <v>0</v>
      </c>
      <c r="H49" s="173"/>
      <c r="I49" s="174">
        <f>ROUND(E49*H49,2)</f>
        <v>0</v>
      </c>
      <c r="J49" s="173"/>
      <c r="K49" s="174">
        <f>ROUND(E49*J49,2)</f>
        <v>0</v>
      </c>
      <c r="L49" s="174">
        <v>21</v>
      </c>
      <c r="M49" s="174">
        <f>G49*(1+L49/100)</f>
        <v>0</v>
      </c>
      <c r="N49" s="174">
        <v>1</v>
      </c>
      <c r="O49" s="174">
        <f>ROUND(E49*N49,2)</f>
        <v>154</v>
      </c>
      <c r="P49" s="174">
        <v>0</v>
      </c>
      <c r="Q49" s="174">
        <f>ROUND(E49*P49,2)</f>
        <v>0</v>
      </c>
      <c r="R49" s="174" t="s">
        <v>326</v>
      </c>
      <c r="S49" s="174" t="s">
        <v>261</v>
      </c>
      <c r="T49" s="175" t="s">
        <v>261</v>
      </c>
      <c r="U49" s="161">
        <v>0</v>
      </c>
      <c r="V49" s="161">
        <f>ROUND(E49*U49,2)</f>
        <v>0</v>
      </c>
      <c r="W49" s="161"/>
      <c r="X49" s="152"/>
      <c r="Y49" s="152"/>
      <c r="Z49" s="152"/>
      <c r="AA49" s="152"/>
      <c r="AB49" s="152"/>
      <c r="AC49" s="152"/>
      <c r="AD49" s="152"/>
      <c r="AE49" s="152"/>
      <c r="AF49" s="152"/>
      <c r="AG49" s="152" t="s">
        <v>327</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4" t="s">
        <v>417</v>
      </c>
      <c r="D50" s="190"/>
      <c r="E50" s="191"/>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5" t="s">
        <v>308</v>
      </c>
      <c r="D51" s="192"/>
      <c r="E51" s="193"/>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6" t="s">
        <v>425</v>
      </c>
      <c r="D52" s="192"/>
      <c r="E52" s="193">
        <v>30</v>
      </c>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2</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6" t="s">
        <v>426</v>
      </c>
      <c r="D53" s="192"/>
      <c r="E53" s="193">
        <v>40</v>
      </c>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2</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5" t="s">
        <v>310</v>
      </c>
      <c r="D54" s="192"/>
      <c r="E54" s="193"/>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427</v>
      </c>
      <c r="D55" s="190"/>
      <c r="E55" s="191">
        <v>154</v>
      </c>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x14ac:dyDescent="0.2">
      <c r="A56" s="163" t="s">
        <v>249</v>
      </c>
      <c r="B56" s="164" t="s">
        <v>152</v>
      </c>
      <c r="C56" s="184" t="s">
        <v>153</v>
      </c>
      <c r="D56" s="165"/>
      <c r="E56" s="166"/>
      <c r="F56" s="167"/>
      <c r="G56" s="167">
        <f>SUMIF(AG57:AG66,"&lt;&gt;NOR",G57:G66)</f>
        <v>0</v>
      </c>
      <c r="H56" s="167"/>
      <c r="I56" s="167">
        <f>SUM(I57:I66)</f>
        <v>0</v>
      </c>
      <c r="J56" s="167"/>
      <c r="K56" s="167">
        <f>SUM(K57:K66)</f>
        <v>0</v>
      </c>
      <c r="L56" s="167"/>
      <c r="M56" s="167">
        <f>SUM(M57:M66)</f>
        <v>0</v>
      </c>
      <c r="N56" s="167"/>
      <c r="O56" s="167">
        <f>SUM(O57:O66)</f>
        <v>40.369999999999997</v>
      </c>
      <c r="P56" s="167"/>
      <c r="Q56" s="167">
        <f>SUM(Q57:Q66)</f>
        <v>0</v>
      </c>
      <c r="R56" s="167"/>
      <c r="S56" s="167"/>
      <c r="T56" s="168"/>
      <c r="U56" s="162"/>
      <c r="V56" s="162">
        <f>SUM(V57:V66)</f>
        <v>29.53</v>
      </c>
      <c r="W56" s="162"/>
      <c r="AG56" t="s">
        <v>250</v>
      </c>
    </row>
    <row r="57" spans="1:60" outlineLevel="1" x14ac:dyDescent="0.2">
      <c r="A57" s="169">
        <v>10</v>
      </c>
      <c r="B57" s="170" t="s">
        <v>428</v>
      </c>
      <c r="C57" s="186" t="s">
        <v>429</v>
      </c>
      <c r="D57" s="171" t="s">
        <v>305</v>
      </c>
      <c r="E57" s="172">
        <v>15.6075</v>
      </c>
      <c r="F57" s="173"/>
      <c r="G57" s="174">
        <f>ROUND(E57*F57,2)</f>
        <v>0</v>
      </c>
      <c r="H57" s="173"/>
      <c r="I57" s="174">
        <f>ROUND(E57*H57,2)</f>
        <v>0</v>
      </c>
      <c r="J57" s="173"/>
      <c r="K57" s="174">
        <f>ROUND(E57*J57,2)</f>
        <v>0</v>
      </c>
      <c r="L57" s="174">
        <v>21</v>
      </c>
      <c r="M57" s="174">
        <f>G57*(1+L57/100)</f>
        <v>0</v>
      </c>
      <c r="N57" s="174">
        <v>2.5249999999999999</v>
      </c>
      <c r="O57" s="174">
        <f>ROUND(E57*N57,2)</f>
        <v>39.409999999999997</v>
      </c>
      <c r="P57" s="174">
        <v>0</v>
      </c>
      <c r="Q57" s="174">
        <f>ROUND(E57*P57,2)</f>
        <v>0</v>
      </c>
      <c r="R57" s="174" t="s">
        <v>430</v>
      </c>
      <c r="S57" s="174" t="s">
        <v>261</v>
      </c>
      <c r="T57" s="175" t="s">
        <v>261</v>
      </c>
      <c r="U57" s="161">
        <v>0.48</v>
      </c>
      <c r="V57" s="161">
        <f>ROUND(E57*U57,2)</f>
        <v>7.49</v>
      </c>
      <c r="W57" s="161"/>
      <c r="X57" s="152"/>
      <c r="Y57" s="152"/>
      <c r="Z57" s="152"/>
      <c r="AA57" s="152"/>
      <c r="AB57" s="152"/>
      <c r="AC57" s="152"/>
      <c r="AD57" s="152"/>
      <c r="AE57" s="152"/>
      <c r="AF57" s="152"/>
      <c r="AG57" s="152" t="s">
        <v>295</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254" t="s">
        <v>431</v>
      </c>
      <c r="D58" s="255"/>
      <c r="E58" s="255"/>
      <c r="F58" s="255"/>
      <c r="G58" s="255"/>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297</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4" t="s">
        <v>432</v>
      </c>
      <c r="D59" s="190"/>
      <c r="E59" s="191"/>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0</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404</v>
      </c>
      <c r="D60" s="190"/>
      <c r="E60" s="191">
        <v>15.61</v>
      </c>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69">
        <v>11</v>
      </c>
      <c r="B61" s="170" t="s">
        <v>433</v>
      </c>
      <c r="C61" s="186" t="s">
        <v>434</v>
      </c>
      <c r="D61" s="171" t="s">
        <v>350</v>
      </c>
      <c r="E61" s="172">
        <v>0.9365</v>
      </c>
      <c r="F61" s="173"/>
      <c r="G61" s="174">
        <f>ROUND(E61*F61,2)</f>
        <v>0</v>
      </c>
      <c r="H61" s="173"/>
      <c r="I61" s="174">
        <f>ROUND(E61*H61,2)</f>
        <v>0</v>
      </c>
      <c r="J61" s="173"/>
      <c r="K61" s="174">
        <f>ROUND(E61*J61,2)</f>
        <v>0</v>
      </c>
      <c r="L61" s="174">
        <v>21</v>
      </c>
      <c r="M61" s="174">
        <f>G61*(1+L61/100)</f>
        <v>0</v>
      </c>
      <c r="N61" s="174">
        <v>1.0211600000000001</v>
      </c>
      <c r="O61" s="174">
        <f>ROUND(E61*N61,2)</f>
        <v>0.96</v>
      </c>
      <c r="P61" s="174">
        <v>0</v>
      </c>
      <c r="Q61" s="174">
        <f>ROUND(E61*P61,2)</f>
        <v>0</v>
      </c>
      <c r="R61" s="174" t="s">
        <v>430</v>
      </c>
      <c r="S61" s="174" t="s">
        <v>261</v>
      </c>
      <c r="T61" s="175" t="s">
        <v>261</v>
      </c>
      <c r="U61" s="161">
        <v>23.530999999999999</v>
      </c>
      <c r="V61" s="161">
        <f>ROUND(E61*U61,2)</f>
        <v>22.04</v>
      </c>
      <c r="W61" s="161"/>
      <c r="X61" s="152"/>
      <c r="Y61" s="152"/>
      <c r="Z61" s="152"/>
      <c r="AA61" s="152"/>
      <c r="AB61" s="152"/>
      <c r="AC61" s="152"/>
      <c r="AD61" s="152"/>
      <c r="AE61" s="152"/>
      <c r="AF61" s="152"/>
      <c r="AG61" s="152" t="s">
        <v>295</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4" t="s">
        <v>432</v>
      </c>
      <c r="D62" s="190"/>
      <c r="E62" s="191"/>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5" t="s">
        <v>308</v>
      </c>
      <c r="D63" s="192"/>
      <c r="E63" s="193"/>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6" t="s">
        <v>435</v>
      </c>
      <c r="D64" s="192"/>
      <c r="E64" s="193">
        <v>15.61</v>
      </c>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2</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195" t="s">
        <v>310</v>
      </c>
      <c r="D65" s="192"/>
      <c r="E65" s="193"/>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4" t="s">
        <v>436</v>
      </c>
      <c r="D66" s="190"/>
      <c r="E66" s="191">
        <v>0.94</v>
      </c>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x14ac:dyDescent="0.2">
      <c r="A67" s="163" t="s">
        <v>249</v>
      </c>
      <c r="B67" s="164" t="s">
        <v>154</v>
      </c>
      <c r="C67" s="184" t="s">
        <v>155</v>
      </c>
      <c r="D67" s="165"/>
      <c r="E67" s="166"/>
      <c r="F67" s="167"/>
      <c r="G67" s="167">
        <f>SUMIF(AG68:AG73,"&lt;&gt;NOR",G68:G73)</f>
        <v>0</v>
      </c>
      <c r="H67" s="167"/>
      <c r="I67" s="167">
        <f>SUM(I68:I73)</f>
        <v>0</v>
      </c>
      <c r="J67" s="167"/>
      <c r="K67" s="167">
        <f>SUM(K68:K73)</f>
        <v>0</v>
      </c>
      <c r="L67" s="167"/>
      <c r="M67" s="167">
        <f>SUM(M68:M73)</f>
        <v>0</v>
      </c>
      <c r="N67" s="167"/>
      <c r="O67" s="167">
        <f>SUM(O68:O73)</f>
        <v>109.29</v>
      </c>
      <c r="P67" s="167"/>
      <c r="Q67" s="167">
        <f>SUM(Q68:Q73)</f>
        <v>0</v>
      </c>
      <c r="R67" s="167"/>
      <c r="S67" s="167"/>
      <c r="T67" s="168"/>
      <c r="U67" s="162"/>
      <c r="V67" s="162">
        <f>SUM(V68:V73)</f>
        <v>98.33</v>
      </c>
      <c r="W67" s="162"/>
      <c r="AG67" t="s">
        <v>250</v>
      </c>
    </row>
    <row r="68" spans="1:60" ht="22.5" outlineLevel="1" x14ac:dyDescent="0.2">
      <c r="A68" s="169">
        <v>12</v>
      </c>
      <c r="B68" s="170" t="s">
        <v>437</v>
      </c>
      <c r="C68" s="186" t="s">
        <v>438</v>
      </c>
      <c r="D68" s="171" t="s">
        <v>305</v>
      </c>
      <c r="E68" s="172">
        <v>46.822499999999998</v>
      </c>
      <c r="F68" s="173"/>
      <c r="G68" s="174">
        <f>ROUND(E68*F68,2)</f>
        <v>0</v>
      </c>
      <c r="H68" s="173"/>
      <c r="I68" s="174">
        <f>ROUND(E68*H68,2)</f>
        <v>0</v>
      </c>
      <c r="J68" s="173"/>
      <c r="K68" s="174">
        <f>ROUND(E68*J68,2)</f>
        <v>0</v>
      </c>
      <c r="L68" s="174">
        <v>21</v>
      </c>
      <c r="M68" s="174">
        <f>G68*(1+L68/100)</f>
        <v>0</v>
      </c>
      <c r="N68" s="174">
        <v>2.33413</v>
      </c>
      <c r="O68" s="174">
        <f>ROUND(E68*N68,2)</f>
        <v>109.29</v>
      </c>
      <c r="P68" s="174">
        <v>0</v>
      </c>
      <c r="Q68" s="174">
        <f>ROUND(E68*P68,2)</f>
        <v>0</v>
      </c>
      <c r="R68" s="174" t="s">
        <v>439</v>
      </c>
      <c r="S68" s="174" t="s">
        <v>261</v>
      </c>
      <c r="T68" s="175" t="s">
        <v>261</v>
      </c>
      <c r="U68" s="161">
        <v>2.1</v>
      </c>
      <c r="V68" s="161">
        <f>ROUND(E68*U68,2)</f>
        <v>98.33</v>
      </c>
      <c r="W68" s="161"/>
      <c r="X68" s="152"/>
      <c r="Y68" s="152"/>
      <c r="Z68" s="152"/>
      <c r="AA68" s="152"/>
      <c r="AB68" s="152"/>
      <c r="AC68" s="152"/>
      <c r="AD68" s="152"/>
      <c r="AE68" s="152"/>
      <c r="AF68" s="152"/>
      <c r="AG68" s="152" t="s">
        <v>295</v>
      </c>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ht="22.5" outlineLevel="1" x14ac:dyDescent="0.2">
      <c r="A69" s="159"/>
      <c r="B69" s="160"/>
      <c r="C69" s="254" t="s">
        <v>440</v>
      </c>
      <c r="D69" s="255"/>
      <c r="E69" s="255"/>
      <c r="F69" s="255"/>
      <c r="G69" s="255"/>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297</v>
      </c>
      <c r="AH69" s="152"/>
      <c r="AI69" s="152"/>
      <c r="AJ69" s="152"/>
      <c r="AK69" s="152"/>
      <c r="AL69" s="152"/>
      <c r="AM69" s="152"/>
      <c r="AN69" s="152"/>
      <c r="AO69" s="152"/>
      <c r="AP69" s="152"/>
      <c r="AQ69" s="152"/>
      <c r="AR69" s="152"/>
      <c r="AS69" s="152"/>
      <c r="AT69" s="152"/>
      <c r="AU69" s="152"/>
      <c r="AV69" s="152"/>
      <c r="AW69" s="152"/>
      <c r="AX69" s="152"/>
      <c r="AY69" s="152"/>
      <c r="AZ69" s="152"/>
      <c r="BA69" s="197" t="str">
        <f>C69</f>
        <v>a svařovaných sítí Al+Zn oka 100x100 mm, spirál, táhel, vazacího drátu včetně pomocného pracovního lešení o výšce podlahy do 1900 mm a pro zatížení do 1,5 kPa,</v>
      </c>
      <c r="BB69" s="152"/>
      <c r="BC69" s="152"/>
      <c r="BD69" s="152"/>
      <c r="BE69" s="152"/>
      <c r="BF69" s="152"/>
      <c r="BG69" s="152"/>
      <c r="BH69" s="152"/>
    </row>
    <row r="70" spans="1:60" outlineLevel="1" x14ac:dyDescent="0.2">
      <c r="A70" s="159"/>
      <c r="B70" s="160"/>
      <c r="C70" s="194" t="s">
        <v>441</v>
      </c>
      <c r="D70" s="190"/>
      <c r="E70" s="191"/>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194" t="s">
        <v>442</v>
      </c>
      <c r="D71" s="190"/>
      <c r="E71" s="191">
        <v>31.21</v>
      </c>
      <c r="F71" s="161"/>
      <c r="G71" s="161"/>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299</v>
      </c>
      <c r="AH71" s="152">
        <v>0</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59"/>
      <c r="B72" s="160"/>
      <c r="C72" s="194" t="s">
        <v>443</v>
      </c>
      <c r="D72" s="190"/>
      <c r="E72" s="191">
        <v>15.61</v>
      </c>
      <c r="F72" s="161"/>
      <c r="G72" s="161"/>
      <c r="H72" s="161"/>
      <c r="I72" s="161"/>
      <c r="J72" s="161"/>
      <c r="K72" s="161"/>
      <c r="L72" s="161"/>
      <c r="M72" s="161"/>
      <c r="N72" s="161"/>
      <c r="O72" s="161"/>
      <c r="P72" s="161"/>
      <c r="Q72" s="161"/>
      <c r="R72" s="161"/>
      <c r="S72" s="161"/>
      <c r="T72" s="161"/>
      <c r="U72" s="161"/>
      <c r="V72" s="161"/>
      <c r="W72" s="161"/>
      <c r="X72" s="152"/>
      <c r="Y72" s="152"/>
      <c r="Z72" s="152"/>
      <c r="AA72" s="152"/>
      <c r="AB72" s="152"/>
      <c r="AC72" s="152"/>
      <c r="AD72" s="152"/>
      <c r="AE72" s="152"/>
      <c r="AF72" s="152"/>
      <c r="AG72" s="152" t="s">
        <v>299</v>
      </c>
      <c r="AH72" s="152">
        <v>0</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76">
        <v>13</v>
      </c>
      <c r="B73" s="177" t="s">
        <v>444</v>
      </c>
      <c r="C73" s="185" t="s">
        <v>445</v>
      </c>
      <c r="D73" s="178" t="s">
        <v>446</v>
      </c>
      <c r="E73" s="179">
        <v>22</v>
      </c>
      <c r="F73" s="180"/>
      <c r="G73" s="181">
        <f>ROUND(E73*F73,2)</f>
        <v>0</v>
      </c>
      <c r="H73" s="180"/>
      <c r="I73" s="181">
        <f>ROUND(E73*H73,2)</f>
        <v>0</v>
      </c>
      <c r="J73" s="180"/>
      <c r="K73" s="181">
        <f>ROUND(E73*J73,2)</f>
        <v>0</v>
      </c>
      <c r="L73" s="181">
        <v>21</v>
      </c>
      <c r="M73" s="181">
        <f>G73*(1+L73/100)</f>
        <v>0</v>
      </c>
      <c r="N73" s="181">
        <v>0</v>
      </c>
      <c r="O73" s="181">
        <f>ROUND(E73*N73,2)</f>
        <v>0</v>
      </c>
      <c r="P73" s="181">
        <v>0</v>
      </c>
      <c r="Q73" s="181">
        <f>ROUND(E73*P73,2)</f>
        <v>0</v>
      </c>
      <c r="R73" s="181"/>
      <c r="S73" s="181" t="s">
        <v>254</v>
      </c>
      <c r="T73" s="182" t="s">
        <v>255</v>
      </c>
      <c r="U73" s="161">
        <v>0</v>
      </c>
      <c r="V73" s="161">
        <f>ROUND(E73*U73,2)</f>
        <v>0</v>
      </c>
      <c r="W73" s="161"/>
      <c r="X73" s="152"/>
      <c r="Y73" s="152"/>
      <c r="Z73" s="152"/>
      <c r="AA73" s="152"/>
      <c r="AB73" s="152"/>
      <c r="AC73" s="152"/>
      <c r="AD73" s="152"/>
      <c r="AE73" s="152"/>
      <c r="AF73" s="152"/>
      <c r="AG73" s="152" t="s">
        <v>295</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x14ac:dyDescent="0.2">
      <c r="A74" s="163" t="s">
        <v>249</v>
      </c>
      <c r="B74" s="164" t="s">
        <v>176</v>
      </c>
      <c r="C74" s="184" t="s">
        <v>177</v>
      </c>
      <c r="D74" s="165"/>
      <c r="E74" s="166"/>
      <c r="F74" s="167"/>
      <c r="G74" s="167">
        <f>SUMIF(AG75:AG78,"&lt;&gt;NOR",G75:G78)</f>
        <v>0</v>
      </c>
      <c r="H74" s="167"/>
      <c r="I74" s="167">
        <f>SUM(I75:I78)</f>
        <v>0</v>
      </c>
      <c r="J74" s="167"/>
      <c r="K74" s="167">
        <f>SUM(K75:K78)</f>
        <v>0</v>
      </c>
      <c r="L74" s="167"/>
      <c r="M74" s="167">
        <f>SUM(M75:M78)</f>
        <v>0</v>
      </c>
      <c r="N74" s="167"/>
      <c r="O74" s="167">
        <f>SUM(O75:O78)</f>
        <v>0</v>
      </c>
      <c r="P74" s="167"/>
      <c r="Q74" s="167">
        <f>SUM(Q75:Q78)</f>
        <v>0</v>
      </c>
      <c r="R74" s="167"/>
      <c r="S74" s="167"/>
      <c r="T74" s="168"/>
      <c r="U74" s="162"/>
      <c r="V74" s="162">
        <f>SUM(V75:V78)</f>
        <v>59.64</v>
      </c>
      <c r="W74" s="162"/>
      <c r="AG74" t="s">
        <v>250</v>
      </c>
    </row>
    <row r="75" spans="1:60" outlineLevel="1" x14ac:dyDescent="0.2">
      <c r="A75" s="169">
        <v>14</v>
      </c>
      <c r="B75" s="170" t="s">
        <v>447</v>
      </c>
      <c r="C75" s="186" t="s">
        <v>448</v>
      </c>
      <c r="D75" s="171" t="s">
        <v>350</v>
      </c>
      <c r="E75" s="172">
        <v>307.43722000000002</v>
      </c>
      <c r="F75" s="173"/>
      <c r="G75" s="174">
        <f>ROUND(E75*F75,2)</f>
        <v>0</v>
      </c>
      <c r="H75" s="173"/>
      <c r="I75" s="174">
        <f>ROUND(E75*H75,2)</f>
        <v>0</v>
      </c>
      <c r="J75" s="173"/>
      <c r="K75" s="174">
        <f>ROUND(E75*J75,2)</f>
        <v>0</v>
      </c>
      <c r="L75" s="174">
        <v>21</v>
      </c>
      <c r="M75" s="174">
        <f>G75*(1+L75/100)</f>
        <v>0</v>
      </c>
      <c r="N75" s="174">
        <v>0</v>
      </c>
      <c r="O75" s="174">
        <f>ROUND(E75*N75,2)</f>
        <v>0</v>
      </c>
      <c r="P75" s="174">
        <v>0</v>
      </c>
      <c r="Q75" s="174">
        <f>ROUND(E75*P75,2)</f>
        <v>0</v>
      </c>
      <c r="R75" s="174"/>
      <c r="S75" s="174" t="s">
        <v>261</v>
      </c>
      <c r="T75" s="175" t="s">
        <v>261</v>
      </c>
      <c r="U75" s="161">
        <v>0.19400000000000001</v>
      </c>
      <c r="V75" s="161">
        <f>ROUND(E75*U75,2)</f>
        <v>59.64</v>
      </c>
      <c r="W75" s="161"/>
      <c r="X75" s="152"/>
      <c r="Y75" s="152"/>
      <c r="Z75" s="152"/>
      <c r="AA75" s="152"/>
      <c r="AB75" s="152"/>
      <c r="AC75" s="152"/>
      <c r="AD75" s="152"/>
      <c r="AE75" s="152"/>
      <c r="AF75" s="152"/>
      <c r="AG75" s="152" t="s">
        <v>351</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4" t="s">
        <v>353</v>
      </c>
      <c r="D76" s="190"/>
      <c r="E76" s="191"/>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v>0</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4" t="s">
        <v>449</v>
      </c>
      <c r="D77" s="190"/>
      <c r="E77" s="191"/>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0</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4" t="s">
        <v>450</v>
      </c>
      <c r="D78" s="190"/>
      <c r="E78" s="191">
        <v>307.43722000000002</v>
      </c>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v>0</v>
      </c>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x14ac:dyDescent="0.2">
      <c r="A79" s="5"/>
      <c r="B79" s="6"/>
      <c r="C79" s="187"/>
      <c r="D79" s="8"/>
      <c r="E79" s="5"/>
      <c r="F79" s="5"/>
      <c r="G79" s="5"/>
      <c r="H79" s="5"/>
      <c r="I79" s="5"/>
      <c r="J79" s="5"/>
      <c r="K79" s="5"/>
      <c r="L79" s="5"/>
      <c r="M79" s="5"/>
      <c r="N79" s="5"/>
      <c r="O79" s="5"/>
      <c r="P79" s="5"/>
      <c r="Q79" s="5"/>
      <c r="R79" s="5"/>
      <c r="S79" s="5"/>
      <c r="T79" s="5"/>
      <c r="U79" s="5"/>
      <c r="V79" s="5"/>
      <c r="W79" s="5"/>
      <c r="AE79">
        <v>15</v>
      </c>
      <c r="AF79">
        <v>21</v>
      </c>
    </row>
    <row r="80" spans="1:60" x14ac:dyDescent="0.2">
      <c r="A80" s="155"/>
      <c r="B80" s="156" t="s">
        <v>29</v>
      </c>
      <c r="C80" s="188"/>
      <c r="D80" s="157"/>
      <c r="E80" s="158"/>
      <c r="F80" s="158"/>
      <c r="G80" s="183">
        <f>G8+G56+G67+G74</f>
        <v>0</v>
      </c>
      <c r="H80" s="5"/>
      <c r="I80" s="5"/>
      <c r="J80" s="5"/>
      <c r="K80" s="5"/>
      <c r="L80" s="5"/>
      <c r="M80" s="5"/>
      <c r="N80" s="5"/>
      <c r="O80" s="5"/>
      <c r="P80" s="5"/>
      <c r="Q80" s="5"/>
      <c r="R80" s="5"/>
      <c r="S80" s="5"/>
      <c r="T80" s="5"/>
      <c r="U80" s="5"/>
      <c r="V80" s="5"/>
      <c r="W80" s="5"/>
      <c r="AE80">
        <f>SUMIF(L7:L78,AE79,G7:G78)</f>
        <v>0</v>
      </c>
      <c r="AF80">
        <f>SUMIF(L7:L78,AF79,G7:G78)</f>
        <v>0</v>
      </c>
      <c r="AG80" t="s">
        <v>288</v>
      </c>
    </row>
    <row r="81" spans="1:33" x14ac:dyDescent="0.2">
      <c r="A81" s="253" t="s">
        <v>386</v>
      </c>
      <c r="B81" s="253"/>
      <c r="C81" s="187"/>
      <c r="D81" s="8"/>
      <c r="E81" s="5"/>
      <c r="F81" s="5"/>
      <c r="G81" s="5"/>
      <c r="H81" s="5"/>
      <c r="I81" s="5"/>
      <c r="J81" s="5"/>
      <c r="K81" s="5"/>
      <c r="L81" s="5"/>
      <c r="M81" s="5"/>
      <c r="N81" s="5"/>
      <c r="O81" s="5"/>
      <c r="P81" s="5"/>
      <c r="Q81" s="5"/>
      <c r="R81" s="5"/>
      <c r="S81" s="5"/>
      <c r="T81" s="5"/>
      <c r="U81" s="5"/>
      <c r="V81" s="5"/>
      <c r="W81" s="5"/>
    </row>
    <row r="82" spans="1:33" x14ac:dyDescent="0.2">
      <c r="A82" s="5"/>
      <c r="B82" s="6" t="s">
        <v>451</v>
      </c>
      <c r="C82" s="187" t="s">
        <v>452</v>
      </c>
      <c r="D82" s="8"/>
      <c r="E82" s="5"/>
      <c r="F82" s="5"/>
      <c r="G82" s="5"/>
      <c r="H82" s="5"/>
      <c r="I82" s="5"/>
      <c r="J82" s="5"/>
      <c r="K82" s="5"/>
      <c r="L82" s="5"/>
      <c r="M82" s="5"/>
      <c r="N82" s="5"/>
      <c r="O82" s="5"/>
      <c r="P82" s="5"/>
      <c r="Q82" s="5"/>
      <c r="R82" s="5"/>
      <c r="S82" s="5"/>
      <c r="T82" s="5"/>
      <c r="U82" s="5"/>
      <c r="V82" s="5"/>
      <c r="W82" s="5"/>
      <c r="AG82" t="s">
        <v>389</v>
      </c>
    </row>
    <row r="83" spans="1:33" x14ac:dyDescent="0.2">
      <c r="A83" s="5"/>
      <c r="B83" s="6" t="s">
        <v>453</v>
      </c>
      <c r="C83" s="187" t="s">
        <v>454</v>
      </c>
      <c r="D83" s="8"/>
      <c r="E83" s="5"/>
      <c r="F83" s="5"/>
      <c r="G83" s="5"/>
      <c r="H83" s="5"/>
      <c r="I83" s="5"/>
      <c r="J83" s="5"/>
      <c r="K83" s="5"/>
      <c r="L83" s="5"/>
      <c r="M83" s="5"/>
      <c r="N83" s="5"/>
      <c r="O83" s="5"/>
      <c r="P83" s="5"/>
      <c r="Q83" s="5"/>
      <c r="R83" s="5"/>
      <c r="S83" s="5"/>
      <c r="T83" s="5"/>
      <c r="U83" s="5"/>
      <c r="V83" s="5"/>
      <c r="W83" s="5"/>
      <c r="AG83" t="s">
        <v>392</v>
      </c>
    </row>
    <row r="84" spans="1:33" x14ac:dyDescent="0.2">
      <c r="A84" s="5"/>
      <c r="B84" s="6"/>
      <c r="C84" s="187" t="s">
        <v>393</v>
      </c>
      <c r="D84" s="8"/>
      <c r="E84" s="5"/>
      <c r="F84" s="5"/>
      <c r="G84" s="5"/>
      <c r="H84" s="5"/>
      <c r="I84" s="5"/>
      <c r="J84" s="5"/>
      <c r="K84" s="5"/>
      <c r="L84" s="5"/>
      <c r="M84" s="5"/>
      <c r="N84" s="5"/>
      <c r="O84" s="5"/>
      <c r="P84" s="5"/>
      <c r="Q84" s="5"/>
      <c r="R84" s="5"/>
      <c r="S84" s="5"/>
      <c r="T84" s="5"/>
      <c r="U84" s="5"/>
      <c r="V84" s="5"/>
      <c r="W84" s="5"/>
      <c r="AG84" t="s">
        <v>394</v>
      </c>
    </row>
    <row r="85" spans="1:33" x14ac:dyDescent="0.2">
      <c r="A85" s="5"/>
      <c r="B85" s="6"/>
      <c r="C85" s="187"/>
      <c r="D85" s="8"/>
      <c r="E85" s="5"/>
      <c r="F85" s="5"/>
      <c r="G85" s="5"/>
      <c r="H85" s="5"/>
      <c r="I85" s="5"/>
      <c r="J85" s="5"/>
      <c r="K85" s="5"/>
      <c r="L85" s="5"/>
      <c r="M85" s="5"/>
      <c r="N85" s="5"/>
      <c r="O85" s="5"/>
      <c r="P85" s="5"/>
      <c r="Q85" s="5"/>
      <c r="R85" s="5"/>
      <c r="S85" s="5"/>
      <c r="T85" s="5"/>
      <c r="U85" s="5"/>
      <c r="V85" s="5"/>
      <c r="W85" s="5"/>
    </row>
    <row r="86" spans="1:33" x14ac:dyDescent="0.2">
      <c r="C86" s="189"/>
      <c r="D86" s="143"/>
      <c r="AG86" t="s">
        <v>289</v>
      </c>
    </row>
    <row r="87" spans="1:33" x14ac:dyDescent="0.2">
      <c r="D87" s="143"/>
    </row>
    <row r="88" spans="1:33" x14ac:dyDescent="0.2">
      <c r="D88" s="143"/>
    </row>
    <row r="89" spans="1:33" x14ac:dyDescent="0.2">
      <c r="D89" s="143"/>
    </row>
    <row r="90" spans="1:33" x14ac:dyDescent="0.2">
      <c r="D90" s="143"/>
    </row>
    <row r="91" spans="1:33" x14ac:dyDescent="0.2">
      <c r="D91" s="143"/>
    </row>
    <row r="92" spans="1:33" x14ac:dyDescent="0.2">
      <c r="D92" s="143"/>
    </row>
    <row r="93" spans="1:33" x14ac:dyDescent="0.2">
      <c r="D93" s="143"/>
    </row>
    <row r="94" spans="1:33" x14ac:dyDescent="0.2">
      <c r="D94" s="143"/>
    </row>
    <row r="95" spans="1:33" x14ac:dyDescent="0.2">
      <c r="D95" s="143"/>
    </row>
    <row r="96" spans="1:33" x14ac:dyDescent="0.2">
      <c r="D96" s="143"/>
    </row>
    <row r="97" spans="4:4" x14ac:dyDescent="0.2">
      <c r="D97" s="143"/>
    </row>
    <row r="98" spans="4:4" x14ac:dyDescent="0.2">
      <c r="D98" s="143"/>
    </row>
    <row r="99" spans="4:4" x14ac:dyDescent="0.2">
      <c r="D99" s="143"/>
    </row>
    <row r="100" spans="4:4" x14ac:dyDescent="0.2">
      <c r="D100" s="143"/>
    </row>
    <row r="101" spans="4:4" x14ac:dyDescent="0.2">
      <c r="D101" s="143"/>
    </row>
    <row r="102" spans="4:4" x14ac:dyDescent="0.2">
      <c r="D102" s="143"/>
    </row>
    <row r="103" spans="4:4" x14ac:dyDescent="0.2">
      <c r="D103" s="143"/>
    </row>
    <row r="104" spans="4:4" x14ac:dyDescent="0.2">
      <c r="D104" s="143"/>
    </row>
    <row r="105" spans="4:4" x14ac:dyDescent="0.2">
      <c r="D105" s="143"/>
    </row>
    <row r="106" spans="4:4" x14ac:dyDescent="0.2">
      <c r="D106" s="143"/>
    </row>
    <row r="107" spans="4:4" x14ac:dyDescent="0.2">
      <c r="D107" s="143"/>
    </row>
    <row r="108" spans="4:4" x14ac:dyDescent="0.2">
      <c r="D108" s="143"/>
    </row>
    <row r="109" spans="4:4" x14ac:dyDescent="0.2">
      <c r="D109" s="143"/>
    </row>
    <row r="110" spans="4:4" x14ac:dyDescent="0.2">
      <c r="D110" s="143"/>
    </row>
    <row r="111" spans="4:4" x14ac:dyDescent="0.2">
      <c r="D111" s="143"/>
    </row>
    <row r="112" spans="4:4" x14ac:dyDescent="0.2">
      <c r="D112" s="143"/>
    </row>
    <row r="113" spans="4:4" x14ac:dyDescent="0.2">
      <c r="D113" s="143"/>
    </row>
    <row r="114" spans="4:4" x14ac:dyDescent="0.2">
      <c r="D114" s="143"/>
    </row>
    <row r="115" spans="4:4" x14ac:dyDescent="0.2">
      <c r="D115" s="143"/>
    </row>
    <row r="116" spans="4:4" x14ac:dyDescent="0.2">
      <c r="D116" s="143"/>
    </row>
    <row r="117" spans="4:4" x14ac:dyDescent="0.2">
      <c r="D117" s="143"/>
    </row>
    <row r="118" spans="4:4" x14ac:dyDescent="0.2">
      <c r="D118" s="143"/>
    </row>
    <row r="119" spans="4:4" x14ac:dyDescent="0.2">
      <c r="D119" s="143"/>
    </row>
    <row r="120" spans="4:4" x14ac:dyDescent="0.2">
      <c r="D120" s="143"/>
    </row>
    <row r="121" spans="4:4" x14ac:dyDescent="0.2">
      <c r="D121" s="143"/>
    </row>
    <row r="122" spans="4:4" x14ac:dyDescent="0.2">
      <c r="D122" s="143"/>
    </row>
    <row r="123" spans="4:4" x14ac:dyDescent="0.2">
      <c r="D123" s="143"/>
    </row>
    <row r="124" spans="4:4" x14ac:dyDescent="0.2">
      <c r="D124" s="143"/>
    </row>
    <row r="125" spans="4:4" x14ac:dyDescent="0.2">
      <c r="D125" s="143"/>
    </row>
    <row r="126" spans="4:4" x14ac:dyDescent="0.2">
      <c r="D126" s="143"/>
    </row>
    <row r="127" spans="4:4" x14ac:dyDescent="0.2">
      <c r="D127" s="143"/>
    </row>
    <row r="128" spans="4:4"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12">
    <mergeCell ref="A1:G1"/>
    <mergeCell ref="C2:G2"/>
    <mergeCell ref="C3:G3"/>
    <mergeCell ref="C4:G4"/>
    <mergeCell ref="A81:B81"/>
    <mergeCell ref="C10:G10"/>
    <mergeCell ref="C14:G14"/>
    <mergeCell ref="C18:G18"/>
    <mergeCell ref="C24:G24"/>
    <mergeCell ref="C40:G40"/>
    <mergeCell ref="C58:G58"/>
    <mergeCell ref="C69:G6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62</v>
      </c>
      <c r="C3" s="247" t="s">
        <v>63</v>
      </c>
      <c r="D3" s="248"/>
      <c r="E3" s="248"/>
      <c r="F3" s="248"/>
      <c r="G3" s="249"/>
      <c r="AC3" s="90" t="s">
        <v>225</v>
      </c>
      <c r="AG3" t="s">
        <v>227</v>
      </c>
    </row>
    <row r="4" spans="1:60" ht="24.95" customHeight="1" x14ac:dyDescent="0.2">
      <c r="A4" s="145" t="s">
        <v>9</v>
      </c>
      <c r="B4" s="146" t="s">
        <v>62</v>
      </c>
      <c r="C4" s="250" t="s">
        <v>63</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SUMIF(AG9:AG44,"&lt;&gt;NOR",G9:G44)</f>
        <v>0</v>
      </c>
      <c r="H8" s="167"/>
      <c r="I8" s="167">
        <f>SUM(I9:I44)</f>
        <v>0</v>
      </c>
      <c r="J8" s="167"/>
      <c r="K8" s="167">
        <f>SUM(K9:K44)</f>
        <v>0</v>
      </c>
      <c r="L8" s="167"/>
      <c r="M8" s="167">
        <f>SUM(M9:M44)</f>
        <v>0</v>
      </c>
      <c r="N8" s="167"/>
      <c r="O8" s="167">
        <f>SUM(O9:O44)</f>
        <v>0.03</v>
      </c>
      <c r="P8" s="167"/>
      <c r="Q8" s="167">
        <f>SUM(Q9:Q44)</f>
        <v>0</v>
      </c>
      <c r="R8" s="167"/>
      <c r="S8" s="167"/>
      <c r="T8" s="168"/>
      <c r="U8" s="162"/>
      <c r="V8" s="162">
        <f>SUM(V9:V44)</f>
        <v>191.70999999999998</v>
      </c>
      <c r="W8" s="162"/>
      <c r="AG8" t="s">
        <v>250</v>
      </c>
    </row>
    <row r="9" spans="1:60" outlineLevel="1" x14ac:dyDescent="0.2">
      <c r="A9" s="169">
        <v>1</v>
      </c>
      <c r="B9" s="170" t="s">
        <v>455</v>
      </c>
      <c r="C9" s="186" t="s">
        <v>456</v>
      </c>
      <c r="D9" s="171" t="s">
        <v>446</v>
      </c>
      <c r="E9" s="172">
        <v>10</v>
      </c>
      <c r="F9" s="173"/>
      <c r="G9" s="174">
        <f>ROUND(E9*F9,2)</f>
        <v>0</v>
      </c>
      <c r="H9" s="173"/>
      <c r="I9" s="174">
        <f>ROUND(E9*H9,2)</f>
        <v>0</v>
      </c>
      <c r="J9" s="173"/>
      <c r="K9" s="174">
        <f>ROUND(E9*J9,2)</f>
        <v>0</v>
      </c>
      <c r="L9" s="174">
        <v>21</v>
      </c>
      <c r="M9" s="174">
        <f>G9*(1+L9/100)</f>
        <v>0</v>
      </c>
      <c r="N9" s="174">
        <v>2.99E-3</v>
      </c>
      <c r="O9" s="174">
        <f>ROUND(E9*N9,2)</f>
        <v>0.03</v>
      </c>
      <c r="P9" s="174">
        <v>0</v>
      </c>
      <c r="Q9" s="174">
        <f>ROUND(E9*P9,2)</f>
        <v>0</v>
      </c>
      <c r="R9" s="174" t="s">
        <v>294</v>
      </c>
      <c r="S9" s="174" t="s">
        <v>261</v>
      </c>
      <c r="T9" s="175" t="s">
        <v>261</v>
      </c>
      <c r="U9" s="161">
        <v>1.7</v>
      </c>
      <c r="V9" s="161">
        <f>ROUND(E9*U9,2)</f>
        <v>17</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457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256" t="s">
        <v>458</v>
      </c>
      <c r="D11" s="257"/>
      <c r="E11" s="257"/>
      <c r="F11" s="257"/>
      <c r="G11" s="257"/>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297</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ht="22.5" outlineLevel="1" x14ac:dyDescent="0.2">
      <c r="A12" s="169">
        <v>2</v>
      </c>
      <c r="B12" s="170" t="s">
        <v>459</v>
      </c>
      <c r="C12" s="186" t="s">
        <v>460</v>
      </c>
      <c r="D12" s="171" t="s">
        <v>446</v>
      </c>
      <c r="E12" s="172">
        <v>10</v>
      </c>
      <c r="F12" s="173"/>
      <c r="G12" s="174">
        <f>ROUND(E12*F12,2)</f>
        <v>0</v>
      </c>
      <c r="H12" s="173"/>
      <c r="I12" s="174">
        <f>ROUND(E12*H12,2)</f>
        <v>0</v>
      </c>
      <c r="J12" s="173"/>
      <c r="K12" s="174">
        <f>ROUND(E12*J12,2)</f>
        <v>0</v>
      </c>
      <c r="L12" s="174">
        <v>21</v>
      </c>
      <c r="M12" s="174">
        <f>G12*(1+L12/100)</f>
        <v>0</v>
      </c>
      <c r="N12" s="174">
        <v>0</v>
      </c>
      <c r="O12" s="174">
        <f>ROUND(E12*N12,2)</f>
        <v>0</v>
      </c>
      <c r="P12" s="174">
        <v>0</v>
      </c>
      <c r="Q12" s="174">
        <f>ROUND(E12*P12,2)</f>
        <v>0</v>
      </c>
      <c r="R12" s="174" t="s">
        <v>294</v>
      </c>
      <c r="S12" s="174" t="s">
        <v>261</v>
      </c>
      <c r="T12" s="175" t="s">
        <v>261</v>
      </c>
      <c r="U12" s="161">
        <v>1.26</v>
      </c>
      <c r="V12" s="161">
        <f>ROUND(E12*U12,2)</f>
        <v>12.6</v>
      </c>
      <c r="W12" s="161"/>
      <c r="X12" s="152"/>
      <c r="Y12" s="152"/>
      <c r="Z12" s="152"/>
      <c r="AA12" s="152"/>
      <c r="AB12" s="152"/>
      <c r="AC12" s="152"/>
      <c r="AD12" s="152"/>
      <c r="AE12" s="152"/>
      <c r="AF12" s="152"/>
      <c r="AG12" s="152" t="s">
        <v>295</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ht="22.5" outlineLevel="1" x14ac:dyDescent="0.2">
      <c r="A13" s="159"/>
      <c r="B13" s="160"/>
      <c r="C13" s="254" t="s">
        <v>461</v>
      </c>
      <c r="D13" s="255"/>
      <c r="E13" s="255"/>
      <c r="F13" s="255"/>
      <c r="G13" s="255"/>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297</v>
      </c>
      <c r="AH13" s="152"/>
      <c r="AI13" s="152"/>
      <c r="AJ13" s="152"/>
      <c r="AK13" s="152"/>
      <c r="AL13" s="152"/>
      <c r="AM13" s="152"/>
      <c r="AN13" s="152"/>
      <c r="AO13" s="152"/>
      <c r="AP13" s="152"/>
      <c r="AQ13" s="152"/>
      <c r="AR13" s="152"/>
      <c r="AS13" s="152"/>
      <c r="AT13" s="152"/>
      <c r="AU13" s="152"/>
      <c r="AV13" s="152"/>
      <c r="AW13" s="152"/>
      <c r="AX13" s="152"/>
      <c r="AY13" s="152"/>
      <c r="AZ13" s="152"/>
      <c r="BA13" s="197" t="str">
        <f>C13</f>
        <v>s odřezáním kmene a odvětvením, včetně případného odklizení kmene a větví na oddělené hromady na vzdálenost do 50 m nebo s naložením na dopravní prostředek,</v>
      </c>
      <c r="BB13" s="152"/>
      <c r="BC13" s="152"/>
      <c r="BD13" s="152"/>
      <c r="BE13" s="152"/>
      <c r="BF13" s="152"/>
      <c r="BG13" s="152"/>
      <c r="BH13" s="152"/>
    </row>
    <row r="14" spans="1:60" ht="22.5" outlineLevel="1" x14ac:dyDescent="0.2">
      <c r="A14" s="169">
        <v>3</v>
      </c>
      <c r="B14" s="170" t="s">
        <v>462</v>
      </c>
      <c r="C14" s="186" t="s">
        <v>463</v>
      </c>
      <c r="D14" s="171" t="s">
        <v>446</v>
      </c>
      <c r="E14" s="172">
        <v>10</v>
      </c>
      <c r="F14" s="173"/>
      <c r="G14" s="174">
        <f>ROUND(E14*F14,2)</f>
        <v>0</v>
      </c>
      <c r="H14" s="173"/>
      <c r="I14" s="174">
        <f>ROUND(E14*H14,2)</f>
        <v>0</v>
      </c>
      <c r="J14" s="173"/>
      <c r="K14" s="174">
        <f>ROUND(E14*J14,2)</f>
        <v>0</v>
      </c>
      <c r="L14" s="174">
        <v>21</v>
      </c>
      <c r="M14" s="174">
        <f>G14*(1+L14/100)</f>
        <v>0</v>
      </c>
      <c r="N14" s="174">
        <v>1E-4</v>
      </c>
      <c r="O14" s="174">
        <f>ROUND(E14*N14,2)</f>
        <v>0</v>
      </c>
      <c r="P14" s="174">
        <v>0</v>
      </c>
      <c r="Q14" s="174">
        <f>ROUND(E14*P14,2)</f>
        <v>0</v>
      </c>
      <c r="R14" s="174" t="s">
        <v>294</v>
      </c>
      <c r="S14" s="174" t="s">
        <v>261</v>
      </c>
      <c r="T14" s="175" t="s">
        <v>261</v>
      </c>
      <c r="U14" s="161">
        <v>4.5529999999999999</v>
      </c>
      <c r="V14" s="161">
        <f>ROUND(E14*U14,2)</f>
        <v>45.53</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ht="22.5" outlineLevel="1" x14ac:dyDescent="0.2">
      <c r="A15" s="159"/>
      <c r="B15" s="160"/>
      <c r="C15" s="254" t="s">
        <v>464</v>
      </c>
      <c r="D15" s="255"/>
      <c r="E15" s="255"/>
      <c r="F15" s="255"/>
      <c r="G15" s="255"/>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297</v>
      </c>
      <c r="AH15" s="152"/>
      <c r="AI15" s="152"/>
      <c r="AJ15" s="152"/>
      <c r="AK15" s="152"/>
      <c r="AL15" s="152"/>
      <c r="AM15" s="152"/>
      <c r="AN15" s="152"/>
      <c r="AO15" s="152"/>
      <c r="AP15" s="152"/>
      <c r="AQ15" s="152"/>
      <c r="AR15" s="152"/>
      <c r="AS15" s="152"/>
      <c r="AT15" s="152"/>
      <c r="AU15" s="152"/>
      <c r="AV15" s="152"/>
      <c r="AW15" s="152"/>
      <c r="AX15" s="152"/>
      <c r="AY15" s="152"/>
      <c r="AZ15" s="152"/>
      <c r="BA15" s="197" t="str">
        <f>C15</f>
        <v>s jejich vykopáním nebo vytrháním, s přesekáním kořenů a s případným nutným přemístěním pařezů na hromady do vzdálenosti do 50 m nebo s naložením na dopravní prostředek,</v>
      </c>
      <c r="BB15" s="152"/>
      <c r="BC15" s="152"/>
      <c r="BD15" s="152"/>
      <c r="BE15" s="152"/>
      <c r="BF15" s="152"/>
      <c r="BG15" s="152"/>
      <c r="BH15" s="152"/>
    </row>
    <row r="16" spans="1:60" ht="22.5" outlineLevel="1" x14ac:dyDescent="0.2">
      <c r="A16" s="169">
        <v>4</v>
      </c>
      <c r="B16" s="170" t="s">
        <v>465</v>
      </c>
      <c r="C16" s="186" t="s">
        <v>466</v>
      </c>
      <c r="D16" s="171" t="s">
        <v>305</v>
      </c>
      <c r="E16" s="172">
        <v>122</v>
      </c>
      <c r="F16" s="173"/>
      <c r="G16" s="174">
        <f>ROUND(E16*F16,2)</f>
        <v>0</v>
      </c>
      <c r="H16" s="173"/>
      <c r="I16" s="174">
        <f>ROUND(E16*H16,2)</f>
        <v>0</v>
      </c>
      <c r="J16" s="173"/>
      <c r="K16" s="174">
        <f>ROUND(E16*J16,2)</f>
        <v>0</v>
      </c>
      <c r="L16" s="174">
        <v>21</v>
      </c>
      <c r="M16" s="174">
        <f>G16*(1+L16/100)</f>
        <v>0</v>
      </c>
      <c r="N16" s="174">
        <v>0</v>
      </c>
      <c r="O16" s="174">
        <f>ROUND(E16*N16,2)</f>
        <v>0</v>
      </c>
      <c r="P16" s="174">
        <v>0</v>
      </c>
      <c r="Q16" s="174">
        <f>ROUND(E16*P16,2)</f>
        <v>0</v>
      </c>
      <c r="R16" s="174" t="s">
        <v>294</v>
      </c>
      <c r="S16" s="174" t="s">
        <v>261</v>
      </c>
      <c r="T16" s="175" t="s">
        <v>261</v>
      </c>
      <c r="U16" s="161">
        <v>0.187</v>
      </c>
      <c r="V16" s="161">
        <f>ROUND(E16*U16,2)</f>
        <v>22.81</v>
      </c>
      <c r="W16" s="161"/>
      <c r="X16" s="152"/>
      <c r="Y16" s="152"/>
      <c r="Z16" s="152"/>
      <c r="AA16" s="152"/>
      <c r="AB16" s="152"/>
      <c r="AC16" s="152"/>
      <c r="AD16" s="152"/>
      <c r="AE16" s="152"/>
      <c r="AF16" s="152"/>
      <c r="AG16" s="152" t="s">
        <v>295</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254" t="s">
        <v>397</v>
      </c>
      <c r="D17" s="255"/>
      <c r="E17" s="255"/>
      <c r="F17" s="255"/>
      <c r="G17" s="255"/>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297</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467</v>
      </c>
      <c r="D18" s="190"/>
      <c r="E18" s="191"/>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194" t="s">
        <v>468</v>
      </c>
      <c r="D19" s="190"/>
      <c r="E19" s="191">
        <v>122</v>
      </c>
      <c r="F19" s="161"/>
      <c r="G19" s="161"/>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299</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69">
        <v>5</v>
      </c>
      <c r="B20" s="170" t="s">
        <v>469</v>
      </c>
      <c r="C20" s="186" t="s">
        <v>470</v>
      </c>
      <c r="D20" s="171" t="s">
        <v>305</v>
      </c>
      <c r="E20" s="172">
        <v>122</v>
      </c>
      <c r="F20" s="173"/>
      <c r="G20" s="174">
        <f>ROUND(E20*F20,2)</f>
        <v>0</v>
      </c>
      <c r="H20" s="173"/>
      <c r="I20" s="174">
        <f>ROUND(E20*H20,2)</f>
        <v>0</v>
      </c>
      <c r="J20" s="173"/>
      <c r="K20" s="174">
        <f>ROUND(E20*J20,2)</f>
        <v>0</v>
      </c>
      <c r="L20" s="174">
        <v>21</v>
      </c>
      <c r="M20" s="174">
        <f>G20*(1+L20/100)</f>
        <v>0</v>
      </c>
      <c r="N20" s="174">
        <v>0</v>
      </c>
      <c r="O20" s="174">
        <f>ROUND(E20*N20,2)</f>
        <v>0</v>
      </c>
      <c r="P20" s="174">
        <v>0</v>
      </c>
      <c r="Q20" s="174">
        <f>ROUND(E20*P20,2)</f>
        <v>0</v>
      </c>
      <c r="R20" s="174" t="s">
        <v>294</v>
      </c>
      <c r="S20" s="174" t="s">
        <v>261</v>
      </c>
      <c r="T20" s="175" t="s">
        <v>261</v>
      </c>
      <c r="U20" s="161">
        <v>0.34499999999999997</v>
      </c>
      <c r="V20" s="161">
        <f>ROUND(E20*U20,2)</f>
        <v>42.09</v>
      </c>
      <c r="W20" s="161"/>
      <c r="X20" s="152"/>
      <c r="Y20" s="152"/>
      <c r="Z20" s="152"/>
      <c r="AA20" s="152"/>
      <c r="AB20" s="152"/>
      <c r="AC20" s="152"/>
      <c r="AD20" s="152"/>
      <c r="AE20" s="152"/>
      <c r="AF20" s="152"/>
      <c r="AG20" s="152" t="s">
        <v>295</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59"/>
      <c r="B21" s="160"/>
      <c r="C21" s="254" t="s">
        <v>407</v>
      </c>
      <c r="D21" s="255"/>
      <c r="E21" s="255"/>
      <c r="F21" s="255"/>
      <c r="G21" s="255"/>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297</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467</v>
      </c>
      <c r="D22" s="190"/>
      <c r="E22" s="191"/>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468</v>
      </c>
      <c r="D23" s="190"/>
      <c r="E23" s="191">
        <v>122</v>
      </c>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69">
        <v>6</v>
      </c>
      <c r="B24" s="170" t="s">
        <v>471</v>
      </c>
      <c r="C24" s="186" t="s">
        <v>472</v>
      </c>
      <c r="D24" s="171" t="s">
        <v>305</v>
      </c>
      <c r="E24" s="172">
        <v>122</v>
      </c>
      <c r="F24" s="173"/>
      <c r="G24" s="174">
        <f>ROUND(E24*F24,2)</f>
        <v>0</v>
      </c>
      <c r="H24" s="173"/>
      <c r="I24" s="174">
        <f>ROUND(E24*H24,2)</f>
        <v>0</v>
      </c>
      <c r="J24" s="173"/>
      <c r="K24" s="174">
        <f>ROUND(E24*J24,2)</f>
        <v>0</v>
      </c>
      <c r="L24" s="174">
        <v>21</v>
      </c>
      <c r="M24" s="174">
        <f>G24*(1+L24/100)</f>
        <v>0</v>
      </c>
      <c r="N24" s="174">
        <v>0</v>
      </c>
      <c r="O24" s="174">
        <f>ROUND(E24*N24,2)</f>
        <v>0</v>
      </c>
      <c r="P24" s="174">
        <v>0</v>
      </c>
      <c r="Q24" s="174">
        <f>ROUND(E24*P24,2)</f>
        <v>0</v>
      </c>
      <c r="R24" s="174" t="s">
        <v>294</v>
      </c>
      <c r="S24" s="174" t="s">
        <v>261</v>
      </c>
      <c r="T24" s="175" t="s">
        <v>261</v>
      </c>
      <c r="U24" s="161">
        <v>1.0999999999999999E-2</v>
      </c>
      <c r="V24" s="161">
        <f>ROUND(E24*U24,2)</f>
        <v>1.34</v>
      </c>
      <c r="W24" s="161"/>
      <c r="X24" s="152"/>
      <c r="Y24" s="152"/>
      <c r="Z24" s="152"/>
      <c r="AA24" s="152"/>
      <c r="AB24" s="152"/>
      <c r="AC24" s="152"/>
      <c r="AD24" s="152"/>
      <c r="AE24" s="152"/>
      <c r="AF24" s="152"/>
      <c r="AG24" s="152" t="s">
        <v>295</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254" t="s">
        <v>306</v>
      </c>
      <c r="D25" s="255"/>
      <c r="E25" s="255"/>
      <c r="F25" s="255"/>
      <c r="G25" s="255"/>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297</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467</v>
      </c>
      <c r="D26" s="190"/>
      <c r="E26" s="191"/>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468</v>
      </c>
      <c r="D27" s="190"/>
      <c r="E27" s="191">
        <v>122</v>
      </c>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ht="22.5" outlineLevel="1" x14ac:dyDescent="0.2">
      <c r="A28" s="169">
        <v>7</v>
      </c>
      <c r="B28" s="170" t="s">
        <v>473</v>
      </c>
      <c r="C28" s="186" t="s">
        <v>474</v>
      </c>
      <c r="D28" s="171" t="s">
        <v>446</v>
      </c>
      <c r="E28" s="172">
        <v>10</v>
      </c>
      <c r="F28" s="173"/>
      <c r="G28" s="174">
        <f>ROUND(E28*F28,2)</f>
        <v>0</v>
      </c>
      <c r="H28" s="173"/>
      <c r="I28" s="174">
        <f>ROUND(E28*H28,2)</f>
        <v>0</v>
      </c>
      <c r="J28" s="173"/>
      <c r="K28" s="174">
        <f>ROUND(E28*J28,2)</f>
        <v>0</v>
      </c>
      <c r="L28" s="174">
        <v>21</v>
      </c>
      <c r="M28" s="174">
        <f>G28*(1+L28/100)</f>
        <v>0</v>
      </c>
      <c r="N28" s="174">
        <v>0</v>
      </c>
      <c r="O28" s="174">
        <f>ROUND(E28*N28,2)</f>
        <v>0</v>
      </c>
      <c r="P28" s="174">
        <v>0</v>
      </c>
      <c r="Q28" s="174">
        <f>ROUND(E28*P28,2)</f>
        <v>0</v>
      </c>
      <c r="R28" s="174" t="s">
        <v>294</v>
      </c>
      <c r="S28" s="174" t="s">
        <v>261</v>
      </c>
      <c r="T28" s="175" t="s">
        <v>261</v>
      </c>
      <c r="U28" s="161">
        <v>0.66600000000000004</v>
      </c>
      <c r="V28" s="161">
        <f>ROUND(E28*U28,2)</f>
        <v>6.66</v>
      </c>
      <c r="W28" s="161"/>
      <c r="X28" s="152"/>
      <c r="Y28" s="152"/>
      <c r="Z28" s="152"/>
      <c r="AA28" s="152"/>
      <c r="AB28" s="152"/>
      <c r="AC28" s="152"/>
      <c r="AD28" s="152"/>
      <c r="AE28" s="152"/>
      <c r="AF28" s="152"/>
      <c r="AG28" s="152" t="s">
        <v>295</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254" t="s">
        <v>475</v>
      </c>
      <c r="D29" s="255"/>
      <c r="E29" s="255"/>
      <c r="F29" s="255"/>
      <c r="G29" s="255"/>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297</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ht="22.5" outlineLevel="1" x14ac:dyDescent="0.2">
      <c r="A30" s="169">
        <v>8</v>
      </c>
      <c r="B30" s="170" t="s">
        <v>312</v>
      </c>
      <c r="C30" s="186" t="s">
        <v>313</v>
      </c>
      <c r="D30" s="171" t="s">
        <v>305</v>
      </c>
      <c r="E30" s="172">
        <v>122</v>
      </c>
      <c r="F30" s="173"/>
      <c r="G30" s="174">
        <f>ROUND(E30*F30,2)</f>
        <v>0</v>
      </c>
      <c r="H30" s="173"/>
      <c r="I30" s="174">
        <f>ROUND(E30*H30,2)</f>
        <v>0</v>
      </c>
      <c r="J30" s="173"/>
      <c r="K30" s="174">
        <f>ROUND(E30*J30,2)</f>
        <v>0</v>
      </c>
      <c r="L30" s="174">
        <v>21</v>
      </c>
      <c r="M30" s="174">
        <f>G30*(1+L30/100)</f>
        <v>0</v>
      </c>
      <c r="N30" s="174">
        <v>0</v>
      </c>
      <c r="O30" s="174">
        <f>ROUND(E30*N30,2)</f>
        <v>0</v>
      </c>
      <c r="P30" s="174">
        <v>0</v>
      </c>
      <c r="Q30" s="174">
        <f>ROUND(E30*P30,2)</f>
        <v>0</v>
      </c>
      <c r="R30" s="174" t="s">
        <v>294</v>
      </c>
      <c r="S30" s="174" t="s">
        <v>261</v>
      </c>
      <c r="T30" s="175" t="s">
        <v>261</v>
      </c>
      <c r="U30" s="161">
        <v>5.2999999999999999E-2</v>
      </c>
      <c r="V30" s="161">
        <f>ROUND(E30*U30,2)</f>
        <v>6.47</v>
      </c>
      <c r="W30" s="161"/>
      <c r="X30" s="152"/>
      <c r="Y30" s="152"/>
      <c r="Z30" s="152"/>
      <c r="AA30" s="152"/>
      <c r="AB30" s="152"/>
      <c r="AC30" s="152"/>
      <c r="AD30" s="152"/>
      <c r="AE30" s="152"/>
      <c r="AF30" s="152"/>
      <c r="AG30" s="152" t="s">
        <v>295</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467</v>
      </c>
      <c r="D31" s="190"/>
      <c r="E31" s="191"/>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468</v>
      </c>
      <c r="D32" s="190"/>
      <c r="E32" s="191">
        <v>122</v>
      </c>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ht="22.5" outlineLevel="1" x14ac:dyDescent="0.2">
      <c r="A33" s="169">
        <v>9</v>
      </c>
      <c r="B33" s="170" t="s">
        <v>412</v>
      </c>
      <c r="C33" s="186" t="s">
        <v>413</v>
      </c>
      <c r="D33" s="171" t="s">
        <v>305</v>
      </c>
      <c r="E33" s="172">
        <v>122</v>
      </c>
      <c r="F33" s="173"/>
      <c r="G33" s="174">
        <f>ROUND(E33*F33,2)</f>
        <v>0</v>
      </c>
      <c r="H33" s="173"/>
      <c r="I33" s="174">
        <f>ROUND(E33*H33,2)</f>
        <v>0</v>
      </c>
      <c r="J33" s="173"/>
      <c r="K33" s="174">
        <f>ROUND(E33*J33,2)</f>
        <v>0</v>
      </c>
      <c r="L33" s="174">
        <v>21</v>
      </c>
      <c r="M33" s="174">
        <f>G33*(1+L33/100)</f>
        <v>0</v>
      </c>
      <c r="N33" s="174">
        <v>0</v>
      </c>
      <c r="O33" s="174">
        <f>ROUND(E33*N33,2)</f>
        <v>0</v>
      </c>
      <c r="P33" s="174">
        <v>0</v>
      </c>
      <c r="Q33" s="174">
        <f>ROUND(E33*P33,2)</f>
        <v>0</v>
      </c>
      <c r="R33" s="174" t="s">
        <v>294</v>
      </c>
      <c r="S33" s="174" t="s">
        <v>261</v>
      </c>
      <c r="T33" s="175" t="s">
        <v>261</v>
      </c>
      <c r="U33" s="161">
        <v>8.9999999999999993E-3</v>
      </c>
      <c r="V33" s="161">
        <f>ROUND(E33*U33,2)</f>
        <v>1.1000000000000001</v>
      </c>
      <c r="W33" s="161"/>
      <c r="X33" s="152"/>
      <c r="Y33" s="152"/>
      <c r="Z33" s="152"/>
      <c r="AA33" s="152"/>
      <c r="AB33" s="152"/>
      <c r="AC33" s="152"/>
      <c r="AD33" s="152"/>
      <c r="AE33" s="152"/>
      <c r="AF33" s="152"/>
      <c r="AG33" s="152" t="s">
        <v>295</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467</v>
      </c>
      <c r="D34" s="190"/>
      <c r="E34" s="191"/>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468</v>
      </c>
      <c r="D35" s="190"/>
      <c r="E35" s="191">
        <v>122</v>
      </c>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69">
        <v>10</v>
      </c>
      <c r="B36" s="170" t="s">
        <v>476</v>
      </c>
      <c r="C36" s="186" t="s">
        <v>477</v>
      </c>
      <c r="D36" s="171" t="s">
        <v>446</v>
      </c>
      <c r="E36" s="172">
        <v>10</v>
      </c>
      <c r="F36" s="173"/>
      <c r="G36" s="174">
        <f>ROUND(E36*F36,2)</f>
        <v>0</v>
      </c>
      <c r="H36" s="173"/>
      <c r="I36" s="174">
        <f>ROUND(E36*H36,2)</f>
        <v>0</v>
      </c>
      <c r="J36" s="173"/>
      <c r="K36" s="174">
        <f>ROUND(E36*J36,2)</f>
        <v>0</v>
      </c>
      <c r="L36" s="174">
        <v>21</v>
      </c>
      <c r="M36" s="174">
        <f>G36*(1+L36/100)</f>
        <v>0</v>
      </c>
      <c r="N36" s="174">
        <v>0</v>
      </c>
      <c r="O36" s="174">
        <f>ROUND(E36*N36,2)</f>
        <v>0</v>
      </c>
      <c r="P36" s="174">
        <v>0</v>
      </c>
      <c r="Q36" s="174">
        <f>ROUND(E36*P36,2)</f>
        <v>0</v>
      </c>
      <c r="R36" s="174" t="s">
        <v>294</v>
      </c>
      <c r="S36" s="174" t="s">
        <v>261</v>
      </c>
      <c r="T36" s="175" t="s">
        <v>261</v>
      </c>
      <c r="U36" s="161">
        <v>3.1720000000000002</v>
      </c>
      <c r="V36" s="161">
        <f>ROUND(E36*U36,2)</f>
        <v>31.72</v>
      </c>
      <c r="W36" s="161"/>
      <c r="X36" s="152"/>
      <c r="Y36" s="152"/>
      <c r="Z36" s="152"/>
      <c r="AA36" s="152"/>
      <c r="AB36" s="152"/>
      <c r="AC36" s="152"/>
      <c r="AD36" s="152"/>
      <c r="AE36" s="152"/>
      <c r="AF36" s="152"/>
      <c r="AG36" s="152" t="s">
        <v>295</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59"/>
      <c r="B37" s="160"/>
      <c r="C37" s="254" t="s">
        <v>478</v>
      </c>
      <c r="D37" s="255"/>
      <c r="E37" s="255"/>
      <c r="F37" s="255"/>
      <c r="G37" s="255"/>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297</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69">
        <v>11</v>
      </c>
      <c r="B38" s="170" t="s">
        <v>479</v>
      </c>
      <c r="C38" s="186" t="s">
        <v>480</v>
      </c>
      <c r="D38" s="171" t="s">
        <v>293</v>
      </c>
      <c r="E38" s="172">
        <v>244</v>
      </c>
      <c r="F38" s="173"/>
      <c r="G38" s="174">
        <f>ROUND(E38*F38,2)</f>
        <v>0</v>
      </c>
      <c r="H38" s="173"/>
      <c r="I38" s="174">
        <f>ROUND(E38*H38,2)</f>
        <v>0</v>
      </c>
      <c r="J38" s="173"/>
      <c r="K38" s="174">
        <f>ROUND(E38*J38,2)</f>
        <v>0</v>
      </c>
      <c r="L38" s="174">
        <v>21</v>
      </c>
      <c r="M38" s="174">
        <f>G38*(1+L38/100)</f>
        <v>0</v>
      </c>
      <c r="N38" s="174">
        <v>0</v>
      </c>
      <c r="O38" s="174">
        <f>ROUND(E38*N38,2)</f>
        <v>0</v>
      </c>
      <c r="P38" s="174">
        <v>0</v>
      </c>
      <c r="Q38" s="174">
        <f>ROUND(E38*P38,2)</f>
        <v>0</v>
      </c>
      <c r="R38" s="174" t="s">
        <v>294</v>
      </c>
      <c r="S38" s="174" t="s">
        <v>261</v>
      </c>
      <c r="T38" s="175" t="s">
        <v>261</v>
      </c>
      <c r="U38" s="161">
        <v>1.7999999999999999E-2</v>
      </c>
      <c r="V38" s="161">
        <f>ROUND(E38*U38,2)</f>
        <v>4.3899999999999997</v>
      </c>
      <c r="W38" s="161"/>
      <c r="X38" s="152"/>
      <c r="Y38" s="152"/>
      <c r="Z38" s="152"/>
      <c r="AA38" s="152"/>
      <c r="AB38" s="152"/>
      <c r="AC38" s="152"/>
      <c r="AD38" s="152"/>
      <c r="AE38" s="152"/>
      <c r="AF38" s="152"/>
      <c r="AG38" s="152" t="s">
        <v>295</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254" t="s">
        <v>481</v>
      </c>
      <c r="D39" s="255"/>
      <c r="E39" s="255"/>
      <c r="F39" s="255"/>
      <c r="G39" s="255"/>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297</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4" t="s">
        <v>482</v>
      </c>
      <c r="D40" s="190"/>
      <c r="E40" s="191"/>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194" t="s">
        <v>483</v>
      </c>
      <c r="D41" s="190"/>
      <c r="E41" s="191">
        <v>244</v>
      </c>
      <c r="F41" s="161"/>
      <c r="G41" s="161"/>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299</v>
      </c>
      <c r="AH41" s="152">
        <v>0</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69">
        <v>12</v>
      </c>
      <c r="B42" s="170" t="s">
        <v>484</v>
      </c>
      <c r="C42" s="186" t="s">
        <v>485</v>
      </c>
      <c r="D42" s="171" t="s">
        <v>305</v>
      </c>
      <c r="E42" s="172">
        <v>122</v>
      </c>
      <c r="F42" s="173"/>
      <c r="G42" s="174">
        <f>ROUND(E42*F42,2)</f>
        <v>0</v>
      </c>
      <c r="H42" s="173"/>
      <c r="I42" s="174">
        <f>ROUND(E42*H42,2)</f>
        <v>0</v>
      </c>
      <c r="J42" s="173"/>
      <c r="K42" s="174">
        <f>ROUND(E42*J42,2)</f>
        <v>0</v>
      </c>
      <c r="L42" s="174">
        <v>21</v>
      </c>
      <c r="M42" s="174">
        <f>G42*(1+L42/100)</f>
        <v>0</v>
      </c>
      <c r="N42" s="174">
        <v>0</v>
      </c>
      <c r="O42" s="174">
        <f>ROUND(E42*N42,2)</f>
        <v>0</v>
      </c>
      <c r="P42" s="174">
        <v>0</v>
      </c>
      <c r="Q42" s="174">
        <f>ROUND(E42*P42,2)</f>
        <v>0</v>
      </c>
      <c r="R42" s="174" t="s">
        <v>294</v>
      </c>
      <c r="S42" s="174" t="s">
        <v>261</v>
      </c>
      <c r="T42" s="175" t="s">
        <v>261</v>
      </c>
      <c r="U42" s="161">
        <v>0</v>
      </c>
      <c r="V42" s="161">
        <f>ROUND(E42*U42,2)</f>
        <v>0</v>
      </c>
      <c r="W42" s="161"/>
      <c r="X42" s="152"/>
      <c r="Y42" s="152"/>
      <c r="Z42" s="152"/>
      <c r="AA42" s="152"/>
      <c r="AB42" s="152"/>
      <c r="AC42" s="152"/>
      <c r="AD42" s="152"/>
      <c r="AE42" s="152"/>
      <c r="AF42" s="152"/>
      <c r="AG42" s="152" t="s">
        <v>295</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467</v>
      </c>
      <c r="D43" s="190"/>
      <c r="E43" s="191"/>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4" t="s">
        <v>468</v>
      </c>
      <c r="D44" s="190"/>
      <c r="E44" s="191">
        <v>122</v>
      </c>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0</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x14ac:dyDescent="0.2">
      <c r="A45" s="163" t="s">
        <v>249</v>
      </c>
      <c r="B45" s="164" t="s">
        <v>150</v>
      </c>
      <c r="C45" s="184" t="s">
        <v>151</v>
      </c>
      <c r="D45" s="165"/>
      <c r="E45" s="166"/>
      <c r="F45" s="167"/>
      <c r="G45" s="167">
        <f>SUMIF(AG46:AG84,"&lt;&gt;NOR",G46:G84)</f>
        <v>0</v>
      </c>
      <c r="H45" s="167"/>
      <c r="I45" s="167">
        <f>SUM(I46:I84)</f>
        <v>0</v>
      </c>
      <c r="J45" s="167"/>
      <c r="K45" s="167">
        <f>SUM(K46:K84)</f>
        <v>0</v>
      </c>
      <c r="L45" s="167"/>
      <c r="M45" s="167">
        <f>SUM(M46:M84)</f>
        <v>0</v>
      </c>
      <c r="N45" s="167"/>
      <c r="O45" s="167">
        <f>SUM(O46:O84)</f>
        <v>5.64</v>
      </c>
      <c r="P45" s="167"/>
      <c r="Q45" s="167">
        <f>SUM(Q46:Q84)</f>
        <v>0</v>
      </c>
      <c r="R45" s="167"/>
      <c r="S45" s="167"/>
      <c r="T45" s="168"/>
      <c r="U45" s="162"/>
      <c r="V45" s="162">
        <f>SUM(V46:V84)</f>
        <v>5.49</v>
      </c>
      <c r="W45" s="162"/>
      <c r="AG45" t="s">
        <v>250</v>
      </c>
    </row>
    <row r="46" spans="1:60" ht="22.5" outlineLevel="1" x14ac:dyDescent="0.2">
      <c r="A46" s="169">
        <v>13</v>
      </c>
      <c r="B46" s="170" t="s">
        <v>303</v>
      </c>
      <c r="C46" s="186" t="s">
        <v>304</v>
      </c>
      <c r="D46" s="171" t="s">
        <v>305</v>
      </c>
      <c r="E46" s="172">
        <v>3.3765000000000001</v>
      </c>
      <c r="F46" s="173"/>
      <c r="G46" s="174">
        <f>ROUND(E46*F46,2)</f>
        <v>0</v>
      </c>
      <c r="H46" s="173"/>
      <c r="I46" s="174">
        <f>ROUND(E46*H46,2)</f>
        <v>0</v>
      </c>
      <c r="J46" s="173"/>
      <c r="K46" s="174">
        <f>ROUND(E46*J46,2)</f>
        <v>0</v>
      </c>
      <c r="L46" s="174">
        <v>21</v>
      </c>
      <c r="M46" s="174">
        <f>G46*(1+L46/100)</f>
        <v>0</v>
      </c>
      <c r="N46" s="174">
        <v>0</v>
      </c>
      <c r="O46" s="174">
        <f>ROUND(E46*N46,2)</f>
        <v>0</v>
      </c>
      <c r="P46" s="174">
        <v>0</v>
      </c>
      <c r="Q46" s="174">
        <f>ROUND(E46*P46,2)</f>
        <v>0</v>
      </c>
      <c r="R46" s="174" t="s">
        <v>294</v>
      </c>
      <c r="S46" s="174" t="s">
        <v>261</v>
      </c>
      <c r="T46" s="175" t="s">
        <v>261</v>
      </c>
      <c r="U46" s="161">
        <v>1.0999999999999999E-2</v>
      </c>
      <c r="V46" s="161">
        <f>ROUND(E46*U46,2)</f>
        <v>0.04</v>
      </c>
      <c r="W46" s="161"/>
      <c r="X46" s="152"/>
      <c r="Y46" s="152"/>
      <c r="Z46" s="152"/>
      <c r="AA46" s="152"/>
      <c r="AB46" s="152"/>
      <c r="AC46" s="152"/>
      <c r="AD46" s="152"/>
      <c r="AE46" s="152"/>
      <c r="AF46" s="152"/>
      <c r="AG46" s="152" t="s">
        <v>295</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254" t="s">
        <v>306</v>
      </c>
      <c r="D47" s="255"/>
      <c r="E47" s="255"/>
      <c r="F47" s="255"/>
      <c r="G47" s="255"/>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297</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194" t="s">
        <v>486</v>
      </c>
      <c r="D48" s="190"/>
      <c r="E48" s="191"/>
      <c r="F48" s="161"/>
      <c r="G48" s="161"/>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299</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5" t="s">
        <v>308</v>
      </c>
      <c r="D49" s="192"/>
      <c r="E49" s="193"/>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59"/>
      <c r="B50" s="160"/>
      <c r="C50" s="196" t="s">
        <v>487</v>
      </c>
      <c r="D50" s="192"/>
      <c r="E50" s="193">
        <v>14.77</v>
      </c>
      <c r="F50" s="161"/>
      <c r="G50" s="161"/>
      <c r="H50" s="161"/>
      <c r="I50" s="161"/>
      <c r="J50" s="161"/>
      <c r="K50" s="161"/>
      <c r="L50" s="161"/>
      <c r="M50" s="161"/>
      <c r="N50" s="161"/>
      <c r="O50" s="161"/>
      <c r="P50" s="161"/>
      <c r="Q50" s="161"/>
      <c r="R50" s="161"/>
      <c r="S50" s="161"/>
      <c r="T50" s="161"/>
      <c r="U50" s="161"/>
      <c r="V50" s="161"/>
      <c r="W50" s="161"/>
      <c r="X50" s="152"/>
      <c r="Y50" s="152"/>
      <c r="Z50" s="152"/>
      <c r="AA50" s="152"/>
      <c r="AB50" s="152"/>
      <c r="AC50" s="152"/>
      <c r="AD50" s="152"/>
      <c r="AE50" s="152"/>
      <c r="AF50" s="152"/>
      <c r="AG50" s="152" t="s">
        <v>299</v>
      </c>
      <c r="AH50" s="152">
        <v>2</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196" t="s">
        <v>488</v>
      </c>
      <c r="D51" s="192"/>
      <c r="E51" s="193">
        <v>19</v>
      </c>
      <c r="F51" s="161"/>
      <c r="G51" s="161"/>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299</v>
      </c>
      <c r="AH51" s="152">
        <v>2</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5" t="s">
        <v>310</v>
      </c>
      <c r="D52" s="192"/>
      <c r="E52" s="193"/>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489</v>
      </c>
      <c r="D53" s="190"/>
      <c r="E53" s="191">
        <v>3.38</v>
      </c>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ht="22.5" outlineLevel="1" x14ac:dyDescent="0.2">
      <c r="A54" s="169">
        <v>14</v>
      </c>
      <c r="B54" s="170" t="s">
        <v>312</v>
      </c>
      <c r="C54" s="186" t="s">
        <v>313</v>
      </c>
      <c r="D54" s="171" t="s">
        <v>305</v>
      </c>
      <c r="E54" s="172">
        <v>3.3765000000000001</v>
      </c>
      <c r="F54" s="173"/>
      <c r="G54" s="174">
        <f>ROUND(E54*F54,2)</f>
        <v>0</v>
      </c>
      <c r="H54" s="173"/>
      <c r="I54" s="174">
        <f>ROUND(E54*H54,2)</f>
        <v>0</v>
      </c>
      <c r="J54" s="173"/>
      <c r="K54" s="174">
        <f>ROUND(E54*J54,2)</f>
        <v>0</v>
      </c>
      <c r="L54" s="174">
        <v>21</v>
      </c>
      <c r="M54" s="174">
        <f>G54*(1+L54/100)</f>
        <v>0</v>
      </c>
      <c r="N54" s="174">
        <v>0</v>
      </c>
      <c r="O54" s="174">
        <f>ROUND(E54*N54,2)</f>
        <v>0</v>
      </c>
      <c r="P54" s="174">
        <v>0</v>
      </c>
      <c r="Q54" s="174">
        <f>ROUND(E54*P54,2)</f>
        <v>0</v>
      </c>
      <c r="R54" s="174" t="s">
        <v>294</v>
      </c>
      <c r="S54" s="174" t="s">
        <v>261</v>
      </c>
      <c r="T54" s="175" t="s">
        <v>261</v>
      </c>
      <c r="U54" s="161">
        <v>5.2999999999999999E-2</v>
      </c>
      <c r="V54" s="161">
        <f>ROUND(E54*U54,2)</f>
        <v>0.18</v>
      </c>
      <c r="W54" s="161"/>
      <c r="X54" s="152"/>
      <c r="Y54" s="152"/>
      <c r="Z54" s="152"/>
      <c r="AA54" s="152"/>
      <c r="AB54" s="152"/>
      <c r="AC54" s="152"/>
      <c r="AD54" s="152"/>
      <c r="AE54" s="152"/>
      <c r="AF54" s="152"/>
      <c r="AG54" s="152" t="s">
        <v>295</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486</v>
      </c>
      <c r="D55" s="190"/>
      <c r="E55" s="191"/>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5" t="s">
        <v>308</v>
      </c>
      <c r="D56" s="192"/>
      <c r="E56" s="193"/>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6" t="s">
        <v>487</v>
      </c>
      <c r="D57" s="192"/>
      <c r="E57" s="193">
        <v>14.77</v>
      </c>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2</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196" t="s">
        <v>488</v>
      </c>
      <c r="D58" s="192"/>
      <c r="E58" s="193">
        <v>19</v>
      </c>
      <c r="F58" s="161"/>
      <c r="G58" s="161"/>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299</v>
      </c>
      <c r="AH58" s="152">
        <v>2</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5" t="s">
        <v>310</v>
      </c>
      <c r="D59" s="192"/>
      <c r="E59" s="193"/>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489</v>
      </c>
      <c r="D60" s="190"/>
      <c r="E60" s="191">
        <v>3.38</v>
      </c>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69">
        <v>15</v>
      </c>
      <c r="B61" s="170" t="s">
        <v>314</v>
      </c>
      <c r="C61" s="186" t="s">
        <v>315</v>
      </c>
      <c r="D61" s="171" t="s">
        <v>293</v>
      </c>
      <c r="E61" s="172">
        <v>33.765000000000001</v>
      </c>
      <c r="F61" s="173"/>
      <c r="G61" s="174">
        <f>ROUND(E61*F61,2)</f>
        <v>0</v>
      </c>
      <c r="H61" s="173"/>
      <c r="I61" s="174">
        <f>ROUND(E61*H61,2)</f>
        <v>0</v>
      </c>
      <c r="J61" s="173"/>
      <c r="K61" s="174">
        <f>ROUND(E61*J61,2)</f>
        <v>0</v>
      </c>
      <c r="L61" s="174">
        <v>21</v>
      </c>
      <c r="M61" s="174">
        <f>G61*(1+L61/100)</f>
        <v>0</v>
      </c>
      <c r="N61" s="174">
        <v>0</v>
      </c>
      <c r="O61" s="174">
        <f>ROUND(E61*N61,2)</f>
        <v>0</v>
      </c>
      <c r="P61" s="174">
        <v>0</v>
      </c>
      <c r="Q61" s="174">
        <f>ROUND(E61*P61,2)</f>
        <v>0</v>
      </c>
      <c r="R61" s="174" t="s">
        <v>316</v>
      </c>
      <c r="S61" s="174" t="s">
        <v>261</v>
      </c>
      <c r="T61" s="175" t="s">
        <v>261</v>
      </c>
      <c r="U61" s="161">
        <v>9.7000000000000003E-2</v>
      </c>
      <c r="V61" s="161">
        <f>ROUND(E61*U61,2)</f>
        <v>3.28</v>
      </c>
      <c r="W61" s="161"/>
      <c r="X61" s="152"/>
      <c r="Y61" s="152"/>
      <c r="Z61" s="152"/>
      <c r="AA61" s="152"/>
      <c r="AB61" s="152"/>
      <c r="AC61" s="152"/>
      <c r="AD61" s="152"/>
      <c r="AE61" s="152"/>
      <c r="AF61" s="152"/>
      <c r="AG61" s="152" t="s">
        <v>295</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254" t="s">
        <v>317</v>
      </c>
      <c r="D62" s="255"/>
      <c r="E62" s="255"/>
      <c r="F62" s="255"/>
      <c r="G62" s="255"/>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297</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4" t="s">
        <v>490</v>
      </c>
      <c r="D63" s="190"/>
      <c r="E63" s="191"/>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4" t="s">
        <v>491</v>
      </c>
      <c r="D64" s="190"/>
      <c r="E64" s="191">
        <v>14.77</v>
      </c>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59"/>
      <c r="B65" s="160"/>
      <c r="C65" s="194" t="s">
        <v>492</v>
      </c>
      <c r="D65" s="190"/>
      <c r="E65" s="191">
        <v>19</v>
      </c>
      <c r="F65" s="161"/>
      <c r="G65" s="161"/>
      <c r="H65" s="161"/>
      <c r="I65" s="161"/>
      <c r="J65" s="161"/>
      <c r="K65" s="161"/>
      <c r="L65" s="161"/>
      <c r="M65" s="161"/>
      <c r="N65" s="161"/>
      <c r="O65" s="161"/>
      <c r="P65" s="161"/>
      <c r="Q65" s="161"/>
      <c r="R65" s="161"/>
      <c r="S65" s="161"/>
      <c r="T65" s="161"/>
      <c r="U65" s="161"/>
      <c r="V65" s="161"/>
      <c r="W65" s="161"/>
      <c r="X65" s="152"/>
      <c r="Y65" s="152"/>
      <c r="Z65" s="152"/>
      <c r="AA65" s="152"/>
      <c r="AB65" s="152"/>
      <c r="AC65" s="152"/>
      <c r="AD65" s="152"/>
      <c r="AE65" s="152"/>
      <c r="AF65" s="152"/>
      <c r="AG65" s="152" t="s">
        <v>299</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ht="22.5" outlineLevel="1" x14ac:dyDescent="0.2">
      <c r="A66" s="169">
        <v>16</v>
      </c>
      <c r="B66" s="170" t="s">
        <v>320</v>
      </c>
      <c r="C66" s="186" t="s">
        <v>321</v>
      </c>
      <c r="D66" s="171" t="s">
        <v>293</v>
      </c>
      <c r="E66" s="172">
        <v>33.765000000000001</v>
      </c>
      <c r="F66" s="173"/>
      <c r="G66" s="174">
        <f>ROUND(E66*F66,2)</f>
        <v>0</v>
      </c>
      <c r="H66" s="173"/>
      <c r="I66" s="174">
        <f>ROUND(E66*H66,2)</f>
        <v>0</v>
      </c>
      <c r="J66" s="173"/>
      <c r="K66" s="174">
        <f>ROUND(E66*J66,2)</f>
        <v>0</v>
      </c>
      <c r="L66" s="174">
        <v>21</v>
      </c>
      <c r="M66" s="174">
        <f>G66*(1+L66/100)</f>
        <v>0</v>
      </c>
      <c r="N66" s="174">
        <v>0</v>
      </c>
      <c r="O66" s="174">
        <f>ROUND(E66*N66,2)</f>
        <v>0</v>
      </c>
      <c r="P66" s="174">
        <v>0</v>
      </c>
      <c r="Q66" s="174">
        <f>ROUND(E66*P66,2)</f>
        <v>0</v>
      </c>
      <c r="R66" s="174" t="s">
        <v>294</v>
      </c>
      <c r="S66" s="174" t="s">
        <v>261</v>
      </c>
      <c r="T66" s="175" t="s">
        <v>261</v>
      </c>
      <c r="U66" s="161">
        <v>5.8999999999999997E-2</v>
      </c>
      <c r="V66" s="161">
        <f>ROUND(E66*U66,2)</f>
        <v>1.99</v>
      </c>
      <c r="W66" s="161"/>
      <c r="X66" s="152"/>
      <c r="Y66" s="152"/>
      <c r="Z66" s="152"/>
      <c r="AA66" s="152"/>
      <c r="AB66" s="152"/>
      <c r="AC66" s="152"/>
      <c r="AD66" s="152"/>
      <c r="AE66" s="152"/>
      <c r="AF66" s="152"/>
      <c r="AG66" s="152" t="s">
        <v>295</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254" t="s">
        <v>322</v>
      </c>
      <c r="D67" s="255"/>
      <c r="E67" s="255"/>
      <c r="F67" s="255"/>
      <c r="G67" s="255"/>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297</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4" t="s">
        <v>486</v>
      </c>
      <c r="D68" s="190"/>
      <c r="E68" s="191"/>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4" t="s">
        <v>491</v>
      </c>
      <c r="D69" s="190"/>
      <c r="E69" s="191">
        <v>14.77</v>
      </c>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0</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4" t="s">
        <v>492</v>
      </c>
      <c r="D70" s="190"/>
      <c r="E70" s="191">
        <v>19</v>
      </c>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69">
        <v>17</v>
      </c>
      <c r="B71" s="170" t="s">
        <v>323</v>
      </c>
      <c r="C71" s="186" t="s">
        <v>324</v>
      </c>
      <c r="D71" s="171" t="s">
        <v>325</v>
      </c>
      <c r="E71" s="172">
        <v>3.3426999999999998</v>
      </c>
      <c r="F71" s="173"/>
      <c r="G71" s="174">
        <f>ROUND(E71*F71,2)</f>
        <v>0</v>
      </c>
      <c r="H71" s="173"/>
      <c r="I71" s="174">
        <f>ROUND(E71*H71,2)</f>
        <v>0</v>
      </c>
      <c r="J71" s="173"/>
      <c r="K71" s="174">
        <f>ROUND(E71*J71,2)</f>
        <v>0</v>
      </c>
      <c r="L71" s="174">
        <v>21</v>
      </c>
      <c r="M71" s="174">
        <f>G71*(1+L71/100)</f>
        <v>0</v>
      </c>
      <c r="N71" s="174">
        <v>1E-3</v>
      </c>
      <c r="O71" s="174">
        <f>ROUND(E71*N71,2)</f>
        <v>0</v>
      </c>
      <c r="P71" s="174">
        <v>0</v>
      </c>
      <c r="Q71" s="174">
        <f>ROUND(E71*P71,2)</f>
        <v>0</v>
      </c>
      <c r="R71" s="174" t="s">
        <v>326</v>
      </c>
      <c r="S71" s="174" t="s">
        <v>261</v>
      </c>
      <c r="T71" s="175" t="s">
        <v>261</v>
      </c>
      <c r="U71" s="161">
        <v>0</v>
      </c>
      <c r="V71" s="161">
        <f>ROUND(E71*U71,2)</f>
        <v>0</v>
      </c>
      <c r="W71" s="161"/>
      <c r="X71" s="152"/>
      <c r="Y71" s="152"/>
      <c r="Z71" s="152"/>
      <c r="AA71" s="152"/>
      <c r="AB71" s="152"/>
      <c r="AC71" s="152"/>
      <c r="AD71" s="152"/>
      <c r="AE71" s="152"/>
      <c r="AF71" s="152"/>
      <c r="AG71" s="152" t="s">
        <v>327</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59"/>
      <c r="B72" s="160"/>
      <c r="C72" s="194" t="s">
        <v>490</v>
      </c>
      <c r="D72" s="190"/>
      <c r="E72" s="191"/>
      <c r="F72" s="161"/>
      <c r="G72" s="161"/>
      <c r="H72" s="161"/>
      <c r="I72" s="161"/>
      <c r="J72" s="161"/>
      <c r="K72" s="161"/>
      <c r="L72" s="161"/>
      <c r="M72" s="161"/>
      <c r="N72" s="161"/>
      <c r="O72" s="161"/>
      <c r="P72" s="161"/>
      <c r="Q72" s="161"/>
      <c r="R72" s="161"/>
      <c r="S72" s="161"/>
      <c r="T72" s="161"/>
      <c r="U72" s="161"/>
      <c r="V72" s="161"/>
      <c r="W72" s="161"/>
      <c r="X72" s="152"/>
      <c r="Y72" s="152"/>
      <c r="Z72" s="152"/>
      <c r="AA72" s="152"/>
      <c r="AB72" s="152"/>
      <c r="AC72" s="152"/>
      <c r="AD72" s="152"/>
      <c r="AE72" s="152"/>
      <c r="AF72" s="152"/>
      <c r="AG72" s="152" t="s">
        <v>299</v>
      </c>
      <c r="AH72" s="152">
        <v>0</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195" t="s">
        <v>308</v>
      </c>
      <c r="D73" s="192"/>
      <c r="E73" s="193"/>
      <c r="F73" s="161"/>
      <c r="G73" s="161"/>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299</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6" t="s">
        <v>487</v>
      </c>
      <c r="D74" s="192"/>
      <c r="E74" s="193">
        <v>14.77</v>
      </c>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2</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59"/>
      <c r="B75" s="160"/>
      <c r="C75" s="196" t="s">
        <v>488</v>
      </c>
      <c r="D75" s="192"/>
      <c r="E75" s="193">
        <v>19</v>
      </c>
      <c r="F75" s="161"/>
      <c r="G75" s="161"/>
      <c r="H75" s="161"/>
      <c r="I75" s="161"/>
      <c r="J75" s="161"/>
      <c r="K75" s="161"/>
      <c r="L75" s="161"/>
      <c r="M75" s="161"/>
      <c r="N75" s="161"/>
      <c r="O75" s="161"/>
      <c r="P75" s="161"/>
      <c r="Q75" s="161"/>
      <c r="R75" s="161"/>
      <c r="S75" s="161"/>
      <c r="T75" s="161"/>
      <c r="U75" s="161"/>
      <c r="V75" s="161"/>
      <c r="W75" s="161"/>
      <c r="X75" s="152"/>
      <c r="Y75" s="152"/>
      <c r="Z75" s="152"/>
      <c r="AA75" s="152"/>
      <c r="AB75" s="152"/>
      <c r="AC75" s="152"/>
      <c r="AD75" s="152"/>
      <c r="AE75" s="152"/>
      <c r="AF75" s="152"/>
      <c r="AG75" s="152" t="s">
        <v>299</v>
      </c>
      <c r="AH75" s="152">
        <v>2</v>
      </c>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5" t="s">
        <v>310</v>
      </c>
      <c r="D76" s="192"/>
      <c r="E76" s="193"/>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4" t="s">
        <v>493</v>
      </c>
      <c r="D77" s="190"/>
      <c r="E77" s="191">
        <v>3.34</v>
      </c>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0</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69">
        <v>18</v>
      </c>
      <c r="B78" s="170" t="s">
        <v>329</v>
      </c>
      <c r="C78" s="186" t="s">
        <v>330</v>
      </c>
      <c r="D78" s="171" t="s">
        <v>305</v>
      </c>
      <c r="E78" s="172">
        <v>3.3765000000000001</v>
      </c>
      <c r="F78" s="173"/>
      <c r="G78" s="174">
        <f>ROUND(E78*F78,2)</f>
        <v>0</v>
      </c>
      <c r="H78" s="173"/>
      <c r="I78" s="174">
        <f>ROUND(E78*H78,2)</f>
        <v>0</v>
      </c>
      <c r="J78" s="173"/>
      <c r="K78" s="174">
        <f>ROUND(E78*J78,2)</f>
        <v>0</v>
      </c>
      <c r="L78" s="174">
        <v>21</v>
      </c>
      <c r="M78" s="174">
        <f>G78*(1+L78/100)</f>
        <v>0</v>
      </c>
      <c r="N78" s="174">
        <v>1.67</v>
      </c>
      <c r="O78" s="174">
        <f>ROUND(E78*N78,2)</f>
        <v>5.64</v>
      </c>
      <c r="P78" s="174">
        <v>0</v>
      </c>
      <c r="Q78" s="174">
        <f>ROUND(E78*P78,2)</f>
        <v>0</v>
      </c>
      <c r="R78" s="174" t="s">
        <v>326</v>
      </c>
      <c r="S78" s="174" t="s">
        <v>261</v>
      </c>
      <c r="T78" s="175" t="s">
        <v>261</v>
      </c>
      <c r="U78" s="161">
        <v>0</v>
      </c>
      <c r="V78" s="161">
        <f>ROUND(E78*U78,2)</f>
        <v>0</v>
      </c>
      <c r="W78" s="161"/>
      <c r="X78" s="152"/>
      <c r="Y78" s="152"/>
      <c r="Z78" s="152"/>
      <c r="AA78" s="152"/>
      <c r="AB78" s="152"/>
      <c r="AC78" s="152"/>
      <c r="AD78" s="152"/>
      <c r="AE78" s="152"/>
      <c r="AF78" s="152"/>
      <c r="AG78" s="152" t="s">
        <v>327</v>
      </c>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59"/>
      <c r="B79" s="160"/>
      <c r="C79" s="194" t="s">
        <v>486</v>
      </c>
      <c r="D79" s="190"/>
      <c r="E79" s="191"/>
      <c r="F79" s="161"/>
      <c r="G79" s="161"/>
      <c r="H79" s="161"/>
      <c r="I79" s="161"/>
      <c r="J79" s="161"/>
      <c r="K79" s="161"/>
      <c r="L79" s="161"/>
      <c r="M79" s="161"/>
      <c r="N79" s="161"/>
      <c r="O79" s="161"/>
      <c r="P79" s="161"/>
      <c r="Q79" s="161"/>
      <c r="R79" s="161"/>
      <c r="S79" s="161"/>
      <c r="T79" s="161"/>
      <c r="U79" s="161"/>
      <c r="V79" s="161"/>
      <c r="W79" s="161"/>
      <c r="X79" s="152"/>
      <c r="Y79" s="152"/>
      <c r="Z79" s="152"/>
      <c r="AA79" s="152"/>
      <c r="AB79" s="152"/>
      <c r="AC79" s="152"/>
      <c r="AD79" s="152"/>
      <c r="AE79" s="152"/>
      <c r="AF79" s="152"/>
      <c r="AG79" s="152" t="s">
        <v>299</v>
      </c>
      <c r="AH79" s="152">
        <v>0</v>
      </c>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59"/>
      <c r="B80" s="160"/>
      <c r="C80" s="195" t="s">
        <v>308</v>
      </c>
      <c r="D80" s="192"/>
      <c r="E80" s="193"/>
      <c r="F80" s="161"/>
      <c r="G80" s="161"/>
      <c r="H80" s="161"/>
      <c r="I80" s="161"/>
      <c r="J80" s="161"/>
      <c r="K80" s="161"/>
      <c r="L80" s="161"/>
      <c r="M80" s="161"/>
      <c r="N80" s="161"/>
      <c r="O80" s="161"/>
      <c r="P80" s="161"/>
      <c r="Q80" s="161"/>
      <c r="R80" s="161"/>
      <c r="S80" s="161"/>
      <c r="T80" s="161"/>
      <c r="U80" s="161"/>
      <c r="V80" s="161"/>
      <c r="W80" s="161"/>
      <c r="X80" s="152"/>
      <c r="Y80" s="152"/>
      <c r="Z80" s="152"/>
      <c r="AA80" s="152"/>
      <c r="AB80" s="152"/>
      <c r="AC80" s="152"/>
      <c r="AD80" s="152"/>
      <c r="AE80" s="152"/>
      <c r="AF80" s="152"/>
      <c r="AG80" s="152" t="s">
        <v>299</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59"/>
      <c r="B81" s="160"/>
      <c r="C81" s="196" t="s">
        <v>487</v>
      </c>
      <c r="D81" s="192"/>
      <c r="E81" s="193">
        <v>14.77</v>
      </c>
      <c r="F81" s="161"/>
      <c r="G81" s="161"/>
      <c r="H81" s="161"/>
      <c r="I81" s="161"/>
      <c r="J81" s="161"/>
      <c r="K81" s="161"/>
      <c r="L81" s="161"/>
      <c r="M81" s="161"/>
      <c r="N81" s="161"/>
      <c r="O81" s="161"/>
      <c r="P81" s="161"/>
      <c r="Q81" s="161"/>
      <c r="R81" s="161"/>
      <c r="S81" s="161"/>
      <c r="T81" s="161"/>
      <c r="U81" s="161"/>
      <c r="V81" s="161"/>
      <c r="W81" s="161"/>
      <c r="X81" s="152"/>
      <c r="Y81" s="152"/>
      <c r="Z81" s="152"/>
      <c r="AA81" s="152"/>
      <c r="AB81" s="152"/>
      <c r="AC81" s="152"/>
      <c r="AD81" s="152"/>
      <c r="AE81" s="152"/>
      <c r="AF81" s="152"/>
      <c r="AG81" s="152" t="s">
        <v>299</v>
      </c>
      <c r="AH81" s="152">
        <v>2</v>
      </c>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1" x14ac:dyDescent="0.2">
      <c r="A82" s="159"/>
      <c r="B82" s="160"/>
      <c r="C82" s="196" t="s">
        <v>488</v>
      </c>
      <c r="D82" s="192"/>
      <c r="E82" s="193">
        <v>19</v>
      </c>
      <c r="F82" s="161"/>
      <c r="G82" s="161"/>
      <c r="H82" s="161"/>
      <c r="I82" s="161"/>
      <c r="J82" s="161"/>
      <c r="K82" s="161"/>
      <c r="L82" s="161"/>
      <c r="M82" s="161"/>
      <c r="N82" s="161"/>
      <c r="O82" s="161"/>
      <c r="P82" s="161"/>
      <c r="Q82" s="161"/>
      <c r="R82" s="161"/>
      <c r="S82" s="161"/>
      <c r="T82" s="161"/>
      <c r="U82" s="161"/>
      <c r="V82" s="161"/>
      <c r="W82" s="161"/>
      <c r="X82" s="152"/>
      <c r="Y82" s="152"/>
      <c r="Z82" s="152"/>
      <c r="AA82" s="152"/>
      <c r="AB82" s="152"/>
      <c r="AC82" s="152"/>
      <c r="AD82" s="152"/>
      <c r="AE82" s="152"/>
      <c r="AF82" s="152"/>
      <c r="AG82" s="152" t="s">
        <v>299</v>
      </c>
      <c r="AH82" s="152">
        <v>2</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195" t="s">
        <v>310</v>
      </c>
      <c r="D83" s="192"/>
      <c r="E83" s="193"/>
      <c r="F83" s="161"/>
      <c r="G83" s="161"/>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299</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1" x14ac:dyDescent="0.2">
      <c r="A84" s="159"/>
      <c r="B84" s="160"/>
      <c r="C84" s="194" t="s">
        <v>489</v>
      </c>
      <c r="D84" s="190"/>
      <c r="E84" s="191">
        <v>3.38</v>
      </c>
      <c r="F84" s="161"/>
      <c r="G84" s="161"/>
      <c r="H84" s="161"/>
      <c r="I84" s="161"/>
      <c r="J84" s="161"/>
      <c r="K84" s="161"/>
      <c r="L84" s="161"/>
      <c r="M84" s="161"/>
      <c r="N84" s="161"/>
      <c r="O84" s="161"/>
      <c r="P84" s="161"/>
      <c r="Q84" s="161"/>
      <c r="R84" s="161"/>
      <c r="S84" s="161"/>
      <c r="T84" s="161"/>
      <c r="U84" s="161"/>
      <c r="V84" s="161"/>
      <c r="W84" s="161"/>
      <c r="X84" s="152"/>
      <c r="Y84" s="152"/>
      <c r="Z84" s="152"/>
      <c r="AA84" s="152"/>
      <c r="AB84" s="152"/>
      <c r="AC84" s="152"/>
      <c r="AD84" s="152"/>
      <c r="AE84" s="152"/>
      <c r="AF84" s="152"/>
      <c r="AG84" s="152" t="s">
        <v>299</v>
      </c>
      <c r="AH84" s="152">
        <v>0</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x14ac:dyDescent="0.2">
      <c r="A85" s="163" t="s">
        <v>249</v>
      </c>
      <c r="B85" s="164" t="s">
        <v>162</v>
      </c>
      <c r="C85" s="184" t="s">
        <v>163</v>
      </c>
      <c r="D85" s="165"/>
      <c r="E85" s="166"/>
      <c r="F85" s="167"/>
      <c r="G85" s="167">
        <f>SUMIF(AG86:AG107,"&lt;&gt;NOR",G86:G107)</f>
        <v>0</v>
      </c>
      <c r="H85" s="167"/>
      <c r="I85" s="167">
        <f>SUM(I86:I107)</f>
        <v>0</v>
      </c>
      <c r="J85" s="167"/>
      <c r="K85" s="167">
        <f>SUM(K86:K107)</f>
        <v>0</v>
      </c>
      <c r="L85" s="167"/>
      <c r="M85" s="167">
        <f>SUM(M86:M107)</f>
        <v>0</v>
      </c>
      <c r="N85" s="167"/>
      <c r="O85" s="167">
        <f>SUM(O86:O107)</f>
        <v>270.52</v>
      </c>
      <c r="P85" s="167"/>
      <c r="Q85" s="167">
        <f>SUM(Q86:Q107)</f>
        <v>0</v>
      </c>
      <c r="R85" s="167"/>
      <c r="S85" s="167"/>
      <c r="T85" s="168"/>
      <c r="U85" s="162"/>
      <c r="V85" s="162">
        <f>SUM(V86:V107)</f>
        <v>43.22</v>
      </c>
      <c r="W85" s="162"/>
      <c r="AG85" t="s">
        <v>250</v>
      </c>
    </row>
    <row r="86" spans="1:60" ht="22.5" outlineLevel="1" x14ac:dyDescent="0.2">
      <c r="A86" s="169">
        <v>19</v>
      </c>
      <c r="B86" s="170" t="s">
        <v>494</v>
      </c>
      <c r="C86" s="186" t="s">
        <v>495</v>
      </c>
      <c r="D86" s="171" t="s">
        <v>293</v>
      </c>
      <c r="E86" s="172">
        <v>488</v>
      </c>
      <c r="F86" s="173"/>
      <c r="G86" s="174">
        <f>ROUND(E86*F86,2)</f>
        <v>0</v>
      </c>
      <c r="H86" s="173"/>
      <c r="I86" s="174">
        <f>ROUND(E86*H86,2)</f>
        <v>0</v>
      </c>
      <c r="J86" s="173"/>
      <c r="K86" s="174">
        <f>ROUND(E86*J86,2)</f>
        <v>0</v>
      </c>
      <c r="L86" s="174">
        <v>21</v>
      </c>
      <c r="M86" s="174">
        <f>G86*(1+L86/100)</f>
        <v>0</v>
      </c>
      <c r="N86" s="174">
        <v>0.37080000000000002</v>
      </c>
      <c r="O86" s="174">
        <f>ROUND(E86*N86,2)</f>
        <v>180.95</v>
      </c>
      <c r="P86" s="174">
        <v>0</v>
      </c>
      <c r="Q86" s="174">
        <f>ROUND(E86*P86,2)</f>
        <v>0</v>
      </c>
      <c r="R86" s="174" t="s">
        <v>333</v>
      </c>
      <c r="S86" s="174" t="s">
        <v>261</v>
      </c>
      <c r="T86" s="175" t="s">
        <v>261</v>
      </c>
      <c r="U86" s="161">
        <v>2.9000000000000001E-2</v>
      </c>
      <c r="V86" s="161">
        <f>ROUND(E86*U86,2)</f>
        <v>14.15</v>
      </c>
      <c r="W86" s="161"/>
      <c r="X86" s="152"/>
      <c r="Y86" s="152"/>
      <c r="Z86" s="152"/>
      <c r="AA86" s="152"/>
      <c r="AB86" s="152"/>
      <c r="AC86" s="152"/>
      <c r="AD86" s="152"/>
      <c r="AE86" s="152"/>
      <c r="AF86" s="152"/>
      <c r="AG86" s="152" t="s">
        <v>295</v>
      </c>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1" x14ac:dyDescent="0.2">
      <c r="A87" s="159"/>
      <c r="B87" s="160"/>
      <c r="C87" s="194" t="s">
        <v>496</v>
      </c>
      <c r="D87" s="190"/>
      <c r="E87" s="191"/>
      <c r="F87" s="161"/>
      <c r="G87" s="161"/>
      <c r="H87" s="161"/>
      <c r="I87" s="161"/>
      <c r="J87" s="161"/>
      <c r="K87" s="161"/>
      <c r="L87" s="161"/>
      <c r="M87" s="161"/>
      <c r="N87" s="161"/>
      <c r="O87" s="161"/>
      <c r="P87" s="161"/>
      <c r="Q87" s="161"/>
      <c r="R87" s="161"/>
      <c r="S87" s="161"/>
      <c r="T87" s="161"/>
      <c r="U87" s="161"/>
      <c r="V87" s="161"/>
      <c r="W87" s="161"/>
      <c r="X87" s="152"/>
      <c r="Y87" s="152"/>
      <c r="Z87" s="152"/>
      <c r="AA87" s="152"/>
      <c r="AB87" s="152"/>
      <c r="AC87" s="152"/>
      <c r="AD87" s="152"/>
      <c r="AE87" s="152"/>
      <c r="AF87" s="152"/>
      <c r="AG87" s="152" t="s">
        <v>299</v>
      </c>
      <c r="AH87" s="152">
        <v>0</v>
      </c>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59"/>
      <c r="B88" s="160"/>
      <c r="C88" s="194" t="s">
        <v>497</v>
      </c>
      <c r="D88" s="190"/>
      <c r="E88" s="191">
        <v>488</v>
      </c>
      <c r="F88" s="161"/>
      <c r="G88" s="161"/>
      <c r="H88" s="161"/>
      <c r="I88" s="161"/>
      <c r="J88" s="161"/>
      <c r="K88" s="161"/>
      <c r="L88" s="161"/>
      <c r="M88" s="161"/>
      <c r="N88" s="161"/>
      <c r="O88" s="161"/>
      <c r="P88" s="161"/>
      <c r="Q88" s="161"/>
      <c r="R88" s="161"/>
      <c r="S88" s="161"/>
      <c r="T88" s="161"/>
      <c r="U88" s="161"/>
      <c r="V88" s="161"/>
      <c r="W88" s="161"/>
      <c r="X88" s="152"/>
      <c r="Y88" s="152"/>
      <c r="Z88" s="152"/>
      <c r="AA88" s="152"/>
      <c r="AB88" s="152"/>
      <c r="AC88" s="152"/>
      <c r="AD88" s="152"/>
      <c r="AE88" s="152"/>
      <c r="AF88" s="152"/>
      <c r="AG88" s="152" t="s">
        <v>299</v>
      </c>
      <c r="AH88" s="152">
        <v>0</v>
      </c>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ht="22.5" outlineLevel="1" x14ac:dyDescent="0.2">
      <c r="A89" s="169">
        <v>20</v>
      </c>
      <c r="B89" s="170" t="s">
        <v>498</v>
      </c>
      <c r="C89" s="186" t="s">
        <v>332</v>
      </c>
      <c r="D89" s="171" t="s">
        <v>293</v>
      </c>
      <c r="E89" s="172">
        <v>244</v>
      </c>
      <c r="F89" s="173"/>
      <c r="G89" s="174">
        <f>ROUND(E89*F89,2)</f>
        <v>0</v>
      </c>
      <c r="H89" s="173"/>
      <c r="I89" s="174">
        <f>ROUND(E89*H89,2)</f>
        <v>0</v>
      </c>
      <c r="J89" s="173"/>
      <c r="K89" s="174">
        <f>ROUND(E89*J89,2)</f>
        <v>0</v>
      </c>
      <c r="L89" s="174">
        <v>21</v>
      </c>
      <c r="M89" s="174">
        <f>G89*(1+L89/100)</f>
        <v>0</v>
      </c>
      <c r="N89" s="174">
        <v>0.15826000000000001</v>
      </c>
      <c r="O89" s="174">
        <f>ROUND(E89*N89,2)</f>
        <v>38.619999999999997</v>
      </c>
      <c r="P89" s="174">
        <v>0</v>
      </c>
      <c r="Q89" s="174">
        <f>ROUND(E89*P89,2)</f>
        <v>0</v>
      </c>
      <c r="R89" s="174" t="s">
        <v>333</v>
      </c>
      <c r="S89" s="174" t="s">
        <v>261</v>
      </c>
      <c r="T89" s="175" t="s">
        <v>261</v>
      </c>
      <c r="U89" s="161">
        <v>2.4E-2</v>
      </c>
      <c r="V89" s="161">
        <f>ROUND(E89*U89,2)</f>
        <v>5.86</v>
      </c>
      <c r="W89" s="161"/>
      <c r="X89" s="152"/>
      <c r="Y89" s="152"/>
      <c r="Z89" s="152"/>
      <c r="AA89" s="152"/>
      <c r="AB89" s="152"/>
      <c r="AC89" s="152"/>
      <c r="AD89" s="152"/>
      <c r="AE89" s="152"/>
      <c r="AF89" s="152"/>
      <c r="AG89" s="152" t="s">
        <v>295</v>
      </c>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59"/>
      <c r="B90" s="160"/>
      <c r="C90" s="254" t="s">
        <v>334</v>
      </c>
      <c r="D90" s="255"/>
      <c r="E90" s="255"/>
      <c r="F90" s="255"/>
      <c r="G90" s="255"/>
      <c r="H90" s="161"/>
      <c r="I90" s="161"/>
      <c r="J90" s="161"/>
      <c r="K90" s="161"/>
      <c r="L90" s="161"/>
      <c r="M90" s="161"/>
      <c r="N90" s="161"/>
      <c r="O90" s="161"/>
      <c r="P90" s="161"/>
      <c r="Q90" s="161"/>
      <c r="R90" s="161"/>
      <c r="S90" s="161"/>
      <c r="T90" s="161"/>
      <c r="U90" s="161"/>
      <c r="V90" s="161"/>
      <c r="W90" s="161"/>
      <c r="X90" s="152"/>
      <c r="Y90" s="152"/>
      <c r="Z90" s="152"/>
      <c r="AA90" s="152"/>
      <c r="AB90" s="152"/>
      <c r="AC90" s="152"/>
      <c r="AD90" s="152"/>
      <c r="AE90" s="152"/>
      <c r="AF90" s="152"/>
      <c r="AG90" s="152" t="s">
        <v>297</v>
      </c>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59"/>
      <c r="B91" s="160"/>
      <c r="C91" s="194" t="s">
        <v>496</v>
      </c>
      <c r="D91" s="190"/>
      <c r="E91" s="191"/>
      <c r="F91" s="161"/>
      <c r="G91" s="161"/>
      <c r="H91" s="161"/>
      <c r="I91" s="161"/>
      <c r="J91" s="161"/>
      <c r="K91" s="161"/>
      <c r="L91" s="161"/>
      <c r="M91" s="161"/>
      <c r="N91" s="161"/>
      <c r="O91" s="161"/>
      <c r="P91" s="161"/>
      <c r="Q91" s="161"/>
      <c r="R91" s="161"/>
      <c r="S91" s="161"/>
      <c r="T91" s="161"/>
      <c r="U91" s="161"/>
      <c r="V91" s="161"/>
      <c r="W91" s="161"/>
      <c r="X91" s="152"/>
      <c r="Y91" s="152"/>
      <c r="Z91" s="152"/>
      <c r="AA91" s="152"/>
      <c r="AB91" s="152"/>
      <c r="AC91" s="152"/>
      <c r="AD91" s="152"/>
      <c r="AE91" s="152"/>
      <c r="AF91" s="152"/>
      <c r="AG91" s="152" t="s">
        <v>299</v>
      </c>
      <c r="AH91" s="152">
        <v>0</v>
      </c>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194" t="s">
        <v>483</v>
      </c>
      <c r="D92" s="190"/>
      <c r="E92" s="191">
        <v>244</v>
      </c>
      <c r="F92" s="161"/>
      <c r="G92" s="161"/>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299</v>
      </c>
      <c r="AH92" s="152">
        <v>0</v>
      </c>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1" x14ac:dyDescent="0.2">
      <c r="A93" s="169">
        <v>21</v>
      </c>
      <c r="B93" s="170" t="s">
        <v>336</v>
      </c>
      <c r="C93" s="186" t="s">
        <v>337</v>
      </c>
      <c r="D93" s="171" t="s">
        <v>293</v>
      </c>
      <c r="E93" s="172">
        <v>33.765000000000001</v>
      </c>
      <c r="F93" s="173"/>
      <c r="G93" s="174">
        <f>ROUND(E93*F93,2)</f>
        <v>0</v>
      </c>
      <c r="H93" s="173"/>
      <c r="I93" s="174">
        <f>ROUND(E93*H93,2)</f>
        <v>0</v>
      </c>
      <c r="J93" s="173"/>
      <c r="K93" s="174">
        <f>ROUND(E93*J93,2)</f>
        <v>0</v>
      </c>
      <c r="L93" s="174">
        <v>21</v>
      </c>
      <c r="M93" s="174">
        <f>G93*(1+L93/100)</f>
        <v>0</v>
      </c>
      <c r="N93" s="174">
        <v>0.30360999999999999</v>
      </c>
      <c r="O93" s="174">
        <f>ROUND(E93*N93,2)</f>
        <v>10.25</v>
      </c>
      <c r="P93" s="174">
        <v>0</v>
      </c>
      <c r="Q93" s="174">
        <f>ROUND(E93*P93,2)</f>
        <v>0</v>
      </c>
      <c r="R93" s="174" t="s">
        <v>333</v>
      </c>
      <c r="S93" s="174" t="s">
        <v>261</v>
      </c>
      <c r="T93" s="175" t="s">
        <v>261</v>
      </c>
      <c r="U93" s="161">
        <v>3.6999999999999998E-2</v>
      </c>
      <c r="V93" s="161">
        <f>ROUND(E93*U93,2)</f>
        <v>1.25</v>
      </c>
      <c r="W93" s="161"/>
      <c r="X93" s="152"/>
      <c r="Y93" s="152"/>
      <c r="Z93" s="152"/>
      <c r="AA93" s="152"/>
      <c r="AB93" s="152"/>
      <c r="AC93" s="152"/>
      <c r="AD93" s="152"/>
      <c r="AE93" s="152"/>
      <c r="AF93" s="152"/>
      <c r="AG93" s="152" t="s">
        <v>295</v>
      </c>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59"/>
      <c r="B94" s="160"/>
      <c r="C94" s="254" t="s">
        <v>334</v>
      </c>
      <c r="D94" s="255"/>
      <c r="E94" s="255"/>
      <c r="F94" s="255"/>
      <c r="G94" s="255"/>
      <c r="H94" s="161"/>
      <c r="I94" s="161"/>
      <c r="J94" s="161"/>
      <c r="K94" s="161"/>
      <c r="L94" s="161"/>
      <c r="M94" s="161"/>
      <c r="N94" s="161"/>
      <c r="O94" s="161"/>
      <c r="P94" s="161"/>
      <c r="Q94" s="161"/>
      <c r="R94" s="161"/>
      <c r="S94" s="161"/>
      <c r="T94" s="161"/>
      <c r="U94" s="161"/>
      <c r="V94" s="161"/>
      <c r="W94" s="161"/>
      <c r="X94" s="152"/>
      <c r="Y94" s="152"/>
      <c r="Z94" s="152"/>
      <c r="AA94" s="152"/>
      <c r="AB94" s="152"/>
      <c r="AC94" s="152"/>
      <c r="AD94" s="152"/>
      <c r="AE94" s="152"/>
      <c r="AF94" s="152"/>
      <c r="AG94" s="152" t="s">
        <v>297</v>
      </c>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59"/>
      <c r="B95" s="160"/>
      <c r="C95" s="194" t="s">
        <v>499</v>
      </c>
      <c r="D95" s="190"/>
      <c r="E95" s="191"/>
      <c r="F95" s="161"/>
      <c r="G95" s="161"/>
      <c r="H95" s="161"/>
      <c r="I95" s="161"/>
      <c r="J95" s="161"/>
      <c r="K95" s="161"/>
      <c r="L95" s="161"/>
      <c r="M95" s="161"/>
      <c r="N95" s="161"/>
      <c r="O95" s="161"/>
      <c r="P95" s="161"/>
      <c r="Q95" s="161"/>
      <c r="R95" s="161"/>
      <c r="S95" s="161"/>
      <c r="T95" s="161"/>
      <c r="U95" s="161"/>
      <c r="V95" s="161"/>
      <c r="W95" s="161"/>
      <c r="X95" s="152"/>
      <c r="Y95" s="152"/>
      <c r="Z95" s="152"/>
      <c r="AA95" s="152"/>
      <c r="AB95" s="152"/>
      <c r="AC95" s="152"/>
      <c r="AD95" s="152"/>
      <c r="AE95" s="152"/>
      <c r="AF95" s="152"/>
      <c r="AG95" s="152" t="s">
        <v>299</v>
      </c>
      <c r="AH95" s="152">
        <v>0</v>
      </c>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outlineLevel="1" x14ac:dyDescent="0.2">
      <c r="A96" s="159"/>
      <c r="B96" s="160"/>
      <c r="C96" s="194" t="s">
        <v>491</v>
      </c>
      <c r="D96" s="190"/>
      <c r="E96" s="191">
        <v>14.77</v>
      </c>
      <c r="F96" s="161"/>
      <c r="G96" s="161"/>
      <c r="H96" s="161"/>
      <c r="I96" s="161"/>
      <c r="J96" s="161"/>
      <c r="K96" s="161"/>
      <c r="L96" s="161"/>
      <c r="M96" s="161"/>
      <c r="N96" s="161"/>
      <c r="O96" s="161"/>
      <c r="P96" s="161"/>
      <c r="Q96" s="161"/>
      <c r="R96" s="161"/>
      <c r="S96" s="161"/>
      <c r="T96" s="161"/>
      <c r="U96" s="161"/>
      <c r="V96" s="161"/>
      <c r="W96" s="161"/>
      <c r="X96" s="152"/>
      <c r="Y96" s="152"/>
      <c r="Z96" s="152"/>
      <c r="AA96" s="152"/>
      <c r="AB96" s="152"/>
      <c r="AC96" s="152"/>
      <c r="AD96" s="152"/>
      <c r="AE96" s="152"/>
      <c r="AF96" s="152"/>
      <c r="AG96" s="152" t="s">
        <v>299</v>
      </c>
      <c r="AH96" s="152">
        <v>0</v>
      </c>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59"/>
      <c r="B97" s="160"/>
      <c r="C97" s="194" t="s">
        <v>492</v>
      </c>
      <c r="D97" s="190"/>
      <c r="E97" s="191">
        <v>19</v>
      </c>
      <c r="F97" s="161"/>
      <c r="G97" s="161"/>
      <c r="H97" s="161"/>
      <c r="I97" s="161"/>
      <c r="J97" s="161"/>
      <c r="K97" s="161"/>
      <c r="L97" s="161"/>
      <c r="M97" s="161"/>
      <c r="N97" s="161"/>
      <c r="O97" s="161"/>
      <c r="P97" s="161"/>
      <c r="Q97" s="161"/>
      <c r="R97" s="161"/>
      <c r="S97" s="161"/>
      <c r="T97" s="161"/>
      <c r="U97" s="161"/>
      <c r="V97" s="161"/>
      <c r="W97" s="161"/>
      <c r="X97" s="152"/>
      <c r="Y97" s="152"/>
      <c r="Z97" s="152"/>
      <c r="AA97" s="152"/>
      <c r="AB97" s="152"/>
      <c r="AC97" s="152"/>
      <c r="AD97" s="152"/>
      <c r="AE97" s="152"/>
      <c r="AF97" s="152"/>
      <c r="AG97" s="152" t="s">
        <v>299</v>
      </c>
      <c r="AH97" s="152">
        <v>0</v>
      </c>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69">
        <v>22</v>
      </c>
      <c r="B98" s="170" t="s">
        <v>339</v>
      </c>
      <c r="C98" s="186" t="s">
        <v>340</v>
      </c>
      <c r="D98" s="171" t="s">
        <v>293</v>
      </c>
      <c r="E98" s="172">
        <v>488</v>
      </c>
      <c r="F98" s="173"/>
      <c r="G98" s="174">
        <f>ROUND(E98*F98,2)</f>
        <v>0</v>
      </c>
      <c r="H98" s="173"/>
      <c r="I98" s="174">
        <f>ROUND(E98*H98,2)</f>
        <v>0</v>
      </c>
      <c r="J98" s="173"/>
      <c r="K98" s="174">
        <f>ROUND(E98*J98,2)</f>
        <v>0</v>
      </c>
      <c r="L98" s="174">
        <v>21</v>
      </c>
      <c r="M98" s="174">
        <f>G98*(1+L98/100)</f>
        <v>0</v>
      </c>
      <c r="N98" s="174">
        <v>5.6100000000000004E-3</v>
      </c>
      <c r="O98" s="174">
        <f>ROUND(E98*N98,2)</f>
        <v>2.74</v>
      </c>
      <c r="P98" s="174">
        <v>0</v>
      </c>
      <c r="Q98" s="174">
        <f>ROUND(E98*P98,2)</f>
        <v>0</v>
      </c>
      <c r="R98" s="174" t="s">
        <v>333</v>
      </c>
      <c r="S98" s="174" t="s">
        <v>261</v>
      </c>
      <c r="T98" s="175" t="s">
        <v>261</v>
      </c>
      <c r="U98" s="161">
        <v>4.0000000000000001E-3</v>
      </c>
      <c r="V98" s="161">
        <f>ROUND(E98*U98,2)</f>
        <v>1.95</v>
      </c>
      <c r="W98" s="161"/>
      <c r="X98" s="152"/>
      <c r="Y98" s="152"/>
      <c r="Z98" s="152"/>
      <c r="AA98" s="152"/>
      <c r="AB98" s="152"/>
      <c r="AC98" s="152"/>
      <c r="AD98" s="152"/>
      <c r="AE98" s="152"/>
      <c r="AF98" s="152"/>
      <c r="AG98" s="152" t="s">
        <v>295</v>
      </c>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59"/>
      <c r="B99" s="160"/>
      <c r="C99" s="254" t="s">
        <v>341</v>
      </c>
      <c r="D99" s="255"/>
      <c r="E99" s="255"/>
      <c r="F99" s="255"/>
      <c r="G99" s="255"/>
      <c r="H99" s="161"/>
      <c r="I99" s="161"/>
      <c r="J99" s="161"/>
      <c r="K99" s="161"/>
      <c r="L99" s="161"/>
      <c r="M99" s="161"/>
      <c r="N99" s="161"/>
      <c r="O99" s="161"/>
      <c r="P99" s="161"/>
      <c r="Q99" s="161"/>
      <c r="R99" s="161"/>
      <c r="S99" s="161"/>
      <c r="T99" s="161"/>
      <c r="U99" s="161"/>
      <c r="V99" s="161"/>
      <c r="W99" s="161"/>
      <c r="X99" s="152"/>
      <c r="Y99" s="152"/>
      <c r="Z99" s="152"/>
      <c r="AA99" s="152"/>
      <c r="AB99" s="152"/>
      <c r="AC99" s="152"/>
      <c r="AD99" s="152"/>
      <c r="AE99" s="152"/>
      <c r="AF99" s="152"/>
      <c r="AG99" s="152" t="s">
        <v>297</v>
      </c>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1" x14ac:dyDescent="0.2">
      <c r="A100" s="159"/>
      <c r="B100" s="160"/>
      <c r="C100" s="194" t="s">
        <v>496</v>
      </c>
      <c r="D100" s="190"/>
      <c r="E100" s="191"/>
      <c r="F100" s="161"/>
      <c r="G100" s="161"/>
      <c r="H100" s="161"/>
      <c r="I100" s="161"/>
      <c r="J100" s="161"/>
      <c r="K100" s="161"/>
      <c r="L100" s="161"/>
      <c r="M100" s="161"/>
      <c r="N100" s="161"/>
      <c r="O100" s="161"/>
      <c r="P100" s="161"/>
      <c r="Q100" s="161"/>
      <c r="R100" s="161"/>
      <c r="S100" s="161"/>
      <c r="T100" s="161"/>
      <c r="U100" s="161"/>
      <c r="V100" s="161"/>
      <c r="W100" s="161"/>
      <c r="X100" s="152"/>
      <c r="Y100" s="152"/>
      <c r="Z100" s="152"/>
      <c r="AA100" s="152"/>
      <c r="AB100" s="152"/>
      <c r="AC100" s="152"/>
      <c r="AD100" s="152"/>
      <c r="AE100" s="152"/>
      <c r="AF100" s="152"/>
      <c r="AG100" s="152" t="s">
        <v>299</v>
      </c>
      <c r="AH100" s="152">
        <v>0</v>
      </c>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59"/>
      <c r="B101" s="160"/>
      <c r="C101" s="194" t="s">
        <v>342</v>
      </c>
      <c r="D101" s="190"/>
      <c r="E101" s="191"/>
      <c r="F101" s="161"/>
      <c r="G101" s="161"/>
      <c r="H101" s="161"/>
      <c r="I101" s="161"/>
      <c r="J101" s="161"/>
      <c r="K101" s="161"/>
      <c r="L101" s="161"/>
      <c r="M101" s="161"/>
      <c r="N101" s="161"/>
      <c r="O101" s="161"/>
      <c r="P101" s="161"/>
      <c r="Q101" s="161"/>
      <c r="R101" s="161"/>
      <c r="S101" s="161"/>
      <c r="T101" s="161"/>
      <c r="U101" s="161"/>
      <c r="V101" s="161"/>
      <c r="W101" s="161"/>
      <c r="X101" s="152"/>
      <c r="Y101" s="152"/>
      <c r="Z101" s="152"/>
      <c r="AA101" s="152"/>
      <c r="AB101" s="152"/>
      <c r="AC101" s="152"/>
      <c r="AD101" s="152"/>
      <c r="AE101" s="152"/>
      <c r="AF101" s="152"/>
      <c r="AG101" s="152" t="s">
        <v>299</v>
      </c>
      <c r="AH101" s="152">
        <v>0</v>
      </c>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59"/>
      <c r="B102" s="160"/>
      <c r="C102" s="194" t="s">
        <v>483</v>
      </c>
      <c r="D102" s="190"/>
      <c r="E102" s="191">
        <v>244</v>
      </c>
      <c r="F102" s="161"/>
      <c r="G102" s="161"/>
      <c r="H102" s="161"/>
      <c r="I102" s="161"/>
      <c r="J102" s="161"/>
      <c r="K102" s="161"/>
      <c r="L102" s="161"/>
      <c r="M102" s="161"/>
      <c r="N102" s="161"/>
      <c r="O102" s="161"/>
      <c r="P102" s="161"/>
      <c r="Q102" s="161"/>
      <c r="R102" s="161"/>
      <c r="S102" s="161"/>
      <c r="T102" s="161"/>
      <c r="U102" s="161"/>
      <c r="V102" s="161"/>
      <c r="W102" s="161"/>
      <c r="X102" s="152"/>
      <c r="Y102" s="152"/>
      <c r="Z102" s="152"/>
      <c r="AA102" s="152"/>
      <c r="AB102" s="152"/>
      <c r="AC102" s="152"/>
      <c r="AD102" s="152"/>
      <c r="AE102" s="152"/>
      <c r="AF102" s="152"/>
      <c r="AG102" s="152" t="s">
        <v>299</v>
      </c>
      <c r="AH102" s="152">
        <v>0</v>
      </c>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59"/>
      <c r="B103" s="160"/>
      <c r="C103" s="194" t="s">
        <v>343</v>
      </c>
      <c r="D103" s="190"/>
      <c r="E103" s="191"/>
      <c r="F103" s="161"/>
      <c r="G103" s="161"/>
      <c r="H103" s="161"/>
      <c r="I103" s="161"/>
      <c r="J103" s="161"/>
      <c r="K103" s="161"/>
      <c r="L103" s="161"/>
      <c r="M103" s="161"/>
      <c r="N103" s="161"/>
      <c r="O103" s="161"/>
      <c r="P103" s="161"/>
      <c r="Q103" s="161"/>
      <c r="R103" s="161"/>
      <c r="S103" s="161"/>
      <c r="T103" s="161"/>
      <c r="U103" s="161"/>
      <c r="V103" s="161"/>
      <c r="W103" s="161"/>
      <c r="X103" s="152"/>
      <c r="Y103" s="152"/>
      <c r="Z103" s="152"/>
      <c r="AA103" s="152"/>
      <c r="AB103" s="152"/>
      <c r="AC103" s="152"/>
      <c r="AD103" s="152"/>
      <c r="AE103" s="152"/>
      <c r="AF103" s="152"/>
      <c r="AG103" s="152" t="s">
        <v>299</v>
      </c>
      <c r="AH103" s="152">
        <v>0</v>
      </c>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59"/>
      <c r="B104" s="160"/>
      <c r="C104" s="194" t="s">
        <v>483</v>
      </c>
      <c r="D104" s="190"/>
      <c r="E104" s="191">
        <v>244</v>
      </c>
      <c r="F104" s="161"/>
      <c r="G104" s="161"/>
      <c r="H104" s="161"/>
      <c r="I104" s="161"/>
      <c r="J104" s="161"/>
      <c r="K104" s="161"/>
      <c r="L104" s="161"/>
      <c r="M104" s="161"/>
      <c r="N104" s="161"/>
      <c r="O104" s="161"/>
      <c r="P104" s="161"/>
      <c r="Q104" s="161"/>
      <c r="R104" s="161"/>
      <c r="S104" s="161"/>
      <c r="T104" s="161"/>
      <c r="U104" s="161"/>
      <c r="V104" s="161"/>
      <c r="W104" s="161"/>
      <c r="X104" s="152"/>
      <c r="Y104" s="152"/>
      <c r="Z104" s="152"/>
      <c r="AA104" s="152"/>
      <c r="AB104" s="152"/>
      <c r="AC104" s="152"/>
      <c r="AD104" s="152"/>
      <c r="AE104" s="152"/>
      <c r="AF104" s="152"/>
      <c r="AG104" s="152" t="s">
        <v>299</v>
      </c>
      <c r="AH104" s="152">
        <v>0</v>
      </c>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ht="22.5" outlineLevel="1" x14ac:dyDescent="0.2">
      <c r="A105" s="169">
        <v>23</v>
      </c>
      <c r="B105" s="170" t="s">
        <v>500</v>
      </c>
      <c r="C105" s="186" t="s">
        <v>501</v>
      </c>
      <c r="D105" s="171" t="s">
        <v>293</v>
      </c>
      <c r="E105" s="172">
        <v>244</v>
      </c>
      <c r="F105" s="173"/>
      <c r="G105" s="174">
        <f>ROUND(E105*F105,2)</f>
        <v>0</v>
      </c>
      <c r="H105" s="173"/>
      <c r="I105" s="174">
        <f>ROUND(E105*H105,2)</f>
        <v>0</v>
      </c>
      <c r="J105" s="173"/>
      <c r="K105" s="174">
        <f>ROUND(E105*J105,2)</f>
        <v>0</v>
      </c>
      <c r="L105" s="174">
        <v>21</v>
      </c>
      <c r="M105" s="174">
        <f>G105*(1+L105/100)</f>
        <v>0</v>
      </c>
      <c r="N105" s="174">
        <v>0.15559000000000001</v>
      </c>
      <c r="O105" s="174">
        <f>ROUND(E105*N105,2)</f>
        <v>37.96</v>
      </c>
      <c r="P105" s="174">
        <v>0</v>
      </c>
      <c r="Q105" s="174">
        <f>ROUND(E105*P105,2)</f>
        <v>0</v>
      </c>
      <c r="R105" s="174" t="s">
        <v>333</v>
      </c>
      <c r="S105" s="174" t="s">
        <v>261</v>
      </c>
      <c r="T105" s="175" t="s">
        <v>261</v>
      </c>
      <c r="U105" s="161">
        <v>8.2000000000000003E-2</v>
      </c>
      <c r="V105" s="161">
        <f>ROUND(E105*U105,2)</f>
        <v>20.010000000000002</v>
      </c>
      <c r="W105" s="161"/>
      <c r="X105" s="152"/>
      <c r="Y105" s="152"/>
      <c r="Z105" s="152"/>
      <c r="AA105" s="152"/>
      <c r="AB105" s="152"/>
      <c r="AC105" s="152"/>
      <c r="AD105" s="152"/>
      <c r="AE105" s="152"/>
      <c r="AF105" s="152"/>
      <c r="AG105" s="152" t="s">
        <v>295</v>
      </c>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59"/>
      <c r="B106" s="160"/>
      <c r="C106" s="194" t="s">
        <v>496</v>
      </c>
      <c r="D106" s="190"/>
      <c r="E106" s="191"/>
      <c r="F106" s="161"/>
      <c r="G106" s="161"/>
      <c r="H106" s="161"/>
      <c r="I106" s="161"/>
      <c r="J106" s="161"/>
      <c r="K106" s="161"/>
      <c r="L106" s="161"/>
      <c r="M106" s="161"/>
      <c r="N106" s="161"/>
      <c r="O106" s="161"/>
      <c r="P106" s="161"/>
      <c r="Q106" s="161"/>
      <c r="R106" s="161"/>
      <c r="S106" s="161"/>
      <c r="T106" s="161"/>
      <c r="U106" s="161"/>
      <c r="V106" s="161"/>
      <c r="W106" s="161"/>
      <c r="X106" s="152"/>
      <c r="Y106" s="152"/>
      <c r="Z106" s="152"/>
      <c r="AA106" s="152"/>
      <c r="AB106" s="152"/>
      <c r="AC106" s="152"/>
      <c r="AD106" s="152"/>
      <c r="AE106" s="152"/>
      <c r="AF106" s="152"/>
      <c r="AG106" s="152" t="s">
        <v>299</v>
      </c>
      <c r="AH106" s="152">
        <v>0</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59"/>
      <c r="B107" s="160"/>
      <c r="C107" s="194" t="s">
        <v>483</v>
      </c>
      <c r="D107" s="190"/>
      <c r="E107" s="191">
        <v>244</v>
      </c>
      <c r="F107" s="161"/>
      <c r="G107" s="161"/>
      <c r="H107" s="161"/>
      <c r="I107" s="161"/>
      <c r="J107" s="161"/>
      <c r="K107" s="161"/>
      <c r="L107" s="161"/>
      <c r="M107" s="161"/>
      <c r="N107" s="161"/>
      <c r="O107" s="161"/>
      <c r="P107" s="161"/>
      <c r="Q107" s="161"/>
      <c r="R107" s="161"/>
      <c r="S107" s="161"/>
      <c r="T107" s="161"/>
      <c r="U107" s="161"/>
      <c r="V107" s="161"/>
      <c r="W107" s="161"/>
      <c r="X107" s="152"/>
      <c r="Y107" s="152"/>
      <c r="Z107" s="152"/>
      <c r="AA107" s="152"/>
      <c r="AB107" s="152"/>
      <c r="AC107" s="152"/>
      <c r="AD107" s="152"/>
      <c r="AE107" s="152"/>
      <c r="AF107" s="152"/>
      <c r="AG107" s="152" t="s">
        <v>299</v>
      </c>
      <c r="AH107" s="152">
        <v>0</v>
      </c>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x14ac:dyDescent="0.2">
      <c r="A108" s="163" t="s">
        <v>249</v>
      </c>
      <c r="B108" s="164" t="s">
        <v>176</v>
      </c>
      <c r="C108" s="184" t="s">
        <v>177</v>
      </c>
      <c r="D108" s="165"/>
      <c r="E108" s="166"/>
      <c r="F108" s="167"/>
      <c r="G108" s="167">
        <f>SUMIF(AG109:AG113,"&lt;&gt;NOR",G109:G113)</f>
        <v>0</v>
      </c>
      <c r="H108" s="167"/>
      <c r="I108" s="167">
        <f>SUM(I109:I113)</f>
        <v>0</v>
      </c>
      <c r="J108" s="167"/>
      <c r="K108" s="167">
        <f>SUM(K109:K113)</f>
        <v>0</v>
      </c>
      <c r="L108" s="167"/>
      <c r="M108" s="167">
        <f>SUM(M109:M113)</f>
        <v>0</v>
      </c>
      <c r="N108" s="167"/>
      <c r="O108" s="167">
        <f>SUM(O109:O113)</f>
        <v>0</v>
      </c>
      <c r="P108" s="167"/>
      <c r="Q108" s="167">
        <f>SUM(Q109:Q113)</f>
        <v>0</v>
      </c>
      <c r="R108" s="167"/>
      <c r="S108" s="167"/>
      <c r="T108" s="168"/>
      <c r="U108" s="162"/>
      <c r="V108" s="162">
        <f>SUM(V109:V113)</f>
        <v>4.42</v>
      </c>
      <c r="W108" s="162"/>
      <c r="AG108" t="s">
        <v>250</v>
      </c>
    </row>
    <row r="109" spans="1:60" outlineLevel="1" x14ac:dyDescent="0.2">
      <c r="A109" s="169">
        <v>24</v>
      </c>
      <c r="B109" s="170" t="s">
        <v>348</v>
      </c>
      <c r="C109" s="186" t="s">
        <v>349</v>
      </c>
      <c r="D109" s="171" t="s">
        <v>350</v>
      </c>
      <c r="E109" s="172">
        <v>276.19186999999999</v>
      </c>
      <c r="F109" s="173"/>
      <c r="G109" s="174">
        <f>ROUND(E109*F109,2)</f>
        <v>0</v>
      </c>
      <c r="H109" s="173"/>
      <c r="I109" s="174">
        <f>ROUND(E109*H109,2)</f>
        <v>0</v>
      </c>
      <c r="J109" s="173"/>
      <c r="K109" s="174">
        <f>ROUND(E109*J109,2)</f>
        <v>0</v>
      </c>
      <c r="L109" s="174">
        <v>21</v>
      </c>
      <c r="M109" s="174">
        <f>G109*(1+L109/100)</f>
        <v>0</v>
      </c>
      <c r="N109" s="174">
        <v>0</v>
      </c>
      <c r="O109" s="174">
        <f>ROUND(E109*N109,2)</f>
        <v>0</v>
      </c>
      <c r="P109" s="174">
        <v>0</v>
      </c>
      <c r="Q109" s="174">
        <f>ROUND(E109*P109,2)</f>
        <v>0</v>
      </c>
      <c r="R109" s="174" t="s">
        <v>333</v>
      </c>
      <c r="S109" s="174" t="s">
        <v>261</v>
      </c>
      <c r="T109" s="175" t="s">
        <v>261</v>
      </c>
      <c r="U109" s="161">
        <v>1.6E-2</v>
      </c>
      <c r="V109" s="161">
        <f>ROUND(E109*U109,2)</f>
        <v>4.42</v>
      </c>
      <c r="W109" s="161"/>
      <c r="X109" s="152"/>
      <c r="Y109" s="152"/>
      <c r="Z109" s="152"/>
      <c r="AA109" s="152"/>
      <c r="AB109" s="152"/>
      <c r="AC109" s="152"/>
      <c r="AD109" s="152"/>
      <c r="AE109" s="152"/>
      <c r="AF109" s="152"/>
      <c r="AG109" s="152" t="s">
        <v>351</v>
      </c>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1" x14ac:dyDescent="0.2">
      <c r="A110" s="159"/>
      <c r="B110" s="160"/>
      <c r="C110" s="254" t="s">
        <v>352</v>
      </c>
      <c r="D110" s="255"/>
      <c r="E110" s="255"/>
      <c r="F110" s="255"/>
      <c r="G110" s="255"/>
      <c r="H110" s="161"/>
      <c r="I110" s="161"/>
      <c r="J110" s="161"/>
      <c r="K110" s="161"/>
      <c r="L110" s="161"/>
      <c r="M110" s="161"/>
      <c r="N110" s="161"/>
      <c r="O110" s="161"/>
      <c r="P110" s="161"/>
      <c r="Q110" s="161"/>
      <c r="R110" s="161"/>
      <c r="S110" s="161"/>
      <c r="T110" s="161"/>
      <c r="U110" s="161"/>
      <c r="V110" s="161"/>
      <c r="W110" s="161"/>
      <c r="X110" s="152"/>
      <c r="Y110" s="152"/>
      <c r="Z110" s="152"/>
      <c r="AA110" s="152"/>
      <c r="AB110" s="152"/>
      <c r="AC110" s="152"/>
      <c r="AD110" s="152"/>
      <c r="AE110" s="152"/>
      <c r="AF110" s="152"/>
      <c r="AG110" s="152" t="s">
        <v>297</v>
      </c>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59"/>
      <c r="B111" s="160"/>
      <c r="C111" s="194" t="s">
        <v>353</v>
      </c>
      <c r="D111" s="190"/>
      <c r="E111" s="191"/>
      <c r="F111" s="161"/>
      <c r="G111" s="161"/>
      <c r="H111" s="161"/>
      <c r="I111" s="161"/>
      <c r="J111" s="161"/>
      <c r="K111" s="161"/>
      <c r="L111" s="161"/>
      <c r="M111" s="161"/>
      <c r="N111" s="161"/>
      <c r="O111" s="161"/>
      <c r="P111" s="161"/>
      <c r="Q111" s="161"/>
      <c r="R111" s="161"/>
      <c r="S111" s="161"/>
      <c r="T111" s="161"/>
      <c r="U111" s="161"/>
      <c r="V111" s="161"/>
      <c r="W111" s="161"/>
      <c r="X111" s="152"/>
      <c r="Y111" s="152"/>
      <c r="Z111" s="152"/>
      <c r="AA111" s="152"/>
      <c r="AB111" s="152"/>
      <c r="AC111" s="152"/>
      <c r="AD111" s="152"/>
      <c r="AE111" s="152"/>
      <c r="AF111" s="152"/>
      <c r="AG111" s="152" t="s">
        <v>299</v>
      </c>
      <c r="AH111" s="152">
        <v>0</v>
      </c>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59"/>
      <c r="B112" s="160"/>
      <c r="C112" s="194" t="s">
        <v>502</v>
      </c>
      <c r="D112" s="190"/>
      <c r="E112" s="191"/>
      <c r="F112" s="161"/>
      <c r="G112" s="161"/>
      <c r="H112" s="161"/>
      <c r="I112" s="161"/>
      <c r="J112" s="161"/>
      <c r="K112" s="161"/>
      <c r="L112" s="161"/>
      <c r="M112" s="161"/>
      <c r="N112" s="161"/>
      <c r="O112" s="161"/>
      <c r="P112" s="161"/>
      <c r="Q112" s="161"/>
      <c r="R112" s="161"/>
      <c r="S112" s="161"/>
      <c r="T112" s="161"/>
      <c r="U112" s="161"/>
      <c r="V112" s="161"/>
      <c r="W112" s="161"/>
      <c r="X112" s="152"/>
      <c r="Y112" s="152"/>
      <c r="Z112" s="152"/>
      <c r="AA112" s="152"/>
      <c r="AB112" s="152"/>
      <c r="AC112" s="152"/>
      <c r="AD112" s="152"/>
      <c r="AE112" s="152"/>
      <c r="AF112" s="152"/>
      <c r="AG112" s="152" t="s">
        <v>299</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59"/>
      <c r="B113" s="160"/>
      <c r="C113" s="194" t="s">
        <v>503</v>
      </c>
      <c r="D113" s="190"/>
      <c r="E113" s="191">
        <v>276.19186999999999</v>
      </c>
      <c r="F113" s="161"/>
      <c r="G113" s="161"/>
      <c r="H113" s="161"/>
      <c r="I113" s="161"/>
      <c r="J113" s="161"/>
      <c r="K113" s="161"/>
      <c r="L113" s="161"/>
      <c r="M113" s="161"/>
      <c r="N113" s="161"/>
      <c r="O113" s="161"/>
      <c r="P113" s="161"/>
      <c r="Q113" s="161"/>
      <c r="R113" s="161"/>
      <c r="S113" s="161"/>
      <c r="T113" s="161"/>
      <c r="U113" s="161"/>
      <c r="V113" s="161"/>
      <c r="W113" s="161"/>
      <c r="X113" s="152"/>
      <c r="Y113" s="152"/>
      <c r="Z113" s="152"/>
      <c r="AA113" s="152"/>
      <c r="AB113" s="152"/>
      <c r="AC113" s="152"/>
      <c r="AD113" s="152"/>
      <c r="AE113" s="152"/>
      <c r="AF113" s="152"/>
      <c r="AG113" s="152" t="s">
        <v>299</v>
      </c>
      <c r="AH113" s="152">
        <v>0</v>
      </c>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x14ac:dyDescent="0.2">
      <c r="A114" s="163" t="s">
        <v>249</v>
      </c>
      <c r="B114" s="164" t="s">
        <v>190</v>
      </c>
      <c r="C114" s="184" t="s">
        <v>191</v>
      </c>
      <c r="D114" s="165"/>
      <c r="E114" s="166"/>
      <c r="F114" s="167"/>
      <c r="G114" s="167">
        <f>SUMIF(AG115:AG115,"&lt;&gt;NOR",G115:G115)</f>
        <v>0</v>
      </c>
      <c r="H114" s="167"/>
      <c r="I114" s="167">
        <f>SUM(I115:I115)</f>
        <v>0</v>
      </c>
      <c r="J114" s="167"/>
      <c r="K114" s="167">
        <f>SUM(K115:K115)</f>
        <v>0</v>
      </c>
      <c r="L114" s="167"/>
      <c r="M114" s="167">
        <f>SUM(M115:M115)</f>
        <v>0</v>
      </c>
      <c r="N114" s="167"/>
      <c r="O114" s="167">
        <f>SUM(O115:O115)</f>
        <v>0</v>
      </c>
      <c r="P114" s="167"/>
      <c r="Q114" s="167">
        <f>SUM(Q115:Q115)</f>
        <v>0</v>
      </c>
      <c r="R114" s="167"/>
      <c r="S114" s="167"/>
      <c r="T114" s="168"/>
      <c r="U114" s="162"/>
      <c r="V114" s="162">
        <f>SUM(V115:V115)</f>
        <v>0</v>
      </c>
      <c r="W114" s="162"/>
      <c r="AG114" t="s">
        <v>250</v>
      </c>
    </row>
    <row r="115" spans="1:60" outlineLevel="1" x14ac:dyDescent="0.2">
      <c r="A115" s="169">
        <v>25</v>
      </c>
      <c r="B115" s="170" t="s">
        <v>504</v>
      </c>
      <c r="C115" s="186" t="s">
        <v>505</v>
      </c>
      <c r="D115" s="171" t="s">
        <v>446</v>
      </c>
      <c r="E115" s="172">
        <v>1</v>
      </c>
      <c r="F115" s="173"/>
      <c r="G115" s="174">
        <f>ROUND(E115*F115,2)</f>
        <v>0</v>
      </c>
      <c r="H115" s="173"/>
      <c r="I115" s="174">
        <f>ROUND(E115*H115,2)</f>
        <v>0</v>
      </c>
      <c r="J115" s="173"/>
      <c r="K115" s="174">
        <f>ROUND(E115*J115,2)</f>
        <v>0</v>
      </c>
      <c r="L115" s="174">
        <v>21</v>
      </c>
      <c r="M115" s="174">
        <f>G115*(1+L115/100)</f>
        <v>0</v>
      </c>
      <c r="N115" s="174">
        <v>0</v>
      </c>
      <c r="O115" s="174">
        <f>ROUND(E115*N115,2)</f>
        <v>0</v>
      </c>
      <c r="P115" s="174">
        <v>0</v>
      </c>
      <c r="Q115" s="174">
        <f>ROUND(E115*P115,2)</f>
        <v>0</v>
      </c>
      <c r="R115" s="174"/>
      <c r="S115" s="174" t="s">
        <v>254</v>
      </c>
      <c r="T115" s="175" t="s">
        <v>255</v>
      </c>
      <c r="U115" s="161">
        <v>0</v>
      </c>
      <c r="V115" s="161">
        <f>ROUND(E115*U115,2)</f>
        <v>0</v>
      </c>
      <c r="W115" s="161"/>
      <c r="X115" s="152"/>
      <c r="Y115" s="152"/>
      <c r="Z115" s="152"/>
      <c r="AA115" s="152"/>
      <c r="AB115" s="152"/>
      <c r="AC115" s="152"/>
      <c r="AD115" s="152"/>
      <c r="AE115" s="152"/>
      <c r="AF115" s="152"/>
      <c r="AG115" s="152" t="s">
        <v>295</v>
      </c>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row>
    <row r="116" spans="1:60" x14ac:dyDescent="0.2">
      <c r="A116" s="5"/>
      <c r="B116" s="6"/>
      <c r="C116" s="187"/>
      <c r="D116" s="8"/>
      <c r="E116" s="5"/>
      <c r="F116" s="5"/>
      <c r="G116" s="5"/>
      <c r="H116" s="5"/>
      <c r="I116" s="5"/>
      <c r="J116" s="5"/>
      <c r="K116" s="5"/>
      <c r="L116" s="5"/>
      <c r="M116" s="5"/>
      <c r="N116" s="5"/>
      <c r="O116" s="5"/>
      <c r="P116" s="5"/>
      <c r="Q116" s="5"/>
      <c r="R116" s="5"/>
      <c r="S116" s="5"/>
      <c r="T116" s="5"/>
      <c r="U116" s="5"/>
      <c r="V116" s="5"/>
      <c r="W116" s="5"/>
      <c r="AE116">
        <v>15</v>
      </c>
      <c r="AF116">
        <v>21</v>
      </c>
    </row>
    <row r="117" spans="1:60" x14ac:dyDescent="0.2">
      <c r="A117" s="155"/>
      <c r="B117" s="156" t="s">
        <v>29</v>
      </c>
      <c r="C117" s="188"/>
      <c r="D117" s="157"/>
      <c r="E117" s="158"/>
      <c r="F117" s="158"/>
      <c r="G117" s="183">
        <f>G8+G45+G85+G108+G114</f>
        <v>0</v>
      </c>
      <c r="H117" s="5"/>
      <c r="I117" s="5"/>
      <c r="J117" s="5"/>
      <c r="K117" s="5"/>
      <c r="L117" s="5"/>
      <c r="M117" s="5"/>
      <c r="N117" s="5"/>
      <c r="O117" s="5"/>
      <c r="P117" s="5"/>
      <c r="Q117" s="5"/>
      <c r="R117" s="5"/>
      <c r="S117" s="5"/>
      <c r="T117" s="5"/>
      <c r="U117" s="5"/>
      <c r="V117" s="5"/>
      <c r="W117" s="5"/>
      <c r="AE117">
        <f>SUMIF(L7:L115,AE116,G7:G115)</f>
        <v>0</v>
      </c>
      <c r="AF117">
        <f>SUMIF(L7:L115,AF116,G7:G115)</f>
        <v>0</v>
      </c>
      <c r="AG117" t="s">
        <v>288</v>
      </c>
    </row>
    <row r="118" spans="1:60" x14ac:dyDescent="0.2">
      <c r="A118" s="253" t="s">
        <v>386</v>
      </c>
      <c r="B118" s="253"/>
      <c r="C118" s="187"/>
      <c r="D118" s="8"/>
      <c r="E118" s="5"/>
      <c r="F118" s="5"/>
      <c r="G118" s="5"/>
      <c r="H118" s="5"/>
      <c r="I118" s="5"/>
      <c r="J118" s="5"/>
      <c r="K118" s="5"/>
      <c r="L118" s="5"/>
      <c r="M118" s="5"/>
      <c r="N118" s="5"/>
      <c r="O118" s="5"/>
      <c r="P118" s="5"/>
      <c r="Q118" s="5"/>
      <c r="R118" s="5"/>
      <c r="S118" s="5"/>
      <c r="T118" s="5"/>
      <c r="U118" s="5"/>
      <c r="V118" s="5"/>
      <c r="W118" s="5"/>
    </row>
    <row r="119" spans="1:60" x14ac:dyDescent="0.2">
      <c r="A119" s="5"/>
      <c r="B119" s="6" t="s">
        <v>387</v>
      </c>
      <c r="C119" s="187" t="s">
        <v>388</v>
      </c>
      <c r="D119" s="8"/>
      <c r="E119" s="5"/>
      <c r="F119" s="5"/>
      <c r="G119" s="5"/>
      <c r="H119" s="5"/>
      <c r="I119" s="5"/>
      <c r="J119" s="5"/>
      <c r="K119" s="5"/>
      <c r="L119" s="5"/>
      <c r="M119" s="5"/>
      <c r="N119" s="5"/>
      <c r="O119" s="5"/>
      <c r="P119" s="5"/>
      <c r="Q119" s="5"/>
      <c r="R119" s="5"/>
      <c r="S119" s="5"/>
      <c r="T119" s="5"/>
      <c r="U119" s="5"/>
      <c r="V119" s="5"/>
      <c r="W119" s="5"/>
      <c r="AG119" t="s">
        <v>389</v>
      </c>
    </row>
    <row r="120" spans="1:60" x14ac:dyDescent="0.2">
      <c r="A120" s="5"/>
      <c r="B120" s="6" t="s">
        <v>390</v>
      </c>
      <c r="C120" s="187" t="s">
        <v>391</v>
      </c>
      <c r="D120" s="8"/>
      <c r="E120" s="5"/>
      <c r="F120" s="5"/>
      <c r="G120" s="5"/>
      <c r="H120" s="5"/>
      <c r="I120" s="5"/>
      <c r="J120" s="5"/>
      <c r="K120" s="5"/>
      <c r="L120" s="5"/>
      <c r="M120" s="5"/>
      <c r="N120" s="5"/>
      <c r="O120" s="5"/>
      <c r="P120" s="5"/>
      <c r="Q120" s="5"/>
      <c r="R120" s="5"/>
      <c r="S120" s="5"/>
      <c r="T120" s="5"/>
      <c r="U120" s="5"/>
      <c r="V120" s="5"/>
      <c r="W120" s="5"/>
      <c r="AG120" t="s">
        <v>392</v>
      </c>
    </row>
    <row r="121" spans="1:60" x14ac:dyDescent="0.2">
      <c r="A121" s="5"/>
      <c r="B121" s="6"/>
      <c r="C121" s="187" t="s">
        <v>393</v>
      </c>
      <c r="D121" s="8"/>
      <c r="E121" s="5"/>
      <c r="F121" s="5"/>
      <c r="G121" s="5"/>
      <c r="H121" s="5"/>
      <c r="I121" s="5"/>
      <c r="J121" s="5"/>
      <c r="K121" s="5"/>
      <c r="L121" s="5"/>
      <c r="M121" s="5"/>
      <c r="N121" s="5"/>
      <c r="O121" s="5"/>
      <c r="P121" s="5"/>
      <c r="Q121" s="5"/>
      <c r="R121" s="5"/>
      <c r="S121" s="5"/>
      <c r="T121" s="5"/>
      <c r="U121" s="5"/>
      <c r="V121" s="5"/>
      <c r="W121" s="5"/>
      <c r="AG121" t="s">
        <v>394</v>
      </c>
    </row>
    <row r="122" spans="1:60" x14ac:dyDescent="0.2">
      <c r="A122" s="5"/>
      <c r="B122" s="6"/>
      <c r="C122" s="187"/>
      <c r="D122" s="8"/>
      <c r="E122" s="5"/>
      <c r="F122" s="5"/>
      <c r="G122" s="5"/>
      <c r="H122" s="5"/>
      <c r="I122" s="5"/>
      <c r="J122" s="5"/>
      <c r="K122" s="5"/>
      <c r="L122" s="5"/>
      <c r="M122" s="5"/>
      <c r="N122" s="5"/>
      <c r="O122" s="5"/>
      <c r="P122" s="5"/>
      <c r="Q122" s="5"/>
      <c r="R122" s="5"/>
      <c r="S122" s="5"/>
      <c r="T122" s="5"/>
      <c r="U122" s="5"/>
      <c r="V122" s="5"/>
      <c r="W122" s="5"/>
    </row>
    <row r="123" spans="1:60" x14ac:dyDescent="0.2">
      <c r="C123" s="189"/>
      <c r="D123" s="143"/>
      <c r="AG123" t="s">
        <v>289</v>
      </c>
    </row>
    <row r="124" spans="1:60" x14ac:dyDescent="0.2">
      <c r="D124" s="143"/>
    </row>
    <row r="125" spans="1:60" x14ac:dyDescent="0.2">
      <c r="D125" s="143"/>
    </row>
    <row r="126" spans="1:60" x14ac:dyDescent="0.2">
      <c r="D126" s="143"/>
    </row>
    <row r="127" spans="1:60" x14ac:dyDescent="0.2">
      <c r="D127" s="143"/>
    </row>
    <row r="128" spans="1:60" x14ac:dyDescent="0.2">
      <c r="D128" s="143"/>
    </row>
    <row r="129" spans="4:4" x14ac:dyDescent="0.2">
      <c r="D129" s="143"/>
    </row>
    <row r="130" spans="4:4" x14ac:dyDescent="0.2">
      <c r="D130" s="143"/>
    </row>
    <row r="131" spans="4:4" x14ac:dyDescent="0.2">
      <c r="D131" s="143"/>
    </row>
    <row r="132" spans="4:4" x14ac:dyDescent="0.2">
      <c r="D132" s="143"/>
    </row>
    <row r="133" spans="4:4" x14ac:dyDescent="0.2">
      <c r="D133" s="143"/>
    </row>
    <row r="134" spans="4:4" x14ac:dyDescent="0.2">
      <c r="D134" s="143"/>
    </row>
    <row r="135" spans="4:4" x14ac:dyDescent="0.2">
      <c r="D135" s="143"/>
    </row>
    <row r="136" spans="4:4" x14ac:dyDescent="0.2">
      <c r="D136" s="143"/>
    </row>
    <row r="137" spans="4:4" x14ac:dyDescent="0.2">
      <c r="D137" s="143"/>
    </row>
    <row r="138" spans="4:4" x14ac:dyDescent="0.2">
      <c r="D138" s="143"/>
    </row>
    <row r="139" spans="4:4" x14ac:dyDescent="0.2">
      <c r="D139" s="143"/>
    </row>
    <row r="140" spans="4:4" x14ac:dyDescent="0.2">
      <c r="D140" s="143"/>
    </row>
    <row r="141" spans="4:4" x14ac:dyDescent="0.2">
      <c r="D141" s="143"/>
    </row>
    <row r="142" spans="4:4" x14ac:dyDescent="0.2">
      <c r="D142" s="143"/>
    </row>
    <row r="143" spans="4:4" x14ac:dyDescent="0.2">
      <c r="D143" s="143"/>
    </row>
    <row r="144" spans="4:4" x14ac:dyDescent="0.2">
      <c r="D144" s="143"/>
    </row>
    <row r="145" spans="4:4" x14ac:dyDescent="0.2">
      <c r="D145" s="143"/>
    </row>
    <row r="146" spans="4:4" x14ac:dyDescent="0.2">
      <c r="D146" s="143"/>
    </row>
    <row r="147" spans="4:4" x14ac:dyDescent="0.2">
      <c r="D147" s="143"/>
    </row>
    <row r="148" spans="4:4" x14ac:dyDescent="0.2">
      <c r="D148" s="143"/>
    </row>
    <row r="149" spans="4:4" x14ac:dyDescent="0.2">
      <c r="D149" s="143"/>
    </row>
    <row r="150" spans="4:4" x14ac:dyDescent="0.2">
      <c r="D150" s="143"/>
    </row>
    <row r="151" spans="4:4" x14ac:dyDescent="0.2">
      <c r="D151" s="143"/>
    </row>
    <row r="152" spans="4:4" x14ac:dyDescent="0.2">
      <c r="D152" s="143"/>
    </row>
    <row r="153" spans="4:4" x14ac:dyDescent="0.2">
      <c r="D153" s="143"/>
    </row>
    <row r="154" spans="4:4" x14ac:dyDescent="0.2">
      <c r="D154" s="143"/>
    </row>
    <row r="155" spans="4:4" x14ac:dyDescent="0.2">
      <c r="D155" s="143"/>
    </row>
    <row r="156" spans="4:4" x14ac:dyDescent="0.2">
      <c r="D156" s="143"/>
    </row>
    <row r="157" spans="4:4" x14ac:dyDescent="0.2">
      <c r="D157" s="143"/>
    </row>
    <row r="158" spans="4:4" x14ac:dyDescent="0.2">
      <c r="D158" s="143"/>
    </row>
    <row r="159" spans="4:4" x14ac:dyDescent="0.2">
      <c r="D159" s="143"/>
    </row>
    <row r="160" spans="4:4" x14ac:dyDescent="0.2">
      <c r="D160" s="143"/>
    </row>
    <row r="161" spans="4:4" x14ac:dyDescent="0.2">
      <c r="D161" s="143"/>
    </row>
    <row r="162" spans="4:4" x14ac:dyDescent="0.2">
      <c r="D162" s="143"/>
    </row>
    <row r="163" spans="4:4" x14ac:dyDescent="0.2">
      <c r="D163" s="143"/>
    </row>
    <row r="164" spans="4:4" x14ac:dyDescent="0.2">
      <c r="D164" s="143"/>
    </row>
    <row r="165" spans="4:4" x14ac:dyDescent="0.2">
      <c r="D165" s="143"/>
    </row>
    <row r="166" spans="4:4" x14ac:dyDescent="0.2">
      <c r="D166" s="143"/>
    </row>
    <row r="167" spans="4:4" x14ac:dyDescent="0.2">
      <c r="D167" s="143"/>
    </row>
    <row r="168" spans="4:4" x14ac:dyDescent="0.2">
      <c r="D168" s="143"/>
    </row>
    <row r="169" spans="4:4" x14ac:dyDescent="0.2">
      <c r="D169" s="143"/>
    </row>
    <row r="170" spans="4:4" x14ac:dyDescent="0.2">
      <c r="D170" s="143"/>
    </row>
    <row r="171" spans="4:4" x14ac:dyDescent="0.2">
      <c r="D171" s="143"/>
    </row>
    <row r="172" spans="4:4" x14ac:dyDescent="0.2">
      <c r="D172" s="143"/>
    </row>
    <row r="173" spans="4:4" x14ac:dyDescent="0.2">
      <c r="D173" s="143"/>
    </row>
    <row r="174" spans="4:4" x14ac:dyDescent="0.2">
      <c r="D174" s="143"/>
    </row>
    <row r="175" spans="4:4" x14ac:dyDescent="0.2">
      <c r="D175" s="143"/>
    </row>
    <row r="176" spans="4:4"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22">
    <mergeCell ref="C99:G99"/>
    <mergeCell ref="C47:G47"/>
    <mergeCell ref="C62:G62"/>
    <mergeCell ref="C67:G67"/>
    <mergeCell ref="C90:G90"/>
    <mergeCell ref="C94:G94"/>
    <mergeCell ref="A1:G1"/>
    <mergeCell ref="C2:G2"/>
    <mergeCell ref="C3:G3"/>
    <mergeCell ref="C4:G4"/>
    <mergeCell ref="A118:B118"/>
    <mergeCell ref="C10:G10"/>
    <mergeCell ref="C11:G11"/>
    <mergeCell ref="C13:G13"/>
    <mergeCell ref="C15:G15"/>
    <mergeCell ref="C17:G17"/>
    <mergeCell ref="C110:G110"/>
    <mergeCell ref="C21:G21"/>
    <mergeCell ref="C25:G25"/>
    <mergeCell ref="C29:G29"/>
    <mergeCell ref="C37:G37"/>
    <mergeCell ref="C39:G3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64</v>
      </c>
      <c r="C3" s="247" t="s">
        <v>65</v>
      </c>
      <c r="D3" s="248"/>
      <c r="E3" s="248"/>
      <c r="F3" s="248"/>
      <c r="G3" s="249"/>
      <c r="AC3" s="90" t="s">
        <v>225</v>
      </c>
      <c r="AG3" t="s">
        <v>227</v>
      </c>
    </row>
    <row r="4" spans="1:60" ht="24.95" customHeight="1" x14ac:dyDescent="0.2">
      <c r="A4" s="145" t="s">
        <v>9</v>
      </c>
      <c r="B4" s="146" t="s">
        <v>66</v>
      </c>
      <c r="C4" s="250" t="s">
        <v>65</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SUMIF(AG9:AG48,"&lt;&gt;NOR",G9:G48)</f>
        <v>0</v>
      </c>
      <c r="H8" s="167"/>
      <c r="I8" s="167">
        <f>SUM(I9:I48)</f>
        <v>0</v>
      </c>
      <c r="J8" s="167"/>
      <c r="K8" s="167">
        <f>SUM(K9:K48)</f>
        <v>0</v>
      </c>
      <c r="L8" s="167"/>
      <c r="M8" s="167">
        <f>SUM(M9:M48)</f>
        <v>0</v>
      </c>
      <c r="N8" s="167"/>
      <c r="O8" s="167">
        <f>SUM(O9:O48)</f>
        <v>0</v>
      </c>
      <c r="P8" s="167"/>
      <c r="Q8" s="167">
        <f>SUM(Q9:Q48)</f>
        <v>0</v>
      </c>
      <c r="R8" s="167"/>
      <c r="S8" s="167"/>
      <c r="T8" s="168"/>
      <c r="U8" s="162"/>
      <c r="V8" s="162">
        <f>SUM(V9:V48)</f>
        <v>1006.05</v>
      </c>
      <c r="W8" s="162"/>
      <c r="AG8" t="s">
        <v>250</v>
      </c>
    </row>
    <row r="9" spans="1:60" ht="22.5" outlineLevel="1" x14ac:dyDescent="0.2">
      <c r="A9" s="169">
        <v>1</v>
      </c>
      <c r="B9" s="170" t="s">
        <v>506</v>
      </c>
      <c r="C9" s="186" t="s">
        <v>507</v>
      </c>
      <c r="D9" s="171" t="s">
        <v>305</v>
      </c>
      <c r="E9" s="172">
        <v>1679.5</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0.11700000000000001</v>
      </c>
      <c r="V9" s="161">
        <f>ROUND(E9*U9,2)</f>
        <v>196.5</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397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496</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508</v>
      </c>
      <c r="D12" s="190"/>
      <c r="E12" s="191">
        <v>879.5</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509</v>
      </c>
      <c r="D13" s="190"/>
      <c r="E13" s="191"/>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59"/>
      <c r="B14" s="160"/>
      <c r="C14" s="194" t="s">
        <v>510</v>
      </c>
      <c r="D14" s="190"/>
      <c r="E14" s="191">
        <v>800</v>
      </c>
      <c r="F14" s="161"/>
      <c r="G14" s="161"/>
      <c r="H14" s="161"/>
      <c r="I14" s="161"/>
      <c r="J14" s="161"/>
      <c r="K14" s="161"/>
      <c r="L14" s="161"/>
      <c r="M14" s="161"/>
      <c r="N14" s="161"/>
      <c r="O14" s="161"/>
      <c r="P14" s="161"/>
      <c r="Q14" s="161"/>
      <c r="R14" s="161"/>
      <c r="S14" s="161"/>
      <c r="T14" s="161"/>
      <c r="U14" s="161"/>
      <c r="V14" s="161"/>
      <c r="W14" s="161"/>
      <c r="X14" s="152"/>
      <c r="Y14" s="152"/>
      <c r="Z14" s="152"/>
      <c r="AA14" s="152"/>
      <c r="AB14" s="152"/>
      <c r="AC14" s="152"/>
      <c r="AD14" s="152"/>
      <c r="AE14" s="152"/>
      <c r="AF14" s="152"/>
      <c r="AG14" s="152" t="s">
        <v>299</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69">
        <v>2</v>
      </c>
      <c r="B15" s="170" t="s">
        <v>469</v>
      </c>
      <c r="C15" s="186" t="s">
        <v>470</v>
      </c>
      <c r="D15" s="171" t="s">
        <v>305</v>
      </c>
      <c r="E15" s="172">
        <v>1679.5</v>
      </c>
      <c r="F15" s="173"/>
      <c r="G15" s="174">
        <f>ROUND(E15*F15,2)</f>
        <v>0</v>
      </c>
      <c r="H15" s="173"/>
      <c r="I15" s="174">
        <f>ROUND(E15*H15,2)</f>
        <v>0</v>
      </c>
      <c r="J15" s="173"/>
      <c r="K15" s="174">
        <f>ROUND(E15*J15,2)</f>
        <v>0</v>
      </c>
      <c r="L15" s="174">
        <v>21</v>
      </c>
      <c r="M15" s="174">
        <f>G15*(1+L15/100)</f>
        <v>0</v>
      </c>
      <c r="N15" s="174">
        <v>0</v>
      </c>
      <c r="O15" s="174">
        <f>ROUND(E15*N15,2)</f>
        <v>0</v>
      </c>
      <c r="P15" s="174">
        <v>0</v>
      </c>
      <c r="Q15" s="174">
        <f>ROUND(E15*P15,2)</f>
        <v>0</v>
      </c>
      <c r="R15" s="174" t="s">
        <v>294</v>
      </c>
      <c r="S15" s="174" t="s">
        <v>261</v>
      </c>
      <c r="T15" s="175" t="s">
        <v>261</v>
      </c>
      <c r="U15" s="161">
        <v>0.34499999999999997</v>
      </c>
      <c r="V15" s="161">
        <f>ROUND(E15*U15,2)</f>
        <v>579.42999999999995</v>
      </c>
      <c r="W15" s="161"/>
      <c r="X15" s="152"/>
      <c r="Y15" s="152"/>
      <c r="Z15" s="152"/>
      <c r="AA15" s="152"/>
      <c r="AB15" s="152"/>
      <c r="AC15" s="152"/>
      <c r="AD15" s="152"/>
      <c r="AE15" s="152"/>
      <c r="AF15" s="152"/>
      <c r="AG15" s="152" t="s">
        <v>295</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59"/>
      <c r="B16" s="160"/>
      <c r="C16" s="254" t="s">
        <v>407</v>
      </c>
      <c r="D16" s="255"/>
      <c r="E16" s="255"/>
      <c r="F16" s="255"/>
      <c r="G16" s="255"/>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297</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194" t="s">
        <v>496</v>
      </c>
      <c r="D17" s="190"/>
      <c r="E17" s="191"/>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508</v>
      </c>
      <c r="D18" s="190"/>
      <c r="E18" s="191">
        <v>879.5</v>
      </c>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59"/>
      <c r="B19" s="160"/>
      <c r="C19" s="194" t="s">
        <v>509</v>
      </c>
      <c r="D19" s="190"/>
      <c r="E19" s="191"/>
      <c r="F19" s="161"/>
      <c r="G19" s="161"/>
      <c r="H19" s="161"/>
      <c r="I19" s="161"/>
      <c r="J19" s="161"/>
      <c r="K19" s="161"/>
      <c r="L19" s="161"/>
      <c r="M19" s="161"/>
      <c r="N19" s="161"/>
      <c r="O19" s="161"/>
      <c r="P19" s="161"/>
      <c r="Q19" s="161"/>
      <c r="R19" s="161"/>
      <c r="S19" s="161"/>
      <c r="T19" s="161"/>
      <c r="U19" s="161"/>
      <c r="V19" s="161"/>
      <c r="W19" s="161"/>
      <c r="X19" s="152"/>
      <c r="Y19" s="152"/>
      <c r="Z19" s="152"/>
      <c r="AA19" s="152"/>
      <c r="AB19" s="152"/>
      <c r="AC19" s="152"/>
      <c r="AD19" s="152"/>
      <c r="AE19" s="152"/>
      <c r="AF19" s="152"/>
      <c r="AG19" s="152" t="s">
        <v>299</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59"/>
      <c r="B20" s="160"/>
      <c r="C20" s="194" t="s">
        <v>510</v>
      </c>
      <c r="D20" s="190"/>
      <c r="E20" s="191">
        <v>800</v>
      </c>
      <c r="F20" s="161"/>
      <c r="G20" s="161"/>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299</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69">
        <v>3</v>
      </c>
      <c r="B21" s="170" t="s">
        <v>511</v>
      </c>
      <c r="C21" s="186" t="s">
        <v>512</v>
      </c>
      <c r="D21" s="171" t="s">
        <v>305</v>
      </c>
      <c r="E21" s="172">
        <v>1679.5</v>
      </c>
      <c r="F21" s="173"/>
      <c r="G21" s="174">
        <f>ROUND(E21*F21,2)</f>
        <v>0</v>
      </c>
      <c r="H21" s="173"/>
      <c r="I21" s="174">
        <f>ROUND(E21*H21,2)</f>
        <v>0</v>
      </c>
      <c r="J21" s="173"/>
      <c r="K21" s="174">
        <f>ROUND(E21*J21,2)</f>
        <v>0</v>
      </c>
      <c r="L21" s="174">
        <v>21</v>
      </c>
      <c r="M21" s="174">
        <f>G21*(1+L21/100)</f>
        <v>0</v>
      </c>
      <c r="N21" s="174">
        <v>0</v>
      </c>
      <c r="O21" s="174">
        <f>ROUND(E21*N21,2)</f>
        <v>0</v>
      </c>
      <c r="P21" s="174">
        <v>0</v>
      </c>
      <c r="Q21" s="174">
        <f>ROUND(E21*P21,2)</f>
        <v>0</v>
      </c>
      <c r="R21" s="174" t="s">
        <v>294</v>
      </c>
      <c r="S21" s="174" t="s">
        <v>261</v>
      </c>
      <c r="T21" s="175" t="s">
        <v>261</v>
      </c>
      <c r="U21" s="161">
        <v>1.0999999999999999E-2</v>
      </c>
      <c r="V21" s="161">
        <f>ROUND(E21*U21,2)</f>
        <v>18.47</v>
      </c>
      <c r="W21" s="161"/>
      <c r="X21" s="152"/>
      <c r="Y21" s="152"/>
      <c r="Z21" s="152"/>
      <c r="AA21" s="152"/>
      <c r="AB21" s="152"/>
      <c r="AC21" s="152"/>
      <c r="AD21" s="152"/>
      <c r="AE21" s="152"/>
      <c r="AF21" s="152"/>
      <c r="AG21" s="152" t="s">
        <v>295</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254" t="s">
        <v>306</v>
      </c>
      <c r="D22" s="255"/>
      <c r="E22" s="255"/>
      <c r="F22" s="255"/>
      <c r="G22" s="255"/>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297</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59"/>
      <c r="B23" s="160"/>
      <c r="C23" s="194" t="s">
        <v>496</v>
      </c>
      <c r="D23" s="190"/>
      <c r="E23" s="191"/>
      <c r="F23" s="161"/>
      <c r="G23" s="161"/>
      <c r="H23" s="161"/>
      <c r="I23" s="161"/>
      <c r="J23" s="161"/>
      <c r="K23" s="161"/>
      <c r="L23" s="161"/>
      <c r="M23" s="161"/>
      <c r="N23" s="161"/>
      <c r="O23" s="161"/>
      <c r="P23" s="161"/>
      <c r="Q23" s="161"/>
      <c r="R23" s="161"/>
      <c r="S23" s="161"/>
      <c r="T23" s="161"/>
      <c r="U23" s="161"/>
      <c r="V23" s="161"/>
      <c r="W23" s="161"/>
      <c r="X23" s="152"/>
      <c r="Y23" s="152"/>
      <c r="Z23" s="152"/>
      <c r="AA23" s="152"/>
      <c r="AB23" s="152"/>
      <c r="AC23" s="152"/>
      <c r="AD23" s="152"/>
      <c r="AE23" s="152"/>
      <c r="AF23" s="152"/>
      <c r="AG23" s="152" t="s">
        <v>299</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59"/>
      <c r="B24" s="160"/>
      <c r="C24" s="194" t="s">
        <v>508</v>
      </c>
      <c r="D24" s="190"/>
      <c r="E24" s="191">
        <v>879.5</v>
      </c>
      <c r="F24" s="161"/>
      <c r="G24" s="161"/>
      <c r="H24" s="161"/>
      <c r="I24" s="161"/>
      <c r="J24" s="161"/>
      <c r="K24" s="161"/>
      <c r="L24" s="161"/>
      <c r="M24" s="161"/>
      <c r="N24" s="161"/>
      <c r="O24" s="161"/>
      <c r="P24" s="161"/>
      <c r="Q24" s="161"/>
      <c r="R24" s="161"/>
      <c r="S24" s="161"/>
      <c r="T24" s="161"/>
      <c r="U24" s="161"/>
      <c r="V24" s="161"/>
      <c r="W24" s="161"/>
      <c r="X24" s="152"/>
      <c r="Y24" s="152"/>
      <c r="Z24" s="152"/>
      <c r="AA24" s="152"/>
      <c r="AB24" s="152"/>
      <c r="AC24" s="152"/>
      <c r="AD24" s="152"/>
      <c r="AE24" s="152"/>
      <c r="AF24" s="152"/>
      <c r="AG24" s="152" t="s">
        <v>299</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59"/>
      <c r="B25" s="160"/>
      <c r="C25" s="194" t="s">
        <v>509</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510</v>
      </c>
      <c r="D26" s="190"/>
      <c r="E26" s="191">
        <v>800</v>
      </c>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ht="22.5" outlineLevel="1" x14ac:dyDescent="0.2">
      <c r="A27" s="169">
        <v>4</v>
      </c>
      <c r="B27" s="170" t="s">
        <v>312</v>
      </c>
      <c r="C27" s="186" t="s">
        <v>313</v>
      </c>
      <c r="D27" s="171" t="s">
        <v>305</v>
      </c>
      <c r="E27" s="172">
        <v>1679.5</v>
      </c>
      <c r="F27" s="173"/>
      <c r="G27" s="174">
        <f>ROUND(E27*F27,2)</f>
        <v>0</v>
      </c>
      <c r="H27" s="173"/>
      <c r="I27" s="174">
        <f>ROUND(E27*H27,2)</f>
        <v>0</v>
      </c>
      <c r="J27" s="173"/>
      <c r="K27" s="174">
        <f>ROUND(E27*J27,2)</f>
        <v>0</v>
      </c>
      <c r="L27" s="174">
        <v>21</v>
      </c>
      <c r="M27" s="174">
        <f>G27*(1+L27/100)</f>
        <v>0</v>
      </c>
      <c r="N27" s="174">
        <v>0</v>
      </c>
      <c r="O27" s="174">
        <f>ROUND(E27*N27,2)</f>
        <v>0</v>
      </c>
      <c r="P27" s="174">
        <v>0</v>
      </c>
      <c r="Q27" s="174">
        <f>ROUND(E27*P27,2)</f>
        <v>0</v>
      </c>
      <c r="R27" s="174" t="s">
        <v>294</v>
      </c>
      <c r="S27" s="174" t="s">
        <v>261</v>
      </c>
      <c r="T27" s="175" t="s">
        <v>261</v>
      </c>
      <c r="U27" s="161">
        <v>5.2999999999999999E-2</v>
      </c>
      <c r="V27" s="161">
        <f>ROUND(E27*U27,2)</f>
        <v>89.01</v>
      </c>
      <c r="W27" s="161"/>
      <c r="X27" s="152"/>
      <c r="Y27" s="152"/>
      <c r="Z27" s="152"/>
      <c r="AA27" s="152"/>
      <c r="AB27" s="152"/>
      <c r="AC27" s="152"/>
      <c r="AD27" s="152"/>
      <c r="AE27" s="152"/>
      <c r="AF27" s="152"/>
      <c r="AG27" s="152" t="s">
        <v>295</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4" t="s">
        <v>496</v>
      </c>
      <c r="D28" s="190"/>
      <c r="E28" s="191"/>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508</v>
      </c>
      <c r="D29" s="190"/>
      <c r="E29" s="191">
        <v>879.5</v>
      </c>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509</v>
      </c>
      <c r="D30" s="190"/>
      <c r="E30" s="191"/>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510</v>
      </c>
      <c r="D31" s="190"/>
      <c r="E31" s="191">
        <v>800</v>
      </c>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69">
        <v>5</v>
      </c>
      <c r="B32" s="170" t="s">
        <v>513</v>
      </c>
      <c r="C32" s="186" t="s">
        <v>514</v>
      </c>
      <c r="D32" s="171" t="s">
        <v>305</v>
      </c>
      <c r="E32" s="172">
        <v>1679.5</v>
      </c>
      <c r="F32" s="173"/>
      <c r="G32" s="174">
        <f>ROUND(E32*F32,2)</f>
        <v>0</v>
      </c>
      <c r="H32" s="173"/>
      <c r="I32" s="174">
        <f>ROUND(E32*H32,2)</f>
        <v>0</v>
      </c>
      <c r="J32" s="173"/>
      <c r="K32" s="174">
        <f>ROUND(E32*J32,2)</f>
        <v>0</v>
      </c>
      <c r="L32" s="174">
        <v>21</v>
      </c>
      <c r="M32" s="174">
        <f>G32*(1+L32/100)</f>
        <v>0</v>
      </c>
      <c r="N32" s="174">
        <v>0</v>
      </c>
      <c r="O32" s="174">
        <f>ROUND(E32*N32,2)</f>
        <v>0</v>
      </c>
      <c r="P32" s="174">
        <v>0</v>
      </c>
      <c r="Q32" s="174">
        <f>ROUND(E32*P32,2)</f>
        <v>0</v>
      </c>
      <c r="R32" s="174" t="s">
        <v>294</v>
      </c>
      <c r="S32" s="174" t="s">
        <v>261</v>
      </c>
      <c r="T32" s="175" t="s">
        <v>261</v>
      </c>
      <c r="U32" s="161">
        <v>3.1E-2</v>
      </c>
      <c r="V32" s="161">
        <f>ROUND(E32*U32,2)</f>
        <v>52.06</v>
      </c>
      <c r="W32" s="161"/>
      <c r="X32" s="152"/>
      <c r="Y32" s="152"/>
      <c r="Z32" s="152"/>
      <c r="AA32" s="152"/>
      <c r="AB32" s="152"/>
      <c r="AC32" s="152"/>
      <c r="AD32" s="152"/>
      <c r="AE32" s="152"/>
      <c r="AF32" s="152"/>
      <c r="AG32" s="152" t="s">
        <v>295</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496</v>
      </c>
      <c r="D33" s="190"/>
      <c r="E33" s="191"/>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508</v>
      </c>
      <c r="D34" s="190"/>
      <c r="E34" s="191">
        <v>879.5</v>
      </c>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59"/>
      <c r="B35" s="160"/>
      <c r="C35" s="194" t="s">
        <v>509</v>
      </c>
      <c r="D35" s="190"/>
      <c r="E35" s="191"/>
      <c r="F35" s="161"/>
      <c r="G35" s="161"/>
      <c r="H35" s="161"/>
      <c r="I35" s="161"/>
      <c r="J35" s="161"/>
      <c r="K35" s="161"/>
      <c r="L35" s="161"/>
      <c r="M35" s="161"/>
      <c r="N35" s="161"/>
      <c r="O35" s="161"/>
      <c r="P35" s="161"/>
      <c r="Q35" s="161"/>
      <c r="R35" s="161"/>
      <c r="S35" s="161"/>
      <c r="T35" s="161"/>
      <c r="U35" s="161"/>
      <c r="V35" s="161"/>
      <c r="W35" s="161"/>
      <c r="X35" s="152"/>
      <c r="Y35" s="152"/>
      <c r="Z35" s="152"/>
      <c r="AA35" s="152"/>
      <c r="AB35" s="152"/>
      <c r="AC35" s="152"/>
      <c r="AD35" s="152"/>
      <c r="AE35" s="152"/>
      <c r="AF35" s="152"/>
      <c r="AG35" s="152" t="s">
        <v>299</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59"/>
      <c r="B36" s="160"/>
      <c r="C36" s="194" t="s">
        <v>510</v>
      </c>
      <c r="D36" s="190"/>
      <c r="E36" s="191">
        <v>800</v>
      </c>
      <c r="F36" s="161"/>
      <c r="G36" s="161"/>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299</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ht="22.5" outlineLevel="1" x14ac:dyDescent="0.2">
      <c r="A37" s="169">
        <v>6</v>
      </c>
      <c r="B37" s="170" t="s">
        <v>515</v>
      </c>
      <c r="C37" s="186" t="s">
        <v>516</v>
      </c>
      <c r="D37" s="171" t="s">
        <v>305</v>
      </c>
      <c r="E37" s="172">
        <v>67.5</v>
      </c>
      <c r="F37" s="173"/>
      <c r="G37" s="174">
        <f>ROUND(E37*F37,2)</f>
        <v>0</v>
      </c>
      <c r="H37" s="173"/>
      <c r="I37" s="174">
        <f>ROUND(E37*H37,2)</f>
        <v>0</v>
      </c>
      <c r="J37" s="173"/>
      <c r="K37" s="174">
        <f>ROUND(E37*J37,2)</f>
        <v>0</v>
      </c>
      <c r="L37" s="174">
        <v>21</v>
      </c>
      <c r="M37" s="174">
        <f>G37*(1+L37/100)</f>
        <v>0</v>
      </c>
      <c r="N37" s="174">
        <v>0</v>
      </c>
      <c r="O37" s="174">
        <f>ROUND(E37*N37,2)</f>
        <v>0</v>
      </c>
      <c r="P37" s="174">
        <v>0</v>
      </c>
      <c r="Q37" s="174">
        <f>ROUND(E37*P37,2)</f>
        <v>0</v>
      </c>
      <c r="R37" s="174" t="s">
        <v>294</v>
      </c>
      <c r="S37" s="174" t="s">
        <v>261</v>
      </c>
      <c r="T37" s="175" t="s">
        <v>261</v>
      </c>
      <c r="U37" s="161">
        <v>0.20200000000000001</v>
      </c>
      <c r="V37" s="161">
        <f>ROUND(E37*U37,2)</f>
        <v>13.64</v>
      </c>
      <c r="W37" s="161"/>
      <c r="X37" s="152"/>
      <c r="Y37" s="152"/>
      <c r="Z37" s="152"/>
      <c r="AA37" s="152"/>
      <c r="AB37" s="152"/>
      <c r="AC37" s="152"/>
      <c r="AD37" s="152"/>
      <c r="AE37" s="152"/>
      <c r="AF37" s="152"/>
      <c r="AG37" s="152" t="s">
        <v>295</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254" t="s">
        <v>416</v>
      </c>
      <c r="D38" s="255"/>
      <c r="E38" s="255"/>
      <c r="F38" s="255"/>
      <c r="G38" s="255"/>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297</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4" t="s">
        <v>517</v>
      </c>
      <c r="D39" s="190"/>
      <c r="E39" s="191"/>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4" t="s">
        <v>518</v>
      </c>
      <c r="D40" s="190"/>
      <c r="E40" s="191">
        <v>67.5</v>
      </c>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ht="22.5" outlineLevel="1" x14ac:dyDescent="0.2">
      <c r="A41" s="169">
        <v>7</v>
      </c>
      <c r="B41" s="170" t="s">
        <v>414</v>
      </c>
      <c r="C41" s="186" t="s">
        <v>415</v>
      </c>
      <c r="D41" s="171" t="s">
        <v>305</v>
      </c>
      <c r="E41" s="172">
        <v>20.399999999999999</v>
      </c>
      <c r="F41" s="173"/>
      <c r="G41" s="174">
        <f>ROUND(E41*F41,2)</f>
        <v>0</v>
      </c>
      <c r="H41" s="173"/>
      <c r="I41" s="174">
        <f>ROUND(E41*H41,2)</f>
        <v>0</v>
      </c>
      <c r="J41" s="173"/>
      <c r="K41" s="174">
        <f>ROUND(E41*J41,2)</f>
        <v>0</v>
      </c>
      <c r="L41" s="174">
        <v>21</v>
      </c>
      <c r="M41" s="174">
        <f>G41*(1+L41/100)</f>
        <v>0</v>
      </c>
      <c r="N41" s="174">
        <v>0</v>
      </c>
      <c r="O41" s="174">
        <f>ROUND(E41*N41,2)</f>
        <v>0</v>
      </c>
      <c r="P41" s="174">
        <v>0</v>
      </c>
      <c r="Q41" s="174">
        <f>ROUND(E41*P41,2)</f>
        <v>0</v>
      </c>
      <c r="R41" s="174" t="s">
        <v>294</v>
      </c>
      <c r="S41" s="174" t="s">
        <v>261</v>
      </c>
      <c r="T41" s="175" t="s">
        <v>261</v>
      </c>
      <c r="U41" s="161">
        <v>1.2390000000000001</v>
      </c>
      <c r="V41" s="161">
        <f>ROUND(E41*U41,2)</f>
        <v>25.28</v>
      </c>
      <c r="W41" s="161"/>
      <c r="X41" s="152"/>
      <c r="Y41" s="152"/>
      <c r="Z41" s="152"/>
      <c r="AA41" s="152"/>
      <c r="AB41" s="152"/>
      <c r="AC41" s="152"/>
      <c r="AD41" s="152"/>
      <c r="AE41" s="152"/>
      <c r="AF41" s="152"/>
      <c r="AG41" s="152" t="s">
        <v>295</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254" t="s">
        <v>416</v>
      </c>
      <c r="D42" s="255"/>
      <c r="E42" s="255"/>
      <c r="F42" s="255"/>
      <c r="G42" s="255"/>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297</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4" t="s">
        <v>519</v>
      </c>
      <c r="D43" s="190"/>
      <c r="E43" s="191"/>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4" t="s">
        <v>520</v>
      </c>
      <c r="D44" s="190"/>
      <c r="E44" s="191">
        <v>20.399999999999999</v>
      </c>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0</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69">
        <v>8</v>
      </c>
      <c r="B45" s="170" t="s">
        <v>479</v>
      </c>
      <c r="C45" s="186" t="s">
        <v>480</v>
      </c>
      <c r="D45" s="171" t="s">
        <v>293</v>
      </c>
      <c r="E45" s="172">
        <v>1759</v>
      </c>
      <c r="F45" s="173"/>
      <c r="G45" s="174">
        <f>ROUND(E45*F45,2)</f>
        <v>0</v>
      </c>
      <c r="H45" s="173"/>
      <c r="I45" s="174">
        <f>ROUND(E45*H45,2)</f>
        <v>0</v>
      </c>
      <c r="J45" s="173"/>
      <c r="K45" s="174">
        <f>ROUND(E45*J45,2)</f>
        <v>0</v>
      </c>
      <c r="L45" s="174">
        <v>21</v>
      </c>
      <c r="M45" s="174">
        <f>G45*(1+L45/100)</f>
        <v>0</v>
      </c>
      <c r="N45" s="174">
        <v>0</v>
      </c>
      <c r="O45" s="174">
        <f>ROUND(E45*N45,2)</f>
        <v>0</v>
      </c>
      <c r="P45" s="174">
        <v>0</v>
      </c>
      <c r="Q45" s="174">
        <f>ROUND(E45*P45,2)</f>
        <v>0</v>
      </c>
      <c r="R45" s="174" t="s">
        <v>294</v>
      </c>
      <c r="S45" s="174" t="s">
        <v>261</v>
      </c>
      <c r="T45" s="175" t="s">
        <v>261</v>
      </c>
      <c r="U45" s="161">
        <v>1.7999999999999999E-2</v>
      </c>
      <c r="V45" s="161">
        <f>ROUND(E45*U45,2)</f>
        <v>31.66</v>
      </c>
      <c r="W45" s="161"/>
      <c r="X45" s="152"/>
      <c r="Y45" s="152"/>
      <c r="Z45" s="152"/>
      <c r="AA45" s="152"/>
      <c r="AB45" s="152"/>
      <c r="AC45" s="152"/>
      <c r="AD45" s="152"/>
      <c r="AE45" s="152"/>
      <c r="AF45" s="152"/>
      <c r="AG45" s="152" t="s">
        <v>295</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254" t="s">
        <v>481</v>
      </c>
      <c r="D46" s="255"/>
      <c r="E46" s="255"/>
      <c r="F46" s="255"/>
      <c r="G46" s="255"/>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297</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4" t="s">
        <v>496</v>
      </c>
      <c r="D47" s="190"/>
      <c r="E47" s="191"/>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194" t="s">
        <v>521</v>
      </c>
      <c r="D48" s="190"/>
      <c r="E48" s="191">
        <v>1759</v>
      </c>
      <c r="F48" s="161"/>
      <c r="G48" s="161"/>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299</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x14ac:dyDescent="0.2">
      <c r="A49" s="163" t="s">
        <v>249</v>
      </c>
      <c r="B49" s="164" t="s">
        <v>150</v>
      </c>
      <c r="C49" s="184" t="s">
        <v>151</v>
      </c>
      <c r="D49" s="165"/>
      <c r="E49" s="166"/>
      <c r="F49" s="167"/>
      <c r="G49" s="167">
        <f>SUMIF(AG50:AG73,"&lt;&gt;NOR",G50:G73)</f>
        <v>0</v>
      </c>
      <c r="H49" s="167"/>
      <c r="I49" s="167">
        <f>SUM(I50:I73)</f>
        <v>0</v>
      </c>
      <c r="J49" s="167"/>
      <c r="K49" s="167">
        <f>SUM(K50:K73)</f>
        <v>0</v>
      </c>
      <c r="L49" s="167"/>
      <c r="M49" s="167">
        <f>SUM(M50:M73)</f>
        <v>0</v>
      </c>
      <c r="N49" s="167"/>
      <c r="O49" s="167">
        <f>SUM(O50:O73)</f>
        <v>22.810000000000002</v>
      </c>
      <c r="P49" s="167"/>
      <c r="Q49" s="167">
        <f>SUM(Q50:Q73)</f>
        <v>0</v>
      </c>
      <c r="R49" s="167"/>
      <c r="S49" s="167"/>
      <c r="T49" s="168"/>
      <c r="U49" s="162"/>
      <c r="V49" s="162">
        <f>SUM(V50:V73)</f>
        <v>22.16</v>
      </c>
      <c r="W49" s="162"/>
      <c r="AG49" t="s">
        <v>250</v>
      </c>
    </row>
    <row r="50" spans="1:60" ht="22.5" outlineLevel="1" x14ac:dyDescent="0.2">
      <c r="A50" s="169">
        <v>9</v>
      </c>
      <c r="B50" s="170" t="s">
        <v>303</v>
      </c>
      <c r="C50" s="186" t="s">
        <v>304</v>
      </c>
      <c r="D50" s="171" t="s">
        <v>305</v>
      </c>
      <c r="E50" s="172">
        <v>13.65</v>
      </c>
      <c r="F50" s="173"/>
      <c r="G50" s="174">
        <f>ROUND(E50*F50,2)</f>
        <v>0</v>
      </c>
      <c r="H50" s="173"/>
      <c r="I50" s="174">
        <f>ROUND(E50*H50,2)</f>
        <v>0</v>
      </c>
      <c r="J50" s="173"/>
      <c r="K50" s="174">
        <f>ROUND(E50*J50,2)</f>
        <v>0</v>
      </c>
      <c r="L50" s="174">
        <v>21</v>
      </c>
      <c r="M50" s="174">
        <f>G50*(1+L50/100)</f>
        <v>0</v>
      </c>
      <c r="N50" s="174">
        <v>0</v>
      </c>
      <c r="O50" s="174">
        <f>ROUND(E50*N50,2)</f>
        <v>0</v>
      </c>
      <c r="P50" s="174">
        <v>0</v>
      </c>
      <c r="Q50" s="174">
        <f>ROUND(E50*P50,2)</f>
        <v>0</v>
      </c>
      <c r="R50" s="174" t="s">
        <v>294</v>
      </c>
      <c r="S50" s="174" t="s">
        <v>261</v>
      </c>
      <c r="T50" s="175" t="s">
        <v>261</v>
      </c>
      <c r="U50" s="161">
        <v>1.0999999999999999E-2</v>
      </c>
      <c r="V50" s="161">
        <f>ROUND(E50*U50,2)</f>
        <v>0.15</v>
      </c>
      <c r="W50" s="161"/>
      <c r="X50" s="152"/>
      <c r="Y50" s="152"/>
      <c r="Z50" s="152"/>
      <c r="AA50" s="152"/>
      <c r="AB50" s="152"/>
      <c r="AC50" s="152"/>
      <c r="AD50" s="152"/>
      <c r="AE50" s="152"/>
      <c r="AF50" s="152"/>
      <c r="AG50" s="152" t="s">
        <v>295</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254" t="s">
        <v>306</v>
      </c>
      <c r="D51" s="255"/>
      <c r="E51" s="255"/>
      <c r="F51" s="255"/>
      <c r="G51" s="255"/>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297</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4" t="s">
        <v>522</v>
      </c>
      <c r="D52" s="190"/>
      <c r="E52" s="191"/>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4" t="s">
        <v>523</v>
      </c>
      <c r="D53" s="190"/>
      <c r="E53" s="191">
        <v>13.65</v>
      </c>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ht="22.5" outlineLevel="1" x14ac:dyDescent="0.2">
      <c r="A54" s="169">
        <v>10</v>
      </c>
      <c r="B54" s="170" t="s">
        <v>312</v>
      </c>
      <c r="C54" s="186" t="s">
        <v>313</v>
      </c>
      <c r="D54" s="171" t="s">
        <v>305</v>
      </c>
      <c r="E54" s="172">
        <v>13.65</v>
      </c>
      <c r="F54" s="173"/>
      <c r="G54" s="174">
        <f>ROUND(E54*F54,2)</f>
        <v>0</v>
      </c>
      <c r="H54" s="173"/>
      <c r="I54" s="174">
        <f>ROUND(E54*H54,2)</f>
        <v>0</v>
      </c>
      <c r="J54" s="173"/>
      <c r="K54" s="174">
        <f>ROUND(E54*J54,2)</f>
        <v>0</v>
      </c>
      <c r="L54" s="174">
        <v>21</v>
      </c>
      <c r="M54" s="174">
        <f>G54*(1+L54/100)</f>
        <v>0</v>
      </c>
      <c r="N54" s="174">
        <v>0</v>
      </c>
      <c r="O54" s="174">
        <f>ROUND(E54*N54,2)</f>
        <v>0</v>
      </c>
      <c r="P54" s="174">
        <v>0</v>
      </c>
      <c r="Q54" s="174">
        <f>ROUND(E54*P54,2)</f>
        <v>0</v>
      </c>
      <c r="R54" s="174" t="s">
        <v>294</v>
      </c>
      <c r="S54" s="174" t="s">
        <v>261</v>
      </c>
      <c r="T54" s="175" t="s">
        <v>261</v>
      </c>
      <c r="U54" s="161">
        <v>5.2999999999999999E-2</v>
      </c>
      <c r="V54" s="161">
        <f>ROUND(E54*U54,2)</f>
        <v>0.72</v>
      </c>
      <c r="W54" s="161"/>
      <c r="X54" s="152"/>
      <c r="Y54" s="152"/>
      <c r="Z54" s="152"/>
      <c r="AA54" s="152"/>
      <c r="AB54" s="152"/>
      <c r="AC54" s="152"/>
      <c r="AD54" s="152"/>
      <c r="AE54" s="152"/>
      <c r="AF54" s="152"/>
      <c r="AG54" s="152" t="s">
        <v>295</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4" t="s">
        <v>522</v>
      </c>
      <c r="D55" s="190"/>
      <c r="E55" s="191"/>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4" t="s">
        <v>523</v>
      </c>
      <c r="D56" s="190"/>
      <c r="E56" s="191">
        <v>13.65</v>
      </c>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69">
        <v>11</v>
      </c>
      <c r="B57" s="170" t="s">
        <v>314</v>
      </c>
      <c r="C57" s="186" t="s">
        <v>315</v>
      </c>
      <c r="D57" s="171" t="s">
        <v>293</v>
      </c>
      <c r="E57" s="172">
        <v>136.5</v>
      </c>
      <c r="F57" s="173"/>
      <c r="G57" s="174">
        <f>ROUND(E57*F57,2)</f>
        <v>0</v>
      </c>
      <c r="H57" s="173"/>
      <c r="I57" s="174">
        <f>ROUND(E57*H57,2)</f>
        <v>0</v>
      </c>
      <c r="J57" s="173"/>
      <c r="K57" s="174">
        <f>ROUND(E57*J57,2)</f>
        <v>0</v>
      </c>
      <c r="L57" s="174">
        <v>21</v>
      </c>
      <c r="M57" s="174">
        <f>G57*(1+L57/100)</f>
        <v>0</v>
      </c>
      <c r="N57" s="174">
        <v>0</v>
      </c>
      <c r="O57" s="174">
        <f>ROUND(E57*N57,2)</f>
        <v>0</v>
      </c>
      <c r="P57" s="174">
        <v>0</v>
      </c>
      <c r="Q57" s="174">
        <f>ROUND(E57*P57,2)</f>
        <v>0</v>
      </c>
      <c r="R57" s="174" t="s">
        <v>316</v>
      </c>
      <c r="S57" s="174" t="s">
        <v>261</v>
      </c>
      <c r="T57" s="175" t="s">
        <v>261</v>
      </c>
      <c r="U57" s="161">
        <v>9.7000000000000003E-2</v>
      </c>
      <c r="V57" s="161">
        <f>ROUND(E57*U57,2)</f>
        <v>13.24</v>
      </c>
      <c r="W57" s="161"/>
      <c r="X57" s="152"/>
      <c r="Y57" s="152"/>
      <c r="Z57" s="152"/>
      <c r="AA57" s="152"/>
      <c r="AB57" s="152"/>
      <c r="AC57" s="152"/>
      <c r="AD57" s="152"/>
      <c r="AE57" s="152"/>
      <c r="AF57" s="152"/>
      <c r="AG57" s="152" t="s">
        <v>295</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254" t="s">
        <v>317</v>
      </c>
      <c r="D58" s="255"/>
      <c r="E58" s="255"/>
      <c r="F58" s="255"/>
      <c r="G58" s="255"/>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297</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4" t="s">
        <v>522</v>
      </c>
      <c r="D59" s="190"/>
      <c r="E59" s="191"/>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0</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4" t="s">
        <v>524</v>
      </c>
      <c r="D60" s="190"/>
      <c r="E60" s="191">
        <v>136.5</v>
      </c>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ht="22.5" outlineLevel="1" x14ac:dyDescent="0.2">
      <c r="A61" s="169">
        <v>12</v>
      </c>
      <c r="B61" s="170" t="s">
        <v>320</v>
      </c>
      <c r="C61" s="186" t="s">
        <v>321</v>
      </c>
      <c r="D61" s="171" t="s">
        <v>293</v>
      </c>
      <c r="E61" s="172">
        <v>136.5</v>
      </c>
      <c r="F61" s="173"/>
      <c r="G61" s="174">
        <f>ROUND(E61*F61,2)</f>
        <v>0</v>
      </c>
      <c r="H61" s="173"/>
      <c r="I61" s="174">
        <f>ROUND(E61*H61,2)</f>
        <v>0</v>
      </c>
      <c r="J61" s="173"/>
      <c r="K61" s="174">
        <f>ROUND(E61*J61,2)</f>
        <v>0</v>
      </c>
      <c r="L61" s="174">
        <v>21</v>
      </c>
      <c r="M61" s="174">
        <f>G61*(1+L61/100)</f>
        <v>0</v>
      </c>
      <c r="N61" s="174">
        <v>0</v>
      </c>
      <c r="O61" s="174">
        <f>ROUND(E61*N61,2)</f>
        <v>0</v>
      </c>
      <c r="P61" s="174">
        <v>0</v>
      </c>
      <c r="Q61" s="174">
        <f>ROUND(E61*P61,2)</f>
        <v>0</v>
      </c>
      <c r="R61" s="174" t="s">
        <v>294</v>
      </c>
      <c r="S61" s="174" t="s">
        <v>261</v>
      </c>
      <c r="T61" s="175" t="s">
        <v>261</v>
      </c>
      <c r="U61" s="161">
        <v>5.8999999999999997E-2</v>
      </c>
      <c r="V61" s="161">
        <f>ROUND(E61*U61,2)</f>
        <v>8.0500000000000007</v>
      </c>
      <c r="W61" s="161"/>
      <c r="X61" s="152"/>
      <c r="Y61" s="152"/>
      <c r="Z61" s="152"/>
      <c r="AA61" s="152"/>
      <c r="AB61" s="152"/>
      <c r="AC61" s="152"/>
      <c r="AD61" s="152"/>
      <c r="AE61" s="152"/>
      <c r="AF61" s="152"/>
      <c r="AG61" s="152" t="s">
        <v>295</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254" t="s">
        <v>322</v>
      </c>
      <c r="D62" s="255"/>
      <c r="E62" s="255"/>
      <c r="F62" s="255"/>
      <c r="G62" s="255"/>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297</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4" t="s">
        <v>522</v>
      </c>
      <c r="D63" s="190"/>
      <c r="E63" s="191"/>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4" t="s">
        <v>524</v>
      </c>
      <c r="D64" s="190"/>
      <c r="E64" s="191">
        <v>136.5</v>
      </c>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69">
        <v>13</v>
      </c>
      <c r="B65" s="170" t="s">
        <v>323</v>
      </c>
      <c r="C65" s="186" t="s">
        <v>324</v>
      </c>
      <c r="D65" s="171" t="s">
        <v>325</v>
      </c>
      <c r="E65" s="172">
        <v>13.513500000000001</v>
      </c>
      <c r="F65" s="173"/>
      <c r="G65" s="174">
        <f>ROUND(E65*F65,2)</f>
        <v>0</v>
      </c>
      <c r="H65" s="173"/>
      <c r="I65" s="174">
        <f>ROUND(E65*H65,2)</f>
        <v>0</v>
      </c>
      <c r="J65" s="173"/>
      <c r="K65" s="174">
        <f>ROUND(E65*J65,2)</f>
        <v>0</v>
      </c>
      <c r="L65" s="174">
        <v>21</v>
      </c>
      <c r="M65" s="174">
        <f>G65*(1+L65/100)</f>
        <v>0</v>
      </c>
      <c r="N65" s="174">
        <v>1E-3</v>
      </c>
      <c r="O65" s="174">
        <f>ROUND(E65*N65,2)</f>
        <v>0.01</v>
      </c>
      <c r="P65" s="174">
        <v>0</v>
      </c>
      <c r="Q65" s="174">
        <f>ROUND(E65*P65,2)</f>
        <v>0</v>
      </c>
      <c r="R65" s="174" t="s">
        <v>326</v>
      </c>
      <c r="S65" s="174" t="s">
        <v>261</v>
      </c>
      <c r="T65" s="175" t="s">
        <v>261</v>
      </c>
      <c r="U65" s="161">
        <v>0</v>
      </c>
      <c r="V65" s="161">
        <f>ROUND(E65*U65,2)</f>
        <v>0</v>
      </c>
      <c r="W65" s="161"/>
      <c r="X65" s="152"/>
      <c r="Y65" s="152"/>
      <c r="Z65" s="152"/>
      <c r="AA65" s="152"/>
      <c r="AB65" s="152"/>
      <c r="AC65" s="152"/>
      <c r="AD65" s="152"/>
      <c r="AE65" s="152"/>
      <c r="AF65" s="152"/>
      <c r="AG65" s="152" t="s">
        <v>327</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194" t="s">
        <v>522</v>
      </c>
      <c r="D66" s="190"/>
      <c r="E66" s="191"/>
      <c r="F66" s="161"/>
      <c r="G66" s="161"/>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299</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5" t="s">
        <v>308</v>
      </c>
      <c r="D67" s="192"/>
      <c r="E67" s="193"/>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6" t="s">
        <v>525</v>
      </c>
      <c r="D68" s="192"/>
      <c r="E68" s="193">
        <v>136.5</v>
      </c>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2</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5" t="s">
        <v>310</v>
      </c>
      <c r="D69" s="192"/>
      <c r="E69" s="193"/>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4" t="s">
        <v>526</v>
      </c>
      <c r="D70" s="190"/>
      <c r="E70" s="191">
        <v>13.51</v>
      </c>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69">
        <v>14</v>
      </c>
      <c r="B71" s="170" t="s">
        <v>329</v>
      </c>
      <c r="C71" s="186" t="s">
        <v>330</v>
      </c>
      <c r="D71" s="171" t="s">
        <v>305</v>
      </c>
      <c r="E71" s="172">
        <v>13.65</v>
      </c>
      <c r="F71" s="173"/>
      <c r="G71" s="174">
        <f>ROUND(E71*F71,2)</f>
        <v>0</v>
      </c>
      <c r="H71" s="173"/>
      <c r="I71" s="174">
        <f>ROUND(E71*H71,2)</f>
        <v>0</v>
      </c>
      <c r="J71" s="173"/>
      <c r="K71" s="174">
        <f>ROUND(E71*J71,2)</f>
        <v>0</v>
      </c>
      <c r="L71" s="174">
        <v>21</v>
      </c>
      <c r="M71" s="174">
        <f>G71*(1+L71/100)</f>
        <v>0</v>
      </c>
      <c r="N71" s="174">
        <v>1.67</v>
      </c>
      <c r="O71" s="174">
        <f>ROUND(E71*N71,2)</f>
        <v>22.8</v>
      </c>
      <c r="P71" s="174">
        <v>0</v>
      </c>
      <c r="Q71" s="174">
        <f>ROUND(E71*P71,2)</f>
        <v>0</v>
      </c>
      <c r="R71" s="174" t="s">
        <v>326</v>
      </c>
      <c r="S71" s="174" t="s">
        <v>261</v>
      </c>
      <c r="T71" s="175" t="s">
        <v>261</v>
      </c>
      <c r="U71" s="161">
        <v>0</v>
      </c>
      <c r="V71" s="161">
        <f>ROUND(E71*U71,2)</f>
        <v>0</v>
      </c>
      <c r="W71" s="161"/>
      <c r="X71" s="152"/>
      <c r="Y71" s="152"/>
      <c r="Z71" s="152"/>
      <c r="AA71" s="152"/>
      <c r="AB71" s="152"/>
      <c r="AC71" s="152"/>
      <c r="AD71" s="152"/>
      <c r="AE71" s="152"/>
      <c r="AF71" s="152"/>
      <c r="AG71" s="152" t="s">
        <v>327</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59"/>
      <c r="B72" s="160"/>
      <c r="C72" s="194" t="s">
        <v>522</v>
      </c>
      <c r="D72" s="190"/>
      <c r="E72" s="191"/>
      <c r="F72" s="161"/>
      <c r="G72" s="161"/>
      <c r="H72" s="161"/>
      <c r="I72" s="161"/>
      <c r="J72" s="161"/>
      <c r="K72" s="161"/>
      <c r="L72" s="161"/>
      <c r="M72" s="161"/>
      <c r="N72" s="161"/>
      <c r="O72" s="161"/>
      <c r="P72" s="161"/>
      <c r="Q72" s="161"/>
      <c r="R72" s="161"/>
      <c r="S72" s="161"/>
      <c r="T72" s="161"/>
      <c r="U72" s="161"/>
      <c r="V72" s="161"/>
      <c r="W72" s="161"/>
      <c r="X72" s="152"/>
      <c r="Y72" s="152"/>
      <c r="Z72" s="152"/>
      <c r="AA72" s="152"/>
      <c r="AB72" s="152"/>
      <c r="AC72" s="152"/>
      <c r="AD72" s="152"/>
      <c r="AE72" s="152"/>
      <c r="AF72" s="152"/>
      <c r="AG72" s="152" t="s">
        <v>299</v>
      </c>
      <c r="AH72" s="152">
        <v>0</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194" t="s">
        <v>523</v>
      </c>
      <c r="D73" s="190"/>
      <c r="E73" s="191">
        <v>13.65</v>
      </c>
      <c r="F73" s="161"/>
      <c r="G73" s="161"/>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299</v>
      </c>
      <c r="AH73" s="152">
        <v>0</v>
      </c>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x14ac:dyDescent="0.2">
      <c r="A74" s="163" t="s">
        <v>249</v>
      </c>
      <c r="B74" s="164" t="s">
        <v>156</v>
      </c>
      <c r="C74" s="184" t="s">
        <v>157</v>
      </c>
      <c r="D74" s="165"/>
      <c r="E74" s="166"/>
      <c r="F74" s="167"/>
      <c r="G74" s="167">
        <f>SUMIF(AG75:AG78,"&lt;&gt;NOR",G75:G78)</f>
        <v>0</v>
      </c>
      <c r="H74" s="167"/>
      <c r="I74" s="167">
        <f>SUM(I75:I78)</f>
        <v>0</v>
      </c>
      <c r="J74" s="167"/>
      <c r="K74" s="167">
        <f>SUM(K75:K78)</f>
        <v>0</v>
      </c>
      <c r="L74" s="167"/>
      <c r="M74" s="167">
        <f>SUM(M75:M78)</f>
        <v>0</v>
      </c>
      <c r="N74" s="167"/>
      <c r="O74" s="167">
        <f>SUM(O75:O78)</f>
        <v>25.53</v>
      </c>
      <c r="P74" s="167"/>
      <c r="Q74" s="167">
        <f>SUM(Q75:Q78)</f>
        <v>0</v>
      </c>
      <c r="R74" s="167"/>
      <c r="S74" s="167"/>
      <c r="T74" s="168"/>
      <c r="U74" s="162"/>
      <c r="V74" s="162">
        <f>SUM(V75:V78)</f>
        <v>17.78</v>
      </c>
      <c r="W74" s="162"/>
      <c r="AG74" t="s">
        <v>250</v>
      </c>
    </row>
    <row r="75" spans="1:60" outlineLevel="1" x14ac:dyDescent="0.2">
      <c r="A75" s="169">
        <v>15</v>
      </c>
      <c r="B75" s="170" t="s">
        <v>527</v>
      </c>
      <c r="C75" s="186" t="s">
        <v>528</v>
      </c>
      <c r="D75" s="171" t="s">
        <v>305</v>
      </c>
      <c r="E75" s="172">
        <v>13.5</v>
      </c>
      <c r="F75" s="173"/>
      <c r="G75" s="174">
        <f>ROUND(E75*F75,2)</f>
        <v>0</v>
      </c>
      <c r="H75" s="173"/>
      <c r="I75" s="174">
        <f>ROUND(E75*H75,2)</f>
        <v>0</v>
      </c>
      <c r="J75" s="173"/>
      <c r="K75" s="174">
        <f>ROUND(E75*J75,2)</f>
        <v>0</v>
      </c>
      <c r="L75" s="174">
        <v>21</v>
      </c>
      <c r="M75" s="174">
        <f>G75*(1+L75/100)</f>
        <v>0</v>
      </c>
      <c r="N75" s="174">
        <v>1.8907700000000001</v>
      </c>
      <c r="O75" s="174">
        <f>ROUND(E75*N75,2)</f>
        <v>25.53</v>
      </c>
      <c r="P75" s="174">
        <v>0</v>
      </c>
      <c r="Q75" s="174">
        <f>ROUND(E75*P75,2)</f>
        <v>0</v>
      </c>
      <c r="R75" s="174" t="s">
        <v>529</v>
      </c>
      <c r="S75" s="174" t="s">
        <v>261</v>
      </c>
      <c r="T75" s="175" t="s">
        <v>261</v>
      </c>
      <c r="U75" s="161">
        <v>1.3169999999999999</v>
      </c>
      <c r="V75" s="161">
        <f>ROUND(E75*U75,2)</f>
        <v>17.78</v>
      </c>
      <c r="W75" s="161"/>
      <c r="X75" s="152"/>
      <c r="Y75" s="152"/>
      <c r="Z75" s="152"/>
      <c r="AA75" s="152"/>
      <c r="AB75" s="152"/>
      <c r="AC75" s="152"/>
      <c r="AD75" s="152"/>
      <c r="AE75" s="152"/>
      <c r="AF75" s="152"/>
      <c r="AG75" s="152" t="s">
        <v>295</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254" t="s">
        <v>530</v>
      </c>
      <c r="D76" s="255"/>
      <c r="E76" s="255"/>
      <c r="F76" s="255"/>
      <c r="G76" s="255"/>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297</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4" t="s">
        <v>531</v>
      </c>
      <c r="D77" s="190"/>
      <c r="E77" s="191"/>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0</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4" t="s">
        <v>532</v>
      </c>
      <c r="D78" s="190"/>
      <c r="E78" s="191">
        <v>13.5</v>
      </c>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v>0</v>
      </c>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x14ac:dyDescent="0.2">
      <c r="A79" s="163" t="s">
        <v>249</v>
      </c>
      <c r="B79" s="164" t="s">
        <v>162</v>
      </c>
      <c r="C79" s="184" t="s">
        <v>163</v>
      </c>
      <c r="D79" s="165"/>
      <c r="E79" s="166"/>
      <c r="F79" s="167"/>
      <c r="G79" s="167">
        <f>SUMIF(AG80:AG106,"&lt;&gt;NOR",G80:G106)</f>
        <v>0</v>
      </c>
      <c r="H79" s="167"/>
      <c r="I79" s="167">
        <f>SUM(I80:I106)</f>
        <v>0</v>
      </c>
      <c r="J79" s="167"/>
      <c r="K79" s="167">
        <f>SUM(K80:K106)</f>
        <v>0</v>
      </c>
      <c r="L79" s="167"/>
      <c r="M79" s="167">
        <f>SUM(M80:M106)</f>
        <v>0</v>
      </c>
      <c r="N79" s="167"/>
      <c r="O79" s="167">
        <f>SUM(O80:O106)</f>
        <v>2683.09</v>
      </c>
      <c r="P79" s="167"/>
      <c r="Q79" s="167">
        <f>SUM(Q80:Q106)</f>
        <v>0</v>
      </c>
      <c r="R79" s="167"/>
      <c r="S79" s="167"/>
      <c r="T79" s="168"/>
      <c r="U79" s="162"/>
      <c r="V79" s="162">
        <f>SUM(V80:V106)</f>
        <v>339.18</v>
      </c>
      <c r="W79" s="162"/>
      <c r="AG79" t="s">
        <v>250</v>
      </c>
    </row>
    <row r="80" spans="1:60" ht="22.5" outlineLevel="1" x14ac:dyDescent="0.2">
      <c r="A80" s="169">
        <v>16</v>
      </c>
      <c r="B80" s="170" t="s">
        <v>494</v>
      </c>
      <c r="C80" s="186" t="s">
        <v>495</v>
      </c>
      <c r="D80" s="171" t="s">
        <v>293</v>
      </c>
      <c r="E80" s="172">
        <v>3518</v>
      </c>
      <c r="F80" s="173"/>
      <c r="G80" s="174">
        <f>ROUND(E80*F80,2)</f>
        <v>0</v>
      </c>
      <c r="H80" s="173"/>
      <c r="I80" s="174">
        <f>ROUND(E80*H80,2)</f>
        <v>0</v>
      </c>
      <c r="J80" s="173"/>
      <c r="K80" s="174">
        <f>ROUND(E80*J80,2)</f>
        <v>0</v>
      </c>
      <c r="L80" s="174">
        <v>21</v>
      </c>
      <c r="M80" s="174">
        <f>G80*(1+L80/100)</f>
        <v>0</v>
      </c>
      <c r="N80" s="174">
        <v>0.37080000000000002</v>
      </c>
      <c r="O80" s="174">
        <f>ROUND(E80*N80,2)</f>
        <v>1304.47</v>
      </c>
      <c r="P80" s="174">
        <v>0</v>
      </c>
      <c r="Q80" s="174">
        <f>ROUND(E80*P80,2)</f>
        <v>0</v>
      </c>
      <c r="R80" s="174" t="s">
        <v>333</v>
      </c>
      <c r="S80" s="174" t="s">
        <v>261</v>
      </c>
      <c r="T80" s="175" t="s">
        <v>261</v>
      </c>
      <c r="U80" s="161">
        <v>2.9000000000000001E-2</v>
      </c>
      <c r="V80" s="161">
        <f>ROUND(E80*U80,2)</f>
        <v>102.02</v>
      </c>
      <c r="W80" s="161"/>
      <c r="X80" s="152"/>
      <c r="Y80" s="152"/>
      <c r="Z80" s="152"/>
      <c r="AA80" s="152"/>
      <c r="AB80" s="152"/>
      <c r="AC80" s="152"/>
      <c r="AD80" s="152"/>
      <c r="AE80" s="152"/>
      <c r="AF80" s="152"/>
      <c r="AG80" s="152" t="s">
        <v>295</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59"/>
      <c r="B81" s="160"/>
      <c r="C81" s="194" t="s">
        <v>496</v>
      </c>
      <c r="D81" s="190"/>
      <c r="E81" s="191"/>
      <c r="F81" s="161"/>
      <c r="G81" s="161"/>
      <c r="H81" s="161"/>
      <c r="I81" s="161"/>
      <c r="J81" s="161"/>
      <c r="K81" s="161"/>
      <c r="L81" s="161"/>
      <c r="M81" s="161"/>
      <c r="N81" s="161"/>
      <c r="O81" s="161"/>
      <c r="P81" s="161"/>
      <c r="Q81" s="161"/>
      <c r="R81" s="161"/>
      <c r="S81" s="161"/>
      <c r="T81" s="161"/>
      <c r="U81" s="161"/>
      <c r="V81" s="161"/>
      <c r="W81" s="161"/>
      <c r="X81" s="152"/>
      <c r="Y81" s="152"/>
      <c r="Z81" s="152"/>
      <c r="AA81" s="152"/>
      <c r="AB81" s="152"/>
      <c r="AC81" s="152"/>
      <c r="AD81" s="152"/>
      <c r="AE81" s="152"/>
      <c r="AF81" s="152"/>
      <c r="AG81" s="152" t="s">
        <v>299</v>
      </c>
      <c r="AH81" s="152">
        <v>0</v>
      </c>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1" x14ac:dyDescent="0.2">
      <c r="A82" s="159"/>
      <c r="B82" s="160"/>
      <c r="C82" s="194" t="s">
        <v>521</v>
      </c>
      <c r="D82" s="190"/>
      <c r="E82" s="191">
        <v>1759</v>
      </c>
      <c r="F82" s="161"/>
      <c r="G82" s="161"/>
      <c r="H82" s="161"/>
      <c r="I82" s="161"/>
      <c r="J82" s="161"/>
      <c r="K82" s="161"/>
      <c r="L82" s="161"/>
      <c r="M82" s="161"/>
      <c r="N82" s="161"/>
      <c r="O82" s="161"/>
      <c r="P82" s="161"/>
      <c r="Q82" s="161"/>
      <c r="R82" s="161"/>
      <c r="S82" s="161"/>
      <c r="T82" s="161"/>
      <c r="U82" s="161"/>
      <c r="V82" s="161"/>
      <c r="W82" s="161"/>
      <c r="X82" s="152"/>
      <c r="Y82" s="152"/>
      <c r="Z82" s="152"/>
      <c r="AA82" s="152"/>
      <c r="AB82" s="152"/>
      <c r="AC82" s="152"/>
      <c r="AD82" s="152"/>
      <c r="AE82" s="152"/>
      <c r="AF82" s="152"/>
      <c r="AG82" s="152" t="s">
        <v>299</v>
      </c>
      <c r="AH82" s="152">
        <v>0</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194" t="s">
        <v>521</v>
      </c>
      <c r="D83" s="190"/>
      <c r="E83" s="191">
        <v>1759</v>
      </c>
      <c r="F83" s="161"/>
      <c r="G83" s="161"/>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299</v>
      </c>
      <c r="AH83" s="152">
        <v>0</v>
      </c>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ht="22.5" outlineLevel="1" x14ac:dyDescent="0.2">
      <c r="A84" s="169">
        <v>17</v>
      </c>
      <c r="B84" s="170" t="s">
        <v>331</v>
      </c>
      <c r="C84" s="186" t="s">
        <v>332</v>
      </c>
      <c r="D84" s="171" t="s">
        <v>293</v>
      </c>
      <c r="E84" s="172">
        <v>5046</v>
      </c>
      <c r="F84" s="173"/>
      <c r="G84" s="174">
        <f>ROUND(E84*F84,2)</f>
        <v>0</v>
      </c>
      <c r="H84" s="173"/>
      <c r="I84" s="174">
        <f>ROUND(E84*H84,2)</f>
        <v>0</v>
      </c>
      <c r="J84" s="173"/>
      <c r="K84" s="174">
        <f>ROUND(E84*J84,2)</f>
        <v>0</v>
      </c>
      <c r="L84" s="174">
        <v>21</v>
      </c>
      <c r="M84" s="174">
        <f>G84*(1+L84/100)</f>
        <v>0</v>
      </c>
      <c r="N84" s="174">
        <v>0.15826000000000001</v>
      </c>
      <c r="O84" s="174">
        <f>ROUND(E84*N84,2)</f>
        <v>798.58</v>
      </c>
      <c r="P84" s="174">
        <v>0</v>
      </c>
      <c r="Q84" s="174">
        <f>ROUND(E84*P84,2)</f>
        <v>0</v>
      </c>
      <c r="R84" s="174" t="s">
        <v>333</v>
      </c>
      <c r="S84" s="174" t="s">
        <v>261</v>
      </c>
      <c r="T84" s="175" t="s">
        <v>261</v>
      </c>
      <c r="U84" s="161">
        <v>2.4E-2</v>
      </c>
      <c r="V84" s="161">
        <f>ROUND(E84*U84,2)</f>
        <v>121.1</v>
      </c>
      <c r="W84" s="161"/>
      <c r="X84" s="152"/>
      <c r="Y84" s="152"/>
      <c r="Z84" s="152"/>
      <c r="AA84" s="152"/>
      <c r="AB84" s="152"/>
      <c r="AC84" s="152"/>
      <c r="AD84" s="152"/>
      <c r="AE84" s="152"/>
      <c r="AF84" s="152"/>
      <c r="AG84" s="152" t="s">
        <v>295</v>
      </c>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254" t="s">
        <v>334</v>
      </c>
      <c r="D85" s="255"/>
      <c r="E85" s="255"/>
      <c r="F85" s="255"/>
      <c r="G85" s="255"/>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297</v>
      </c>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4" t="s">
        <v>335</v>
      </c>
      <c r="D86" s="190"/>
      <c r="E86" s="191"/>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1" x14ac:dyDescent="0.2">
      <c r="A87" s="159"/>
      <c r="B87" s="160"/>
      <c r="C87" s="194" t="s">
        <v>533</v>
      </c>
      <c r="D87" s="190"/>
      <c r="E87" s="191">
        <v>3287</v>
      </c>
      <c r="F87" s="161"/>
      <c r="G87" s="161"/>
      <c r="H87" s="161"/>
      <c r="I87" s="161"/>
      <c r="J87" s="161"/>
      <c r="K87" s="161"/>
      <c r="L87" s="161"/>
      <c r="M87" s="161"/>
      <c r="N87" s="161"/>
      <c r="O87" s="161"/>
      <c r="P87" s="161"/>
      <c r="Q87" s="161"/>
      <c r="R87" s="161"/>
      <c r="S87" s="161"/>
      <c r="T87" s="161"/>
      <c r="U87" s="161"/>
      <c r="V87" s="161"/>
      <c r="W87" s="161"/>
      <c r="X87" s="152"/>
      <c r="Y87" s="152"/>
      <c r="Z87" s="152"/>
      <c r="AA87" s="152"/>
      <c r="AB87" s="152"/>
      <c r="AC87" s="152"/>
      <c r="AD87" s="152"/>
      <c r="AE87" s="152"/>
      <c r="AF87" s="152"/>
      <c r="AG87" s="152" t="s">
        <v>299</v>
      </c>
      <c r="AH87" s="152">
        <v>0</v>
      </c>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59"/>
      <c r="B88" s="160"/>
      <c r="C88" s="194" t="s">
        <v>496</v>
      </c>
      <c r="D88" s="190"/>
      <c r="E88" s="191"/>
      <c r="F88" s="161"/>
      <c r="G88" s="161"/>
      <c r="H88" s="161"/>
      <c r="I88" s="161"/>
      <c r="J88" s="161"/>
      <c r="K88" s="161"/>
      <c r="L88" s="161"/>
      <c r="M88" s="161"/>
      <c r="N88" s="161"/>
      <c r="O88" s="161"/>
      <c r="P88" s="161"/>
      <c r="Q88" s="161"/>
      <c r="R88" s="161"/>
      <c r="S88" s="161"/>
      <c r="T88" s="161"/>
      <c r="U88" s="161"/>
      <c r="V88" s="161"/>
      <c r="W88" s="161"/>
      <c r="X88" s="152"/>
      <c r="Y88" s="152"/>
      <c r="Z88" s="152"/>
      <c r="AA88" s="152"/>
      <c r="AB88" s="152"/>
      <c r="AC88" s="152"/>
      <c r="AD88" s="152"/>
      <c r="AE88" s="152"/>
      <c r="AF88" s="152"/>
      <c r="AG88" s="152" t="s">
        <v>299</v>
      </c>
      <c r="AH88" s="152">
        <v>0</v>
      </c>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1" x14ac:dyDescent="0.2">
      <c r="A89" s="159"/>
      <c r="B89" s="160"/>
      <c r="C89" s="194" t="s">
        <v>521</v>
      </c>
      <c r="D89" s="190"/>
      <c r="E89" s="191">
        <v>1759</v>
      </c>
      <c r="F89" s="161"/>
      <c r="G89" s="161"/>
      <c r="H89" s="161"/>
      <c r="I89" s="161"/>
      <c r="J89" s="161"/>
      <c r="K89" s="161"/>
      <c r="L89" s="161"/>
      <c r="M89" s="161"/>
      <c r="N89" s="161"/>
      <c r="O89" s="161"/>
      <c r="P89" s="161"/>
      <c r="Q89" s="161"/>
      <c r="R89" s="161"/>
      <c r="S89" s="161"/>
      <c r="T89" s="161"/>
      <c r="U89" s="161"/>
      <c r="V89" s="161"/>
      <c r="W89" s="161"/>
      <c r="X89" s="152"/>
      <c r="Y89" s="152"/>
      <c r="Z89" s="152"/>
      <c r="AA89" s="152"/>
      <c r="AB89" s="152"/>
      <c r="AC89" s="152"/>
      <c r="AD89" s="152"/>
      <c r="AE89" s="152"/>
      <c r="AF89" s="152"/>
      <c r="AG89" s="152" t="s">
        <v>299</v>
      </c>
      <c r="AH89" s="152">
        <v>0</v>
      </c>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69">
        <v>18</v>
      </c>
      <c r="B90" s="170" t="s">
        <v>339</v>
      </c>
      <c r="C90" s="186" t="s">
        <v>340</v>
      </c>
      <c r="D90" s="171" t="s">
        <v>293</v>
      </c>
      <c r="E90" s="172">
        <v>10092</v>
      </c>
      <c r="F90" s="173"/>
      <c r="G90" s="174">
        <f>ROUND(E90*F90,2)</f>
        <v>0</v>
      </c>
      <c r="H90" s="173"/>
      <c r="I90" s="174">
        <f>ROUND(E90*H90,2)</f>
        <v>0</v>
      </c>
      <c r="J90" s="173"/>
      <c r="K90" s="174">
        <f>ROUND(E90*J90,2)</f>
        <v>0</v>
      </c>
      <c r="L90" s="174">
        <v>21</v>
      </c>
      <c r="M90" s="174">
        <f>G90*(1+L90/100)</f>
        <v>0</v>
      </c>
      <c r="N90" s="174">
        <v>5.6100000000000004E-3</v>
      </c>
      <c r="O90" s="174">
        <f>ROUND(E90*N90,2)</f>
        <v>56.62</v>
      </c>
      <c r="P90" s="174">
        <v>0</v>
      </c>
      <c r="Q90" s="174">
        <f>ROUND(E90*P90,2)</f>
        <v>0</v>
      </c>
      <c r="R90" s="174" t="s">
        <v>333</v>
      </c>
      <c r="S90" s="174" t="s">
        <v>261</v>
      </c>
      <c r="T90" s="175" t="s">
        <v>261</v>
      </c>
      <c r="U90" s="161">
        <v>4.0000000000000001E-3</v>
      </c>
      <c r="V90" s="161">
        <f>ROUND(E90*U90,2)</f>
        <v>40.369999999999997</v>
      </c>
      <c r="W90" s="161"/>
      <c r="X90" s="152"/>
      <c r="Y90" s="152"/>
      <c r="Z90" s="152"/>
      <c r="AA90" s="152"/>
      <c r="AB90" s="152"/>
      <c r="AC90" s="152"/>
      <c r="AD90" s="152"/>
      <c r="AE90" s="152"/>
      <c r="AF90" s="152"/>
      <c r="AG90" s="152" t="s">
        <v>295</v>
      </c>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59"/>
      <c r="B91" s="160"/>
      <c r="C91" s="254" t="s">
        <v>341</v>
      </c>
      <c r="D91" s="255"/>
      <c r="E91" s="255"/>
      <c r="F91" s="255"/>
      <c r="G91" s="255"/>
      <c r="H91" s="161"/>
      <c r="I91" s="161"/>
      <c r="J91" s="161"/>
      <c r="K91" s="161"/>
      <c r="L91" s="161"/>
      <c r="M91" s="161"/>
      <c r="N91" s="161"/>
      <c r="O91" s="161"/>
      <c r="P91" s="161"/>
      <c r="Q91" s="161"/>
      <c r="R91" s="161"/>
      <c r="S91" s="161"/>
      <c r="T91" s="161"/>
      <c r="U91" s="161"/>
      <c r="V91" s="161"/>
      <c r="W91" s="161"/>
      <c r="X91" s="152"/>
      <c r="Y91" s="152"/>
      <c r="Z91" s="152"/>
      <c r="AA91" s="152"/>
      <c r="AB91" s="152"/>
      <c r="AC91" s="152"/>
      <c r="AD91" s="152"/>
      <c r="AE91" s="152"/>
      <c r="AF91" s="152"/>
      <c r="AG91" s="152" t="s">
        <v>297</v>
      </c>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194" t="s">
        <v>335</v>
      </c>
      <c r="D92" s="190"/>
      <c r="E92" s="191"/>
      <c r="F92" s="161"/>
      <c r="G92" s="161"/>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299</v>
      </c>
      <c r="AH92" s="152">
        <v>0</v>
      </c>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1" x14ac:dyDescent="0.2">
      <c r="A93" s="159"/>
      <c r="B93" s="160"/>
      <c r="C93" s="194" t="s">
        <v>342</v>
      </c>
      <c r="D93" s="190"/>
      <c r="E93" s="191"/>
      <c r="F93" s="161"/>
      <c r="G93" s="161"/>
      <c r="H93" s="161"/>
      <c r="I93" s="161"/>
      <c r="J93" s="161"/>
      <c r="K93" s="161"/>
      <c r="L93" s="161"/>
      <c r="M93" s="161"/>
      <c r="N93" s="161"/>
      <c r="O93" s="161"/>
      <c r="P93" s="161"/>
      <c r="Q93" s="161"/>
      <c r="R93" s="161"/>
      <c r="S93" s="161"/>
      <c r="T93" s="161"/>
      <c r="U93" s="161"/>
      <c r="V93" s="161"/>
      <c r="W93" s="161"/>
      <c r="X93" s="152"/>
      <c r="Y93" s="152"/>
      <c r="Z93" s="152"/>
      <c r="AA93" s="152"/>
      <c r="AB93" s="152"/>
      <c r="AC93" s="152"/>
      <c r="AD93" s="152"/>
      <c r="AE93" s="152"/>
      <c r="AF93" s="152"/>
      <c r="AG93" s="152" t="s">
        <v>299</v>
      </c>
      <c r="AH93" s="152">
        <v>0</v>
      </c>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59"/>
      <c r="B94" s="160"/>
      <c r="C94" s="194" t="s">
        <v>533</v>
      </c>
      <c r="D94" s="190"/>
      <c r="E94" s="191">
        <v>3287</v>
      </c>
      <c r="F94" s="161"/>
      <c r="G94" s="161"/>
      <c r="H94" s="161"/>
      <c r="I94" s="161"/>
      <c r="J94" s="161"/>
      <c r="K94" s="161"/>
      <c r="L94" s="161"/>
      <c r="M94" s="161"/>
      <c r="N94" s="161"/>
      <c r="O94" s="161"/>
      <c r="P94" s="161"/>
      <c r="Q94" s="161"/>
      <c r="R94" s="161"/>
      <c r="S94" s="161"/>
      <c r="T94" s="161"/>
      <c r="U94" s="161"/>
      <c r="V94" s="161"/>
      <c r="W94" s="161"/>
      <c r="X94" s="152"/>
      <c r="Y94" s="152"/>
      <c r="Z94" s="152"/>
      <c r="AA94" s="152"/>
      <c r="AB94" s="152"/>
      <c r="AC94" s="152"/>
      <c r="AD94" s="152"/>
      <c r="AE94" s="152"/>
      <c r="AF94" s="152"/>
      <c r="AG94" s="152" t="s">
        <v>299</v>
      </c>
      <c r="AH94" s="152">
        <v>0</v>
      </c>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59"/>
      <c r="B95" s="160"/>
      <c r="C95" s="194" t="s">
        <v>343</v>
      </c>
      <c r="D95" s="190"/>
      <c r="E95" s="191"/>
      <c r="F95" s="161"/>
      <c r="G95" s="161"/>
      <c r="H95" s="161"/>
      <c r="I95" s="161"/>
      <c r="J95" s="161"/>
      <c r="K95" s="161"/>
      <c r="L95" s="161"/>
      <c r="M95" s="161"/>
      <c r="N95" s="161"/>
      <c r="O95" s="161"/>
      <c r="P95" s="161"/>
      <c r="Q95" s="161"/>
      <c r="R95" s="161"/>
      <c r="S95" s="161"/>
      <c r="T95" s="161"/>
      <c r="U95" s="161"/>
      <c r="V95" s="161"/>
      <c r="W95" s="161"/>
      <c r="X95" s="152"/>
      <c r="Y95" s="152"/>
      <c r="Z95" s="152"/>
      <c r="AA95" s="152"/>
      <c r="AB95" s="152"/>
      <c r="AC95" s="152"/>
      <c r="AD95" s="152"/>
      <c r="AE95" s="152"/>
      <c r="AF95" s="152"/>
      <c r="AG95" s="152" t="s">
        <v>299</v>
      </c>
      <c r="AH95" s="152">
        <v>0</v>
      </c>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outlineLevel="1" x14ac:dyDescent="0.2">
      <c r="A96" s="159"/>
      <c r="B96" s="160"/>
      <c r="C96" s="194" t="s">
        <v>533</v>
      </c>
      <c r="D96" s="190"/>
      <c r="E96" s="191">
        <v>3287</v>
      </c>
      <c r="F96" s="161"/>
      <c r="G96" s="161"/>
      <c r="H96" s="161"/>
      <c r="I96" s="161"/>
      <c r="J96" s="161"/>
      <c r="K96" s="161"/>
      <c r="L96" s="161"/>
      <c r="M96" s="161"/>
      <c r="N96" s="161"/>
      <c r="O96" s="161"/>
      <c r="P96" s="161"/>
      <c r="Q96" s="161"/>
      <c r="R96" s="161"/>
      <c r="S96" s="161"/>
      <c r="T96" s="161"/>
      <c r="U96" s="161"/>
      <c r="V96" s="161"/>
      <c r="W96" s="161"/>
      <c r="X96" s="152"/>
      <c r="Y96" s="152"/>
      <c r="Z96" s="152"/>
      <c r="AA96" s="152"/>
      <c r="AB96" s="152"/>
      <c r="AC96" s="152"/>
      <c r="AD96" s="152"/>
      <c r="AE96" s="152"/>
      <c r="AF96" s="152"/>
      <c r="AG96" s="152" t="s">
        <v>299</v>
      </c>
      <c r="AH96" s="152">
        <v>0</v>
      </c>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59"/>
      <c r="B97" s="160"/>
      <c r="C97" s="194" t="s">
        <v>496</v>
      </c>
      <c r="D97" s="190"/>
      <c r="E97" s="191"/>
      <c r="F97" s="161"/>
      <c r="G97" s="161"/>
      <c r="H97" s="161"/>
      <c r="I97" s="161"/>
      <c r="J97" s="161"/>
      <c r="K97" s="161"/>
      <c r="L97" s="161"/>
      <c r="M97" s="161"/>
      <c r="N97" s="161"/>
      <c r="O97" s="161"/>
      <c r="P97" s="161"/>
      <c r="Q97" s="161"/>
      <c r="R97" s="161"/>
      <c r="S97" s="161"/>
      <c r="T97" s="161"/>
      <c r="U97" s="161"/>
      <c r="V97" s="161"/>
      <c r="W97" s="161"/>
      <c r="X97" s="152"/>
      <c r="Y97" s="152"/>
      <c r="Z97" s="152"/>
      <c r="AA97" s="152"/>
      <c r="AB97" s="152"/>
      <c r="AC97" s="152"/>
      <c r="AD97" s="152"/>
      <c r="AE97" s="152"/>
      <c r="AF97" s="152"/>
      <c r="AG97" s="152" t="s">
        <v>299</v>
      </c>
      <c r="AH97" s="152">
        <v>0</v>
      </c>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59"/>
      <c r="B98" s="160"/>
      <c r="C98" s="194" t="s">
        <v>342</v>
      </c>
      <c r="D98" s="190"/>
      <c r="E98" s="191"/>
      <c r="F98" s="161"/>
      <c r="G98" s="161"/>
      <c r="H98" s="161"/>
      <c r="I98" s="161"/>
      <c r="J98" s="161"/>
      <c r="K98" s="161"/>
      <c r="L98" s="161"/>
      <c r="M98" s="161"/>
      <c r="N98" s="161"/>
      <c r="O98" s="161"/>
      <c r="P98" s="161"/>
      <c r="Q98" s="161"/>
      <c r="R98" s="161"/>
      <c r="S98" s="161"/>
      <c r="T98" s="161"/>
      <c r="U98" s="161"/>
      <c r="V98" s="161"/>
      <c r="W98" s="161"/>
      <c r="X98" s="152"/>
      <c r="Y98" s="152"/>
      <c r="Z98" s="152"/>
      <c r="AA98" s="152"/>
      <c r="AB98" s="152"/>
      <c r="AC98" s="152"/>
      <c r="AD98" s="152"/>
      <c r="AE98" s="152"/>
      <c r="AF98" s="152"/>
      <c r="AG98" s="152" t="s">
        <v>299</v>
      </c>
      <c r="AH98" s="152">
        <v>0</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59"/>
      <c r="B99" s="160"/>
      <c r="C99" s="194" t="s">
        <v>521</v>
      </c>
      <c r="D99" s="190"/>
      <c r="E99" s="191">
        <v>1759</v>
      </c>
      <c r="F99" s="161"/>
      <c r="G99" s="161"/>
      <c r="H99" s="161"/>
      <c r="I99" s="161"/>
      <c r="J99" s="161"/>
      <c r="K99" s="161"/>
      <c r="L99" s="161"/>
      <c r="M99" s="161"/>
      <c r="N99" s="161"/>
      <c r="O99" s="161"/>
      <c r="P99" s="161"/>
      <c r="Q99" s="161"/>
      <c r="R99" s="161"/>
      <c r="S99" s="161"/>
      <c r="T99" s="161"/>
      <c r="U99" s="161"/>
      <c r="V99" s="161"/>
      <c r="W99" s="161"/>
      <c r="X99" s="152"/>
      <c r="Y99" s="152"/>
      <c r="Z99" s="152"/>
      <c r="AA99" s="152"/>
      <c r="AB99" s="152"/>
      <c r="AC99" s="152"/>
      <c r="AD99" s="152"/>
      <c r="AE99" s="152"/>
      <c r="AF99" s="152"/>
      <c r="AG99" s="152" t="s">
        <v>299</v>
      </c>
      <c r="AH99" s="152">
        <v>0</v>
      </c>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1" x14ac:dyDescent="0.2">
      <c r="A100" s="159"/>
      <c r="B100" s="160"/>
      <c r="C100" s="194" t="s">
        <v>343</v>
      </c>
      <c r="D100" s="190"/>
      <c r="E100" s="191"/>
      <c r="F100" s="161"/>
      <c r="G100" s="161"/>
      <c r="H100" s="161"/>
      <c r="I100" s="161"/>
      <c r="J100" s="161"/>
      <c r="K100" s="161"/>
      <c r="L100" s="161"/>
      <c r="M100" s="161"/>
      <c r="N100" s="161"/>
      <c r="O100" s="161"/>
      <c r="P100" s="161"/>
      <c r="Q100" s="161"/>
      <c r="R100" s="161"/>
      <c r="S100" s="161"/>
      <c r="T100" s="161"/>
      <c r="U100" s="161"/>
      <c r="V100" s="161"/>
      <c r="W100" s="161"/>
      <c r="X100" s="152"/>
      <c r="Y100" s="152"/>
      <c r="Z100" s="152"/>
      <c r="AA100" s="152"/>
      <c r="AB100" s="152"/>
      <c r="AC100" s="152"/>
      <c r="AD100" s="152"/>
      <c r="AE100" s="152"/>
      <c r="AF100" s="152"/>
      <c r="AG100" s="152" t="s">
        <v>299</v>
      </c>
      <c r="AH100" s="152">
        <v>0</v>
      </c>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59"/>
      <c r="B101" s="160"/>
      <c r="C101" s="194" t="s">
        <v>521</v>
      </c>
      <c r="D101" s="190"/>
      <c r="E101" s="191">
        <v>1759</v>
      </c>
      <c r="F101" s="161"/>
      <c r="G101" s="161"/>
      <c r="H101" s="161"/>
      <c r="I101" s="161"/>
      <c r="J101" s="161"/>
      <c r="K101" s="161"/>
      <c r="L101" s="161"/>
      <c r="M101" s="161"/>
      <c r="N101" s="161"/>
      <c r="O101" s="161"/>
      <c r="P101" s="161"/>
      <c r="Q101" s="161"/>
      <c r="R101" s="161"/>
      <c r="S101" s="161"/>
      <c r="T101" s="161"/>
      <c r="U101" s="161"/>
      <c r="V101" s="161"/>
      <c r="W101" s="161"/>
      <c r="X101" s="152"/>
      <c r="Y101" s="152"/>
      <c r="Z101" s="152"/>
      <c r="AA101" s="152"/>
      <c r="AB101" s="152"/>
      <c r="AC101" s="152"/>
      <c r="AD101" s="152"/>
      <c r="AE101" s="152"/>
      <c r="AF101" s="152"/>
      <c r="AG101" s="152" t="s">
        <v>299</v>
      </c>
      <c r="AH101" s="152">
        <v>0</v>
      </c>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ht="22.5" outlineLevel="1" x14ac:dyDescent="0.2">
      <c r="A102" s="169">
        <v>19</v>
      </c>
      <c r="B102" s="170" t="s">
        <v>344</v>
      </c>
      <c r="C102" s="186" t="s">
        <v>345</v>
      </c>
      <c r="D102" s="171" t="s">
        <v>293</v>
      </c>
      <c r="E102" s="172">
        <v>5046</v>
      </c>
      <c r="F102" s="173"/>
      <c r="G102" s="174">
        <f>ROUND(E102*F102,2)</f>
        <v>0</v>
      </c>
      <c r="H102" s="173"/>
      <c r="I102" s="174">
        <f>ROUND(E102*H102,2)</f>
        <v>0</v>
      </c>
      <c r="J102" s="173"/>
      <c r="K102" s="174">
        <f>ROUND(E102*J102,2)</f>
        <v>0</v>
      </c>
      <c r="L102" s="174">
        <v>21</v>
      </c>
      <c r="M102" s="174">
        <f>G102*(1+L102/100)</f>
        <v>0</v>
      </c>
      <c r="N102" s="174">
        <v>0.10373</v>
      </c>
      <c r="O102" s="174">
        <f>ROUND(E102*N102,2)</f>
        <v>523.41999999999996</v>
      </c>
      <c r="P102" s="174">
        <v>0</v>
      </c>
      <c r="Q102" s="174">
        <f>ROUND(E102*P102,2)</f>
        <v>0</v>
      </c>
      <c r="R102" s="174" t="s">
        <v>333</v>
      </c>
      <c r="S102" s="174" t="s">
        <v>261</v>
      </c>
      <c r="T102" s="175" t="s">
        <v>261</v>
      </c>
      <c r="U102" s="161">
        <v>1.4999999999999999E-2</v>
      </c>
      <c r="V102" s="161">
        <f>ROUND(E102*U102,2)</f>
        <v>75.69</v>
      </c>
      <c r="W102" s="161"/>
      <c r="X102" s="152"/>
      <c r="Y102" s="152"/>
      <c r="Z102" s="152"/>
      <c r="AA102" s="152"/>
      <c r="AB102" s="152"/>
      <c r="AC102" s="152"/>
      <c r="AD102" s="152"/>
      <c r="AE102" s="152"/>
      <c r="AF102" s="152"/>
      <c r="AG102" s="152" t="s">
        <v>295</v>
      </c>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59"/>
      <c r="B103" s="160"/>
      <c r="C103" s="194" t="s">
        <v>335</v>
      </c>
      <c r="D103" s="190"/>
      <c r="E103" s="191"/>
      <c r="F103" s="161"/>
      <c r="G103" s="161"/>
      <c r="H103" s="161"/>
      <c r="I103" s="161"/>
      <c r="J103" s="161"/>
      <c r="K103" s="161"/>
      <c r="L103" s="161"/>
      <c r="M103" s="161"/>
      <c r="N103" s="161"/>
      <c r="O103" s="161"/>
      <c r="P103" s="161"/>
      <c r="Q103" s="161"/>
      <c r="R103" s="161"/>
      <c r="S103" s="161"/>
      <c r="T103" s="161"/>
      <c r="U103" s="161"/>
      <c r="V103" s="161"/>
      <c r="W103" s="161"/>
      <c r="X103" s="152"/>
      <c r="Y103" s="152"/>
      <c r="Z103" s="152"/>
      <c r="AA103" s="152"/>
      <c r="AB103" s="152"/>
      <c r="AC103" s="152"/>
      <c r="AD103" s="152"/>
      <c r="AE103" s="152"/>
      <c r="AF103" s="152"/>
      <c r="AG103" s="152" t="s">
        <v>299</v>
      </c>
      <c r="AH103" s="152">
        <v>0</v>
      </c>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59"/>
      <c r="B104" s="160"/>
      <c r="C104" s="194" t="s">
        <v>533</v>
      </c>
      <c r="D104" s="190"/>
      <c r="E104" s="191">
        <v>3287</v>
      </c>
      <c r="F104" s="161"/>
      <c r="G104" s="161"/>
      <c r="H104" s="161"/>
      <c r="I104" s="161"/>
      <c r="J104" s="161"/>
      <c r="K104" s="161"/>
      <c r="L104" s="161"/>
      <c r="M104" s="161"/>
      <c r="N104" s="161"/>
      <c r="O104" s="161"/>
      <c r="P104" s="161"/>
      <c r="Q104" s="161"/>
      <c r="R104" s="161"/>
      <c r="S104" s="161"/>
      <c r="T104" s="161"/>
      <c r="U104" s="161"/>
      <c r="V104" s="161"/>
      <c r="W104" s="161"/>
      <c r="X104" s="152"/>
      <c r="Y104" s="152"/>
      <c r="Z104" s="152"/>
      <c r="AA104" s="152"/>
      <c r="AB104" s="152"/>
      <c r="AC104" s="152"/>
      <c r="AD104" s="152"/>
      <c r="AE104" s="152"/>
      <c r="AF104" s="152"/>
      <c r="AG104" s="152" t="s">
        <v>299</v>
      </c>
      <c r="AH104" s="152">
        <v>0</v>
      </c>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outlineLevel="1" x14ac:dyDescent="0.2">
      <c r="A105" s="159"/>
      <c r="B105" s="160"/>
      <c r="C105" s="194" t="s">
        <v>496</v>
      </c>
      <c r="D105" s="190"/>
      <c r="E105" s="191"/>
      <c r="F105" s="161"/>
      <c r="G105" s="161"/>
      <c r="H105" s="161"/>
      <c r="I105" s="161"/>
      <c r="J105" s="161"/>
      <c r="K105" s="161"/>
      <c r="L105" s="161"/>
      <c r="M105" s="161"/>
      <c r="N105" s="161"/>
      <c r="O105" s="161"/>
      <c r="P105" s="161"/>
      <c r="Q105" s="161"/>
      <c r="R105" s="161"/>
      <c r="S105" s="161"/>
      <c r="T105" s="161"/>
      <c r="U105" s="161"/>
      <c r="V105" s="161"/>
      <c r="W105" s="161"/>
      <c r="X105" s="152"/>
      <c r="Y105" s="152"/>
      <c r="Z105" s="152"/>
      <c r="AA105" s="152"/>
      <c r="AB105" s="152"/>
      <c r="AC105" s="152"/>
      <c r="AD105" s="152"/>
      <c r="AE105" s="152"/>
      <c r="AF105" s="152"/>
      <c r="AG105" s="152" t="s">
        <v>299</v>
      </c>
      <c r="AH105" s="152">
        <v>0</v>
      </c>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59"/>
      <c r="B106" s="160"/>
      <c r="C106" s="194" t="s">
        <v>521</v>
      </c>
      <c r="D106" s="190"/>
      <c r="E106" s="191">
        <v>1759</v>
      </c>
      <c r="F106" s="161"/>
      <c r="G106" s="161"/>
      <c r="H106" s="161"/>
      <c r="I106" s="161"/>
      <c r="J106" s="161"/>
      <c r="K106" s="161"/>
      <c r="L106" s="161"/>
      <c r="M106" s="161"/>
      <c r="N106" s="161"/>
      <c r="O106" s="161"/>
      <c r="P106" s="161"/>
      <c r="Q106" s="161"/>
      <c r="R106" s="161"/>
      <c r="S106" s="161"/>
      <c r="T106" s="161"/>
      <c r="U106" s="161"/>
      <c r="V106" s="161"/>
      <c r="W106" s="161"/>
      <c r="X106" s="152"/>
      <c r="Y106" s="152"/>
      <c r="Z106" s="152"/>
      <c r="AA106" s="152"/>
      <c r="AB106" s="152"/>
      <c r="AC106" s="152"/>
      <c r="AD106" s="152"/>
      <c r="AE106" s="152"/>
      <c r="AF106" s="152"/>
      <c r="AG106" s="152" t="s">
        <v>299</v>
      </c>
      <c r="AH106" s="152">
        <v>0</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x14ac:dyDescent="0.2">
      <c r="A107" s="163" t="s">
        <v>249</v>
      </c>
      <c r="B107" s="164" t="s">
        <v>170</v>
      </c>
      <c r="C107" s="184" t="s">
        <v>171</v>
      </c>
      <c r="D107" s="165"/>
      <c r="E107" s="166"/>
      <c r="F107" s="167"/>
      <c r="G107" s="167">
        <f>SUMIF(AG108:AG127,"&lt;&gt;NOR",G108:G127)</f>
        <v>0</v>
      </c>
      <c r="H107" s="167"/>
      <c r="I107" s="167">
        <f>SUM(I108:I127)</f>
        <v>0</v>
      </c>
      <c r="J107" s="167"/>
      <c r="K107" s="167">
        <f>SUM(K108:K127)</f>
        <v>0</v>
      </c>
      <c r="L107" s="167"/>
      <c r="M107" s="167">
        <f>SUM(M108:M127)</f>
        <v>0</v>
      </c>
      <c r="N107" s="167"/>
      <c r="O107" s="167">
        <f>SUM(O108:O127)</f>
        <v>240.93999999999997</v>
      </c>
      <c r="P107" s="167"/>
      <c r="Q107" s="167">
        <f>SUM(Q108:Q127)</f>
        <v>0</v>
      </c>
      <c r="R107" s="167"/>
      <c r="S107" s="167"/>
      <c r="T107" s="168"/>
      <c r="U107" s="162"/>
      <c r="V107" s="162">
        <f>SUM(V108:V127)</f>
        <v>233.01</v>
      </c>
      <c r="W107" s="162"/>
      <c r="AG107" t="s">
        <v>250</v>
      </c>
    </row>
    <row r="108" spans="1:60" ht="45" outlineLevel="1" x14ac:dyDescent="0.2">
      <c r="A108" s="169">
        <v>20</v>
      </c>
      <c r="B108" s="170" t="s">
        <v>534</v>
      </c>
      <c r="C108" s="186" t="s">
        <v>535</v>
      </c>
      <c r="D108" s="171" t="s">
        <v>369</v>
      </c>
      <c r="E108" s="172">
        <v>272</v>
      </c>
      <c r="F108" s="173"/>
      <c r="G108" s="174">
        <f>ROUND(E108*F108,2)</f>
        <v>0</v>
      </c>
      <c r="H108" s="173"/>
      <c r="I108" s="174">
        <f>ROUND(E108*H108,2)</f>
        <v>0</v>
      </c>
      <c r="J108" s="173"/>
      <c r="K108" s="174">
        <f>ROUND(E108*J108,2)</f>
        <v>0</v>
      </c>
      <c r="L108" s="174">
        <v>21</v>
      </c>
      <c r="M108" s="174">
        <f>G108*(1+L108/100)</f>
        <v>0</v>
      </c>
      <c r="N108" s="174">
        <v>0.22486999999999999</v>
      </c>
      <c r="O108" s="174">
        <f>ROUND(E108*N108,2)</f>
        <v>61.16</v>
      </c>
      <c r="P108" s="174">
        <v>0</v>
      </c>
      <c r="Q108" s="174">
        <f>ROUND(E108*P108,2)</f>
        <v>0</v>
      </c>
      <c r="R108" s="174" t="s">
        <v>333</v>
      </c>
      <c r="S108" s="174" t="s">
        <v>261</v>
      </c>
      <c r="T108" s="175" t="s">
        <v>261</v>
      </c>
      <c r="U108" s="161">
        <v>0.216</v>
      </c>
      <c r="V108" s="161">
        <f>ROUND(E108*U108,2)</f>
        <v>58.75</v>
      </c>
      <c r="W108" s="161"/>
      <c r="X108" s="152"/>
      <c r="Y108" s="152"/>
      <c r="Z108" s="152"/>
      <c r="AA108" s="152"/>
      <c r="AB108" s="152"/>
      <c r="AC108" s="152"/>
      <c r="AD108" s="152"/>
      <c r="AE108" s="152"/>
      <c r="AF108" s="152"/>
      <c r="AG108" s="152" t="s">
        <v>295</v>
      </c>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1" x14ac:dyDescent="0.2">
      <c r="A109" s="159"/>
      <c r="B109" s="160"/>
      <c r="C109" s="254" t="s">
        <v>536</v>
      </c>
      <c r="D109" s="255"/>
      <c r="E109" s="255"/>
      <c r="F109" s="255"/>
      <c r="G109" s="255"/>
      <c r="H109" s="161"/>
      <c r="I109" s="161"/>
      <c r="J109" s="161"/>
      <c r="K109" s="161"/>
      <c r="L109" s="161"/>
      <c r="M109" s="161"/>
      <c r="N109" s="161"/>
      <c r="O109" s="161"/>
      <c r="P109" s="161"/>
      <c r="Q109" s="161"/>
      <c r="R109" s="161"/>
      <c r="S109" s="161"/>
      <c r="T109" s="161"/>
      <c r="U109" s="161"/>
      <c r="V109" s="161"/>
      <c r="W109" s="161"/>
      <c r="X109" s="152"/>
      <c r="Y109" s="152"/>
      <c r="Z109" s="152"/>
      <c r="AA109" s="152"/>
      <c r="AB109" s="152"/>
      <c r="AC109" s="152"/>
      <c r="AD109" s="152"/>
      <c r="AE109" s="152"/>
      <c r="AF109" s="152"/>
      <c r="AG109" s="152" t="s">
        <v>297</v>
      </c>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1" x14ac:dyDescent="0.2">
      <c r="A110" s="159"/>
      <c r="B110" s="160"/>
      <c r="C110" s="194" t="s">
        <v>537</v>
      </c>
      <c r="D110" s="190"/>
      <c r="E110" s="191"/>
      <c r="F110" s="161"/>
      <c r="G110" s="161"/>
      <c r="H110" s="161"/>
      <c r="I110" s="161"/>
      <c r="J110" s="161"/>
      <c r="K110" s="161"/>
      <c r="L110" s="161"/>
      <c r="M110" s="161"/>
      <c r="N110" s="161"/>
      <c r="O110" s="161"/>
      <c r="P110" s="161"/>
      <c r="Q110" s="161"/>
      <c r="R110" s="161"/>
      <c r="S110" s="161"/>
      <c r="T110" s="161"/>
      <c r="U110" s="161"/>
      <c r="V110" s="161"/>
      <c r="W110" s="161"/>
      <c r="X110" s="152"/>
      <c r="Y110" s="152"/>
      <c r="Z110" s="152"/>
      <c r="AA110" s="152"/>
      <c r="AB110" s="152"/>
      <c r="AC110" s="152"/>
      <c r="AD110" s="152"/>
      <c r="AE110" s="152"/>
      <c r="AF110" s="152"/>
      <c r="AG110" s="152" t="s">
        <v>299</v>
      </c>
      <c r="AH110" s="152">
        <v>0</v>
      </c>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59"/>
      <c r="B111" s="160"/>
      <c r="C111" s="194" t="s">
        <v>538</v>
      </c>
      <c r="D111" s="190"/>
      <c r="E111" s="191">
        <v>272</v>
      </c>
      <c r="F111" s="161"/>
      <c r="G111" s="161"/>
      <c r="H111" s="161"/>
      <c r="I111" s="161"/>
      <c r="J111" s="161"/>
      <c r="K111" s="161"/>
      <c r="L111" s="161"/>
      <c r="M111" s="161"/>
      <c r="N111" s="161"/>
      <c r="O111" s="161"/>
      <c r="P111" s="161"/>
      <c r="Q111" s="161"/>
      <c r="R111" s="161"/>
      <c r="S111" s="161"/>
      <c r="T111" s="161"/>
      <c r="U111" s="161"/>
      <c r="V111" s="161"/>
      <c r="W111" s="161"/>
      <c r="X111" s="152"/>
      <c r="Y111" s="152"/>
      <c r="Z111" s="152"/>
      <c r="AA111" s="152"/>
      <c r="AB111" s="152"/>
      <c r="AC111" s="152"/>
      <c r="AD111" s="152"/>
      <c r="AE111" s="152"/>
      <c r="AF111" s="152"/>
      <c r="AG111" s="152" t="s">
        <v>299</v>
      </c>
      <c r="AH111" s="152">
        <v>0</v>
      </c>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69">
        <v>21</v>
      </c>
      <c r="B112" s="170" t="s">
        <v>539</v>
      </c>
      <c r="C112" s="186" t="s">
        <v>540</v>
      </c>
      <c r="D112" s="171" t="s">
        <v>446</v>
      </c>
      <c r="E112" s="172">
        <v>2</v>
      </c>
      <c r="F112" s="173"/>
      <c r="G112" s="174">
        <f>ROUND(E112*F112,2)</f>
        <v>0</v>
      </c>
      <c r="H112" s="173"/>
      <c r="I112" s="174">
        <f>ROUND(E112*H112,2)</f>
        <v>0</v>
      </c>
      <c r="J112" s="173"/>
      <c r="K112" s="174">
        <f>ROUND(E112*J112,2)</f>
        <v>0</v>
      </c>
      <c r="L112" s="174">
        <v>21</v>
      </c>
      <c r="M112" s="174">
        <f>G112*(1+L112/100)</f>
        <v>0</v>
      </c>
      <c r="N112" s="174">
        <v>16.787870000000002</v>
      </c>
      <c r="O112" s="174">
        <f>ROUND(E112*N112,2)</f>
        <v>33.58</v>
      </c>
      <c r="P112" s="174">
        <v>0</v>
      </c>
      <c r="Q112" s="174">
        <f>ROUND(E112*P112,2)</f>
        <v>0</v>
      </c>
      <c r="R112" s="174" t="s">
        <v>333</v>
      </c>
      <c r="S112" s="174" t="s">
        <v>261</v>
      </c>
      <c r="T112" s="175" t="s">
        <v>261</v>
      </c>
      <c r="U112" s="161">
        <v>37.472000000000001</v>
      </c>
      <c r="V112" s="161">
        <f>ROUND(E112*U112,2)</f>
        <v>74.94</v>
      </c>
      <c r="W112" s="161"/>
      <c r="X112" s="152"/>
      <c r="Y112" s="152"/>
      <c r="Z112" s="152"/>
      <c r="AA112" s="152"/>
      <c r="AB112" s="152"/>
      <c r="AC112" s="152"/>
      <c r="AD112" s="152"/>
      <c r="AE112" s="152"/>
      <c r="AF112" s="152"/>
      <c r="AG112" s="152" t="s">
        <v>295</v>
      </c>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59"/>
      <c r="B113" s="160"/>
      <c r="C113" s="254" t="s">
        <v>541</v>
      </c>
      <c r="D113" s="255"/>
      <c r="E113" s="255"/>
      <c r="F113" s="255"/>
      <c r="G113" s="255"/>
      <c r="H113" s="161"/>
      <c r="I113" s="161"/>
      <c r="J113" s="161"/>
      <c r="K113" s="161"/>
      <c r="L113" s="161"/>
      <c r="M113" s="161"/>
      <c r="N113" s="161"/>
      <c r="O113" s="161"/>
      <c r="P113" s="161"/>
      <c r="Q113" s="161"/>
      <c r="R113" s="161"/>
      <c r="S113" s="161"/>
      <c r="T113" s="161"/>
      <c r="U113" s="161"/>
      <c r="V113" s="161"/>
      <c r="W113" s="161"/>
      <c r="X113" s="152"/>
      <c r="Y113" s="152"/>
      <c r="Z113" s="152"/>
      <c r="AA113" s="152"/>
      <c r="AB113" s="152"/>
      <c r="AC113" s="152"/>
      <c r="AD113" s="152"/>
      <c r="AE113" s="152"/>
      <c r="AF113" s="152"/>
      <c r="AG113" s="152" t="s">
        <v>297</v>
      </c>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outlineLevel="1" x14ac:dyDescent="0.2">
      <c r="A114" s="159"/>
      <c r="B114" s="160"/>
      <c r="C114" s="194" t="s">
        <v>542</v>
      </c>
      <c r="D114" s="190"/>
      <c r="E114" s="191"/>
      <c r="F114" s="161"/>
      <c r="G114" s="161"/>
      <c r="H114" s="161"/>
      <c r="I114" s="161"/>
      <c r="J114" s="161"/>
      <c r="K114" s="161"/>
      <c r="L114" s="161"/>
      <c r="M114" s="161"/>
      <c r="N114" s="161"/>
      <c r="O114" s="161"/>
      <c r="P114" s="161"/>
      <c r="Q114" s="161"/>
      <c r="R114" s="161"/>
      <c r="S114" s="161"/>
      <c r="T114" s="161"/>
      <c r="U114" s="161"/>
      <c r="V114" s="161"/>
      <c r="W114" s="161"/>
      <c r="X114" s="152"/>
      <c r="Y114" s="152"/>
      <c r="Z114" s="152"/>
      <c r="AA114" s="152"/>
      <c r="AB114" s="152"/>
      <c r="AC114" s="152"/>
      <c r="AD114" s="152"/>
      <c r="AE114" s="152"/>
      <c r="AF114" s="152"/>
      <c r="AG114" s="152" t="s">
        <v>299</v>
      </c>
      <c r="AH114" s="152">
        <v>0</v>
      </c>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outlineLevel="1" x14ac:dyDescent="0.2">
      <c r="A115" s="159"/>
      <c r="B115" s="160"/>
      <c r="C115" s="194" t="s">
        <v>543</v>
      </c>
      <c r="D115" s="190"/>
      <c r="E115" s="191">
        <v>2</v>
      </c>
      <c r="F115" s="161"/>
      <c r="G115" s="161"/>
      <c r="H115" s="161"/>
      <c r="I115" s="161"/>
      <c r="J115" s="161"/>
      <c r="K115" s="161"/>
      <c r="L115" s="161"/>
      <c r="M115" s="161"/>
      <c r="N115" s="161"/>
      <c r="O115" s="161"/>
      <c r="P115" s="161"/>
      <c r="Q115" s="161"/>
      <c r="R115" s="161"/>
      <c r="S115" s="161"/>
      <c r="T115" s="161"/>
      <c r="U115" s="161"/>
      <c r="V115" s="161"/>
      <c r="W115" s="161"/>
      <c r="X115" s="152"/>
      <c r="Y115" s="152"/>
      <c r="Z115" s="152"/>
      <c r="AA115" s="152"/>
      <c r="AB115" s="152"/>
      <c r="AC115" s="152"/>
      <c r="AD115" s="152"/>
      <c r="AE115" s="152"/>
      <c r="AF115" s="152"/>
      <c r="AG115" s="152" t="s">
        <v>299</v>
      </c>
      <c r="AH115" s="152">
        <v>0</v>
      </c>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row>
    <row r="116" spans="1:60" outlineLevel="1" x14ac:dyDescent="0.2">
      <c r="A116" s="169">
        <v>22</v>
      </c>
      <c r="B116" s="170" t="s">
        <v>544</v>
      </c>
      <c r="C116" s="186" t="s">
        <v>545</v>
      </c>
      <c r="D116" s="171" t="s">
        <v>369</v>
      </c>
      <c r="E116" s="172">
        <v>45</v>
      </c>
      <c r="F116" s="173"/>
      <c r="G116" s="174">
        <f>ROUND(E116*F116,2)</f>
        <v>0</v>
      </c>
      <c r="H116" s="173"/>
      <c r="I116" s="174">
        <f>ROUND(E116*H116,2)</f>
        <v>0</v>
      </c>
      <c r="J116" s="173"/>
      <c r="K116" s="174">
        <f>ROUND(E116*J116,2)</f>
        <v>0</v>
      </c>
      <c r="L116" s="174">
        <v>21</v>
      </c>
      <c r="M116" s="174">
        <f>G116*(1+L116/100)</f>
        <v>0</v>
      </c>
      <c r="N116" s="174">
        <v>1.32019</v>
      </c>
      <c r="O116" s="174">
        <f>ROUND(E116*N116,2)</f>
        <v>59.41</v>
      </c>
      <c r="P116" s="174">
        <v>0</v>
      </c>
      <c r="Q116" s="174">
        <f>ROUND(E116*P116,2)</f>
        <v>0</v>
      </c>
      <c r="R116" s="174"/>
      <c r="S116" s="174" t="s">
        <v>261</v>
      </c>
      <c r="T116" s="175" t="s">
        <v>261</v>
      </c>
      <c r="U116" s="161">
        <v>2.2069999999999999</v>
      </c>
      <c r="V116" s="161">
        <f>ROUND(E116*U116,2)</f>
        <v>99.32</v>
      </c>
      <c r="W116" s="161"/>
      <c r="X116" s="152"/>
      <c r="Y116" s="152"/>
      <c r="Z116" s="152"/>
      <c r="AA116" s="152"/>
      <c r="AB116" s="152"/>
      <c r="AC116" s="152"/>
      <c r="AD116" s="152"/>
      <c r="AE116" s="152"/>
      <c r="AF116" s="152"/>
      <c r="AG116" s="152" t="s">
        <v>295</v>
      </c>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59"/>
      <c r="B117" s="160"/>
      <c r="C117" s="194" t="s">
        <v>531</v>
      </c>
      <c r="D117" s="190"/>
      <c r="E117" s="191"/>
      <c r="F117" s="161"/>
      <c r="G117" s="161"/>
      <c r="H117" s="161"/>
      <c r="I117" s="161"/>
      <c r="J117" s="161"/>
      <c r="K117" s="161"/>
      <c r="L117" s="161"/>
      <c r="M117" s="161"/>
      <c r="N117" s="161"/>
      <c r="O117" s="161"/>
      <c r="P117" s="161"/>
      <c r="Q117" s="161"/>
      <c r="R117" s="161"/>
      <c r="S117" s="161"/>
      <c r="T117" s="161"/>
      <c r="U117" s="161"/>
      <c r="V117" s="161"/>
      <c r="W117" s="161"/>
      <c r="X117" s="152"/>
      <c r="Y117" s="152"/>
      <c r="Z117" s="152"/>
      <c r="AA117" s="152"/>
      <c r="AB117" s="152"/>
      <c r="AC117" s="152"/>
      <c r="AD117" s="152"/>
      <c r="AE117" s="152"/>
      <c r="AF117" s="152"/>
      <c r="AG117" s="152" t="s">
        <v>299</v>
      </c>
      <c r="AH117" s="152">
        <v>0</v>
      </c>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59"/>
      <c r="B118" s="160"/>
      <c r="C118" s="194" t="s">
        <v>546</v>
      </c>
      <c r="D118" s="190"/>
      <c r="E118" s="191">
        <v>45</v>
      </c>
      <c r="F118" s="161"/>
      <c r="G118" s="161"/>
      <c r="H118" s="161"/>
      <c r="I118" s="161"/>
      <c r="J118" s="161"/>
      <c r="K118" s="161"/>
      <c r="L118" s="161"/>
      <c r="M118" s="161"/>
      <c r="N118" s="161"/>
      <c r="O118" s="161"/>
      <c r="P118" s="161"/>
      <c r="Q118" s="161"/>
      <c r="R118" s="161"/>
      <c r="S118" s="161"/>
      <c r="T118" s="161"/>
      <c r="U118" s="161"/>
      <c r="V118" s="161"/>
      <c r="W118" s="161"/>
      <c r="X118" s="152"/>
      <c r="Y118" s="152"/>
      <c r="Z118" s="152"/>
      <c r="AA118" s="152"/>
      <c r="AB118" s="152"/>
      <c r="AC118" s="152"/>
      <c r="AD118" s="152"/>
      <c r="AE118" s="152"/>
      <c r="AF118" s="152"/>
      <c r="AG118" s="152" t="s">
        <v>299</v>
      </c>
      <c r="AH118" s="152">
        <v>0</v>
      </c>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outlineLevel="1" x14ac:dyDescent="0.2">
      <c r="A119" s="169">
        <v>23</v>
      </c>
      <c r="B119" s="170" t="s">
        <v>547</v>
      </c>
      <c r="C119" s="186" t="s">
        <v>548</v>
      </c>
      <c r="D119" s="171" t="s">
        <v>305</v>
      </c>
      <c r="E119" s="172">
        <v>24.48</v>
      </c>
      <c r="F119" s="173"/>
      <c r="G119" s="174">
        <f>ROUND(E119*F119,2)</f>
        <v>0</v>
      </c>
      <c r="H119" s="173"/>
      <c r="I119" s="174">
        <f>ROUND(E119*H119,2)</f>
        <v>0</v>
      </c>
      <c r="J119" s="173"/>
      <c r="K119" s="174">
        <f>ROUND(E119*J119,2)</f>
        <v>0</v>
      </c>
      <c r="L119" s="174">
        <v>21</v>
      </c>
      <c r="M119" s="174">
        <f>G119*(1+L119/100)</f>
        <v>0</v>
      </c>
      <c r="N119" s="174">
        <v>2.5249999999999999</v>
      </c>
      <c r="O119" s="174">
        <f>ROUND(E119*N119,2)</f>
        <v>61.81</v>
      </c>
      <c r="P119" s="174">
        <v>0</v>
      </c>
      <c r="Q119" s="174">
        <f>ROUND(E119*P119,2)</f>
        <v>0</v>
      </c>
      <c r="R119" s="174"/>
      <c r="S119" s="174" t="s">
        <v>254</v>
      </c>
      <c r="T119" s="175" t="s">
        <v>255</v>
      </c>
      <c r="U119" s="161">
        <v>0</v>
      </c>
      <c r="V119" s="161">
        <f>ROUND(E119*U119,2)</f>
        <v>0</v>
      </c>
      <c r="W119" s="161"/>
      <c r="X119" s="152"/>
      <c r="Y119" s="152"/>
      <c r="Z119" s="152"/>
      <c r="AA119" s="152"/>
      <c r="AB119" s="152"/>
      <c r="AC119" s="152"/>
      <c r="AD119" s="152"/>
      <c r="AE119" s="152"/>
      <c r="AF119" s="152"/>
      <c r="AG119" s="152" t="s">
        <v>295</v>
      </c>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row>
    <row r="120" spans="1:60" outlineLevel="1" x14ac:dyDescent="0.2">
      <c r="A120" s="159"/>
      <c r="B120" s="160"/>
      <c r="C120" s="194" t="s">
        <v>537</v>
      </c>
      <c r="D120" s="190"/>
      <c r="E120" s="191"/>
      <c r="F120" s="161"/>
      <c r="G120" s="161"/>
      <c r="H120" s="161"/>
      <c r="I120" s="161"/>
      <c r="J120" s="161"/>
      <c r="K120" s="161"/>
      <c r="L120" s="161"/>
      <c r="M120" s="161"/>
      <c r="N120" s="161"/>
      <c r="O120" s="161"/>
      <c r="P120" s="161"/>
      <c r="Q120" s="161"/>
      <c r="R120" s="161"/>
      <c r="S120" s="161"/>
      <c r="T120" s="161"/>
      <c r="U120" s="161"/>
      <c r="V120" s="161"/>
      <c r="W120" s="161"/>
      <c r="X120" s="152"/>
      <c r="Y120" s="152"/>
      <c r="Z120" s="152"/>
      <c r="AA120" s="152"/>
      <c r="AB120" s="152"/>
      <c r="AC120" s="152"/>
      <c r="AD120" s="152"/>
      <c r="AE120" s="152"/>
      <c r="AF120" s="152"/>
      <c r="AG120" s="152" t="s">
        <v>299</v>
      </c>
      <c r="AH120" s="152">
        <v>0</v>
      </c>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59"/>
      <c r="B121" s="160"/>
      <c r="C121" s="195" t="s">
        <v>308</v>
      </c>
      <c r="D121" s="192"/>
      <c r="E121" s="193"/>
      <c r="F121" s="161"/>
      <c r="G121" s="161"/>
      <c r="H121" s="161"/>
      <c r="I121" s="161"/>
      <c r="J121" s="161"/>
      <c r="K121" s="161"/>
      <c r="L121" s="161"/>
      <c r="M121" s="161"/>
      <c r="N121" s="161"/>
      <c r="O121" s="161"/>
      <c r="P121" s="161"/>
      <c r="Q121" s="161"/>
      <c r="R121" s="161"/>
      <c r="S121" s="161"/>
      <c r="T121" s="161"/>
      <c r="U121" s="161"/>
      <c r="V121" s="161"/>
      <c r="W121" s="161"/>
      <c r="X121" s="152"/>
      <c r="Y121" s="152"/>
      <c r="Z121" s="152"/>
      <c r="AA121" s="152"/>
      <c r="AB121" s="152"/>
      <c r="AC121" s="152"/>
      <c r="AD121" s="152"/>
      <c r="AE121" s="152"/>
      <c r="AF121" s="152"/>
      <c r="AG121" s="152" t="s">
        <v>299</v>
      </c>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outlineLevel="1" x14ac:dyDescent="0.2">
      <c r="A122" s="159"/>
      <c r="B122" s="160"/>
      <c r="C122" s="196" t="s">
        <v>549</v>
      </c>
      <c r="D122" s="192"/>
      <c r="E122" s="193">
        <v>272</v>
      </c>
      <c r="F122" s="161"/>
      <c r="G122" s="161"/>
      <c r="H122" s="161"/>
      <c r="I122" s="161"/>
      <c r="J122" s="161"/>
      <c r="K122" s="161"/>
      <c r="L122" s="161"/>
      <c r="M122" s="161"/>
      <c r="N122" s="161"/>
      <c r="O122" s="161"/>
      <c r="P122" s="161"/>
      <c r="Q122" s="161"/>
      <c r="R122" s="161"/>
      <c r="S122" s="161"/>
      <c r="T122" s="161"/>
      <c r="U122" s="161"/>
      <c r="V122" s="161"/>
      <c r="W122" s="161"/>
      <c r="X122" s="152"/>
      <c r="Y122" s="152"/>
      <c r="Z122" s="152"/>
      <c r="AA122" s="152"/>
      <c r="AB122" s="152"/>
      <c r="AC122" s="152"/>
      <c r="AD122" s="152"/>
      <c r="AE122" s="152"/>
      <c r="AF122" s="152"/>
      <c r="AG122" s="152" t="s">
        <v>299</v>
      </c>
      <c r="AH122" s="152">
        <v>2</v>
      </c>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row>
    <row r="123" spans="1:60" outlineLevel="1" x14ac:dyDescent="0.2">
      <c r="A123" s="159"/>
      <c r="B123" s="160"/>
      <c r="C123" s="195" t="s">
        <v>310</v>
      </c>
      <c r="D123" s="192"/>
      <c r="E123" s="193"/>
      <c r="F123" s="161"/>
      <c r="G123" s="161"/>
      <c r="H123" s="161"/>
      <c r="I123" s="161"/>
      <c r="J123" s="161"/>
      <c r="K123" s="161"/>
      <c r="L123" s="161"/>
      <c r="M123" s="161"/>
      <c r="N123" s="161"/>
      <c r="O123" s="161"/>
      <c r="P123" s="161"/>
      <c r="Q123" s="161"/>
      <c r="R123" s="161"/>
      <c r="S123" s="161"/>
      <c r="T123" s="161"/>
      <c r="U123" s="161"/>
      <c r="V123" s="161"/>
      <c r="W123" s="161"/>
      <c r="X123" s="152"/>
      <c r="Y123" s="152"/>
      <c r="Z123" s="152"/>
      <c r="AA123" s="152"/>
      <c r="AB123" s="152"/>
      <c r="AC123" s="152"/>
      <c r="AD123" s="152"/>
      <c r="AE123" s="152"/>
      <c r="AF123" s="152"/>
      <c r="AG123" s="152" t="s">
        <v>299</v>
      </c>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59"/>
      <c r="B124" s="160"/>
      <c r="C124" s="194" t="s">
        <v>550</v>
      </c>
      <c r="D124" s="190"/>
      <c r="E124" s="191">
        <v>24.48</v>
      </c>
      <c r="F124" s="161"/>
      <c r="G124" s="161"/>
      <c r="H124" s="161"/>
      <c r="I124" s="161"/>
      <c r="J124" s="161"/>
      <c r="K124" s="161"/>
      <c r="L124" s="161"/>
      <c r="M124" s="161"/>
      <c r="N124" s="161"/>
      <c r="O124" s="161"/>
      <c r="P124" s="161"/>
      <c r="Q124" s="161"/>
      <c r="R124" s="161"/>
      <c r="S124" s="161"/>
      <c r="T124" s="161"/>
      <c r="U124" s="161"/>
      <c r="V124" s="161"/>
      <c r="W124" s="161"/>
      <c r="X124" s="152"/>
      <c r="Y124" s="152"/>
      <c r="Z124" s="152"/>
      <c r="AA124" s="152"/>
      <c r="AB124" s="152"/>
      <c r="AC124" s="152"/>
      <c r="AD124" s="152"/>
      <c r="AE124" s="152"/>
      <c r="AF124" s="152"/>
      <c r="AG124" s="152" t="s">
        <v>299</v>
      </c>
      <c r="AH124" s="152">
        <v>0</v>
      </c>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outlineLevel="1" x14ac:dyDescent="0.2">
      <c r="A125" s="169">
        <v>24</v>
      </c>
      <c r="B125" s="170" t="s">
        <v>551</v>
      </c>
      <c r="C125" s="186" t="s">
        <v>552</v>
      </c>
      <c r="D125" s="171" t="s">
        <v>446</v>
      </c>
      <c r="E125" s="172">
        <v>18</v>
      </c>
      <c r="F125" s="173"/>
      <c r="G125" s="174">
        <f>ROUND(E125*F125,2)</f>
        <v>0</v>
      </c>
      <c r="H125" s="173"/>
      <c r="I125" s="174">
        <f>ROUND(E125*H125,2)</f>
        <v>0</v>
      </c>
      <c r="J125" s="173"/>
      <c r="K125" s="174">
        <f>ROUND(E125*J125,2)</f>
        <v>0</v>
      </c>
      <c r="L125" s="174">
        <v>21</v>
      </c>
      <c r="M125" s="174">
        <f>G125*(1+L125/100)</f>
        <v>0</v>
      </c>
      <c r="N125" s="174">
        <v>1.3879999999999999</v>
      </c>
      <c r="O125" s="174">
        <f>ROUND(E125*N125,2)</f>
        <v>24.98</v>
      </c>
      <c r="P125" s="174">
        <v>0</v>
      </c>
      <c r="Q125" s="174">
        <f>ROUND(E125*P125,2)</f>
        <v>0</v>
      </c>
      <c r="R125" s="174" t="s">
        <v>326</v>
      </c>
      <c r="S125" s="174" t="s">
        <v>261</v>
      </c>
      <c r="T125" s="175" t="s">
        <v>261</v>
      </c>
      <c r="U125" s="161">
        <v>0</v>
      </c>
      <c r="V125" s="161">
        <f>ROUND(E125*U125,2)</f>
        <v>0</v>
      </c>
      <c r="W125" s="161"/>
      <c r="X125" s="152"/>
      <c r="Y125" s="152"/>
      <c r="Z125" s="152"/>
      <c r="AA125" s="152"/>
      <c r="AB125" s="152"/>
      <c r="AC125" s="152"/>
      <c r="AD125" s="152"/>
      <c r="AE125" s="152"/>
      <c r="AF125" s="152"/>
      <c r="AG125" s="152" t="s">
        <v>327</v>
      </c>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row>
    <row r="126" spans="1:60" outlineLevel="1" x14ac:dyDescent="0.2">
      <c r="A126" s="159"/>
      <c r="B126" s="160"/>
      <c r="C126" s="194" t="s">
        <v>531</v>
      </c>
      <c r="D126" s="190"/>
      <c r="E126" s="191"/>
      <c r="F126" s="161"/>
      <c r="G126" s="161"/>
      <c r="H126" s="161"/>
      <c r="I126" s="161"/>
      <c r="J126" s="161"/>
      <c r="K126" s="161"/>
      <c r="L126" s="161"/>
      <c r="M126" s="161"/>
      <c r="N126" s="161"/>
      <c r="O126" s="161"/>
      <c r="P126" s="161"/>
      <c r="Q126" s="161"/>
      <c r="R126" s="161"/>
      <c r="S126" s="161"/>
      <c r="T126" s="161"/>
      <c r="U126" s="161"/>
      <c r="V126" s="161"/>
      <c r="W126" s="161"/>
      <c r="X126" s="152"/>
      <c r="Y126" s="152"/>
      <c r="Z126" s="152"/>
      <c r="AA126" s="152"/>
      <c r="AB126" s="152"/>
      <c r="AC126" s="152"/>
      <c r="AD126" s="152"/>
      <c r="AE126" s="152"/>
      <c r="AF126" s="152"/>
      <c r="AG126" s="152" t="s">
        <v>299</v>
      </c>
      <c r="AH126" s="152">
        <v>0</v>
      </c>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row>
    <row r="127" spans="1:60" outlineLevel="1" x14ac:dyDescent="0.2">
      <c r="A127" s="159"/>
      <c r="B127" s="160"/>
      <c r="C127" s="194" t="s">
        <v>553</v>
      </c>
      <c r="D127" s="190"/>
      <c r="E127" s="191">
        <v>18</v>
      </c>
      <c r="F127" s="161"/>
      <c r="G127" s="161"/>
      <c r="H127" s="161"/>
      <c r="I127" s="161"/>
      <c r="J127" s="161"/>
      <c r="K127" s="161"/>
      <c r="L127" s="161"/>
      <c r="M127" s="161"/>
      <c r="N127" s="161"/>
      <c r="O127" s="161"/>
      <c r="P127" s="161"/>
      <c r="Q127" s="161"/>
      <c r="R127" s="161"/>
      <c r="S127" s="161"/>
      <c r="T127" s="161"/>
      <c r="U127" s="161"/>
      <c r="V127" s="161"/>
      <c r="W127" s="161"/>
      <c r="X127" s="152"/>
      <c r="Y127" s="152"/>
      <c r="Z127" s="152"/>
      <c r="AA127" s="152"/>
      <c r="AB127" s="152"/>
      <c r="AC127" s="152"/>
      <c r="AD127" s="152"/>
      <c r="AE127" s="152"/>
      <c r="AF127" s="152"/>
      <c r="AG127" s="152" t="s">
        <v>299</v>
      </c>
      <c r="AH127" s="152">
        <v>0</v>
      </c>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row>
    <row r="128" spans="1:60" x14ac:dyDescent="0.2">
      <c r="A128" s="163" t="s">
        <v>249</v>
      </c>
      <c r="B128" s="164" t="s">
        <v>174</v>
      </c>
      <c r="C128" s="184" t="s">
        <v>175</v>
      </c>
      <c r="D128" s="165"/>
      <c r="E128" s="166"/>
      <c r="F128" s="167"/>
      <c r="G128" s="167">
        <f>SUMIF(AG129:AG132,"&lt;&gt;NOR",G129:G132)</f>
        <v>0</v>
      </c>
      <c r="H128" s="167"/>
      <c r="I128" s="167">
        <f>SUM(I129:I132)</f>
        <v>0</v>
      </c>
      <c r="J128" s="167"/>
      <c r="K128" s="167">
        <f>SUM(K129:K132)</f>
        <v>0</v>
      </c>
      <c r="L128" s="167"/>
      <c r="M128" s="167">
        <f>SUM(M129:M132)</f>
        <v>0</v>
      </c>
      <c r="N128" s="167"/>
      <c r="O128" s="167">
        <f>SUM(O129:O132)</f>
        <v>0</v>
      </c>
      <c r="P128" s="167"/>
      <c r="Q128" s="167">
        <f>SUM(Q129:Q132)</f>
        <v>19.600000000000001</v>
      </c>
      <c r="R128" s="167"/>
      <c r="S128" s="167"/>
      <c r="T128" s="168"/>
      <c r="U128" s="162"/>
      <c r="V128" s="162">
        <f>SUM(V129:V132)</f>
        <v>68.92</v>
      </c>
      <c r="W128" s="162"/>
      <c r="AG128" t="s">
        <v>250</v>
      </c>
    </row>
    <row r="129" spans="1:60" outlineLevel="1" x14ac:dyDescent="0.2">
      <c r="A129" s="169">
        <v>25</v>
      </c>
      <c r="B129" s="170" t="s">
        <v>554</v>
      </c>
      <c r="C129" s="186" t="s">
        <v>555</v>
      </c>
      <c r="D129" s="171" t="s">
        <v>369</v>
      </c>
      <c r="E129" s="172">
        <v>20</v>
      </c>
      <c r="F129" s="173"/>
      <c r="G129" s="174">
        <f>ROUND(E129*F129,2)</f>
        <v>0</v>
      </c>
      <c r="H129" s="173"/>
      <c r="I129" s="174">
        <f>ROUND(E129*H129,2)</f>
        <v>0</v>
      </c>
      <c r="J129" s="173"/>
      <c r="K129" s="174">
        <f>ROUND(E129*J129,2)</f>
        <v>0</v>
      </c>
      <c r="L129" s="174">
        <v>21</v>
      </c>
      <c r="M129" s="174">
        <f>G129*(1+L129/100)</f>
        <v>0</v>
      </c>
      <c r="N129" s="174">
        <v>0</v>
      </c>
      <c r="O129" s="174">
        <f>ROUND(E129*N129,2)</f>
        <v>0</v>
      </c>
      <c r="P129" s="174">
        <v>0.98</v>
      </c>
      <c r="Q129" s="174">
        <f>ROUND(E129*P129,2)</f>
        <v>19.600000000000001</v>
      </c>
      <c r="R129" s="174" t="s">
        <v>333</v>
      </c>
      <c r="S129" s="174" t="s">
        <v>261</v>
      </c>
      <c r="T129" s="175" t="s">
        <v>261</v>
      </c>
      <c r="U129" s="161">
        <v>3.4460000000000002</v>
      </c>
      <c r="V129" s="161">
        <f>ROUND(E129*U129,2)</f>
        <v>68.92</v>
      </c>
      <c r="W129" s="161"/>
      <c r="X129" s="152"/>
      <c r="Y129" s="152"/>
      <c r="Z129" s="152"/>
      <c r="AA129" s="152"/>
      <c r="AB129" s="152"/>
      <c r="AC129" s="152"/>
      <c r="AD129" s="152"/>
      <c r="AE129" s="152"/>
      <c r="AF129" s="152"/>
      <c r="AG129" s="152" t="s">
        <v>295</v>
      </c>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row>
    <row r="130" spans="1:60" outlineLevel="1" x14ac:dyDescent="0.2">
      <c r="A130" s="159"/>
      <c r="B130" s="160"/>
      <c r="C130" s="254" t="s">
        <v>556</v>
      </c>
      <c r="D130" s="255"/>
      <c r="E130" s="255"/>
      <c r="F130" s="255"/>
      <c r="G130" s="255"/>
      <c r="H130" s="161"/>
      <c r="I130" s="161"/>
      <c r="J130" s="161"/>
      <c r="K130" s="161"/>
      <c r="L130" s="161"/>
      <c r="M130" s="161"/>
      <c r="N130" s="161"/>
      <c r="O130" s="161"/>
      <c r="P130" s="161"/>
      <c r="Q130" s="161"/>
      <c r="R130" s="161"/>
      <c r="S130" s="161"/>
      <c r="T130" s="161"/>
      <c r="U130" s="161"/>
      <c r="V130" s="161"/>
      <c r="W130" s="161"/>
      <c r="X130" s="152"/>
      <c r="Y130" s="152"/>
      <c r="Z130" s="152"/>
      <c r="AA130" s="152"/>
      <c r="AB130" s="152"/>
      <c r="AC130" s="152"/>
      <c r="AD130" s="152"/>
      <c r="AE130" s="152"/>
      <c r="AF130" s="152"/>
      <c r="AG130" s="152" t="s">
        <v>297</v>
      </c>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row>
    <row r="131" spans="1:60" outlineLevel="1" x14ac:dyDescent="0.2">
      <c r="A131" s="159"/>
      <c r="B131" s="160"/>
      <c r="C131" s="194" t="s">
        <v>557</v>
      </c>
      <c r="D131" s="190"/>
      <c r="E131" s="191"/>
      <c r="F131" s="161"/>
      <c r="G131" s="161"/>
      <c r="H131" s="161"/>
      <c r="I131" s="161"/>
      <c r="J131" s="161"/>
      <c r="K131" s="161"/>
      <c r="L131" s="161"/>
      <c r="M131" s="161"/>
      <c r="N131" s="161"/>
      <c r="O131" s="161"/>
      <c r="P131" s="161"/>
      <c r="Q131" s="161"/>
      <c r="R131" s="161"/>
      <c r="S131" s="161"/>
      <c r="T131" s="161"/>
      <c r="U131" s="161"/>
      <c r="V131" s="161"/>
      <c r="W131" s="161"/>
      <c r="X131" s="152"/>
      <c r="Y131" s="152"/>
      <c r="Z131" s="152"/>
      <c r="AA131" s="152"/>
      <c r="AB131" s="152"/>
      <c r="AC131" s="152"/>
      <c r="AD131" s="152"/>
      <c r="AE131" s="152"/>
      <c r="AF131" s="152"/>
      <c r="AG131" s="152" t="s">
        <v>299</v>
      </c>
      <c r="AH131" s="152">
        <v>0</v>
      </c>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row>
    <row r="132" spans="1:60" outlineLevel="1" x14ac:dyDescent="0.2">
      <c r="A132" s="159"/>
      <c r="B132" s="160"/>
      <c r="C132" s="194" t="s">
        <v>558</v>
      </c>
      <c r="D132" s="190"/>
      <c r="E132" s="191">
        <v>20</v>
      </c>
      <c r="F132" s="161"/>
      <c r="G132" s="161"/>
      <c r="H132" s="161"/>
      <c r="I132" s="161"/>
      <c r="J132" s="161"/>
      <c r="K132" s="161"/>
      <c r="L132" s="161"/>
      <c r="M132" s="161"/>
      <c r="N132" s="161"/>
      <c r="O132" s="161"/>
      <c r="P132" s="161"/>
      <c r="Q132" s="161"/>
      <c r="R132" s="161"/>
      <c r="S132" s="161"/>
      <c r="T132" s="161"/>
      <c r="U132" s="161"/>
      <c r="V132" s="161"/>
      <c r="W132" s="161"/>
      <c r="X132" s="152"/>
      <c r="Y132" s="152"/>
      <c r="Z132" s="152"/>
      <c r="AA132" s="152"/>
      <c r="AB132" s="152"/>
      <c r="AC132" s="152"/>
      <c r="AD132" s="152"/>
      <c r="AE132" s="152"/>
      <c r="AF132" s="152"/>
      <c r="AG132" s="152" t="s">
        <v>299</v>
      </c>
      <c r="AH132" s="152">
        <v>0</v>
      </c>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row>
    <row r="133" spans="1:60" x14ac:dyDescent="0.2">
      <c r="A133" s="163" t="s">
        <v>249</v>
      </c>
      <c r="B133" s="164" t="s">
        <v>176</v>
      </c>
      <c r="C133" s="184" t="s">
        <v>177</v>
      </c>
      <c r="D133" s="165"/>
      <c r="E133" s="166"/>
      <c r="F133" s="167"/>
      <c r="G133" s="167">
        <f>SUMIF(AG134:AG138,"&lt;&gt;NOR",G134:G138)</f>
        <v>0</v>
      </c>
      <c r="H133" s="167"/>
      <c r="I133" s="167">
        <f>SUM(I134:I138)</f>
        <v>0</v>
      </c>
      <c r="J133" s="167"/>
      <c r="K133" s="167">
        <f>SUM(K134:K138)</f>
        <v>0</v>
      </c>
      <c r="L133" s="167"/>
      <c r="M133" s="167">
        <f>SUM(M134:M138)</f>
        <v>0</v>
      </c>
      <c r="N133" s="167"/>
      <c r="O133" s="167">
        <f>SUM(O134:O138)</f>
        <v>0</v>
      </c>
      <c r="P133" s="167"/>
      <c r="Q133" s="167">
        <f>SUM(Q134:Q138)</f>
        <v>0</v>
      </c>
      <c r="R133" s="167"/>
      <c r="S133" s="167"/>
      <c r="T133" s="168"/>
      <c r="U133" s="162"/>
      <c r="V133" s="162">
        <f>SUM(V134:V138)</f>
        <v>47.56</v>
      </c>
      <c r="W133" s="162"/>
      <c r="AG133" t="s">
        <v>250</v>
      </c>
    </row>
    <row r="134" spans="1:60" outlineLevel="1" x14ac:dyDescent="0.2">
      <c r="A134" s="169">
        <v>26</v>
      </c>
      <c r="B134" s="170" t="s">
        <v>348</v>
      </c>
      <c r="C134" s="186" t="s">
        <v>349</v>
      </c>
      <c r="D134" s="171" t="s">
        <v>350</v>
      </c>
      <c r="E134" s="172">
        <v>2972.3714</v>
      </c>
      <c r="F134" s="173"/>
      <c r="G134" s="174">
        <f>ROUND(E134*F134,2)</f>
        <v>0</v>
      </c>
      <c r="H134" s="173"/>
      <c r="I134" s="174">
        <f>ROUND(E134*H134,2)</f>
        <v>0</v>
      </c>
      <c r="J134" s="173"/>
      <c r="K134" s="174">
        <f>ROUND(E134*J134,2)</f>
        <v>0</v>
      </c>
      <c r="L134" s="174">
        <v>21</v>
      </c>
      <c r="M134" s="174">
        <f>G134*(1+L134/100)</f>
        <v>0</v>
      </c>
      <c r="N134" s="174">
        <v>0</v>
      </c>
      <c r="O134" s="174">
        <f>ROUND(E134*N134,2)</f>
        <v>0</v>
      </c>
      <c r="P134" s="174">
        <v>0</v>
      </c>
      <c r="Q134" s="174">
        <f>ROUND(E134*P134,2)</f>
        <v>0</v>
      </c>
      <c r="R134" s="174" t="s">
        <v>333</v>
      </c>
      <c r="S134" s="174" t="s">
        <v>261</v>
      </c>
      <c r="T134" s="175" t="s">
        <v>261</v>
      </c>
      <c r="U134" s="161">
        <v>1.6E-2</v>
      </c>
      <c r="V134" s="161">
        <f>ROUND(E134*U134,2)</f>
        <v>47.56</v>
      </c>
      <c r="W134" s="161"/>
      <c r="X134" s="152"/>
      <c r="Y134" s="152"/>
      <c r="Z134" s="152"/>
      <c r="AA134" s="152"/>
      <c r="AB134" s="152"/>
      <c r="AC134" s="152"/>
      <c r="AD134" s="152"/>
      <c r="AE134" s="152"/>
      <c r="AF134" s="152"/>
      <c r="AG134" s="152" t="s">
        <v>351</v>
      </c>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row>
    <row r="135" spans="1:60" outlineLevel="1" x14ac:dyDescent="0.2">
      <c r="A135" s="159"/>
      <c r="B135" s="160"/>
      <c r="C135" s="254" t="s">
        <v>352</v>
      </c>
      <c r="D135" s="255"/>
      <c r="E135" s="255"/>
      <c r="F135" s="255"/>
      <c r="G135" s="255"/>
      <c r="H135" s="161"/>
      <c r="I135" s="161"/>
      <c r="J135" s="161"/>
      <c r="K135" s="161"/>
      <c r="L135" s="161"/>
      <c r="M135" s="161"/>
      <c r="N135" s="161"/>
      <c r="O135" s="161"/>
      <c r="P135" s="161"/>
      <c r="Q135" s="161"/>
      <c r="R135" s="161"/>
      <c r="S135" s="161"/>
      <c r="T135" s="161"/>
      <c r="U135" s="161"/>
      <c r="V135" s="161"/>
      <c r="W135" s="161"/>
      <c r="X135" s="152"/>
      <c r="Y135" s="152"/>
      <c r="Z135" s="152"/>
      <c r="AA135" s="152"/>
      <c r="AB135" s="152"/>
      <c r="AC135" s="152"/>
      <c r="AD135" s="152"/>
      <c r="AE135" s="152"/>
      <c r="AF135" s="152"/>
      <c r="AG135" s="152" t="s">
        <v>297</v>
      </c>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row>
    <row r="136" spans="1:60" outlineLevel="1" x14ac:dyDescent="0.2">
      <c r="A136" s="159"/>
      <c r="B136" s="160"/>
      <c r="C136" s="194" t="s">
        <v>353</v>
      </c>
      <c r="D136" s="190"/>
      <c r="E136" s="191"/>
      <c r="F136" s="161"/>
      <c r="G136" s="161"/>
      <c r="H136" s="161"/>
      <c r="I136" s="161"/>
      <c r="J136" s="161"/>
      <c r="K136" s="161"/>
      <c r="L136" s="161"/>
      <c r="M136" s="161"/>
      <c r="N136" s="161"/>
      <c r="O136" s="161"/>
      <c r="P136" s="161"/>
      <c r="Q136" s="161"/>
      <c r="R136" s="161"/>
      <c r="S136" s="161"/>
      <c r="T136" s="161"/>
      <c r="U136" s="161"/>
      <c r="V136" s="161"/>
      <c r="W136" s="161"/>
      <c r="X136" s="152"/>
      <c r="Y136" s="152"/>
      <c r="Z136" s="152"/>
      <c r="AA136" s="152"/>
      <c r="AB136" s="152"/>
      <c r="AC136" s="152"/>
      <c r="AD136" s="152"/>
      <c r="AE136" s="152"/>
      <c r="AF136" s="152"/>
      <c r="AG136" s="152" t="s">
        <v>299</v>
      </c>
      <c r="AH136" s="152">
        <v>0</v>
      </c>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row>
    <row r="137" spans="1:60" outlineLevel="1" x14ac:dyDescent="0.2">
      <c r="A137" s="159"/>
      <c r="B137" s="160"/>
      <c r="C137" s="194" t="s">
        <v>559</v>
      </c>
      <c r="D137" s="190"/>
      <c r="E137" s="191"/>
      <c r="F137" s="161"/>
      <c r="G137" s="161"/>
      <c r="H137" s="161"/>
      <c r="I137" s="161"/>
      <c r="J137" s="161"/>
      <c r="K137" s="161"/>
      <c r="L137" s="161"/>
      <c r="M137" s="161"/>
      <c r="N137" s="161"/>
      <c r="O137" s="161"/>
      <c r="P137" s="161"/>
      <c r="Q137" s="161"/>
      <c r="R137" s="161"/>
      <c r="S137" s="161"/>
      <c r="T137" s="161"/>
      <c r="U137" s="161"/>
      <c r="V137" s="161"/>
      <c r="W137" s="161"/>
      <c r="X137" s="152"/>
      <c r="Y137" s="152"/>
      <c r="Z137" s="152"/>
      <c r="AA137" s="152"/>
      <c r="AB137" s="152"/>
      <c r="AC137" s="152"/>
      <c r="AD137" s="152"/>
      <c r="AE137" s="152"/>
      <c r="AF137" s="152"/>
      <c r="AG137" s="152" t="s">
        <v>299</v>
      </c>
      <c r="AH137" s="152">
        <v>0</v>
      </c>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row>
    <row r="138" spans="1:60" outlineLevel="1" x14ac:dyDescent="0.2">
      <c r="A138" s="159"/>
      <c r="B138" s="160"/>
      <c r="C138" s="194" t="s">
        <v>560</v>
      </c>
      <c r="D138" s="190"/>
      <c r="E138" s="191">
        <v>2972.3714</v>
      </c>
      <c r="F138" s="161"/>
      <c r="G138" s="161"/>
      <c r="H138" s="161"/>
      <c r="I138" s="161"/>
      <c r="J138" s="161"/>
      <c r="K138" s="161"/>
      <c r="L138" s="161"/>
      <c r="M138" s="161"/>
      <c r="N138" s="161"/>
      <c r="O138" s="161"/>
      <c r="P138" s="161"/>
      <c r="Q138" s="161"/>
      <c r="R138" s="161"/>
      <c r="S138" s="161"/>
      <c r="T138" s="161"/>
      <c r="U138" s="161"/>
      <c r="V138" s="161"/>
      <c r="W138" s="161"/>
      <c r="X138" s="152"/>
      <c r="Y138" s="152"/>
      <c r="Z138" s="152"/>
      <c r="AA138" s="152"/>
      <c r="AB138" s="152"/>
      <c r="AC138" s="152"/>
      <c r="AD138" s="152"/>
      <c r="AE138" s="152"/>
      <c r="AF138" s="152"/>
      <c r="AG138" s="152" t="s">
        <v>299</v>
      </c>
      <c r="AH138" s="152">
        <v>0</v>
      </c>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row>
    <row r="139" spans="1:60" x14ac:dyDescent="0.2">
      <c r="A139" s="163" t="s">
        <v>249</v>
      </c>
      <c r="B139" s="164" t="s">
        <v>218</v>
      </c>
      <c r="C139" s="184" t="s">
        <v>219</v>
      </c>
      <c r="D139" s="165"/>
      <c r="E139" s="166"/>
      <c r="F139" s="167"/>
      <c r="G139" s="167">
        <f>SUMIF(AG140:AG156,"&lt;&gt;NOR",G140:G156)</f>
        <v>0</v>
      </c>
      <c r="H139" s="167"/>
      <c r="I139" s="167">
        <f>SUM(I140:I156)</f>
        <v>0</v>
      </c>
      <c r="J139" s="167"/>
      <c r="K139" s="167">
        <f>SUM(K140:K156)</f>
        <v>0</v>
      </c>
      <c r="L139" s="167"/>
      <c r="M139" s="167">
        <f>SUM(M140:M156)</f>
        <v>0</v>
      </c>
      <c r="N139" s="167"/>
      <c r="O139" s="167">
        <f>SUM(O140:O156)</f>
        <v>0</v>
      </c>
      <c r="P139" s="167"/>
      <c r="Q139" s="167">
        <f>SUM(Q140:Q156)</f>
        <v>0</v>
      </c>
      <c r="R139" s="167"/>
      <c r="S139" s="167"/>
      <c r="T139" s="168"/>
      <c r="U139" s="162"/>
      <c r="V139" s="162">
        <f>SUM(V140:V156)</f>
        <v>11.54</v>
      </c>
      <c r="W139" s="162"/>
      <c r="AG139" t="s">
        <v>250</v>
      </c>
    </row>
    <row r="140" spans="1:60" outlineLevel="1" x14ac:dyDescent="0.2">
      <c r="A140" s="169">
        <v>27</v>
      </c>
      <c r="B140" s="170" t="s">
        <v>371</v>
      </c>
      <c r="C140" s="186" t="s">
        <v>372</v>
      </c>
      <c r="D140" s="171" t="s">
        <v>350</v>
      </c>
      <c r="E140" s="172">
        <v>19.600000000000001</v>
      </c>
      <c r="F140" s="173"/>
      <c r="G140" s="174">
        <f>ROUND(E140*F140,2)</f>
        <v>0</v>
      </c>
      <c r="H140" s="173"/>
      <c r="I140" s="174">
        <f>ROUND(E140*H140,2)</f>
        <v>0</v>
      </c>
      <c r="J140" s="173"/>
      <c r="K140" s="174">
        <f>ROUND(E140*J140,2)</f>
        <v>0</v>
      </c>
      <c r="L140" s="174">
        <v>21</v>
      </c>
      <c r="M140" s="174">
        <f>G140*(1+L140/100)</f>
        <v>0</v>
      </c>
      <c r="N140" s="174">
        <v>0</v>
      </c>
      <c r="O140" s="174">
        <f>ROUND(E140*N140,2)</f>
        <v>0</v>
      </c>
      <c r="P140" s="174">
        <v>0</v>
      </c>
      <c r="Q140" s="174">
        <f>ROUND(E140*P140,2)</f>
        <v>0</v>
      </c>
      <c r="R140" s="174" t="s">
        <v>373</v>
      </c>
      <c r="S140" s="174" t="s">
        <v>261</v>
      </c>
      <c r="T140" s="175" t="s">
        <v>261</v>
      </c>
      <c r="U140" s="161">
        <v>0.49</v>
      </c>
      <c r="V140" s="161">
        <f>ROUND(E140*U140,2)</f>
        <v>9.6</v>
      </c>
      <c r="W140" s="161"/>
      <c r="X140" s="152"/>
      <c r="Y140" s="152"/>
      <c r="Z140" s="152"/>
      <c r="AA140" s="152"/>
      <c r="AB140" s="152"/>
      <c r="AC140" s="152"/>
      <c r="AD140" s="152"/>
      <c r="AE140" s="152"/>
      <c r="AF140" s="152"/>
      <c r="AG140" s="152" t="s">
        <v>374</v>
      </c>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row>
    <row r="141" spans="1:60" outlineLevel="1" x14ac:dyDescent="0.2">
      <c r="A141" s="159"/>
      <c r="B141" s="160"/>
      <c r="C141" s="194" t="s">
        <v>375</v>
      </c>
      <c r="D141" s="190"/>
      <c r="E141" s="191"/>
      <c r="F141" s="161"/>
      <c r="G141" s="161"/>
      <c r="H141" s="161"/>
      <c r="I141" s="161"/>
      <c r="J141" s="161"/>
      <c r="K141" s="161"/>
      <c r="L141" s="161"/>
      <c r="M141" s="161"/>
      <c r="N141" s="161"/>
      <c r="O141" s="161"/>
      <c r="P141" s="161"/>
      <c r="Q141" s="161"/>
      <c r="R141" s="161"/>
      <c r="S141" s="161"/>
      <c r="T141" s="161"/>
      <c r="U141" s="161"/>
      <c r="V141" s="161"/>
      <c r="W141" s="161"/>
      <c r="X141" s="152"/>
      <c r="Y141" s="152"/>
      <c r="Z141" s="152"/>
      <c r="AA141" s="152"/>
      <c r="AB141" s="152"/>
      <c r="AC141" s="152"/>
      <c r="AD141" s="152"/>
      <c r="AE141" s="152"/>
      <c r="AF141" s="152"/>
      <c r="AG141" s="152" t="s">
        <v>299</v>
      </c>
      <c r="AH141" s="152">
        <v>0</v>
      </c>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row>
    <row r="142" spans="1:60" outlineLevel="1" x14ac:dyDescent="0.2">
      <c r="A142" s="159"/>
      <c r="B142" s="160"/>
      <c r="C142" s="194" t="s">
        <v>561</v>
      </c>
      <c r="D142" s="190"/>
      <c r="E142" s="191"/>
      <c r="F142" s="161"/>
      <c r="G142" s="161"/>
      <c r="H142" s="161"/>
      <c r="I142" s="161"/>
      <c r="J142" s="161"/>
      <c r="K142" s="161"/>
      <c r="L142" s="161"/>
      <c r="M142" s="161"/>
      <c r="N142" s="161"/>
      <c r="O142" s="161"/>
      <c r="P142" s="161"/>
      <c r="Q142" s="161"/>
      <c r="R142" s="161"/>
      <c r="S142" s="161"/>
      <c r="T142" s="161"/>
      <c r="U142" s="161"/>
      <c r="V142" s="161"/>
      <c r="W142" s="161"/>
      <c r="X142" s="152"/>
      <c r="Y142" s="152"/>
      <c r="Z142" s="152"/>
      <c r="AA142" s="152"/>
      <c r="AB142" s="152"/>
      <c r="AC142" s="152"/>
      <c r="AD142" s="152"/>
      <c r="AE142" s="152"/>
      <c r="AF142" s="152"/>
      <c r="AG142" s="152" t="s">
        <v>299</v>
      </c>
      <c r="AH142" s="152">
        <v>0</v>
      </c>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row>
    <row r="143" spans="1:60" outlineLevel="1" x14ac:dyDescent="0.2">
      <c r="A143" s="159"/>
      <c r="B143" s="160"/>
      <c r="C143" s="194" t="s">
        <v>562</v>
      </c>
      <c r="D143" s="190"/>
      <c r="E143" s="191">
        <v>19.600000000000001</v>
      </c>
      <c r="F143" s="161"/>
      <c r="G143" s="161"/>
      <c r="H143" s="161"/>
      <c r="I143" s="161"/>
      <c r="J143" s="161"/>
      <c r="K143" s="161"/>
      <c r="L143" s="161"/>
      <c r="M143" s="161"/>
      <c r="N143" s="161"/>
      <c r="O143" s="161"/>
      <c r="P143" s="161"/>
      <c r="Q143" s="161"/>
      <c r="R143" s="161"/>
      <c r="S143" s="161"/>
      <c r="T143" s="161"/>
      <c r="U143" s="161"/>
      <c r="V143" s="161"/>
      <c r="W143" s="161"/>
      <c r="X143" s="152"/>
      <c r="Y143" s="152"/>
      <c r="Z143" s="152"/>
      <c r="AA143" s="152"/>
      <c r="AB143" s="152"/>
      <c r="AC143" s="152"/>
      <c r="AD143" s="152"/>
      <c r="AE143" s="152"/>
      <c r="AF143" s="152"/>
      <c r="AG143" s="152" t="s">
        <v>299</v>
      </c>
      <c r="AH143" s="152">
        <v>0</v>
      </c>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row>
    <row r="144" spans="1:60" outlineLevel="1" x14ac:dyDescent="0.2">
      <c r="A144" s="169">
        <v>28</v>
      </c>
      <c r="B144" s="170" t="s">
        <v>377</v>
      </c>
      <c r="C144" s="186" t="s">
        <v>378</v>
      </c>
      <c r="D144" s="171" t="s">
        <v>350</v>
      </c>
      <c r="E144" s="172">
        <v>372.4</v>
      </c>
      <c r="F144" s="173"/>
      <c r="G144" s="174">
        <f>ROUND(E144*F144,2)</f>
        <v>0</v>
      </c>
      <c r="H144" s="173"/>
      <c r="I144" s="174">
        <f>ROUND(E144*H144,2)</f>
        <v>0</v>
      </c>
      <c r="J144" s="173"/>
      <c r="K144" s="174">
        <f>ROUND(E144*J144,2)</f>
        <v>0</v>
      </c>
      <c r="L144" s="174">
        <v>21</v>
      </c>
      <c r="M144" s="174">
        <f>G144*(1+L144/100)</f>
        <v>0</v>
      </c>
      <c r="N144" s="174">
        <v>0</v>
      </c>
      <c r="O144" s="174">
        <f>ROUND(E144*N144,2)</f>
        <v>0</v>
      </c>
      <c r="P144" s="174">
        <v>0</v>
      </c>
      <c r="Q144" s="174">
        <f>ROUND(E144*P144,2)</f>
        <v>0</v>
      </c>
      <c r="R144" s="174" t="s">
        <v>373</v>
      </c>
      <c r="S144" s="174" t="s">
        <v>261</v>
      </c>
      <c r="T144" s="175" t="s">
        <v>261</v>
      </c>
      <c r="U144" s="161">
        <v>0</v>
      </c>
      <c r="V144" s="161">
        <f>ROUND(E144*U144,2)</f>
        <v>0</v>
      </c>
      <c r="W144" s="161"/>
      <c r="X144" s="152"/>
      <c r="Y144" s="152"/>
      <c r="Z144" s="152"/>
      <c r="AA144" s="152"/>
      <c r="AB144" s="152"/>
      <c r="AC144" s="152"/>
      <c r="AD144" s="152"/>
      <c r="AE144" s="152"/>
      <c r="AF144" s="152"/>
      <c r="AG144" s="152" t="s">
        <v>374</v>
      </c>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row>
    <row r="145" spans="1:60" outlineLevel="1" x14ac:dyDescent="0.2">
      <c r="A145" s="159"/>
      <c r="B145" s="160"/>
      <c r="C145" s="194" t="s">
        <v>375</v>
      </c>
      <c r="D145" s="190"/>
      <c r="E145" s="191"/>
      <c r="F145" s="161"/>
      <c r="G145" s="161"/>
      <c r="H145" s="161"/>
      <c r="I145" s="161"/>
      <c r="J145" s="161"/>
      <c r="K145" s="161"/>
      <c r="L145" s="161"/>
      <c r="M145" s="161"/>
      <c r="N145" s="161"/>
      <c r="O145" s="161"/>
      <c r="P145" s="161"/>
      <c r="Q145" s="161"/>
      <c r="R145" s="161"/>
      <c r="S145" s="161"/>
      <c r="T145" s="161"/>
      <c r="U145" s="161"/>
      <c r="V145" s="161"/>
      <c r="W145" s="161"/>
      <c r="X145" s="152"/>
      <c r="Y145" s="152"/>
      <c r="Z145" s="152"/>
      <c r="AA145" s="152"/>
      <c r="AB145" s="152"/>
      <c r="AC145" s="152"/>
      <c r="AD145" s="152"/>
      <c r="AE145" s="152"/>
      <c r="AF145" s="152"/>
      <c r="AG145" s="152" t="s">
        <v>299</v>
      </c>
      <c r="AH145" s="152">
        <v>0</v>
      </c>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row>
    <row r="146" spans="1:60" outlineLevel="1" x14ac:dyDescent="0.2">
      <c r="A146" s="159"/>
      <c r="B146" s="160"/>
      <c r="C146" s="194" t="s">
        <v>561</v>
      </c>
      <c r="D146" s="190"/>
      <c r="E146" s="191"/>
      <c r="F146" s="161"/>
      <c r="G146" s="161"/>
      <c r="H146" s="161"/>
      <c r="I146" s="161"/>
      <c r="J146" s="161"/>
      <c r="K146" s="161"/>
      <c r="L146" s="161"/>
      <c r="M146" s="161"/>
      <c r="N146" s="161"/>
      <c r="O146" s="161"/>
      <c r="P146" s="161"/>
      <c r="Q146" s="161"/>
      <c r="R146" s="161"/>
      <c r="S146" s="161"/>
      <c r="T146" s="161"/>
      <c r="U146" s="161"/>
      <c r="V146" s="161"/>
      <c r="W146" s="161"/>
      <c r="X146" s="152"/>
      <c r="Y146" s="152"/>
      <c r="Z146" s="152"/>
      <c r="AA146" s="152"/>
      <c r="AB146" s="152"/>
      <c r="AC146" s="152"/>
      <c r="AD146" s="152"/>
      <c r="AE146" s="152"/>
      <c r="AF146" s="152"/>
      <c r="AG146" s="152" t="s">
        <v>299</v>
      </c>
      <c r="AH146" s="152">
        <v>0</v>
      </c>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row>
    <row r="147" spans="1:60" outlineLevel="1" x14ac:dyDescent="0.2">
      <c r="A147" s="159"/>
      <c r="B147" s="160"/>
      <c r="C147" s="194" t="s">
        <v>563</v>
      </c>
      <c r="D147" s="190"/>
      <c r="E147" s="191">
        <v>372.4</v>
      </c>
      <c r="F147" s="161"/>
      <c r="G147" s="161"/>
      <c r="H147" s="161"/>
      <c r="I147" s="161"/>
      <c r="J147" s="161"/>
      <c r="K147" s="161"/>
      <c r="L147" s="161"/>
      <c r="M147" s="161"/>
      <c r="N147" s="161"/>
      <c r="O147" s="161"/>
      <c r="P147" s="161"/>
      <c r="Q147" s="161"/>
      <c r="R147" s="161"/>
      <c r="S147" s="161"/>
      <c r="T147" s="161"/>
      <c r="U147" s="161"/>
      <c r="V147" s="161"/>
      <c r="W147" s="161"/>
      <c r="X147" s="152"/>
      <c r="Y147" s="152"/>
      <c r="Z147" s="152"/>
      <c r="AA147" s="152"/>
      <c r="AB147" s="152"/>
      <c r="AC147" s="152"/>
      <c r="AD147" s="152"/>
      <c r="AE147" s="152"/>
      <c r="AF147" s="152"/>
      <c r="AG147" s="152" t="s">
        <v>299</v>
      </c>
      <c r="AH147" s="152">
        <v>0</v>
      </c>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row>
    <row r="148" spans="1:60" outlineLevel="1" x14ac:dyDescent="0.2">
      <c r="A148" s="169">
        <v>29</v>
      </c>
      <c r="B148" s="170" t="s">
        <v>564</v>
      </c>
      <c r="C148" s="186" t="s">
        <v>565</v>
      </c>
      <c r="D148" s="171" t="s">
        <v>350</v>
      </c>
      <c r="E148" s="172">
        <v>19.600000000000001</v>
      </c>
      <c r="F148" s="173"/>
      <c r="G148" s="174">
        <f>ROUND(E148*F148,2)</f>
        <v>0</v>
      </c>
      <c r="H148" s="173"/>
      <c r="I148" s="174">
        <f>ROUND(E148*H148,2)</f>
        <v>0</v>
      </c>
      <c r="J148" s="173"/>
      <c r="K148" s="174">
        <f>ROUND(E148*J148,2)</f>
        <v>0</v>
      </c>
      <c r="L148" s="174">
        <v>21</v>
      </c>
      <c r="M148" s="174">
        <f>G148*(1+L148/100)</f>
        <v>0</v>
      </c>
      <c r="N148" s="174">
        <v>0</v>
      </c>
      <c r="O148" s="174">
        <f>ROUND(E148*N148,2)</f>
        <v>0</v>
      </c>
      <c r="P148" s="174">
        <v>0</v>
      </c>
      <c r="Q148" s="174">
        <f>ROUND(E148*P148,2)</f>
        <v>0</v>
      </c>
      <c r="R148" s="174" t="s">
        <v>373</v>
      </c>
      <c r="S148" s="174" t="s">
        <v>261</v>
      </c>
      <c r="T148" s="175" t="s">
        <v>261</v>
      </c>
      <c r="U148" s="161">
        <v>0</v>
      </c>
      <c r="V148" s="161">
        <f>ROUND(E148*U148,2)</f>
        <v>0</v>
      </c>
      <c r="W148" s="161"/>
      <c r="X148" s="152"/>
      <c r="Y148" s="152"/>
      <c r="Z148" s="152"/>
      <c r="AA148" s="152"/>
      <c r="AB148" s="152"/>
      <c r="AC148" s="152"/>
      <c r="AD148" s="152"/>
      <c r="AE148" s="152"/>
      <c r="AF148" s="152"/>
      <c r="AG148" s="152" t="s">
        <v>374</v>
      </c>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row>
    <row r="149" spans="1:60" outlineLevel="1" x14ac:dyDescent="0.2">
      <c r="A149" s="159"/>
      <c r="B149" s="160"/>
      <c r="C149" s="194" t="s">
        <v>375</v>
      </c>
      <c r="D149" s="190"/>
      <c r="E149" s="191"/>
      <c r="F149" s="161"/>
      <c r="G149" s="161"/>
      <c r="H149" s="161"/>
      <c r="I149" s="161"/>
      <c r="J149" s="161"/>
      <c r="K149" s="161"/>
      <c r="L149" s="161"/>
      <c r="M149" s="161"/>
      <c r="N149" s="161"/>
      <c r="O149" s="161"/>
      <c r="P149" s="161"/>
      <c r="Q149" s="161"/>
      <c r="R149" s="161"/>
      <c r="S149" s="161"/>
      <c r="T149" s="161"/>
      <c r="U149" s="161"/>
      <c r="V149" s="161"/>
      <c r="W149" s="161"/>
      <c r="X149" s="152"/>
      <c r="Y149" s="152"/>
      <c r="Z149" s="152"/>
      <c r="AA149" s="152"/>
      <c r="AB149" s="152"/>
      <c r="AC149" s="152"/>
      <c r="AD149" s="152"/>
      <c r="AE149" s="152"/>
      <c r="AF149" s="152"/>
      <c r="AG149" s="152" t="s">
        <v>299</v>
      </c>
      <c r="AH149" s="152">
        <v>0</v>
      </c>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row>
    <row r="150" spans="1:60" outlineLevel="1" x14ac:dyDescent="0.2">
      <c r="A150" s="159"/>
      <c r="B150" s="160"/>
      <c r="C150" s="194" t="s">
        <v>561</v>
      </c>
      <c r="D150" s="190"/>
      <c r="E150" s="191"/>
      <c r="F150" s="161"/>
      <c r="G150" s="161"/>
      <c r="H150" s="161"/>
      <c r="I150" s="161"/>
      <c r="J150" s="161"/>
      <c r="K150" s="161"/>
      <c r="L150" s="161"/>
      <c r="M150" s="161"/>
      <c r="N150" s="161"/>
      <c r="O150" s="161"/>
      <c r="P150" s="161"/>
      <c r="Q150" s="161"/>
      <c r="R150" s="161"/>
      <c r="S150" s="161"/>
      <c r="T150" s="161"/>
      <c r="U150" s="161"/>
      <c r="V150" s="161"/>
      <c r="W150" s="161"/>
      <c r="X150" s="152"/>
      <c r="Y150" s="152"/>
      <c r="Z150" s="152"/>
      <c r="AA150" s="152"/>
      <c r="AB150" s="152"/>
      <c r="AC150" s="152"/>
      <c r="AD150" s="152"/>
      <c r="AE150" s="152"/>
      <c r="AF150" s="152"/>
      <c r="AG150" s="152" t="s">
        <v>299</v>
      </c>
      <c r="AH150" s="152">
        <v>0</v>
      </c>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row>
    <row r="151" spans="1:60" outlineLevel="1" x14ac:dyDescent="0.2">
      <c r="A151" s="159"/>
      <c r="B151" s="160"/>
      <c r="C151" s="194" t="s">
        <v>562</v>
      </c>
      <c r="D151" s="190"/>
      <c r="E151" s="191">
        <v>19.600000000000001</v>
      </c>
      <c r="F151" s="161"/>
      <c r="G151" s="161"/>
      <c r="H151" s="161"/>
      <c r="I151" s="161"/>
      <c r="J151" s="161"/>
      <c r="K151" s="161"/>
      <c r="L151" s="161"/>
      <c r="M151" s="161"/>
      <c r="N151" s="161"/>
      <c r="O151" s="161"/>
      <c r="P151" s="161"/>
      <c r="Q151" s="161"/>
      <c r="R151" s="161"/>
      <c r="S151" s="161"/>
      <c r="T151" s="161"/>
      <c r="U151" s="161"/>
      <c r="V151" s="161"/>
      <c r="W151" s="161"/>
      <c r="X151" s="152"/>
      <c r="Y151" s="152"/>
      <c r="Z151" s="152"/>
      <c r="AA151" s="152"/>
      <c r="AB151" s="152"/>
      <c r="AC151" s="152"/>
      <c r="AD151" s="152"/>
      <c r="AE151" s="152"/>
      <c r="AF151" s="152"/>
      <c r="AG151" s="152" t="s">
        <v>299</v>
      </c>
      <c r="AH151" s="152">
        <v>0</v>
      </c>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row>
    <row r="152" spans="1:60" ht="22.5" outlineLevel="1" x14ac:dyDescent="0.2">
      <c r="A152" s="169">
        <v>30</v>
      </c>
      <c r="B152" s="170" t="s">
        <v>382</v>
      </c>
      <c r="C152" s="186" t="s">
        <v>383</v>
      </c>
      <c r="D152" s="171" t="s">
        <v>350</v>
      </c>
      <c r="E152" s="172">
        <v>19.600000000000001</v>
      </c>
      <c r="F152" s="173"/>
      <c r="G152" s="174">
        <f>ROUND(E152*F152,2)</f>
        <v>0</v>
      </c>
      <c r="H152" s="173"/>
      <c r="I152" s="174">
        <f>ROUND(E152*H152,2)</f>
        <v>0</v>
      </c>
      <c r="J152" s="173"/>
      <c r="K152" s="174">
        <f>ROUND(E152*J152,2)</f>
        <v>0</v>
      </c>
      <c r="L152" s="174">
        <v>21</v>
      </c>
      <c r="M152" s="174">
        <f>G152*(1+L152/100)</f>
        <v>0</v>
      </c>
      <c r="N152" s="174">
        <v>0</v>
      </c>
      <c r="O152" s="174">
        <f>ROUND(E152*N152,2)</f>
        <v>0</v>
      </c>
      <c r="P152" s="174">
        <v>0</v>
      </c>
      <c r="Q152" s="174">
        <f>ROUND(E152*P152,2)</f>
        <v>0</v>
      </c>
      <c r="R152" s="174" t="s">
        <v>384</v>
      </c>
      <c r="S152" s="174" t="s">
        <v>261</v>
      </c>
      <c r="T152" s="175" t="s">
        <v>261</v>
      </c>
      <c r="U152" s="161">
        <v>9.9000000000000005E-2</v>
      </c>
      <c r="V152" s="161">
        <f>ROUND(E152*U152,2)</f>
        <v>1.94</v>
      </c>
      <c r="W152" s="161"/>
      <c r="X152" s="152"/>
      <c r="Y152" s="152"/>
      <c r="Z152" s="152"/>
      <c r="AA152" s="152"/>
      <c r="AB152" s="152"/>
      <c r="AC152" s="152"/>
      <c r="AD152" s="152"/>
      <c r="AE152" s="152"/>
      <c r="AF152" s="152"/>
      <c r="AG152" s="152" t="s">
        <v>374</v>
      </c>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row>
    <row r="153" spans="1:60" outlineLevel="1" x14ac:dyDescent="0.2">
      <c r="A153" s="159"/>
      <c r="B153" s="160"/>
      <c r="C153" s="254" t="s">
        <v>385</v>
      </c>
      <c r="D153" s="255"/>
      <c r="E153" s="255"/>
      <c r="F153" s="255"/>
      <c r="G153" s="255"/>
      <c r="H153" s="161"/>
      <c r="I153" s="161"/>
      <c r="J153" s="161"/>
      <c r="K153" s="161"/>
      <c r="L153" s="161"/>
      <c r="M153" s="161"/>
      <c r="N153" s="161"/>
      <c r="O153" s="161"/>
      <c r="P153" s="161"/>
      <c r="Q153" s="161"/>
      <c r="R153" s="161"/>
      <c r="S153" s="161"/>
      <c r="T153" s="161"/>
      <c r="U153" s="161"/>
      <c r="V153" s="161"/>
      <c r="W153" s="161"/>
      <c r="X153" s="152"/>
      <c r="Y153" s="152"/>
      <c r="Z153" s="152"/>
      <c r="AA153" s="152"/>
      <c r="AB153" s="152"/>
      <c r="AC153" s="152"/>
      <c r="AD153" s="152"/>
      <c r="AE153" s="152"/>
      <c r="AF153" s="152"/>
      <c r="AG153" s="152" t="s">
        <v>297</v>
      </c>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row>
    <row r="154" spans="1:60" outlineLevel="1" x14ac:dyDescent="0.2">
      <c r="A154" s="159"/>
      <c r="B154" s="160"/>
      <c r="C154" s="194" t="s">
        <v>375</v>
      </c>
      <c r="D154" s="190"/>
      <c r="E154" s="191"/>
      <c r="F154" s="161"/>
      <c r="G154" s="161"/>
      <c r="H154" s="161"/>
      <c r="I154" s="161"/>
      <c r="J154" s="161"/>
      <c r="K154" s="161"/>
      <c r="L154" s="161"/>
      <c r="M154" s="161"/>
      <c r="N154" s="161"/>
      <c r="O154" s="161"/>
      <c r="P154" s="161"/>
      <c r="Q154" s="161"/>
      <c r="R154" s="161"/>
      <c r="S154" s="161"/>
      <c r="T154" s="161"/>
      <c r="U154" s="161"/>
      <c r="V154" s="161"/>
      <c r="W154" s="161"/>
      <c r="X154" s="152"/>
      <c r="Y154" s="152"/>
      <c r="Z154" s="152"/>
      <c r="AA154" s="152"/>
      <c r="AB154" s="152"/>
      <c r="AC154" s="152"/>
      <c r="AD154" s="152"/>
      <c r="AE154" s="152"/>
      <c r="AF154" s="152"/>
      <c r="AG154" s="152" t="s">
        <v>299</v>
      </c>
      <c r="AH154" s="152">
        <v>0</v>
      </c>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row>
    <row r="155" spans="1:60" outlineLevel="1" x14ac:dyDescent="0.2">
      <c r="A155" s="159"/>
      <c r="B155" s="160"/>
      <c r="C155" s="194" t="s">
        <v>561</v>
      </c>
      <c r="D155" s="190"/>
      <c r="E155" s="191"/>
      <c r="F155" s="161"/>
      <c r="G155" s="161"/>
      <c r="H155" s="161"/>
      <c r="I155" s="161"/>
      <c r="J155" s="161"/>
      <c r="K155" s="161"/>
      <c r="L155" s="161"/>
      <c r="M155" s="161"/>
      <c r="N155" s="161"/>
      <c r="O155" s="161"/>
      <c r="P155" s="161"/>
      <c r="Q155" s="161"/>
      <c r="R155" s="161"/>
      <c r="S155" s="161"/>
      <c r="T155" s="161"/>
      <c r="U155" s="161"/>
      <c r="V155" s="161"/>
      <c r="W155" s="161"/>
      <c r="X155" s="152"/>
      <c r="Y155" s="152"/>
      <c r="Z155" s="152"/>
      <c r="AA155" s="152"/>
      <c r="AB155" s="152"/>
      <c r="AC155" s="152"/>
      <c r="AD155" s="152"/>
      <c r="AE155" s="152"/>
      <c r="AF155" s="152"/>
      <c r="AG155" s="152" t="s">
        <v>299</v>
      </c>
      <c r="AH155" s="152">
        <v>0</v>
      </c>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row>
    <row r="156" spans="1:60" outlineLevel="1" x14ac:dyDescent="0.2">
      <c r="A156" s="159"/>
      <c r="B156" s="160"/>
      <c r="C156" s="194" t="s">
        <v>562</v>
      </c>
      <c r="D156" s="190"/>
      <c r="E156" s="191">
        <v>19.600000000000001</v>
      </c>
      <c r="F156" s="161"/>
      <c r="G156" s="161"/>
      <c r="H156" s="161"/>
      <c r="I156" s="161"/>
      <c r="J156" s="161"/>
      <c r="K156" s="161"/>
      <c r="L156" s="161"/>
      <c r="M156" s="161"/>
      <c r="N156" s="161"/>
      <c r="O156" s="161"/>
      <c r="P156" s="161"/>
      <c r="Q156" s="161"/>
      <c r="R156" s="161"/>
      <c r="S156" s="161"/>
      <c r="T156" s="161"/>
      <c r="U156" s="161"/>
      <c r="V156" s="161"/>
      <c r="W156" s="161"/>
      <c r="X156" s="152"/>
      <c r="Y156" s="152"/>
      <c r="Z156" s="152"/>
      <c r="AA156" s="152"/>
      <c r="AB156" s="152"/>
      <c r="AC156" s="152"/>
      <c r="AD156" s="152"/>
      <c r="AE156" s="152"/>
      <c r="AF156" s="152"/>
      <c r="AG156" s="152" t="s">
        <v>299</v>
      </c>
      <c r="AH156" s="152">
        <v>0</v>
      </c>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row>
    <row r="157" spans="1:60" x14ac:dyDescent="0.2">
      <c r="A157" s="5"/>
      <c r="B157" s="6"/>
      <c r="C157" s="187"/>
      <c r="D157" s="8"/>
      <c r="E157" s="5"/>
      <c r="F157" s="5"/>
      <c r="G157" s="5"/>
      <c r="H157" s="5"/>
      <c r="I157" s="5"/>
      <c r="J157" s="5"/>
      <c r="K157" s="5"/>
      <c r="L157" s="5"/>
      <c r="M157" s="5"/>
      <c r="N157" s="5"/>
      <c r="O157" s="5"/>
      <c r="P157" s="5"/>
      <c r="Q157" s="5"/>
      <c r="R157" s="5"/>
      <c r="S157" s="5"/>
      <c r="T157" s="5"/>
      <c r="U157" s="5"/>
      <c r="V157" s="5"/>
      <c r="W157" s="5"/>
      <c r="AE157">
        <v>15</v>
      </c>
      <c r="AF157">
        <v>21</v>
      </c>
    </row>
    <row r="158" spans="1:60" x14ac:dyDescent="0.2">
      <c r="A158" s="155"/>
      <c r="B158" s="156" t="s">
        <v>29</v>
      </c>
      <c r="C158" s="188"/>
      <c r="D158" s="157"/>
      <c r="E158" s="158"/>
      <c r="F158" s="158"/>
      <c r="G158" s="183">
        <f>G8+G49+G74+G79+G107+G128+G133+G139</f>
        <v>0</v>
      </c>
      <c r="H158" s="5"/>
      <c r="I158" s="5"/>
      <c r="J158" s="5"/>
      <c r="K158" s="5"/>
      <c r="L158" s="5"/>
      <c r="M158" s="5"/>
      <c r="N158" s="5"/>
      <c r="O158" s="5"/>
      <c r="P158" s="5"/>
      <c r="Q158" s="5"/>
      <c r="R158" s="5"/>
      <c r="S158" s="5"/>
      <c r="T158" s="5"/>
      <c r="U158" s="5"/>
      <c r="V158" s="5"/>
      <c r="W158" s="5"/>
      <c r="AE158">
        <f>SUMIF(L7:L156,AE157,G7:G156)</f>
        <v>0</v>
      </c>
      <c r="AF158">
        <f>SUMIF(L7:L156,AF157,G7:G156)</f>
        <v>0</v>
      </c>
      <c r="AG158" t="s">
        <v>288</v>
      </c>
    </row>
    <row r="159" spans="1:60" x14ac:dyDescent="0.2">
      <c r="A159" s="253" t="s">
        <v>386</v>
      </c>
      <c r="B159" s="253"/>
      <c r="C159" s="187"/>
      <c r="D159" s="8"/>
      <c r="E159" s="5"/>
      <c r="F159" s="5"/>
      <c r="G159" s="5"/>
      <c r="H159" s="5"/>
      <c r="I159" s="5"/>
      <c r="J159" s="5"/>
      <c r="K159" s="5"/>
      <c r="L159" s="5"/>
      <c r="M159" s="5"/>
      <c r="N159" s="5"/>
      <c r="O159" s="5"/>
      <c r="P159" s="5"/>
      <c r="Q159" s="5"/>
      <c r="R159" s="5"/>
      <c r="S159" s="5"/>
      <c r="T159" s="5"/>
      <c r="U159" s="5"/>
      <c r="V159" s="5"/>
      <c r="W159" s="5"/>
    </row>
    <row r="160" spans="1:60" x14ac:dyDescent="0.2">
      <c r="A160" s="5"/>
      <c r="B160" s="6" t="s">
        <v>387</v>
      </c>
      <c r="C160" s="187" t="s">
        <v>388</v>
      </c>
      <c r="D160" s="8"/>
      <c r="E160" s="5"/>
      <c r="F160" s="5"/>
      <c r="G160" s="5"/>
      <c r="H160" s="5"/>
      <c r="I160" s="5"/>
      <c r="J160" s="5"/>
      <c r="K160" s="5"/>
      <c r="L160" s="5"/>
      <c r="M160" s="5"/>
      <c r="N160" s="5"/>
      <c r="O160" s="5"/>
      <c r="P160" s="5"/>
      <c r="Q160" s="5"/>
      <c r="R160" s="5"/>
      <c r="S160" s="5"/>
      <c r="T160" s="5"/>
      <c r="U160" s="5"/>
      <c r="V160" s="5"/>
      <c r="W160" s="5"/>
      <c r="AG160" t="s">
        <v>389</v>
      </c>
    </row>
    <row r="161" spans="1:33" x14ac:dyDescent="0.2">
      <c r="A161" s="5"/>
      <c r="B161" s="6" t="s">
        <v>390</v>
      </c>
      <c r="C161" s="187" t="s">
        <v>391</v>
      </c>
      <c r="D161" s="8"/>
      <c r="E161" s="5"/>
      <c r="F161" s="5"/>
      <c r="G161" s="5"/>
      <c r="H161" s="5"/>
      <c r="I161" s="5"/>
      <c r="J161" s="5"/>
      <c r="K161" s="5"/>
      <c r="L161" s="5"/>
      <c r="M161" s="5"/>
      <c r="N161" s="5"/>
      <c r="O161" s="5"/>
      <c r="P161" s="5"/>
      <c r="Q161" s="5"/>
      <c r="R161" s="5"/>
      <c r="S161" s="5"/>
      <c r="T161" s="5"/>
      <c r="U161" s="5"/>
      <c r="V161" s="5"/>
      <c r="W161" s="5"/>
      <c r="AG161" t="s">
        <v>392</v>
      </c>
    </row>
    <row r="162" spans="1:33" x14ac:dyDescent="0.2">
      <c r="A162" s="5"/>
      <c r="B162" s="6"/>
      <c r="C162" s="187" t="s">
        <v>393</v>
      </c>
      <c r="D162" s="8"/>
      <c r="E162" s="5"/>
      <c r="F162" s="5"/>
      <c r="G162" s="5"/>
      <c r="H162" s="5"/>
      <c r="I162" s="5"/>
      <c r="J162" s="5"/>
      <c r="K162" s="5"/>
      <c r="L162" s="5"/>
      <c r="M162" s="5"/>
      <c r="N162" s="5"/>
      <c r="O162" s="5"/>
      <c r="P162" s="5"/>
      <c r="Q162" s="5"/>
      <c r="R162" s="5"/>
      <c r="S162" s="5"/>
      <c r="T162" s="5"/>
      <c r="U162" s="5"/>
      <c r="V162" s="5"/>
      <c r="W162" s="5"/>
      <c r="AG162" t="s">
        <v>394</v>
      </c>
    </row>
    <row r="163" spans="1:33" x14ac:dyDescent="0.2">
      <c r="A163" s="5"/>
      <c r="B163" s="6"/>
      <c r="C163" s="187"/>
      <c r="D163" s="8"/>
      <c r="E163" s="5"/>
      <c r="F163" s="5"/>
      <c r="G163" s="5"/>
      <c r="H163" s="5"/>
      <c r="I163" s="5"/>
      <c r="J163" s="5"/>
      <c r="K163" s="5"/>
      <c r="L163" s="5"/>
      <c r="M163" s="5"/>
      <c r="N163" s="5"/>
      <c r="O163" s="5"/>
      <c r="P163" s="5"/>
      <c r="Q163" s="5"/>
      <c r="R163" s="5"/>
      <c r="S163" s="5"/>
      <c r="T163" s="5"/>
      <c r="U163" s="5"/>
      <c r="V163" s="5"/>
      <c r="W163" s="5"/>
    </row>
    <row r="164" spans="1:33" x14ac:dyDescent="0.2">
      <c r="C164" s="189"/>
      <c r="D164" s="143"/>
      <c r="AG164" t="s">
        <v>289</v>
      </c>
    </row>
    <row r="165" spans="1:33" x14ac:dyDescent="0.2">
      <c r="D165" s="143"/>
    </row>
    <row r="166" spans="1:33" x14ac:dyDescent="0.2">
      <c r="D166" s="143"/>
    </row>
    <row r="167" spans="1:33" x14ac:dyDescent="0.2">
      <c r="D167" s="143"/>
    </row>
    <row r="168" spans="1:33" x14ac:dyDescent="0.2">
      <c r="D168" s="143"/>
    </row>
    <row r="169" spans="1:33" x14ac:dyDescent="0.2">
      <c r="D169" s="143"/>
    </row>
    <row r="170" spans="1:33" x14ac:dyDescent="0.2">
      <c r="D170" s="143"/>
    </row>
    <row r="171" spans="1:33" x14ac:dyDescent="0.2">
      <c r="D171" s="143"/>
    </row>
    <row r="172" spans="1:33" x14ac:dyDescent="0.2">
      <c r="D172" s="143"/>
    </row>
    <row r="173" spans="1:33" x14ac:dyDescent="0.2">
      <c r="D173" s="143"/>
    </row>
    <row r="174" spans="1:33" x14ac:dyDescent="0.2">
      <c r="D174" s="143"/>
    </row>
    <row r="175" spans="1:33" x14ac:dyDescent="0.2">
      <c r="D175" s="143"/>
    </row>
    <row r="176" spans="1:33" x14ac:dyDescent="0.2">
      <c r="D176" s="143"/>
    </row>
    <row r="177" spans="4:4" x14ac:dyDescent="0.2">
      <c r="D177" s="143"/>
    </row>
    <row r="178" spans="4:4" x14ac:dyDescent="0.2">
      <c r="D178" s="143"/>
    </row>
    <row r="179" spans="4:4" x14ac:dyDescent="0.2">
      <c r="D179" s="143"/>
    </row>
    <row r="180" spans="4:4" x14ac:dyDescent="0.2">
      <c r="D180" s="143"/>
    </row>
    <row r="181" spans="4:4" x14ac:dyDescent="0.2">
      <c r="D181" s="143"/>
    </row>
    <row r="182" spans="4:4" x14ac:dyDescent="0.2">
      <c r="D182" s="143"/>
    </row>
    <row r="183" spans="4:4" x14ac:dyDescent="0.2">
      <c r="D183" s="143"/>
    </row>
    <row r="184" spans="4:4" x14ac:dyDescent="0.2">
      <c r="D184" s="143"/>
    </row>
    <row r="185" spans="4:4" x14ac:dyDescent="0.2">
      <c r="D185" s="143"/>
    </row>
    <row r="186" spans="4:4" x14ac:dyDescent="0.2">
      <c r="D186" s="143"/>
    </row>
    <row r="187" spans="4:4" x14ac:dyDescent="0.2">
      <c r="D187" s="143"/>
    </row>
    <row r="188" spans="4:4" x14ac:dyDescent="0.2">
      <c r="D188" s="143"/>
    </row>
    <row r="189" spans="4:4" x14ac:dyDescent="0.2">
      <c r="D189" s="143"/>
    </row>
    <row r="190" spans="4:4" x14ac:dyDescent="0.2">
      <c r="D190" s="143"/>
    </row>
    <row r="191" spans="4:4" x14ac:dyDescent="0.2">
      <c r="D191" s="143"/>
    </row>
    <row r="192" spans="4:4" x14ac:dyDescent="0.2">
      <c r="D192" s="143"/>
    </row>
    <row r="193" spans="4:4" x14ac:dyDescent="0.2">
      <c r="D193" s="143"/>
    </row>
    <row r="194" spans="4:4" x14ac:dyDescent="0.2">
      <c r="D194" s="143"/>
    </row>
    <row r="195" spans="4:4" x14ac:dyDescent="0.2">
      <c r="D195" s="143"/>
    </row>
    <row r="196" spans="4:4" x14ac:dyDescent="0.2">
      <c r="D196" s="143"/>
    </row>
    <row r="197" spans="4:4" x14ac:dyDescent="0.2">
      <c r="D197" s="143"/>
    </row>
    <row r="198" spans="4:4" x14ac:dyDescent="0.2">
      <c r="D198" s="143"/>
    </row>
    <row r="199" spans="4:4" x14ac:dyDescent="0.2">
      <c r="D199" s="143"/>
    </row>
    <row r="200" spans="4:4" x14ac:dyDescent="0.2">
      <c r="D200" s="143"/>
    </row>
    <row r="201" spans="4:4" x14ac:dyDescent="0.2">
      <c r="D201" s="143"/>
    </row>
    <row r="202" spans="4:4" x14ac:dyDescent="0.2">
      <c r="D202" s="143"/>
    </row>
    <row r="203" spans="4:4" x14ac:dyDescent="0.2">
      <c r="D203" s="143"/>
    </row>
    <row r="204" spans="4:4" x14ac:dyDescent="0.2">
      <c r="D204" s="143"/>
    </row>
    <row r="205" spans="4:4" x14ac:dyDescent="0.2">
      <c r="D205" s="143"/>
    </row>
    <row r="206" spans="4:4" x14ac:dyDescent="0.2">
      <c r="D206" s="143"/>
    </row>
    <row r="207" spans="4:4" x14ac:dyDescent="0.2">
      <c r="D207" s="143"/>
    </row>
    <row r="208" spans="4:4" x14ac:dyDescent="0.2">
      <c r="D208" s="143"/>
    </row>
    <row r="209" spans="4:4" x14ac:dyDescent="0.2">
      <c r="D209" s="143"/>
    </row>
    <row r="210" spans="4:4" x14ac:dyDescent="0.2">
      <c r="D210" s="143"/>
    </row>
    <row r="211" spans="4:4" x14ac:dyDescent="0.2">
      <c r="D211" s="143"/>
    </row>
    <row r="212" spans="4:4" x14ac:dyDescent="0.2">
      <c r="D212" s="143"/>
    </row>
    <row r="213" spans="4:4" x14ac:dyDescent="0.2">
      <c r="D213" s="143"/>
    </row>
    <row r="214" spans="4:4" x14ac:dyDescent="0.2">
      <c r="D214" s="143"/>
    </row>
    <row r="215" spans="4:4" x14ac:dyDescent="0.2">
      <c r="D215" s="143"/>
    </row>
    <row r="216" spans="4:4" x14ac:dyDescent="0.2">
      <c r="D216" s="143"/>
    </row>
    <row r="217" spans="4:4" x14ac:dyDescent="0.2">
      <c r="D217" s="143"/>
    </row>
    <row r="218" spans="4:4" x14ac:dyDescent="0.2">
      <c r="D218" s="143"/>
    </row>
    <row r="219" spans="4:4" x14ac:dyDescent="0.2">
      <c r="D219" s="143"/>
    </row>
    <row r="220" spans="4:4" x14ac:dyDescent="0.2">
      <c r="D220" s="143"/>
    </row>
    <row r="221" spans="4:4" x14ac:dyDescent="0.2">
      <c r="D221" s="143"/>
    </row>
    <row r="222" spans="4:4" x14ac:dyDescent="0.2">
      <c r="D222" s="143"/>
    </row>
    <row r="223" spans="4:4" x14ac:dyDescent="0.2">
      <c r="D223" s="143"/>
    </row>
    <row r="224" spans="4:4" x14ac:dyDescent="0.2">
      <c r="D224" s="143"/>
    </row>
    <row r="225" spans="4:4" x14ac:dyDescent="0.2">
      <c r="D225" s="143"/>
    </row>
    <row r="226" spans="4:4" x14ac:dyDescent="0.2">
      <c r="D226" s="143"/>
    </row>
    <row r="227" spans="4:4" x14ac:dyDescent="0.2">
      <c r="D227" s="143"/>
    </row>
    <row r="228" spans="4:4" x14ac:dyDescent="0.2">
      <c r="D228" s="143"/>
    </row>
    <row r="229" spans="4:4" x14ac:dyDescent="0.2">
      <c r="D229" s="143"/>
    </row>
    <row r="230" spans="4:4" x14ac:dyDescent="0.2">
      <c r="D230" s="143"/>
    </row>
    <row r="231" spans="4:4" x14ac:dyDescent="0.2">
      <c r="D231" s="143"/>
    </row>
    <row r="232" spans="4:4" x14ac:dyDescent="0.2">
      <c r="D232" s="143"/>
    </row>
    <row r="233" spans="4:4" x14ac:dyDescent="0.2">
      <c r="D233" s="143"/>
    </row>
    <row r="234" spans="4:4" x14ac:dyDescent="0.2">
      <c r="D234" s="143"/>
    </row>
    <row r="235" spans="4:4" x14ac:dyDescent="0.2">
      <c r="D235" s="143"/>
    </row>
    <row r="236" spans="4:4" x14ac:dyDescent="0.2">
      <c r="D236" s="143"/>
    </row>
    <row r="237" spans="4:4" x14ac:dyDescent="0.2">
      <c r="D237" s="143"/>
    </row>
    <row r="238" spans="4:4" x14ac:dyDescent="0.2">
      <c r="D238" s="143"/>
    </row>
    <row r="239" spans="4:4" x14ac:dyDescent="0.2">
      <c r="D239" s="143"/>
    </row>
    <row r="240" spans="4:4" x14ac:dyDescent="0.2">
      <c r="D240" s="143"/>
    </row>
    <row r="241" spans="4:4" x14ac:dyDescent="0.2">
      <c r="D241" s="143"/>
    </row>
    <row r="242" spans="4:4" x14ac:dyDescent="0.2">
      <c r="D242" s="143"/>
    </row>
    <row r="243" spans="4:4" x14ac:dyDescent="0.2">
      <c r="D243" s="143"/>
    </row>
    <row r="244" spans="4:4" x14ac:dyDescent="0.2">
      <c r="D244" s="143"/>
    </row>
    <row r="245" spans="4:4" x14ac:dyDescent="0.2">
      <c r="D245" s="143"/>
    </row>
    <row r="246" spans="4:4" x14ac:dyDescent="0.2">
      <c r="D246" s="143"/>
    </row>
    <row r="247" spans="4:4" x14ac:dyDescent="0.2">
      <c r="D247" s="143"/>
    </row>
    <row r="248" spans="4:4" x14ac:dyDescent="0.2">
      <c r="D248" s="143"/>
    </row>
    <row r="249" spans="4:4" x14ac:dyDescent="0.2">
      <c r="D249" s="143"/>
    </row>
    <row r="250" spans="4:4" x14ac:dyDescent="0.2">
      <c r="D250" s="143"/>
    </row>
    <row r="251" spans="4:4" x14ac:dyDescent="0.2">
      <c r="D251" s="143"/>
    </row>
    <row r="252" spans="4:4" x14ac:dyDescent="0.2">
      <c r="D252" s="143"/>
    </row>
    <row r="253" spans="4:4" x14ac:dyDescent="0.2">
      <c r="D253" s="143"/>
    </row>
    <row r="254" spans="4:4" x14ac:dyDescent="0.2">
      <c r="D254" s="143"/>
    </row>
    <row r="255" spans="4:4" x14ac:dyDescent="0.2">
      <c r="D255" s="143"/>
    </row>
    <row r="256" spans="4:4" x14ac:dyDescent="0.2">
      <c r="D256" s="143"/>
    </row>
    <row r="257" spans="4:4" x14ac:dyDescent="0.2">
      <c r="D257" s="143"/>
    </row>
    <row r="258" spans="4:4" x14ac:dyDescent="0.2">
      <c r="D258" s="143"/>
    </row>
    <row r="259" spans="4:4" x14ac:dyDescent="0.2">
      <c r="D259" s="143"/>
    </row>
    <row r="260" spans="4:4" x14ac:dyDescent="0.2">
      <c r="D260" s="143"/>
    </row>
    <row r="261" spans="4:4" x14ac:dyDescent="0.2">
      <c r="D261" s="143"/>
    </row>
    <row r="262" spans="4:4" x14ac:dyDescent="0.2">
      <c r="D262" s="143"/>
    </row>
    <row r="263" spans="4:4" x14ac:dyDescent="0.2">
      <c r="D263" s="143"/>
    </row>
    <row r="264" spans="4:4" x14ac:dyDescent="0.2">
      <c r="D264" s="143"/>
    </row>
    <row r="265" spans="4:4" x14ac:dyDescent="0.2">
      <c r="D265" s="143"/>
    </row>
    <row r="266" spans="4:4" x14ac:dyDescent="0.2">
      <c r="D266" s="143"/>
    </row>
    <row r="267" spans="4:4" x14ac:dyDescent="0.2">
      <c r="D267" s="143"/>
    </row>
    <row r="268" spans="4:4" x14ac:dyDescent="0.2">
      <c r="D268" s="143"/>
    </row>
    <row r="269" spans="4:4" x14ac:dyDescent="0.2">
      <c r="D269" s="143"/>
    </row>
    <row r="270" spans="4:4" x14ac:dyDescent="0.2">
      <c r="D270" s="143"/>
    </row>
    <row r="271" spans="4:4" x14ac:dyDescent="0.2">
      <c r="D271" s="143"/>
    </row>
    <row r="272" spans="4:4"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22">
    <mergeCell ref="C135:G135"/>
    <mergeCell ref="C85:G85"/>
    <mergeCell ref="C91:G91"/>
    <mergeCell ref="C109:G109"/>
    <mergeCell ref="C113:G113"/>
    <mergeCell ref="C130:G130"/>
    <mergeCell ref="A1:G1"/>
    <mergeCell ref="C2:G2"/>
    <mergeCell ref="C3:G3"/>
    <mergeCell ref="C4:G4"/>
    <mergeCell ref="A159:B159"/>
    <mergeCell ref="C10:G10"/>
    <mergeCell ref="C16:G16"/>
    <mergeCell ref="C22:G22"/>
    <mergeCell ref="C38:G38"/>
    <mergeCell ref="C42:G42"/>
    <mergeCell ref="C153:G153"/>
    <mergeCell ref="C46:G46"/>
    <mergeCell ref="C51:G51"/>
    <mergeCell ref="C58:G58"/>
    <mergeCell ref="C62:G62"/>
    <mergeCell ref="C76:G7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2.75" outlineLevelRow="1" x14ac:dyDescent="0.2"/>
  <cols>
    <col min="1" max="1" width="3.42578125" customWidth="1"/>
    <col min="2" max="2" width="12.5703125" style="90" customWidth="1"/>
    <col min="3" max="3" width="63.28515625" style="9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46" t="s">
        <v>290</v>
      </c>
      <c r="B1" s="246"/>
      <c r="C1" s="246"/>
      <c r="D1" s="246"/>
      <c r="E1" s="246"/>
      <c r="F1" s="246"/>
      <c r="G1" s="246"/>
      <c r="AG1" t="s">
        <v>224</v>
      </c>
    </row>
    <row r="2" spans="1:60" ht="24.95" customHeight="1" x14ac:dyDescent="0.2">
      <c r="A2" s="144" t="s">
        <v>7</v>
      </c>
      <c r="B2" s="73" t="s">
        <v>43</v>
      </c>
      <c r="C2" s="247" t="s">
        <v>44</v>
      </c>
      <c r="D2" s="248"/>
      <c r="E2" s="248"/>
      <c r="F2" s="248"/>
      <c r="G2" s="249"/>
      <c r="AG2" t="s">
        <v>225</v>
      </c>
    </row>
    <row r="3" spans="1:60" ht="24.95" customHeight="1" x14ac:dyDescent="0.2">
      <c r="A3" s="144" t="s">
        <v>8</v>
      </c>
      <c r="B3" s="73" t="s">
        <v>64</v>
      </c>
      <c r="C3" s="247" t="s">
        <v>65</v>
      </c>
      <c r="D3" s="248"/>
      <c r="E3" s="248"/>
      <c r="F3" s="248"/>
      <c r="G3" s="249"/>
      <c r="AC3" s="90" t="s">
        <v>225</v>
      </c>
      <c r="AG3" t="s">
        <v>227</v>
      </c>
    </row>
    <row r="4" spans="1:60" ht="24.95" customHeight="1" x14ac:dyDescent="0.2">
      <c r="A4" s="145" t="s">
        <v>9</v>
      </c>
      <c r="B4" s="146" t="s">
        <v>67</v>
      </c>
      <c r="C4" s="250" t="s">
        <v>68</v>
      </c>
      <c r="D4" s="251"/>
      <c r="E4" s="251"/>
      <c r="F4" s="251"/>
      <c r="G4" s="252"/>
      <c r="AG4" t="s">
        <v>228</v>
      </c>
    </row>
    <row r="5" spans="1:60" x14ac:dyDescent="0.2">
      <c r="D5" s="143"/>
    </row>
    <row r="6" spans="1:60" ht="38.25" x14ac:dyDescent="0.2">
      <c r="A6" s="148" t="s">
        <v>229</v>
      </c>
      <c r="B6" s="150" t="s">
        <v>230</v>
      </c>
      <c r="C6" s="150" t="s">
        <v>231</v>
      </c>
      <c r="D6" s="149" t="s">
        <v>232</v>
      </c>
      <c r="E6" s="148" t="s">
        <v>233</v>
      </c>
      <c r="F6" s="147" t="s">
        <v>234</v>
      </c>
      <c r="G6" s="148" t="s">
        <v>29</v>
      </c>
      <c r="H6" s="151" t="s">
        <v>30</v>
      </c>
      <c r="I6" s="151" t="s">
        <v>235</v>
      </c>
      <c r="J6" s="151" t="s">
        <v>31</v>
      </c>
      <c r="K6" s="151" t="s">
        <v>236</v>
      </c>
      <c r="L6" s="151" t="s">
        <v>237</v>
      </c>
      <c r="M6" s="151" t="s">
        <v>238</v>
      </c>
      <c r="N6" s="151" t="s">
        <v>239</v>
      </c>
      <c r="O6" s="151" t="s">
        <v>240</v>
      </c>
      <c r="P6" s="151" t="s">
        <v>241</v>
      </c>
      <c r="Q6" s="151" t="s">
        <v>242</v>
      </c>
      <c r="R6" s="151" t="s">
        <v>243</v>
      </c>
      <c r="S6" s="151" t="s">
        <v>244</v>
      </c>
      <c r="T6" s="151" t="s">
        <v>245</v>
      </c>
      <c r="U6" s="151" t="s">
        <v>246</v>
      </c>
      <c r="V6" s="151" t="s">
        <v>247</v>
      </c>
      <c r="W6" s="151" t="s">
        <v>248</v>
      </c>
    </row>
    <row r="7" spans="1:60" hidden="1" x14ac:dyDescent="0.2">
      <c r="A7" s="5"/>
      <c r="B7" s="6"/>
      <c r="C7" s="6"/>
      <c r="D7" s="8"/>
      <c r="E7" s="153"/>
      <c r="F7" s="154"/>
      <c r="G7" s="154"/>
      <c r="H7" s="154"/>
      <c r="I7" s="154"/>
      <c r="J7" s="154"/>
      <c r="K7" s="154"/>
      <c r="L7" s="154"/>
      <c r="M7" s="154"/>
      <c r="N7" s="154"/>
      <c r="O7" s="154"/>
      <c r="P7" s="154"/>
      <c r="Q7" s="154"/>
      <c r="R7" s="154"/>
      <c r="S7" s="154"/>
      <c r="T7" s="154"/>
      <c r="U7" s="154"/>
      <c r="V7" s="154"/>
      <c r="W7" s="154"/>
    </row>
    <row r="8" spans="1:60" x14ac:dyDescent="0.2">
      <c r="A8" s="163" t="s">
        <v>249</v>
      </c>
      <c r="B8" s="164" t="s">
        <v>146</v>
      </c>
      <c r="C8" s="184" t="s">
        <v>147</v>
      </c>
      <c r="D8" s="165"/>
      <c r="E8" s="166"/>
      <c r="F8" s="167"/>
      <c r="G8" s="167">
        <f>SUMIF(AG9:AG251,"&lt;&gt;NOR",G9:G251)</f>
        <v>0</v>
      </c>
      <c r="H8" s="167"/>
      <c r="I8" s="167">
        <f>SUM(I9:I251)</f>
        <v>0</v>
      </c>
      <c r="J8" s="167"/>
      <c r="K8" s="167">
        <f>SUM(K9:K251)</f>
        <v>0</v>
      </c>
      <c r="L8" s="167"/>
      <c r="M8" s="167">
        <f>SUM(M9:M251)</f>
        <v>0</v>
      </c>
      <c r="N8" s="167"/>
      <c r="O8" s="167">
        <f>SUM(O9:O251)</f>
        <v>145.44999999999999</v>
      </c>
      <c r="P8" s="167"/>
      <c r="Q8" s="167">
        <f>SUM(Q9:Q251)</f>
        <v>0</v>
      </c>
      <c r="R8" s="167"/>
      <c r="S8" s="167"/>
      <c r="T8" s="168"/>
      <c r="U8" s="162"/>
      <c r="V8" s="162">
        <f>SUM(V9:V251)</f>
        <v>503.97999999999996</v>
      </c>
      <c r="W8" s="162"/>
      <c r="AG8" t="s">
        <v>250</v>
      </c>
    </row>
    <row r="9" spans="1:60" ht="22.5" outlineLevel="1" x14ac:dyDescent="0.2">
      <c r="A9" s="169">
        <v>1</v>
      </c>
      <c r="B9" s="170" t="s">
        <v>566</v>
      </c>
      <c r="C9" s="186" t="s">
        <v>567</v>
      </c>
      <c r="D9" s="171" t="s">
        <v>305</v>
      </c>
      <c r="E9" s="172">
        <v>25.038799999999998</v>
      </c>
      <c r="F9" s="173"/>
      <c r="G9" s="174">
        <f>ROUND(E9*F9,2)</f>
        <v>0</v>
      </c>
      <c r="H9" s="173"/>
      <c r="I9" s="174">
        <f>ROUND(E9*H9,2)</f>
        <v>0</v>
      </c>
      <c r="J9" s="173"/>
      <c r="K9" s="174">
        <f>ROUND(E9*J9,2)</f>
        <v>0</v>
      </c>
      <c r="L9" s="174">
        <v>21</v>
      </c>
      <c r="M9" s="174">
        <f>G9*(1+L9/100)</f>
        <v>0</v>
      </c>
      <c r="N9" s="174">
        <v>0</v>
      </c>
      <c r="O9" s="174">
        <f>ROUND(E9*N9,2)</f>
        <v>0</v>
      </c>
      <c r="P9" s="174">
        <v>0</v>
      </c>
      <c r="Q9" s="174">
        <f>ROUND(E9*P9,2)</f>
        <v>0</v>
      </c>
      <c r="R9" s="174" t="s">
        <v>294</v>
      </c>
      <c r="S9" s="174" t="s">
        <v>261</v>
      </c>
      <c r="T9" s="175" t="s">
        <v>261</v>
      </c>
      <c r="U9" s="161">
        <v>0.36799999999999999</v>
      </c>
      <c r="V9" s="161">
        <f>ROUND(E9*U9,2)</f>
        <v>9.2100000000000009</v>
      </c>
      <c r="W9" s="161"/>
      <c r="X9" s="152"/>
      <c r="Y9" s="152"/>
      <c r="Z9" s="152"/>
      <c r="AA9" s="152"/>
      <c r="AB9" s="152"/>
      <c r="AC9" s="152"/>
      <c r="AD9" s="152"/>
      <c r="AE9" s="152"/>
      <c r="AF9" s="152"/>
      <c r="AG9" s="152" t="s">
        <v>295</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59"/>
      <c r="B10" s="160"/>
      <c r="C10" s="254" t="s">
        <v>397</v>
      </c>
      <c r="D10" s="255"/>
      <c r="E10" s="255"/>
      <c r="F10" s="255"/>
      <c r="G10" s="255"/>
      <c r="H10" s="161"/>
      <c r="I10" s="161"/>
      <c r="J10" s="161"/>
      <c r="K10" s="161"/>
      <c r="L10" s="161"/>
      <c r="M10" s="161"/>
      <c r="N10" s="161"/>
      <c r="O10" s="161"/>
      <c r="P10" s="161"/>
      <c r="Q10" s="161"/>
      <c r="R10" s="161"/>
      <c r="S10" s="161"/>
      <c r="T10" s="161"/>
      <c r="U10" s="161"/>
      <c r="V10" s="161"/>
      <c r="W10" s="161"/>
      <c r="X10" s="152"/>
      <c r="Y10" s="152"/>
      <c r="Z10" s="152"/>
      <c r="AA10" s="152"/>
      <c r="AB10" s="152"/>
      <c r="AC10" s="152"/>
      <c r="AD10" s="152"/>
      <c r="AE10" s="152"/>
      <c r="AF10" s="152"/>
      <c r="AG10" s="152" t="s">
        <v>297</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59"/>
      <c r="B11" s="160"/>
      <c r="C11" s="194" t="s">
        <v>568</v>
      </c>
      <c r="D11" s="190"/>
      <c r="E11" s="191"/>
      <c r="F11" s="161"/>
      <c r="G11" s="161"/>
      <c r="H11" s="161"/>
      <c r="I11" s="161"/>
      <c r="J11" s="161"/>
      <c r="K11" s="161"/>
      <c r="L11" s="161"/>
      <c r="M11" s="161"/>
      <c r="N11" s="161"/>
      <c r="O11" s="161"/>
      <c r="P11" s="161"/>
      <c r="Q11" s="161"/>
      <c r="R11" s="161"/>
      <c r="S11" s="161"/>
      <c r="T11" s="161"/>
      <c r="U11" s="161"/>
      <c r="V11" s="161"/>
      <c r="W11" s="161"/>
      <c r="X11" s="152"/>
      <c r="Y11" s="152"/>
      <c r="Z11" s="152"/>
      <c r="AA11" s="152"/>
      <c r="AB11" s="152"/>
      <c r="AC11" s="152"/>
      <c r="AD11" s="152"/>
      <c r="AE11" s="152"/>
      <c r="AF11" s="152"/>
      <c r="AG11" s="152" t="s">
        <v>299</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59"/>
      <c r="B12" s="160"/>
      <c r="C12" s="194" t="s">
        <v>569</v>
      </c>
      <c r="D12" s="190"/>
      <c r="E12" s="191">
        <v>19.2</v>
      </c>
      <c r="F12" s="161"/>
      <c r="G12" s="161"/>
      <c r="H12" s="161"/>
      <c r="I12" s="161"/>
      <c r="J12" s="161"/>
      <c r="K12" s="161"/>
      <c r="L12" s="161"/>
      <c r="M12" s="161"/>
      <c r="N12" s="161"/>
      <c r="O12" s="161"/>
      <c r="P12" s="161"/>
      <c r="Q12" s="161"/>
      <c r="R12" s="161"/>
      <c r="S12" s="161"/>
      <c r="T12" s="161"/>
      <c r="U12" s="161"/>
      <c r="V12" s="161"/>
      <c r="W12" s="161"/>
      <c r="X12" s="152"/>
      <c r="Y12" s="152"/>
      <c r="Z12" s="152"/>
      <c r="AA12" s="152"/>
      <c r="AB12" s="152"/>
      <c r="AC12" s="152"/>
      <c r="AD12" s="152"/>
      <c r="AE12" s="152"/>
      <c r="AF12" s="152"/>
      <c r="AG12" s="152" t="s">
        <v>299</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59"/>
      <c r="B13" s="160"/>
      <c r="C13" s="194" t="s">
        <v>570</v>
      </c>
      <c r="D13" s="190"/>
      <c r="E13" s="191">
        <v>5.84</v>
      </c>
      <c r="F13" s="161"/>
      <c r="G13" s="161"/>
      <c r="H13" s="161"/>
      <c r="I13" s="161"/>
      <c r="J13" s="161"/>
      <c r="K13" s="161"/>
      <c r="L13" s="161"/>
      <c r="M13" s="161"/>
      <c r="N13" s="161"/>
      <c r="O13" s="161"/>
      <c r="P13" s="161"/>
      <c r="Q13" s="161"/>
      <c r="R13" s="161"/>
      <c r="S13" s="161"/>
      <c r="T13" s="161"/>
      <c r="U13" s="161"/>
      <c r="V13" s="161"/>
      <c r="W13" s="161"/>
      <c r="X13" s="152"/>
      <c r="Y13" s="152"/>
      <c r="Z13" s="152"/>
      <c r="AA13" s="152"/>
      <c r="AB13" s="152"/>
      <c r="AC13" s="152"/>
      <c r="AD13" s="152"/>
      <c r="AE13" s="152"/>
      <c r="AF13" s="152"/>
      <c r="AG13" s="152" t="s">
        <v>299</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69">
        <v>2</v>
      </c>
      <c r="B14" s="170" t="s">
        <v>571</v>
      </c>
      <c r="C14" s="186" t="s">
        <v>572</v>
      </c>
      <c r="D14" s="171" t="s">
        <v>305</v>
      </c>
      <c r="E14" s="172">
        <v>283.17599999999999</v>
      </c>
      <c r="F14" s="173"/>
      <c r="G14" s="174">
        <f>ROUND(E14*F14,2)</f>
        <v>0</v>
      </c>
      <c r="H14" s="173"/>
      <c r="I14" s="174">
        <f>ROUND(E14*H14,2)</f>
        <v>0</v>
      </c>
      <c r="J14" s="173"/>
      <c r="K14" s="174">
        <f>ROUND(E14*J14,2)</f>
        <v>0</v>
      </c>
      <c r="L14" s="174">
        <v>21</v>
      </c>
      <c r="M14" s="174">
        <f>G14*(1+L14/100)</f>
        <v>0</v>
      </c>
      <c r="N14" s="174">
        <v>0</v>
      </c>
      <c r="O14" s="174">
        <f>ROUND(E14*N14,2)</f>
        <v>0</v>
      </c>
      <c r="P14" s="174">
        <v>0</v>
      </c>
      <c r="Q14" s="174">
        <f>ROUND(E14*P14,2)</f>
        <v>0</v>
      </c>
      <c r="R14" s="174" t="s">
        <v>294</v>
      </c>
      <c r="S14" s="174" t="s">
        <v>261</v>
      </c>
      <c r="T14" s="175" t="s">
        <v>261</v>
      </c>
      <c r="U14" s="161">
        <v>0.17</v>
      </c>
      <c r="V14" s="161">
        <f>ROUND(E14*U14,2)</f>
        <v>48.14</v>
      </c>
      <c r="W14" s="161"/>
      <c r="X14" s="152"/>
      <c r="Y14" s="152"/>
      <c r="Z14" s="152"/>
      <c r="AA14" s="152"/>
      <c r="AB14" s="152"/>
      <c r="AC14" s="152"/>
      <c r="AD14" s="152"/>
      <c r="AE14" s="152"/>
      <c r="AF14" s="152"/>
      <c r="AG14" s="152" t="s">
        <v>295</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ht="33.75" outlineLevel="1" x14ac:dyDescent="0.2">
      <c r="A15" s="159"/>
      <c r="B15" s="160"/>
      <c r="C15" s="254" t="s">
        <v>573</v>
      </c>
      <c r="D15" s="255"/>
      <c r="E15" s="255"/>
      <c r="F15" s="255"/>
      <c r="G15" s="255"/>
      <c r="H15" s="161"/>
      <c r="I15" s="161"/>
      <c r="J15" s="161"/>
      <c r="K15" s="161"/>
      <c r="L15" s="161"/>
      <c r="M15" s="161"/>
      <c r="N15" s="161"/>
      <c r="O15" s="161"/>
      <c r="P15" s="161"/>
      <c r="Q15" s="161"/>
      <c r="R15" s="161"/>
      <c r="S15" s="161"/>
      <c r="T15" s="161"/>
      <c r="U15" s="161"/>
      <c r="V15" s="161"/>
      <c r="W15" s="161"/>
      <c r="X15" s="152"/>
      <c r="Y15" s="152"/>
      <c r="Z15" s="152"/>
      <c r="AA15" s="152"/>
      <c r="AB15" s="152"/>
      <c r="AC15" s="152"/>
      <c r="AD15" s="152"/>
      <c r="AE15" s="152"/>
      <c r="AF15" s="152"/>
      <c r="AG15" s="152" t="s">
        <v>297</v>
      </c>
      <c r="AH15" s="152"/>
      <c r="AI15" s="152"/>
      <c r="AJ15" s="152"/>
      <c r="AK15" s="152"/>
      <c r="AL15" s="152"/>
      <c r="AM15" s="152"/>
      <c r="AN15" s="152"/>
      <c r="AO15" s="152"/>
      <c r="AP15" s="152"/>
      <c r="AQ15" s="152"/>
      <c r="AR15" s="152"/>
      <c r="AS15" s="152"/>
      <c r="AT15" s="152"/>
      <c r="AU15" s="152"/>
      <c r="AV15" s="152"/>
      <c r="AW15" s="152"/>
      <c r="AX15" s="152"/>
      <c r="AY15" s="152"/>
      <c r="AZ15" s="152"/>
      <c r="BA15" s="197" t="str">
        <f>C15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5" s="152"/>
      <c r="BC15" s="152"/>
      <c r="BD15" s="152"/>
      <c r="BE15" s="152"/>
      <c r="BF15" s="152"/>
      <c r="BG15" s="152"/>
      <c r="BH15" s="152"/>
    </row>
    <row r="16" spans="1:60" outlineLevel="1" x14ac:dyDescent="0.2">
      <c r="A16" s="159"/>
      <c r="B16" s="160"/>
      <c r="C16" s="194" t="s">
        <v>574</v>
      </c>
      <c r="D16" s="190"/>
      <c r="E16" s="191"/>
      <c r="F16" s="161"/>
      <c r="G16" s="161"/>
      <c r="H16" s="161"/>
      <c r="I16" s="161"/>
      <c r="J16" s="161"/>
      <c r="K16" s="161"/>
      <c r="L16" s="161"/>
      <c r="M16" s="161"/>
      <c r="N16" s="161"/>
      <c r="O16" s="161"/>
      <c r="P16" s="161"/>
      <c r="Q16" s="161"/>
      <c r="R16" s="161"/>
      <c r="S16" s="161"/>
      <c r="T16" s="161"/>
      <c r="U16" s="161"/>
      <c r="V16" s="161"/>
      <c r="W16" s="161"/>
      <c r="X16" s="152"/>
      <c r="Y16" s="152"/>
      <c r="Z16" s="152"/>
      <c r="AA16" s="152"/>
      <c r="AB16" s="152"/>
      <c r="AC16" s="152"/>
      <c r="AD16" s="152"/>
      <c r="AE16" s="152"/>
      <c r="AF16" s="152"/>
      <c r="AG16" s="152" t="s">
        <v>299</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59"/>
      <c r="B17" s="160"/>
      <c r="C17" s="194" t="s">
        <v>575</v>
      </c>
      <c r="D17" s="190"/>
      <c r="E17" s="191"/>
      <c r="F17" s="161"/>
      <c r="G17" s="161"/>
      <c r="H17" s="161"/>
      <c r="I17" s="161"/>
      <c r="J17" s="161"/>
      <c r="K17" s="161"/>
      <c r="L17" s="161"/>
      <c r="M17" s="161"/>
      <c r="N17" s="161"/>
      <c r="O17" s="161"/>
      <c r="P17" s="161"/>
      <c r="Q17" s="161"/>
      <c r="R17" s="161"/>
      <c r="S17" s="161"/>
      <c r="T17" s="161"/>
      <c r="U17" s="161"/>
      <c r="V17" s="161"/>
      <c r="W17" s="161"/>
      <c r="X17" s="152"/>
      <c r="Y17" s="152"/>
      <c r="Z17" s="152"/>
      <c r="AA17" s="152"/>
      <c r="AB17" s="152"/>
      <c r="AC17" s="152"/>
      <c r="AD17" s="152"/>
      <c r="AE17" s="152"/>
      <c r="AF17" s="152"/>
      <c r="AG17" s="152" t="s">
        <v>299</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59"/>
      <c r="B18" s="160"/>
      <c r="C18" s="194" t="s">
        <v>576</v>
      </c>
      <c r="D18" s="190"/>
      <c r="E18" s="191">
        <v>283.18</v>
      </c>
      <c r="F18" s="161"/>
      <c r="G18" s="161"/>
      <c r="H18" s="161"/>
      <c r="I18" s="161"/>
      <c r="J18" s="161"/>
      <c r="K18" s="161"/>
      <c r="L18" s="161"/>
      <c r="M18" s="161"/>
      <c r="N18" s="161"/>
      <c r="O18" s="161"/>
      <c r="P18" s="161"/>
      <c r="Q18" s="161"/>
      <c r="R18" s="161"/>
      <c r="S18" s="161"/>
      <c r="T18" s="161"/>
      <c r="U18" s="161"/>
      <c r="V18" s="161"/>
      <c r="W18" s="161"/>
      <c r="X18" s="152"/>
      <c r="Y18" s="152"/>
      <c r="Z18" s="152"/>
      <c r="AA18" s="152"/>
      <c r="AB18" s="152"/>
      <c r="AC18" s="152"/>
      <c r="AD18" s="152"/>
      <c r="AE18" s="152"/>
      <c r="AF18" s="152"/>
      <c r="AG18" s="152" t="s">
        <v>299</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69">
        <v>3</v>
      </c>
      <c r="B19" s="170" t="s">
        <v>577</v>
      </c>
      <c r="C19" s="186" t="s">
        <v>578</v>
      </c>
      <c r="D19" s="171" t="s">
        <v>305</v>
      </c>
      <c r="E19" s="172">
        <v>8.6999999999999993</v>
      </c>
      <c r="F19" s="173"/>
      <c r="G19" s="174">
        <f>ROUND(E19*F19,2)</f>
        <v>0</v>
      </c>
      <c r="H19" s="173"/>
      <c r="I19" s="174">
        <f>ROUND(E19*H19,2)</f>
        <v>0</v>
      </c>
      <c r="J19" s="173"/>
      <c r="K19" s="174">
        <f>ROUND(E19*J19,2)</f>
        <v>0</v>
      </c>
      <c r="L19" s="174">
        <v>21</v>
      </c>
      <c r="M19" s="174">
        <f>G19*(1+L19/100)</f>
        <v>0</v>
      </c>
      <c r="N19" s="174">
        <v>0</v>
      </c>
      <c r="O19" s="174">
        <f>ROUND(E19*N19,2)</f>
        <v>0</v>
      </c>
      <c r="P19" s="174">
        <v>0</v>
      </c>
      <c r="Q19" s="174">
        <f>ROUND(E19*P19,2)</f>
        <v>0</v>
      </c>
      <c r="R19" s="174" t="s">
        <v>294</v>
      </c>
      <c r="S19" s="174" t="s">
        <v>261</v>
      </c>
      <c r="T19" s="175" t="s">
        <v>261</v>
      </c>
      <c r="U19" s="161">
        <v>0.29199999999999998</v>
      </c>
      <c r="V19" s="161">
        <f>ROUND(E19*U19,2)</f>
        <v>2.54</v>
      </c>
      <c r="W19" s="161"/>
      <c r="X19" s="152"/>
      <c r="Y19" s="152"/>
      <c r="Z19" s="152"/>
      <c r="AA19" s="152"/>
      <c r="AB19" s="152"/>
      <c r="AC19" s="152"/>
      <c r="AD19" s="152"/>
      <c r="AE19" s="152"/>
      <c r="AF19" s="152"/>
      <c r="AG19" s="152" t="s">
        <v>295</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ht="22.5" outlineLevel="1" x14ac:dyDescent="0.2">
      <c r="A20" s="159"/>
      <c r="B20" s="160"/>
      <c r="C20" s="254" t="s">
        <v>579</v>
      </c>
      <c r="D20" s="255"/>
      <c r="E20" s="255"/>
      <c r="F20" s="255"/>
      <c r="G20" s="255"/>
      <c r="H20" s="161"/>
      <c r="I20" s="161"/>
      <c r="J20" s="161"/>
      <c r="K20" s="161"/>
      <c r="L20" s="161"/>
      <c r="M20" s="161"/>
      <c r="N20" s="161"/>
      <c r="O20" s="161"/>
      <c r="P20" s="161"/>
      <c r="Q20" s="161"/>
      <c r="R20" s="161"/>
      <c r="S20" s="161"/>
      <c r="T20" s="161"/>
      <c r="U20" s="161"/>
      <c r="V20" s="161"/>
      <c r="W20" s="161"/>
      <c r="X20" s="152"/>
      <c r="Y20" s="152"/>
      <c r="Z20" s="152"/>
      <c r="AA20" s="152"/>
      <c r="AB20" s="152"/>
      <c r="AC20" s="152"/>
      <c r="AD20" s="152"/>
      <c r="AE20" s="152"/>
      <c r="AF20" s="152"/>
      <c r="AG20" s="152" t="s">
        <v>297</v>
      </c>
      <c r="AH20" s="152"/>
      <c r="AI20" s="152"/>
      <c r="AJ20" s="152"/>
      <c r="AK20" s="152"/>
      <c r="AL20" s="152"/>
      <c r="AM20" s="152"/>
      <c r="AN20" s="152"/>
      <c r="AO20" s="152"/>
      <c r="AP20" s="152"/>
      <c r="AQ20" s="152"/>
      <c r="AR20" s="152"/>
      <c r="AS20" s="152"/>
      <c r="AT20" s="152"/>
      <c r="AU20" s="152"/>
      <c r="AV20" s="152"/>
      <c r="AW20" s="152"/>
      <c r="AX20" s="152"/>
      <c r="AY20" s="152"/>
      <c r="AZ20" s="152"/>
      <c r="BA20" s="197" t="str">
        <f>C20</f>
        <v>zapažených i nezapažených s urovnáním dna do předepsaného profilu a spádu, s přehozením výkopku na přilehlém terénu na vzdálenost do 3 m od podélné osy rýhy nebo s naložením výkopku na dopravní prostředek.</v>
      </c>
      <c r="BB20" s="152"/>
      <c r="BC20" s="152"/>
      <c r="BD20" s="152"/>
      <c r="BE20" s="152"/>
      <c r="BF20" s="152"/>
      <c r="BG20" s="152"/>
      <c r="BH20" s="152"/>
    </row>
    <row r="21" spans="1:60" outlineLevel="1" x14ac:dyDescent="0.2">
      <c r="A21" s="159"/>
      <c r="B21" s="160"/>
      <c r="C21" s="194" t="s">
        <v>580</v>
      </c>
      <c r="D21" s="190"/>
      <c r="E21" s="191"/>
      <c r="F21" s="161"/>
      <c r="G21" s="161"/>
      <c r="H21" s="161"/>
      <c r="I21" s="161"/>
      <c r="J21" s="161"/>
      <c r="K21" s="161"/>
      <c r="L21" s="161"/>
      <c r="M21" s="161"/>
      <c r="N21" s="161"/>
      <c r="O21" s="161"/>
      <c r="P21" s="161"/>
      <c r="Q21" s="161"/>
      <c r="R21" s="161"/>
      <c r="S21" s="161"/>
      <c r="T21" s="161"/>
      <c r="U21" s="161"/>
      <c r="V21" s="161"/>
      <c r="W21" s="161"/>
      <c r="X21" s="152"/>
      <c r="Y21" s="152"/>
      <c r="Z21" s="152"/>
      <c r="AA21" s="152"/>
      <c r="AB21" s="152"/>
      <c r="AC21" s="152"/>
      <c r="AD21" s="152"/>
      <c r="AE21" s="152"/>
      <c r="AF21" s="152"/>
      <c r="AG21" s="152" t="s">
        <v>299</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59"/>
      <c r="B22" s="160"/>
      <c r="C22" s="194" t="s">
        <v>581</v>
      </c>
      <c r="D22" s="190"/>
      <c r="E22" s="191">
        <v>8.6999999999999993</v>
      </c>
      <c r="F22" s="161"/>
      <c r="G22" s="161"/>
      <c r="H22" s="161"/>
      <c r="I22" s="161"/>
      <c r="J22" s="161"/>
      <c r="K22" s="161"/>
      <c r="L22" s="161"/>
      <c r="M22" s="161"/>
      <c r="N22" s="161"/>
      <c r="O22" s="161"/>
      <c r="P22" s="161"/>
      <c r="Q22" s="161"/>
      <c r="R22" s="161"/>
      <c r="S22" s="161"/>
      <c r="T22" s="161"/>
      <c r="U22" s="161"/>
      <c r="V22" s="161"/>
      <c r="W22" s="161"/>
      <c r="X22" s="152"/>
      <c r="Y22" s="152"/>
      <c r="Z22" s="152"/>
      <c r="AA22" s="152"/>
      <c r="AB22" s="152"/>
      <c r="AC22" s="152"/>
      <c r="AD22" s="152"/>
      <c r="AE22" s="152"/>
      <c r="AF22" s="152"/>
      <c r="AG22" s="152" t="s">
        <v>299</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69">
        <v>4</v>
      </c>
      <c r="B23" s="170" t="s">
        <v>582</v>
      </c>
      <c r="C23" s="186" t="s">
        <v>583</v>
      </c>
      <c r="D23" s="171" t="s">
        <v>305</v>
      </c>
      <c r="E23" s="172">
        <v>198.16499999999999</v>
      </c>
      <c r="F23" s="173"/>
      <c r="G23" s="174">
        <f>ROUND(E23*F23,2)</f>
        <v>0</v>
      </c>
      <c r="H23" s="173"/>
      <c r="I23" s="174">
        <f>ROUND(E23*H23,2)</f>
        <v>0</v>
      </c>
      <c r="J23" s="173"/>
      <c r="K23" s="174">
        <f>ROUND(E23*J23,2)</f>
        <v>0</v>
      </c>
      <c r="L23" s="174">
        <v>21</v>
      </c>
      <c r="M23" s="174">
        <f>G23*(1+L23/100)</f>
        <v>0</v>
      </c>
      <c r="N23" s="174">
        <v>0</v>
      </c>
      <c r="O23" s="174">
        <f>ROUND(E23*N23,2)</f>
        <v>0</v>
      </c>
      <c r="P23" s="174">
        <v>0</v>
      </c>
      <c r="Q23" s="174">
        <f>ROUND(E23*P23,2)</f>
        <v>0</v>
      </c>
      <c r="R23" s="174" t="s">
        <v>294</v>
      </c>
      <c r="S23" s="174" t="s">
        <v>261</v>
      </c>
      <c r="T23" s="175" t="s">
        <v>261</v>
      </c>
      <c r="U23" s="161">
        <v>0.188</v>
      </c>
      <c r="V23" s="161">
        <f>ROUND(E23*U23,2)</f>
        <v>37.26</v>
      </c>
      <c r="W23" s="161"/>
      <c r="X23" s="152"/>
      <c r="Y23" s="152"/>
      <c r="Z23" s="152"/>
      <c r="AA23" s="152"/>
      <c r="AB23" s="152"/>
      <c r="AC23" s="152"/>
      <c r="AD23" s="152"/>
      <c r="AE23" s="152"/>
      <c r="AF23" s="152"/>
      <c r="AG23" s="152" t="s">
        <v>295</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ht="33.75" outlineLevel="1" x14ac:dyDescent="0.2">
      <c r="A24" s="159"/>
      <c r="B24" s="160"/>
      <c r="C24" s="254" t="s">
        <v>402</v>
      </c>
      <c r="D24" s="255"/>
      <c r="E24" s="255"/>
      <c r="F24" s="255"/>
      <c r="G24" s="255"/>
      <c r="H24" s="161"/>
      <c r="I24" s="161"/>
      <c r="J24" s="161"/>
      <c r="K24" s="161"/>
      <c r="L24" s="161"/>
      <c r="M24" s="161"/>
      <c r="N24" s="161"/>
      <c r="O24" s="161"/>
      <c r="P24" s="161"/>
      <c r="Q24" s="161"/>
      <c r="R24" s="161"/>
      <c r="S24" s="161"/>
      <c r="T24" s="161"/>
      <c r="U24" s="161"/>
      <c r="V24" s="161"/>
      <c r="W24" s="161"/>
      <c r="X24" s="152"/>
      <c r="Y24" s="152"/>
      <c r="Z24" s="152"/>
      <c r="AA24" s="152"/>
      <c r="AB24" s="152"/>
      <c r="AC24" s="152"/>
      <c r="AD24" s="152"/>
      <c r="AE24" s="152"/>
      <c r="AF24" s="152"/>
      <c r="AG24" s="152" t="s">
        <v>297</v>
      </c>
      <c r="AH24" s="152"/>
      <c r="AI24" s="152"/>
      <c r="AJ24" s="152"/>
      <c r="AK24" s="152"/>
      <c r="AL24" s="152"/>
      <c r="AM24" s="152"/>
      <c r="AN24" s="152"/>
      <c r="AO24" s="152"/>
      <c r="AP24" s="152"/>
      <c r="AQ24" s="152"/>
      <c r="AR24" s="152"/>
      <c r="AS24" s="152"/>
      <c r="AT24" s="152"/>
      <c r="AU24" s="152"/>
      <c r="AV24" s="152"/>
      <c r="AW24" s="152"/>
      <c r="AX24" s="152"/>
      <c r="AY24" s="152"/>
      <c r="AZ24" s="152"/>
      <c r="BA24" s="197" t="str">
        <f>C24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4" s="152"/>
      <c r="BC24" s="152"/>
      <c r="BD24" s="152"/>
      <c r="BE24" s="152"/>
      <c r="BF24" s="152"/>
      <c r="BG24" s="152"/>
      <c r="BH24" s="152"/>
    </row>
    <row r="25" spans="1:60" outlineLevel="1" x14ac:dyDescent="0.2">
      <c r="A25" s="159"/>
      <c r="B25" s="160"/>
      <c r="C25" s="194" t="s">
        <v>584</v>
      </c>
      <c r="D25" s="190"/>
      <c r="E25" s="191"/>
      <c r="F25" s="161"/>
      <c r="G25" s="161"/>
      <c r="H25" s="161"/>
      <c r="I25" s="161"/>
      <c r="J25" s="161"/>
      <c r="K25" s="161"/>
      <c r="L25" s="161"/>
      <c r="M25" s="161"/>
      <c r="N25" s="161"/>
      <c r="O25" s="161"/>
      <c r="P25" s="161"/>
      <c r="Q25" s="161"/>
      <c r="R25" s="161"/>
      <c r="S25" s="161"/>
      <c r="T25" s="161"/>
      <c r="U25" s="161"/>
      <c r="V25" s="161"/>
      <c r="W25" s="161"/>
      <c r="X25" s="152"/>
      <c r="Y25" s="152"/>
      <c r="Z25" s="152"/>
      <c r="AA25" s="152"/>
      <c r="AB25" s="152"/>
      <c r="AC25" s="152"/>
      <c r="AD25" s="152"/>
      <c r="AE25" s="152"/>
      <c r="AF25" s="152"/>
      <c r="AG25" s="152" t="s">
        <v>299</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59"/>
      <c r="B26" s="160"/>
      <c r="C26" s="194" t="s">
        <v>585</v>
      </c>
      <c r="D26" s="190"/>
      <c r="E26" s="191">
        <v>96.58</v>
      </c>
      <c r="F26" s="161"/>
      <c r="G26" s="161"/>
      <c r="H26" s="161"/>
      <c r="I26" s="161"/>
      <c r="J26" s="161"/>
      <c r="K26" s="161"/>
      <c r="L26" s="161"/>
      <c r="M26" s="161"/>
      <c r="N26" s="161"/>
      <c r="O26" s="161"/>
      <c r="P26" s="161"/>
      <c r="Q26" s="161"/>
      <c r="R26" s="161"/>
      <c r="S26" s="161"/>
      <c r="T26" s="161"/>
      <c r="U26" s="161"/>
      <c r="V26" s="161"/>
      <c r="W26" s="161"/>
      <c r="X26" s="152"/>
      <c r="Y26" s="152"/>
      <c r="Z26" s="152"/>
      <c r="AA26" s="152"/>
      <c r="AB26" s="152"/>
      <c r="AC26" s="152"/>
      <c r="AD26" s="152"/>
      <c r="AE26" s="152"/>
      <c r="AF26" s="152"/>
      <c r="AG26" s="152" t="s">
        <v>299</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59"/>
      <c r="B27" s="160"/>
      <c r="C27" s="194" t="s">
        <v>586</v>
      </c>
      <c r="D27" s="190"/>
      <c r="E27" s="191"/>
      <c r="F27" s="161"/>
      <c r="G27" s="161"/>
      <c r="H27" s="161"/>
      <c r="I27" s="161"/>
      <c r="J27" s="161"/>
      <c r="K27" s="161"/>
      <c r="L27" s="161"/>
      <c r="M27" s="161"/>
      <c r="N27" s="161"/>
      <c r="O27" s="161"/>
      <c r="P27" s="161"/>
      <c r="Q27" s="161"/>
      <c r="R27" s="161"/>
      <c r="S27" s="161"/>
      <c r="T27" s="161"/>
      <c r="U27" s="161"/>
      <c r="V27" s="161"/>
      <c r="W27" s="161"/>
      <c r="X27" s="152"/>
      <c r="Y27" s="152"/>
      <c r="Z27" s="152"/>
      <c r="AA27" s="152"/>
      <c r="AB27" s="152"/>
      <c r="AC27" s="152"/>
      <c r="AD27" s="152"/>
      <c r="AE27" s="152"/>
      <c r="AF27" s="152"/>
      <c r="AG27" s="152" t="s">
        <v>299</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59"/>
      <c r="B28" s="160"/>
      <c r="C28" s="194" t="s">
        <v>587</v>
      </c>
      <c r="D28" s="190"/>
      <c r="E28" s="191">
        <v>37.700000000000003</v>
      </c>
      <c r="F28" s="161"/>
      <c r="G28" s="161"/>
      <c r="H28" s="161"/>
      <c r="I28" s="161"/>
      <c r="J28" s="161"/>
      <c r="K28" s="161"/>
      <c r="L28" s="161"/>
      <c r="M28" s="161"/>
      <c r="N28" s="161"/>
      <c r="O28" s="161"/>
      <c r="P28" s="161"/>
      <c r="Q28" s="161"/>
      <c r="R28" s="161"/>
      <c r="S28" s="161"/>
      <c r="T28" s="161"/>
      <c r="U28" s="161"/>
      <c r="V28" s="161"/>
      <c r="W28" s="161"/>
      <c r="X28" s="152"/>
      <c r="Y28" s="152"/>
      <c r="Z28" s="152"/>
      <c r="AA28" s="152"/>
      <c r="AB28" s="152"/>
      <c r="AC28" s="152"/>
      <c r="AD28" s="152"/>
      <c r="AE28" s="152"/>
      <c r="AF28" s="152"/>
      <c r="AG28" s="152" t="s">
        <v>299</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59"/>
      <c r="B29" s="160"/>
      <c r="C29" s="194" t="s">
        <v>588</v>
      </c>
      <c r="D29" s="190"/>
      <c r="E29" s="191"/>
      <c r="F29" s="161"/>
      <c r="G29" s="161"/>
      <c r="H29" s="161"/>
      <c r="I29" s="161"/>
      <c r="J29" s="161"/>
      <c r="K29" s="161"/>
      <c r="L29" s="161"/>
      <c r="M29" s="161"/>
      <c r="N29" s="161"/>
      <c r="O29" s="161"/>
      <c r="P29" s="161"/>
      <c r="Q29" s="161"/>
      <c r="R29" s="161"/>
      <c r="S29" s="161"/>
      <c r="T29" s="161"/>
      <c r="U29" s="161"/>
      <c r="V29" s="161"/>
      <c r="W29" s="161"/>
      <c r="X29" s="152"/>
      <c r="Y29" s="152"/>
      <c r="Z29" s="152"/>
      <c r="AA29" s="152"/>
      <c r="AB29" s="152"/>
      <c r="AC29" s="152"/>
      <c r="AD29" s="152"/>
      <c r="AE29" s="152"/>
      <c r="AF29" s="152"/>
      <c r="AG29" s="152" t="s">
        <v>299</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59"/>
      <c r="B30" s="160"/>
      <c r="C30" s="194" t="s">
        <v>589</v>
      </c>
      <c r="D30" s="190"/>
      <c r="E30" s="191">
        <v>22.71</v>
      </c>
      <c r="F30" s="161"/>
      <c r="G30" s="161"/>
      <c r="H30" s="161"/>
      <c r="I30" s="161"/>
      <c r="J30" s="161"/>
      <c r="K30" s="161"/>
      <c r="L30" s="161"/>
      <c r="M30" s="161"/>
      <c r="N30" s="161"/>
      <c r="O30" s="161"/>
      <c r="P30" s="161"/>
      <c r="Q30" s="161"/>
      <c r="R30" s="161"/>
      <c r="S30" s="161"/>
      <c r="T30" s="161"/>
      <c r="U30" s="161"/>
      <c r="V30" s="161"/>
      <c r="W30" s="161"/>
      <c r="X30" s="152"/>
      <c r="Y30" s="152"/>
      <c r="Z30" s="152"/>
      <c r="AA30" s="152"/>
      <c r="AB30" s="152"/>
      <c r="AC30" s="152"/>
      <c r="AD30" s="152"/>
      <c r="AE30" s="152"/>
      <c r="AF30" s="152"/>
      <c r="AG30" s="152" t="s">
        <v>299</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59"/>
      <c r="B31" s="160"/>
      <c r="C31" s="194" t="s">
        <v>590</v>
      </c>
      <c r="D31" s="190"/>
      <c r="E31" s="191"/>
      <c r="F31" s="161"/>
      <c r="G31" s="161"/>
      <c r="H31" s="161"/>
      <c r="I31" s="161"/>
      <c r="J31" s="161"/>
      <c r="K31" s="161"/>
      <c r="L31" s="161"/>
      <c r="M31" s="161"/>
      <c r="N31" s="161"/>
      <c r="O31" s="161"/>
      <c r="P31" s="161"/>
      <c r="Q31" s="161"/>
      <c r="R31" s="161"/>
      <c r="S31" s="161"/>
      <c r="T31" s="161"/>
      <c r="U31" s="161"/>
      <c r="V31" s="161"/>
      <c r="W31" s="161"/>
      <c r="X31" s="152"/>
      <c r="Y31" s="152"/>
      <c r="Z31" s="152"/>
      <c r="AA31" s="152"/>
      <c r="AB31" s="152"/>
      <c r="AC31" s="152"/>
      <c r="AD31" s="152"/>
      <c r="AE31" s="152"/>
      <c r="AF31" s="152"/>
      <c r="AG31" s="152" t="s">
        <v>299</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59"/>
      <c r="B32" s="160"/>
      <c r="C32" s="194" t="s">
        <v>591</v>
      </c>
      <c r="D32" s="190"/>
      <c r="E32" s="191">
        <v>16.82</v>
      </c>
      <c r="F32" s="161"/>
      <c r="G32" s="161"/>
      <c r="H32" s="161"/>
      <c r="I32" s="161"/>
      <c r="J32" s="161"/>
      <c r="K32" s="161"/>
      <c r="L32" s="161"/>
      <c r="M32" s="161"/>
      <c r="N32" s="161"/>
      <c r="O32" s="161"/>
      <c r="P32" s="161"/>
      <c r="Q32" s="161"/>
      <c r="R32" s="161"/>
      <c r="S32" s="161"/>
      <c r="T32" s="161"/>
      <c r="U32" s="161"/>
      <c r="V32" s="161"/>
      <c r="W32" s="161"/>
      <c r="X32" s="152"/>
      <c r="Y32" s="152"/>
      <c r="Z32" s="152"/>
      <c r="AA32" s="152"/>
      <c r="AB32" s="152"/>
      <c r="AC32" s="152"/>
      <c r="AD32" s="152"/>
      <c r="AE32" s="152"/>
      <c r="AF32" s="152"/>
      <c r="AG32" s="152" t="s">
        <v>299</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59"/>
      <c r="B33" s="160"/>
      <c r="C33" s="194" t="s">
        <v>592</v>
      </c>
      <c r="D33" s="190"/>
      <c r="E33" s="191"/>
      <c r="F33" s="161"/>
      <c r="G33" s="161"/>
      <c r="H33" s="161"/>
      <c r="I33" s="161"/>
      <c r="J33" s="161"/>
      <c r="K33" s="161"/>
      <c r="L33" s="161"/>
      <c r="M33" s="161"/>
      <c r="N33" s="161"/>
      <c r="O33" s="161"/>
      <c r="P33" s="161"/>
      <c r="Q33" s="161"/>
      <c r="R33" s="161"/>
      <c r="S33" s="161"/>
      <c r="T33" s="161"/>
      <c r="U33" s="161"/>
      <c r="V33" s="161"/>
      <c r="W33" s="161"/>
      <c r="X33" s="152"/>
      <c r="Y33" s="152"/>
      <c r="Z33" s="152"/>
      <c r="AA33" s="152"/>
      <c r="AB33" s="152"/>
      <c r="AC33" s="152"/>
      <c r="AD33" s="152"/>
      <c r="AE33" s="152"/>
      <c r="AF33" s="152"/>
      <c r="AG33" s="152" t="s">
        <v>299</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59"/>
      <c r="B34" s="160"/>
      <c r="C34" s="194" t="s">
        <v>593</v>
      </c>
      <c r="D34" s="190"/>
      <c r="E34" s="191">
        <v>24.36</v>
      </c>
      <c r="F34" s="161"/>
      <c r="G34" s="161"/>
      <c r="H34" s="161"/>
      <c r="I34" s="161"/>
      <c r="J34" s="161"/>
      <c r="K34" s="161"/>
      <c r="L34" s="161"/>
      <c r="M34" s="161"/>
      <c r="N34" s="161"/>
      <c r="O34" s="161"/>
      <c r="P34" s="161"/>
      <c r="Q34" s="161"/>
      <c r="R34" s="161"/>
      <c r="S34" s="161"/>
      <c r="T34" s="161"/>
      <c r="U34" s="161"/>
      <c r="V34" s="161"/>
      <c r="W34" s="161"/>
      <c r="X34" s="152"/>
      <c r="Y34" s="152"/>
      <c r="Z34" s="152"/>
      <c r="AA34" s="152"/>
      <c r="AB34" s="152"/>
      <c r="AC34" s="152"/>
      <c r="AD34" s="152"/>
      <c r="AE34" s="152"/>
      <c r="AF34" s="152"/>
      <c r="AG34" s="152" t="s">
        <v>299</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69">
        <v>5</v>
      </c>
      <c r="B35" s="170" t="s">
        <v>594</v>
      </c>
      <c r="C35" s="186" t="s">
        <v>595</v>
      </c>
      <c r="D35" s="171" t="s">
        <v>305</v>
      </c>
      <c r="E35" s="172">
        <v>99.082499999999996</v>
      </c>
      <c r="F35" s="173"/>
      <c r="G35" s="174">
        <f>ROUND(E35*F35,2)</f>
        <v>0</v>
      </c>
      <c r="H35" s="173"/>
      <c r="I35" s="174">
        <f>ROUND(E35*H35,2)</f>
        <v>0</v>
      </c>
      <c r="J35" s="173"/>
      <c r="K35" s="174">
        <f>ROUND(E35*J35,2)</f>
        <v>0</v>
      </c>
      <c r="L35" s="174">
        <v>21</v>
      </c>
      <c r="M35" s="174">
        <f>G35*(1+L35/100)</f>
        <v>0</v>
      </c>
      <c r="N35" s="174">
        <v>0</v>
      </c>
      <c r="O35" s="174">
        <f>ROUND(E35*N35,2)</f>
        <v>0</v>
      </c>
      <c r="P35" s="174">
        <v>0</v>
      </c>
      <c r="Q35" s="174">
        <f>ROUND(E35*P35,2)</f>
        <v>0</v>
      </c>
      <c r="R35" s="174" t="s">
        <v>294</v>
      </c>
      <c r="S35" s="174" t="s">
        <v>261</v>
      </c>
      <c r="T35" s="175" t="s">
        <v>261</v>
      </c>
      <c r="U35" s="161">
        <v>8.4000000000000005E-2</v>
      </c>
      <c r="V35" s="161">
        <f>ROUND(E35*U35,2)</f>
        <v>8.32</v>
      </c>
      <c r="W35" s="161"/>
      <c r="X35" s="152"/>
      <c r="Y35" s="152"/>
      <c r="Z35" s="152"/>
      <c r="AA35" s="152"/>
      <c r="AB35" s="152"/>
      <c r="AC35" s="152"/>
      <c r="AD35" s="152"/>
      <c r="AE35" s="152"/>
      <c r="AF35" s="152"/>
      <c r="AG35" s="152" t="s">
        <v>295</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ht="33.75" outlineLevel="1" x14ac:dyDescent="0.2">
      <c r="A36" s="159"/>
      <c r="B36" s="160"/>
      <c r="C36" s="254" t="s">
        <v>402</v>
      </c>
      <c r="D36" s="255"/>
      <c r="E36" s="255"/>
      <c r="F36" s="255"/>
      <c r="G36" s="255"/>
      <c r="H36" s="161"/>
      <c r="I36" s="161"/>
      <c r="J36" s="161"/>
      <c r="K36" s="161"/>
      <c r="L36" s="161"/>
      <c r="M36" s="161"/>
      <c r="N36" s="161"/>
      <c r="O36" s="161"/>
      <c r="P36" s="161"/>
      <c r="Q36" s="161"/>
      <c r="R36" s="161"/>
      <c r="S36" s="161"/>
      <c r="T36" s="161"/>
      <c r="U36" s="161"/>
      <c r="V36" s="161"/>
      <c r="W36" s="161"/>
      <c r="X36" s="152"/>
      <c r="Y36" s="152"/>
      <c r="Z36" s="152"/>
      <c r="AA36" s="152"/>
      <c r="AB36" s="152"/>
      <c r="AC36" s="152"/>
      <c r="AD36" s="152"/>
      <c r="AE36" s="152"/>
      <c r="AF36" s="152"/>
      <c r="AG36" s="152" t="s">
        <v>297</v>
      </c>
      <c r="AH36" s="152"/>
      <c r="AI36" s="152"/>
      <c r="AJ36" s="152"/>
      <c r="AK36" s="152"/>
      <c r="AL36" s="152"/>
      <c r="AM36" s="152"/>
      <c r="AN36" s="152"/>
      <c r="AO36" s="152"/>
      <c r="AP36" s="152"/>
      <c r="AQ36" s="152"/>
      <c r="AR36" s="152"/>
      <c r="AS36" s="152"/>
      <c r="AT36" s="152"/>
      <c r="AU36" s="152"/>
      <c r="AV36" s="152"/>
      <c r="AW36" s="152"/>
      <c r="AX36" s="152"/>
      <c r="AY36" s="152"/>
      <c r="AZ36" s="152"/>
      <c r="BA36" s="197" t="str">
        <f>C36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6" s="152"/>
      <c r="BC36" s="152"/>
      <c r="BD36" s="152"/>
      <c r="BE36" s="152"/>
      <c r="BF36" s="152"/>
      <c r="BG36" s="152"/>
      <c r="BH36" s="152"/>
    </row>
    <row r="37" spans="1:60" outlineLevel="1" x14ac:dyDescent="0.2">
      <c r="A37" s="159"/>
      <c r="B37" s="160"/>
      <c r="C37" s="195" t="s">
        <v>308</v>
      </c>
      <c r="D37" s="192"/>
      <c r="E37" s="193"/>
      <c r="F37" s="161"/>
      <c r="G37" s="161"/>
      <c r="H37" s="161"/>
      <c r="I37" s="161"/>
      <c r="J37" s="161"/>
      <c r="K37" s="161"/>
      <c r="L37" s="161"/>
      <c r="M37" s="161"/>
      <c r="N37" s="161"/>
      <c r="O37" s="161"/>
      <c r="P37" s="161"/>
      <c r="Q37" s="161"/>
      <c r="R37" s="161"/>
      <c r="S37" s="161"/>
      <c r="T37" s="161"/>
      <c r="U37" s="161"/>
      <c r="V37" s="161"/>
      <c r="W37" s="161"/>
      <c r="X37" s="152"/>
      <c r="Y37" s="152"/>
      <c r="Z37" s="152"/>
      <c r="AA37" s="152"/>
      <c r="AB37" s="152"/>
      <c r="AC37" s="152"/>
      <c r="AD37" s="152"/>
      <c r="AE37" s="152"/>
      <c r="AF37" s="152"/>
      <c r="AG37" s="152" t="s">
        <v>299</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59"/>
      <c r="B38" s="160"/>
      <c r="C38" s="196" t="s">
        <v>596</v>
      </c>
      <c r="D38" s="192"/>
      <c r="E38" s="193"/>
      <c r="F38" s="161"/>
      <c r="G38" s="161"/>
      <c r="H38" s="161"/>
      <c r="I38" s="161"/>
      <c r="J38" s="161"/>
      <c r="K38" s="161"/>
      <c r="L38" s="161"/>
      <c r="M38" s="161"/>
      <c r="N38" s="161"/>
      <c r="O38" s="161"/>
      <c r="P38" s="161"/>
      <c r="Q38" s="161"/>
      <c r="R38" s="161"/>
      <c r="S38" s="161"/>
      <c r="T38" s="161"/>
      <c r="U38" s="161"/>
      <c r="V38" s="161"/>
      <c r="W38" s="161"/>
      <c r="X38" s="152"/>
      <c r="Y38" s="152"/>
      <c r="Z38" s="152"/>
      <c r="AA38" s="152"/>
      <c r="AB38" s="152"/>
      <c r="AC38" s="152"/>
      <c r="AD38" s="152"/>
      <c r="AE38" s="152"/>
      <c r="AF38" s="152"/>
      <c r="AG38" s="152" t="s">
        <v>299</v>
      </c>
      <c r="AH38" s="152">
        <v>2</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59"/>
      <c r="B39" s="160"/>
      <c r="C39" s="196" t="s">
        <v>597</v>
      </c>
      <c r="D39" s="192"/>
      <c r="E39" s="193">
        <v>96.584999999999994</v>
      </c>
      <c r="F39" s="161"/>
      <c r="G39" s="161"/>
      <c r="H39" s="161"/>
      <c r="I39" s="161"/>
      <c r="J39" s="161"/>
      <c r="K39" s="161"/>
      <c r="L39" s="161"/>
      <c r="M39" s="161"/>
      <c r="N39" s="161"/>
      <c r="O39" s="161"/>
      <c r="P39" s="161"/>
      <c r="Q39" s="161"/>
      <c r="R39" s="161"/>
      <c r="S39" s="161"/>
      <c r="T39" s="161"/>
      <c r="U39" s="161"/>
      <c r="V39" s="161"/>
      <c r="W39" s="161"/>
      <c r="X39" s="152"/>
      <c r="Y39" s="152"/>
      <c r="Z39" s="152"/>
      <c r="AA39" s="152"/>
      <c r="AB39" s="152"/>
      <c r="AC39" s="152"/>
      <c r="AD39" s="152"/>
      <c r="AE39" s="152"/>
      <c r="AF39" s="152"/>
      <c r="AG39" s="152" t="s">
        <v>299</v>
      </c>
      <c r="AH39" s="152">
        <v>2</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59"/>
      <c r="B40" s="160"/>
      <c r="C40" s="196" t="s">
        <v>598</v>
      </c>
      <c r="D40" s="192"/>
      <c r="E40" s="193"/>
      <c r="F40" s="161"/>
      <c r="G40" s="161"/>
      <c r="H40" s="161"/>
      <c r="I40" s="161"/>
      <c r="J40" s="161"/>
      <c r="K40" s="161"/>
      <c r="L40" s="161"/>
      <c r="M40" s="161"/>
      <c r="N40" s="161"/>
      <c r="O40" s="161"/>
      <c r="P40" s="161"/>
      <c r="Q40" s="161"/>
      <c r="R40" s="161"/>
      <c r="S40" s="161"/>
      <c r="T40" s="161"/>
      <c r="U40" s="161"/>
      <c r="V40" s="161"/>
      <c r="W40" s="161"/>
      <c r="X40" s="152"/>
      <c r="Y40" s="152"/>
      <c r="Z40" s="152"/>
      <c r="AA40" s="152"/>
      <c r="AB40" s="152"/>
      <c r="AC40" s="152"/>
      <c r="AD40" s="152"/>
      <c r="AE40" s="152"/>
      <c r="AF40" s="152"/>
      <c r="AG40" s="152" t="s">
        <v>299</v>
      </c>
      <c r="AH40" s="152">
        <v>2</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59"/>
      <c r="B41" s="160"/>
      <c r="C41" s="196" t="s">
        <v>599</v>
      </c>
      <c r="D41" s="192"/>
      <c r="E41" s="193">
        <v>37.695</v>
      </c>
      <c r="F41" s="161"/>
      <c r="G41" s="161"/>
      <c r="H41" s="161"/>
      <c r="I41" s="161"/>
      <c r="J41" s="161"/>
      <c r="K41" s="161"/>
      <c r="L41" s="161"/>
      <c r="M41" s="161"/>
      <c r="N41" s="161"/>
      <c r="O41" s="161"/>
      <c r="P41" s="161"/>
      <c r="Q41" s="161"/>
      <c r="R41" s="161"/>
      <c r="S41" s="161"/>
      <c r="T41" s="161"/>
      <c r="U41" s="161"/>
      <c r="V41" s="161"/>
      <c r="W41" s="161"/>
      <c r="X41" s="152"/>
      <c r="Y41" s="152"/>
      <c r="Z41" s="152"/>
      <c r="AA41" s="152"/>
      <c r="AB41" s="152"/>
      <c r="AC41" s="152"/>
      <c r="AD41" s="152"/>
      <c r="AE41" s="152"/>
      <c r="AF41" s="152"/>
      <c r="AG41" s="152" t="s">
        <v>299</v>
      </c>
      <c r="AH41" s="152">
        <v>2</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59"/>
      <c r="B42" s="160"/>
      <c r="C42" s="196" t="s">
        <v>600</v>
      </c>
      <c r="D42" s="192"/>
      <c r="E42" s="193"/>
      <c r="F42" s="161"/>
      <c r="G42" s="161"/>
      <c r="H42" s="161"/>
      <c r="I42" s="161"/>
      <c r="J42" s="161"/>
      <c r="K42" s="161"/>
      <c r="L42" s="161"/>
      <c r="M42" s="161"/>
      <c r="N42" s="161"/>
      <c r="O42" s="161"/>
      <c r="P42" s="161"/>
      <c r="Q42" s="161"/>
      <c r="R42" s="161"/>
      <c r="S42" s="161"/>
      <c r="T42" s="161"/>
      <c r="U42" s="161"/>
      <c r="V42" s="161"/>
      <c r="W42" s="161"/>
      <c r="X42" s="152"/>
      <c r="Y42" s="152"/>
      <c r="Z42" s="152"/>
      <c r="AA42" s="152"/>
      <c r="AB42" s="152"/>
      <c r="AC42" s="152"/>
      <c r="AD42" s="152"/>
      <c r="AE42" s="152"/>
      <c r="AF42" s="152"/>
      <c r="AG42" s="152" t="s">
        <v>299</v>
      </c>
      <c r="AH42" s="152">
        <v>2</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59"/>
      <c r="B43" s="160"/>
      <c r="C43" s="196" t="s">
        <v>601</v>
      </c>
      <c r="D43" s="192"/>
      <c r="E43" s="193">
        <v>22.71</v>
      </c>
      <c r="F43" s="161"/>
      <c r="G43" s="161"/>
      <c r="H43" s="161"/>
      <c r="I43" s="161"/>
      <c r="J43" s="161"/>
      <c r="K43" s="161"/>
      <c r="L43" s="161"/>
      <c r="M43" s="161"/>
      <c r="N43" s="161"/>
      <c r="O43" s="161"/>
      <c r="P43" s="161"/>
      <c r="Q43" s="161"/>
      <c r="R43" s="161"/>
      <c r="S43" s="161"/>
      <c r="T43" s="161"/>
      <c r="U43" s="161"/>
      <c r="V43" s="161"/>
      <c r="W43" s="161"/>
      <c r="X43" s="152"/>
      <c r="Y43" s="152"/>
      <c r="Z43" s="152"/>
      <c r="AA43" s="152"/>
      <c r="AB43" s="152"/>
      <c r="AC43" s="152"/>
      <c r="AD43" s="152"/>
      <c r="AE43" s="152"/>
      <c r="AF43" s="152"/>
      <c r="AG43" s="152" t="s">
        <v>299</v>
      </c>
      <c r="AH43" s="152">
        <v>2</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59"/>
      <c r="B44" s="160"/>
      <c r="C44" s="196" t="s">
        <v>602</v>
      </c>
      <c r="D44" s="192"/>
      <c r="E44" s="193"/>
      <c r="F44" s="161"/>
      <c r="G44" s="161"/>
      <c r="H44" s="161"/>
      <c r="I44" s="161"/>
      <c r="J44" s="161"/>
      <c r="K44" s="161"/>
      <c r="L44" s="161"/>
      <c r="M44" s="161"/>
      <c r="N44" s="161"/>
      <c r="O44" s="161"/>
      <c r="P44" s="161"/>
      <c r="Q44" s="161"/>
      <c r="R44" s="161"/>
      <c r="S44" s="161"/>
      <c r="T44" s="161"/>
      <c r="U44" s="161"/>
      <c r="V44" s="161"/>
      <c r="W44" s="161"/>
      <c r="X44" s="152"/>
      <c r="Y44" s="152"/>
      <c r="Z44" s="152"/>
      <c r="AA44" s="152"/>
      <c r="AB44" s="152"/>
      <c r="AC44" s="152"/>
      <c r="AD44" s="152"/>
      <c r="AE44" s="152"/>
      <c r="AF44" s="152"/>
      <c r="AG44" s="152" t="s">
        <v>299</v>
      </c>
      <c r="AH44" s="152">
        <v>2</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59"/>
      <c r="B45" s="160"/>
      <c r="C45" s="196" t="s">
        <v>603</v>
      </c>
      <c r="D45" s="192"/>
      <c r="E45" s="193">
        <v>16.815000000000001</v>
      </c>
      <c r="F45" s="161"/>
      <c r="G45" s="161"/>
      <c r="H45" s="161"/>
      <c r="I45" s="161"/>
      <c r="J45" s="161"/>
      <c r="K45" s="161"/>
      <c r="L45" s="161"/>
      <c r="M45" s="161"/>
      <c r="N45" s="161"/>
      <c r="O45" s="161"/>
      <c r="P45" s="161"/>
      <c r="Q45" s="161"/>
      <c r="R45" s="161"/>
      <c r="S45" s="161"/>
      <c r="T45" s="161"/>
      <c r="U45" s="161"/>
      <c r="V45" s="161"/>
      <c r="W45" s="161"/>
      <c r="X45" s="152"/>
      <c r="Y45" s="152"/>
      <c r="Z45" s="152"/>
      <c r="AA45" s="152"/>
      <c r="AB45" s="152"/>
      <c r="AC45" s="152"/>
      <c r="AD45" s="152"/>
      <c r="AE45" s="152"/>
      <c r="AF45" s="152"/>
      <c r="AG45" s="152" t="s">
        <v>299</v>
      </c>
      <c r="AH45" s="152">
        <v>2</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59"/>
      <c r="B46" s="160"/>
      <c r="C46" s="196" t="s">
        <v>604</v>
      </c>
      <c r="D46" s="192"/>
      <c r="E46" s="193"/>
      <c r="F46" s="161"/>
      <c r="G46" s="161"/>
      <c r="H46" s="161"/>
      <c r="I46" s="161"/>
      <c r="J46" s="161"/>
      <c r="K46" s="161"/>
      <c r="L46" s="161"/>
      <c r="M46" s="161"/>
      <c r="N46" s="161"/>
      <c r="O46" s="161"/>
      <c r="P46" s="161"/>
      <c r="Q46" s="161"/>
      <c r="R46" s="161"/>
      <c r="S46" s="161"/>
      <c r="T46" s="161"/>
      <c r="U46" s="161"/>
      <c r="V46" s="161"/>
      <c r="W46" s="161"/>
      <c r="X46" s="152"/>
      <c r="Y46" s="152"/>
      <c r="Z46" s="152"/>
      <c r="AA46" s="152"/>
      <c r="AB46" s="152"/>
      <c r="AC46" s="152"/>
      <c r="AD46" s="152"/>
      <c r="AE46" s="152"/>
      <c r="AF46" s="152"/>
      <c r="AG46" s="152" t="s">
        <v>299</v>
      </c>
      <c r="AH46" s="152">
        <v>2</v>
      </c>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59"/>
      <c r="B47" s="160"/>
      <c r="C47" s="196" t="s">
        <v>605</v>
      </c>
      <c r="D47" s="192"/>
      <c r="E47" s="193">
        <v>24.36</v>
      </c>
      <c r="F47" s="161"/>
      <c r="G47" s="161"/>
      <c r="H47" s="161"/>
      <c r="I47" s="161"/>
      <c r="J47" s="161"/>
      <c r="K47" s="161"/>
      <c r="L47" s="161"/>
      <c r="M47" s="161"/>
      <c r="N47" s="161"/>
      <c r="O47" s="161"/>
      <c r="P47" s="161"/>
      <c r="Q47" s="161"/>
      <c r="R47" s="161"/>
      <c r="S47" s="161"/>
      <c r="T47" s="161"/>
      <c r="U47" s="161"/>
      <c r="V47" s="161"/>
      <c r="W47" s="161"/>
      <c r="X47" s="152"/>
      <c r="Y47" s="152"/>
      <c r="Z47" s="152"/>
      <c r="AA47" s="152"/>
      <c r="AB47" s="152"/>
      <c r="AC47" s="152"/>
      <c r="AD47" s="152"/>
      <c r="AE47" s="152"/>
      <c r="AF47" s="152"/>
      <c r="AG47" s="152" t="s">
        <v>299</v>
      </c>
      <c r="AH47" s="152">
        <v>2</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59"/>
      <c r="B48" s="160"/>
      <c r="C48" s="195" t="s">
        <v>310</v>
      </c>
      <c r="D48" s="192"/>
      <c r="E48" s="193"/>
      <c r="F48" s="161"/>
      <c r="G48" s="161"/>
      <c r="H48" s="161"/>
      <c r="I48" s="161"/>
      <c r="J48" s="161"/>
      <c r="K48" s="161"/>
      <c r="L48" s="161"/>
      <c r="M48" s="161"/>
      <c r="N48" s="161"/>
      <c r="O48" s="161"/>
      <c r="P48" s="161"/>
      <c r="Q48" s="161"/>
      <c r="R48" s="161"/>
      <c r="S48" s="161"/>
      <c r="T48" s="161"/>
      <c r="U48" s="161"/>
      <c r="V48" s="161"/>
      <c r="W48" s="161"/>
      <c r="X48" s="152"/>
      <c r="Y48" s="152"/>
      <c r="Z48" s="152"/>
      <c r="AA48" s="152"/>
      <c r="AB48" s="152"/>
      <c r="AC48" s="152"/>
      <c r="AD48" s="152"/>
      <c r="AE48" s="152"/>
      <c r="AF48" s="152"/>
      <c r="AG48" s="152" t="s">
        <v>299</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59"/>
      <c r="B49" s="160"/>
      <c r="C49" s="194" t="s">
        <v>606</v>
      </c>
      <c r="D49" s="190"/>
      <c r="E49" s="191">
        <v>99.082499999999996</v>
      </c>
      <c r="F49" s="161"/>
      <c r="G49" s="161"/>
      <c r="H49" s="161"/>
      <c r="I49" s="161"/>
      <c r="J49" s="161"/>
      <c r="K49" s="161"/>
      <c r="L49" s="161"/>
      <c r="M49" s="161"/>
      <c r="N49" s="161"/>
      <c r="O49" s="161"/>
      <c r="P49" s="161"/>
      <c r="Q49" s="161"/>
      <c r="R49" s="161"/>
      <c r="S49" s="161"/>
      <c r="T49" s="161"/>
      <c r="U49" s="161"/>
      <c r="V49" s="161"/>
      <c r="W49" s="161"/>
      <c r="X49" s="152"/>
      <c r="Y49" s="152"/>
      <c r="Z49" s="152"/>
      <c r="AA49" s="152"/>
      <c r="AB49" s="152"/>
      <c r="AC49" s="152"/>
      <c r="AD49" s="152"/>
      <c r="AE49" s="152"/>
      <c r="AF49" s="152"/>
      <c r="AG49" s="152" t="s">
        <v>299</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ht="22.5" outlineLevel="1" x14ac:dyDescent="0.2">
      <c r="A50" s="169">
        <v>6</v>
      </c>
      <c r="B50" s="170" t="s">
        <v>607</v>
      </c>
      <c r="C50" s="186" t="s">
        <v>608</v>
      </c>
      <c r="D50" s="171" t="s">
        <v>293</v>
      </c>
      <c r="E50" s="172">
        <v>132.11000000000001</v>
      </c>
      <c r="F50" s="173"/>
      <c r="G50" s="174">
        <f>ROUND(E50*F50,2)</f>
        <v>0</v>
      </c>
      <c r="H50" s="173"/>
      <c r="I50" s="174">
        <f>ROUND(E50*H50,2)</f>
        <v>0</v>
      </c>
      <c r="J50" s="173"/>
      <c r="K50" s="174">
        <f>ROUND(E50*J50,2)</f>
        <v>0</v>
      </c>
      <c r="L50" s="174">
        <v>21</v>
      </c>
      <c r="M50" s="174">
        <f>G50*(1+L50/100)</f>
        <v>0</v>
      </c>
      <c r="N50" s="174">
        <v>9.8999999999999999E-4</v>
      </c>
      <c r="O50" s="174">
        <f>ROUND(E50*N50,2)</f>
        <v>0.13</v>
      </c>
      <c r="P50" s="174">
        <v>0</v>
      </c>
      <c r="Q50" s="174">
        <f>ROUND(E50*P50,2)</f>
        <v>0</v>
      </c>
      <c r="R50" s="174" t="s">
        <v>294</v>
      </c>
      <c r="S50" s="174" t="s">
        <v>261</v>
      </c>
      <c r="T50" s="175" t="s">
        <v>261</v>
      </c>
      <c r="U50" s="161">
        <v>0.23599999999999999</v>
      </c>
      <c r="V50" s="161">
        <f>ROUND(E50*U50,2)</f>
        <v>31.18</v>
      </c>
      <c r="W50" s="161"/>
      <c r="X50" s="152"/>
      <c r="Y50" s="152"/>
      <c r="Z50" s="152"/>
      <c r="AA50" s="152"/>
      <c r="AB50" s="152"/>
      <c r="AC50" s="152"/>
      <c r="AD50" s="152"/>
      <c r="AE50" s="152"/>
      <c r="AF50" s="152"/>
      <c r="AG50" s="152" t="s">
        <v>295</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59"/>
      <c r="B51" s="160"/>
      <c r="C51" s="254" t="s">
        <v>609</v>
      </c>
      <c r="D51" s="255"/>
      <c r="E51" s="255"/>
      <c r="F51" s="255"/>
      <c r="G51" s="255"/>
      <c r="H51" s="161"/>
      <c r="I51" s="161"/>
      <c r="J51" s="161"/>
      <c r="K51" s="161"/>
      <c r="L51" s="161"/>
      <c r="M51" s="161"/>
      <c r="N51" s="161"/>
      <c r="O51" s="161"/>
      <c r="P51" s="161"/>
      <c r="Q51" s="161"/>
      <c r="R51" s="161"/>
      <c r="S51" s="161"/>
      <c r="T51" s="161"/>
      <c r="U51" s="161"/>
      <c r="V51" s="161"/>
      <c r="W51" s="161"/>
      <c r="X51" s="152"/>
      <c r="Y51" s="152"/>
      <c r="Z51" s="152"/>
      <c r="AA51" s="152"/>
      <c r="AB51" s="152"/>
      <c r="AC51" s="152"/>
      <c r="AD51" s="152"/>
      <c r="AE51" s="152"/>
      <c r="AF51" s="152"/>
      <c r="AG51" s="152" t="s">
        <v>297</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59"/>
      <c r="B52" s="160"/>
      <c r="C52" s="195" t="s">
        <v>308</v>
      </c>
      <c r="D52" s="192"/>
      <c r="E52" s="193"/>
      <c r="F52" s="161"/>
      <c r="G52" s="161"/>
      <c r="H52" s="161"/>
      <c r="I52" s="161"/>
      <c r="J52" s="161"/>
      <c r="K52" s="161"/>
      <c r="L52" s="161"/>
      <c r="M52" s="161"/>
      <c r="N52" s="161"/>
      <c r="O52" s="161"/>
      <c r="P52" s="161"/>
      <c r="Q52" s="161"/>
      <c r="R52" s="161"/>
      <c r="S52" s="161"/>
      <c r="T52" s="161"/>
      <c r="U52" s="161"/>
      <c r="V52" s="161"/>
      <c r="W52" s="161"/>
      <c r="X52" s="152"/>
      <c r="Y52" s="152"/>
      <c r="Z52" s="152"/>
      <c r="AA52" s="152"/>
      <c r="AB52" s="152"/>
      <c r="AC52" s="152"/>
      <c r="AD52" s="152"/>
      <c r="AE52" s="152"/>
      <c r="AF52" s="152"/>
      <c r="AG52" s="152" t="s">
        <v>299</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59"/>
      <c r="B53" s="160"/>
      <c r="C53" s="196" t="s">
        <v>596</v>
      </c>
      <c r="D53" s="192"/>
      <c r="E53" s="193"/>
      <c r="F53" s="161"/>
      <c r="G53" s="161"/>
      <c r="H53" s="161"/>
      <c r="I53" s="161"/>
      <c r="J53" s="161"/>
      <c r="K53" s="161"/>
      <c r="L53" s="161"/>
      <c r="M53" s="161"/>
      <c r="N53" s="161"/>
      <c r="O53" s="161"/>
      <c r="P53" s="161"/>
      <c r="Q53" s="161"/>
      <c r="R53" s="161"/>
      <c r="S53" s="161"/>
      <c r="T53" s="161"/>
      <c r="U53" s="161"/>
      <c r="V53" s="161"/>
      <c r="W53" s="161"/>
      <c r="X53" s="152"/>
      <c r="Y53" s="152"/>
      <c r="Z53" s="152"/>
      <c r="AA53" s="152"/>
      <c r="AB53" s="152"/>
      <c r="AC53" s="152"/>
      <c r="AD53" s="152"/>
      <c r="AE53" s="152"/>
      <c r="AF53" s="152"/>
      <c r="AG53" s="152" t="s">
        <v>299</v>
      </c>
      <c r="AH53" s="152">
        <v>2</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59"/>
      <c r="B54" s="160"/>
      <c r="C54" s="196" t="s">
        <v>610</v>
      </c>
      <c r="D54" s="192"/>
      <c r="E54" s="193">
        <v>32.200000000000003</v>
      </c>
      <c r="F54" s="161"/>
      <c r="G54" s="161"/>
      <c r="H54" s="161"/>
      <c r="I54" s="161"/>
      <c r="J54" s="161"/>
      <c r="K54" s="161"/>
      <c r="L54" s="161"/>
      <c r="M54" s="161"/>
      <c r="N54" s="161"/>
      <c r="O54" s="161"/>
      <c r="P54" s="161"/>
      <c r="Q54" s="161"/>
      <c r="R54" s="161"/>
      <c r="S54" s="161"/>
      <c r="T54" s="161"/>
      <c r="U54" s="161"/>
      <c r="V54" s="161"/>
      <c r="W54" s="161"/>
      <c r="X54" s="152"/>
      <c r="Y54" s="152"/>
      <c r="Z54" s="152"/>
      <c r="AA54" s="152"/>
      <c r="AB54" s="152"/>
      <c r="AC54" s="152"/>
      <c r="AD54" s="152"/>
      <c r="AE54" s="152"/>
      <c r="AF54" s="152"/>
      <c r="AG54" s="152" t="s">
        <v>299</v>
      </c>
      <c r="AH54" s="152">
        <v>2</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59"/>
      <c r="B55" s="160"/>
      <c r="C55" s="196" t="s">
        <v>598</v>
      </c>
      <c r="D55" s="192"/>
      <c r="E55" s="193"/>
      <c r="F55" s="161"/>
      <c r="G55" s="161"/>
      <c r="H55" s="161"/>
      <c r="I55" s="161"/>
      <c r="J55" s="161"/>
      <c r="K55" s="161"/>
      <c r="L55" s="161"/>
      <c r="M55" s="161"/>
      <c r="N55" s="161"/>
      <c r="O55" s="161"/>
      <c r="P55" s="161"/>
      <c r="Q55" s="161"/>
      <c r="R55" s="161"/>
      <c r="S55" s="161"/>
      <c r="T55" s="161"/>
      <c r="U55" s="161"/>
      <c r="V55" s="161"/>
      <c r="W55" s="161"/>
      <c r="X55" s="152"/>
      <c r="Y55" s="152"/>
      <c r="Z55" s="152"/>
      <c r="AA55" s="152"/>
      <c r="AB55" s="152"/>
      <c r="AC55" s="152"/>
      <c r="AD55" s="152"/>
      <c r="AE55" s="152"/>
      <c r="AF55" s="152"/>
      <c r="AG55" s="152" t="s">
        <v>299</v>
      </c>
      <c r="AH55" s="152">
        <v>2</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59"/>
      <c r="B56" s="160"/>
      <c r="C56" s="196" t="s">
        <v>611</v>
      </c>
      <c r="D56" s="192"/>
      <c r="E56" s="193">
        <v>12.56</v>
      </c>
      <c r="F56" s="161"/>
      <c r="G56" s="161"/>
      <c r="H56" s="161"/>
      <c r="I56" s="161"/>
      <c r="J56" s="161"/>
      <c r="K56" s="161"/>
      <c r="L56" s="161"/>
      <c r="M56" s="161"/>
      <c r="N56" s="161"/>
      <c r="O56" s="161"/>
      <c r="P56" s="161"/>
      <c r="Q56" s="161"/>
      <c r="R56" s="161"/>
      <c r="S56" s="161"/>
      <c r="T56" s="161"/>
      <c r="U56" s="161"/>
      <c r="V56" s="161"/>
      <c r="W56" s="161"/>
      <c r="X56" s="152"/>
      <c r="Y56" s="152"/>
      <c r="Z56" s="152"/>
      <c r="AA56" s="152"/>
      <c r="AB56" s="152"/>
      <c r="AC56" s="152"/>
      <c r="AD56" s="152"/>
      <c r="AE56" s="152"/>
      <c r="AF56" s="152"/>
      <c r="AG56" s="152" t="s">
        <v>299</v>
      </c>
      <c r="AH56" s="152">
        <v>2</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59"/>
      <c r="B57" s="160"/>
      <c r="C57" s="196" t="s">
        <v>600</v>
      </c>
      <c r="D57" s="192"/>
      <c r="E57" s="193"/>
      <c r="F57" s="161"/>
      <c r="G57" s="161"/>
      <c r="H57" s="161"/>
      <c r="I57" s="161"/>
      <c r="J57" s="161"/>
      <c r="K57" s="161"/>
      <c r="L57" s="161"/>
      <c r="M57" s="161"/>
      <c r="N57" s="161"/>
      <c r="O57" s="161"/>
      <c r="P57" s="161"/>
      <c r="Q57" s="161"/>
      <c r="R57" s="161"/>
      <c r="S57" s="161"/>
      <c r="T57" s="161"/>
      <c r="U57" s="161"/>
      <c r="V57" s="161"/>
      <c r="W57" s="161"/>
      <c r="X57" s="152"/>
      <c r="Y57" s="152"/>
      <c r="Z57" s="152"/>
      <c r="AA57" s="152"/>
      <c r="AB57" s="152"/>
      <c r="AC57" s="152"/>
      <c r="AD57" s="152"/>
      <c r="AE57" s="152"/>
      <c r="AF57" s="152"/>
      <c r="AG57" s="152" t="s">
        <v>299</v>
      </c>
      <c r="AH57" s="152">
        <v>2</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59"/>
      <c r="B58" s="160"/>
      <c r="C58" s="196" t="s">
        <v>612</v>
      </c>
      <c r="D58" s="192"/>
      <c r="E58" s="193">
        <v>7.57</v>
      </c>
      <c r="F58" s="161"/>
      <c r="G58" s="161"/>
      <c r="H58" s="161"/>
      <c r="I58" s="161"/>
      <c r="J58" s="161"/>
      <c r="K58" s="161"/>
      <c r="L58" s="161"/>
      <c r="M58" s="161"/>
      <c r="N58" s="161"/>
      <c r="O58" s="161"/>
      <c r="P58" s="161"/>
      <c r="Q58" s="161"/>
      <c r="R58" s="161"/>
      <c r="S58" s="161"/>
      <c r="T58" s="161"/>
      <c r="U58" s="161"/>
      <c r="V58" s="161"/>
      <c r="W58" s="161"/>
      <c r="X58" s="152"/>
      <c r="Y58" s="152"/>
      <c r="Z58" s="152"/>
      <c r="AA58" s="152"/>
      <c r="AB58" s="152"/>
      <c r="AC58" s="152"/>
      <c r="AD58" s="152"/>
      <c r="AE58" s="152"/>
      <c r="AF58" s="152"/>
      <c r="AG58" s="152" t="s">
        <v>299</v>
      </c>
      <c r="AH58" s="152">
        <v>2</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59"/>
      <c r="B59" s="160"/>
      <c r="C59" s="196" t="s">
        <v>602</v>
      </c>
      <c r="D59" s="192"/>
      <c r="E59" s="193"/>
      <c r="F59" s="161"/>
      <c r="G59" s="161"/>
      <c r="H59" s="161"/>
      <c r="I59" s="161"/>
      <c r="J59" s="161"/>
      <c r="K59" s="161"/>
      <c r="L59" s="161"/>
      <c r="M59" s="161"/>
      <c r="N59" s="161"/>
      <c r="O59" s="161"/>
      <c r="P59" s="161"/>
      <c r="Q59" s="161"/>
      <c r="R59" s="161"/>
      <c r="S59" s="161"/>
      <c r="T59" s="161"/>
      <c r="U59" s="161"/>
      <c r="V59" s="161"/>
      <c r="W59" s="161"/>
      <c r="X59" s="152"/>
      <c r="Y59" s="152"/>
      <c r="Z59" s="152"/>
      <c r="AA59" s="152"/>
      <c r="AB59" s="152"/>
      <c r="AC59" s="152"/>
      <c r="AD59" s="152"/>
      <c r="AE59" s="152"/>
      <c r="AF59" s="152"/>
      <c r="AG59" s="152" t="s">
        <v>299</v>
      </c>
      <c r="AH59" s="152">
        <v>2</v>
      </c>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59"/>
      <c r="B60" s="160"/>
      <c r="C60" s="196" t="s">
        <v>613</v>
      </c>
      <c r="D60" s="192"/>
      <c r="E60" s="193">
        <v>5.61</v>
      </c>
      <c r="F60" s="161"/>
      <c r="G60" s="161"/>
      <c r="H60" s="161"/>
      <c r="I60" s="161"/>
      <c r="J60" s="161"/>
      <c r="K60" s="161"/>
      <c r="L60" s="161"/>
      <c r="M60" s="161"/>
      <c r="N60" s="161"/>
      <c r="O60" s="161"/>
      <c r="P60" s="161"/>
      <c r="Q60" s="161"/>
      <c r="R60" s="161"/>
      <c r="S60" s="161"/>
      <c r="T60" s="161"/>
      <c r="U60" s="161"/>
      <c r="V60" s="161"/>
      <c r="W60" s="161"/>
      <c r="X60" s="152"/>
      <c r="Y60" s="152"/>
      <c r="Z60" s="152"/>
      <c r="AA60" s="152"/>
      <c r="AB60" s="152"/>
      <c r="AC60" s="152"/>
      <c r="AD60" s="152"/>
      <c r="AE60" s="152"/>
      <c r="AF60" s="152"/>
      <c r="AG60" s="152" t="s">
        <v>299</v>
      </c>
      <c r="AH60" s="152">
        <v>2</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59"/>
      <c r="B61" s="160"/>
      <c r="C61" s="196" t="s">
        <v>604</v>
      </c>
      <c r="D61" s="192"/>
      <c r="E61" s="193"/>
      <c r="F61" s="161"/>
      <c r="G61" s="161"/>
      <c r="H61" s="161"/>
      <c r="I61" s="161"/>
      <c r="J61" s="161"/>
      <c r="K61" s="161"/>
      <c r="L61" s="161"/>
      <c r="M61" s="161"/>
      <c r="N61" s="161"/>
      <c r="O61" s="161"/>
      <c r="P61" s="161"/>
      <c r="Q61" s="161"/>
      <c r="R61" s="161"/>
      <c r="S61" s="161"/>
      <c r="T61" s="161"/>
      <c r="U61" s="161"/>
      <c r="V61" s="161"/>
      <c r="W61" s="161"/>
      <c r="X61" s="152"/>
      <c r="Y61" s="152"/>
      <c r="Z61" s="152"/>
      <c r="AA61" s="152"/>
      <c r="AB61" s="152"/>
      <c r="AC61" s="152"/>
      <c r="AD61" s="152"/>
      <c r="AE61" s="152"/>
      <c r="AF61" s="152"/>
      <c r="AG61" s="152" t="s">
        <v>299</v>
      </c>
      <c r="AH61" s="152">
        <v>2</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1" x14ac:dyDescent="0.2">
      <c r="A62" s="159"/>
      <c r="B62" s="160"/>
      <c r="C62" s="196" t="s">
        <v>614</v>
      </c>
      <c r="D62" s="192"/>
      <c r="E62" s="193">
        <v>8.1199999999999992</v>
      </c>
      <c r="F62" s="161"/>
      <c r="G62" s="161"/>
      <c r="H62" s="161"/>
      <c r="I62" s="161"/>
      <c r="J62" s="161"/>
      <c r="K62" s="161"/>
      <c r="L62" s="161"/>
      <c r="M62" s="161"/>
      <c r="N62" s="161"/>
      <c r="O62" s="161"/>
      <c r="P62" s="161"/>
      <c r="Q62" s="161"/>
      <c r="R62" s="161"/>
      <c r="S62" s="161"/>
      <c r="T62" s="161"/>
      <c r="U62" s="161"/>
      <c r="V62" s="161"/>
      <c r="W62" s="161"/>
      <c r="X62" s="152"/>
      <c r="Y62" s="152"/>
      <c r="Z62" s="152"/>
      <c r="AA62" s="152"/>
      <c r="AB62" s="152"/>
      <c r="AC62" s="152"/>
      <c r="AD62" s="152"/>
      <c r="AE62" s="152"/>
      <c r="AF62" s="152"/>
      <c r="AG62" s="152" t="s">
        <v>299</v>
      </c>
      <c r="AH62" s="152">
        <v>2</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59"/>
      <c r="B63" s="160"/>
      <c r="C63" s="195" t="s">
        <v>310</v>
      </c>
      <c r="D63" s="192"/>
      <c r="E63" s="193"/>
      <c r="F63" s="161"/>
      <c r="G63" s="161"/>
      <c r="H63" s="161"/>
      <c r="I63" s="161"/>
      <c r="J63" s="161"/>
      <c r="K63" s="161"/>
      <c r="L63" s="161"/>
      <c r="M63" s="161"/>
      <c r="N63" s="161"/>
      <c r="O63" s="161"/>
      <c r="P63" s="161"/>
      <c r="Q63" s="161"/>
      <c r="R63" s="161"/>
      <c r="S63" s="161"/>
      <c r="T63" s="161"/>
      <c r="U63" s="161"/>
      <c r="V63" s="161"/>
      <c r="W63" s="161"/>
      <c r="X63" s="152"/>
      <c r="Y63" s="152"/>
      <c r="Z63" s="152"/>
      <c r="AA63" s="152"/>
      <c r="AB63" s="152"/>
      <c r="AC63" s="152"/>
      <c r="AD63" s="152"/>
      <c r="AE63" s="152"/>
      <c r="AF63" s="152"/>
      <c r="AG63" s="152" t="s">
        <v>299</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59"/>
      <c r="B64" s="160"/>
      <c r="C64" s="194" t="s">
        <v>615</v>
      </c>
      <c r="D64" s="190"/>
      <c r="E64" s="191">
        <v>132.11000000000001</v>
      </c>
      <c r="F64" s="161"/>
      <c r="G64" s="161"/>
      <c r="H64" s="161"/>
      <c r="I64" s="161"/>
      <c r="J64" s="161"/>
      <c r="K64" s="161"/>
      <c r="L64" s="161"/>
      <c r="M64" s="161"/>
      <c r="N64" s="161"/>
      <c r="O64" s="161"/>
      <c r="P64" s="161"/>
      <c r="Q64" s="161"/>
      <c r="R64" s="161"/>
      <c r="S64" s="161"/>
      <c r="T64" s="161"/>
      <c r="U64" s="161"/>
      <c r="V64" s="161"/>
      <c r="W64" s="161"/>
      <c r="X64" s="152"/>
      <c r="Y64" s="152"/>
      <c r="Z64" s="152"/>
      <c r="AA64" s="152"/>
      <c r="AB64" s="152"/>
      <c r="AC64" s="152"/>
      <c r="AD64" s="152"/>
      <c r="AE64" s="152"/>
      <c r="AF64" s="152"/>
      <c r="AG64" s="152" t="s">
        <v>299</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1" x14ac:dyDescent="0.2">
      <c r="A65" s="169">
        <v>7</v>
      </c>
      <c r="B65" s="170" t="s">
        <v>616</v>
      </c>
      <c r="C65" s="186" t="s">
        <v>617</v>
      </c>
      <c r="D65" s="171" t="s">
        <v>293</v>
      </c>
      <c r="E65" s="172">
        <v>132.11000000000001</v>
      </c>
      <c r="F65" s="173"/>
      <c r="G65" s="174">
        <f>ROUND(E65*F65,2)</f>
        <v>0</v>
      </c>
      <c r="H65" s="173"/>
      <c r="I65" s="174">
        <f>ROUND(E65*H65,2)</f>
        <v>0</v>
      </c>
      <c r="J65" s="173"/>
      <c r="K65" s="174">
        <f>ROUND(E65*J65,2)</f>
        <v>0</v>
      </c>
      <c r="L65" s="174">
        <v>21</v>
      </c>
      <c r="M65" s="174">
        <f>G65*(1+L65/100)</f>
        <v>0</v>
      </c>
      <c r="N65" s="174">
        <v>0</v>
      </c>
      <c r="O65" s="174">
        <f>ROUND(E65*N65,2)</f>
        <v>0</v>
      </c>
      <c r="P65" s="174">
        <v>0</v>
      </c>
      <c r="Q65" s="174">
        <f>ROUND(E65*P65,2)</f>
        <v>0</v>
      </c>
      <c r="R65" s="174" t="s">
        <v>294</v>
      </c>
      <c r="S65" s="174" t="s">
        <v>261</v>
      </c>
      <c r="T65" s="175" t="s">
        <v>261</v>
      </c>
      <c r="U65" s="161">
        <v>7.0000000000000007E-2</v>
      </c>
      <c r="V65" s="161">
        <f>ROUND(E65*U65,2)</f>
        <v>9.25</v>
      </c>
      <c r="W65" s="161"/>
      <c r="X65" s="152"/>
      <c r="Y65" s="152"/>
      <c r="Z65" s="152"/>
      <c r="AA65" s="152"/>
      <c r="AB65" s="152"/>
      <c r="AC65" s="152"/>
      <c r="AD65" s="152"/>
      <c r="AE65" s="152"/>
      <c r="AF65" s="152"/>
      <c r="AG65" s="152" t="s">
        <v>295</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59"/>
      <c r="B66" s="160"/>
      <c r="C66" s="254" t="s">
        <v>618</v>
      </c>
      <c r="D66" s="255"/>
      <c r="E66" s="255"/>
      <c r="F66" s="255"/>
      <c r="G66" s="255"/>
      <c r="H66" s="161"/>
      <c r="I66" s="161"/>
      <c r="J66" s="161"/>
      <c r="K66" s="161"/>
      <c r="L66" s="161"/>
      <c r="M66" s="161"/>
      <c r="N66" s="161"/>
      <c r="O66" s="161"/>
      <c r="P66" s="161"/>
      <c r="Q66" s="161"/>
      <c r="R66" s="161"/>
      <c r="S66" s="161"/>
      <c r="T66" s="161"/>
      <c r="U66" s="161"/>
      <c r="V66" s="161"/>
      <c r="W66" s="161"/>
      <c r="X66" s="152"/>
      <c r="Y66" s="152"/>
      <c r="Z66" s="152"/>
      <c r="AA66" s="152"/>
      <c r="AB66" s="152"/>
      <c r="AC66" s="152"/>
      <c r="AD66" s="152"/>
      <c r="AE66" s="152"/>
      <c r="AF66" s="152"/>
      <c r="AG66" s="152" t="s">
        <v>297</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59"/>
      <c r="B67" s="160"/>
      <c r="C67" s="195" t="s">
        <v>308</v>
      </c>
      <c r="D67" s="192"/>
      <c r="E67" s="193"/>
      <c r="F67" s="161"/>
      <c r="G67" s="161"/>
      <c r="H67" s="161"/>
      <c r="I67" s="161"/>
      <c r="J67" s="161"/>
      <c r="K67" s="161"/>
      <c r="L67" s="161"/>
      <c r="M67" s="161"/>
      <c r="N67" s="161"/>
      <c r="O67" s="161"/>
      <c r="P67" s="161"/>
      <c r="Q67" s="161"/>
      <c r="R67" s="161"/>
      <c r="S67" s="161"/>
      <c r="T67" s="161"/>
      <c r="U67" s="161"/>
      <c r="V67" s="161"/>
      <c r="W67" s="161"/>
      <c r="X67" s="152"/>
      <c r="Y67" s="152"/>
      <c r="Z67" s="152"/>
      <c r="AA67" s="152"/>
      <c r="AB67" s="152"/>
      <c r="AC67" s="152"/>
      <c r="AD67" s="152"/>
      <c r="AE67" s="152"/>
      <c r="AF67" s="152"/>
      <c r="AG67" s="152" t="s">
        <v>299</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59"/>
      <c r="B68" s="160"/>
      <c r="C68" s="196" t="s">
        <v>596</v>
      </c>
      <c r="D68" s="192"/>
      <c r="E68" s="193"/>
      <c r="F68" s="161"/>
      <c r="G68" s="161"/>
      <c r="H68" s="161"/>
      <c r="I68" s="161"/>
      <c r="J68" s="161"/>
      <c r="K68" s="161"/>
      <c r="L68" s="161"/>
      <c r="M68" s="161"/>
      <c r="N68" s="161"/>
      <c r="O68" s="161"/>
      <c r="P68" s="161"/>
      <c r="Q68" s="161"/>
      <c r="R68" s="161"/>
      <c r="S68" s="161"/>
      <c r="T68" s="161"/>
      <c r="U68" s="161"/>
      <c r="V68" s="161"/>
      <c r="W68" s="161"/>
      <c r="X68" s="152"/>
      <c r="Y68" s="152"/>
      <c r="Z68" s="152"/>
      <c r="AA68" s="152"/>
      <c r="AB68" s="152"/>
      <c r="AC68" s="152"/>
      <c r="AD68" s="152"/>
      <c r="AE68" s="152"/>
      <c r="AF68" s="152"/>
      <c r="AG68" s="152" t="s">
        <v>299</v>
      </c>
      <c r="AH68" s="152">
        <v>2</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59"/>
      <c r="B69" s="160"/>
      <c r="C69" s="196" t="s">
        <v>610</v>
      </c>
      <c r="D69" s="192"/>
      <c r="E69" s="193">
        <v>32.200000000000003</v>
      </c>
      <c r="F69" s="161"/>
      <c r="G69" s="161"/>
      <c r="H69" s="161"/>
      <c r="I69" s="161"/>
      <c r="J69" s="161"/>
      <c r="K69" s="161"/>
      <c r="L69" s="161"/>
      <c r="M69" s="161"/>
      <c r="N69" s="161"/>
      <c r="O69" s="161"/>
      <c r="P69" s="161"/>
      <c r="Q69" s="161"/>
      <c r="R69" s="161"/>
      <c r="S69" s="161"/>
      <c r="T69" s="161"/>
      <c r="U69" s="161"/>
      <c r="V69" s="161"/>
      <c r="W69" s="161"/>
      <c r="X69" s="152"/>
      <c r="Y69" s="152"/>
      <c r="Z69" s="152"/>
      <c r="AA69" s="152"/>
      <c r="AB69" s="152"/>
      <c r="AC69" s="152"/>
      <c r="AD69" s="152"/>
      <c r="AE69" s="152"/>
      <c r="AF69" s="152"/>
      <c r="AG69" s="152" t="s">
        <v>299</v>
      </c>
      <c r="AH69" s="152">
        <v>2</v>
      </c>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59"/>
      <c r="B70" s="160"/>
      <c r="C70" s="196" t="s">
        <v>598</v>
      </c>
      <c r="D70" s="192"/>
      <c r="E70" s="193"/>
      <c r="F70" s="161"/>
      <c r="G70" s="161"/>
      <c r="H70" s="161"/>
      <c r="I70" s="161"/>
      <c r="J70" s="161"/>
      <c r="K70" s="161"/>
      <c r="L70" s="161"/>
      <c r="M70" s="161"/>
      <c r="N70" s="161"/>
      <c r="O70" s="161"/>
      <c r="P70" s="161"/>
      <c r="Q70" s="161"/>
      <c r="R70" s="161"/>
      <c r="S70" s="161"/>
      <c r="T70" s="161"/>
      <c r="U70" s="161"/>
      <c r="V70" s="161"/>
      <c r="W70" s="161"/>
      <c r="X70" s="152"/>
      <c r="Y70" s="152"/>
      <c r="Z70" s="152"/>
      <c r="AA70" s="152"/>
      <c r="AB70" s="152"/>
      <c r="AC70" s="152"/>
      <c r="AD70" s="152"/>
      <c r="AE70" s="152"/>
      <c r="AF70" s="152"/>
      <c r="AG70" s="152" t="s">
        <v>299</v>
      </c>
      <c r="AH70" s="152">
        <v>2</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59"/>
      <c r="B71" s="160"/>
      <c r="C71" s="196" t="s">
        <v>611</v>
      </c>
      <c r="D71" s="192"/>
      <c r="E71" s="193">
        <v>12.56</v>
      </c>
      <c r="F71" s="161"/>
      <c r="G71" s="161"/>
      <c r="H71" s="161"/>
      <c r="I71" s="161"/>
      <c r="J71" s="161"/>
      <c r="K71" s="161"/>
      <c r="L71" s="161"/>
      <c r="M71" s="161"/>
      <c r="N71" s="161"/>
      <c r="O71" s="161"/>
      <c r="P71" s="161"/>
      <c r="Q71" s="161"/>
      <c r="R71" s="161"/>
      <c r="S71" s="161"/>
      <c r="T71" s="161"/>
      <c r="U71" s="161"/>
      <c r="V71" s="161"/>
      <c r="W71" s="161"/>
      <c r="X71" s="152"/>
      <c r="Y71" s="152"/>
      <c r="Z71" s="152"/>
      <c r="AA71" s="152"/>
      <c r="AB71" s="152"/>
      <c r="AC71" s="152"/>
      <c r="AD71" s="152"/>
      <c r="AE71" s="152"/>
      <c r="AF71" s="152"/>
      <c r="AG71" s="152" t="s">
        <v>299</v>
      </c>
      <c r="AH71" s="152">
        <v>2</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59"/>
      <c r="B72" s="160"/>
      <c r="C72" s="196" t="s">
        <v>600</v>
      </c>
      <c r="D72" s="192"/>
      <c r="E72" s="193"/>
      <c r="F72" s="161"/>
      <c r="G72" s="161"/>
      <c r="H72" s="161"/>
      <c r="I72" s="161"/>
      <c r="J72" s="161"/>
      <c r="K72" s="161"/>
      <c r="L72" s="161"/>
      <c r="M72" s="161"/>
      <c r="N72" s="161"/>
      <c r="O72" s="161"/>
      <c r="P72" s="161"/>
      <c r="Q72" s="161"/>
      <c r="R72" s="161"/>
      <c r="S72" s="161"/>
      <c r="T72" s="161"/>
      <c r="U72" s="161"/>
      <c r="V72" s="161"/>
      <c r="W72" s="161"/>
      <c r="X72" s="152"/>
      <c r="Y72" s="152"/>
      <c r="Z72" s="152"/>
      <c r="AA72" s="152"/>
      <c r="AB72" s="152"/>
      <c r="AC72" s="152"/>
      <c r="AD72" s="152"/>
      <c r="AE72" s="152"/>
      <c r="AF72" s="152"/>
      <c r="AG72" s="152" t="s">
        <v>299</v>
      </c>
      <c r="AH72" s="152">
        <v>2</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59"/>
      <c r="B73" s="160"/>
      <c r="C73" s="196" t="s">
        <v>612</v>
      </c>
      <c r="D73" s="192"/>
      <c r="E73" s="193">
        <v>7.57</v>
      </c>
      <c r="F73" s="161"/>
      <c r="G73" s="161"/>
      <c r="H73" s="161"/>
      <c r="I73" s="161"/>
      <c r="J73" s="161"/>
      <c r="K73" s="161"/>
      <c r="L73" s="161"/>
      <c r="M73" s="161"/>
      <c r="N73" s="161"/>
      <c r="O73" s="161"/>
      <c r="P73" s="161"/>
      <c r="Q73" s="161"/>
      <c r="R73" s="161"/>
      <c r="S73" s="161"/>
      <c r="T73" s="161"/>
      <c r="U73" s="161"/>
      <c r="V73" s="161"/>
      <c r="W73" s="161"/>
      <c r="X73" s="152"/>
      <c r="Y73" s="152"/>
      <c r="Z73" s="152"/>
      <c r="AA73" s="152"/>
      <c r="AB73" s="152"/>
      <c r="AC73" s="152"/>
      <c r="AD73" s="152"/>
      <c r="AE73" s="152"/>
      <c r="AF73" s="152"/>
      <c r="AG73" s="152" t="s">
        <v>299</v>
      </c>
      <c r="AH73" s="152">
        <v>2</v>
      </c>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1" x14ac:dyDescent="0.2">
      <c r="A74" s="159"/>
      <c r="B74" s="160"/>
      <c r="C74" s="196" t="s">
        <v>602</v>
      </c>
      <c r="D74" s="192"/>
      <c r="E74" s="193"/>
      <c r="F74" s="161"/>
      <c r="G74" s="161"/>
      <c r="H74" s="161"/>
      <c r="I74" s="161"/>
      <c r="J74" s="161"/>
      <c r="K74" s="161"/>
      <c r="L74" s="161"/>
      <c r="M74" s="161"/>
      <c r="N74" s="161"/>
      <c r="O74" s="161"/>
      <c r="P74" s="161"/>
      <c r="Q74" s="161"/>
      <c r="R74" s="161"/>
      <c r="S74" s="161"/>
      <c r="T74" s="161"/>
      <c r="U74" s="161"/>
      <c r="V74" s="161"/>
      <c r="W74" s="161"/>
      <c r="X74" s="152"/>
      <c r="Y74" s="152"/>
      <c r="Z74" s="152"/>
      <c r="AA74" s="152"/>
      <c r="AB74" s="152"/>
      <c r="AC74" s="152"/>
      <c r="AD74" s="152"/>
      <c r="AE74" s="152"/>
      <c r="AF74" s="152"/>
      <c r="AG74" s="152" t="s">
        <v>299</v>
      </c>
      <c r="AH74" s="152">
        <v>2</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59"/>
      <c r="B75" s="160"/>
      <c r="C75" s="196" t="s">
        <v>613</v>
      </c>
      <c r="D75" s="192"/>
      <c r="E75" s="193">
        <v>5.61</v>
      </c>
      <c r="F75" s="161"/>
      <c r="G75" s="161"/>
      <c r="H75" s="161"/>
      <c r="I75" s="161"/>
      <c r="J75" s="161"/>
      <c r="K75" s="161"/>
      <c r="L75" s="161"/>
      <c r="M75" s="161"/>
      <c r="N75" s="161"/>
      <c r="O75" s="161"/>
      <c r="P75" s="161"/>
      <c r="Q75" s="161"/>
      <c r="R75" s="161"/>
      <c r="S75" s="161"/>
      <c r="T75" s="161"/>
      <c r="U75" s="161"/>
      <c r="V75" s="161"/>
      <c r="W75" s="161"/>
      <c r="X75" s="152"/>
      <c r="Y75" s="152"/>
      <c r="Z75" s="152"/>
      <c r="AA75" s="152"/>
      <c r="AB75" s="152"/>
      <c r="AC75" s="152"/>
      <c r="AD75" s="152"/>
      <c r="AE75" s="152"/>
      <c r="AF75" s="152"/>
      <c r="AG75" s="152" t="s">
        <v>299</v>
      </c>
      <c r="AH75" s="152">
        <v>2</v>
      </c>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1" x14ac:dyDescent="0.2">
      <c r="A76" s="159"/>
      <c r="B76" s="160"/>
      <c r="C76" s="196" t="s">
        <v>604</v>
      </c>
      <c r="D76" s="192"/>
      <c r="E76" s="193"/>
      <c r="F76" s="161"/>
      <c r="G76" s="161"/>
      <c r="H76" s="161"/>
      <c r="I76" s="161"/>
      <c r="J76" s="161"/>
      <c r="K76" s="161"/>
      <c r="L76" s="161"/>
      <c r="M76" s="161"/>
      <c r="N76" s="161"/>
      <c r="O76" s="161"/>
      <c r="P76" s="161"/>
      <c r="Q76" s="161"/>
      <c r="R76" s="161"/>
      <c r="S76" s="161"/>
      <c r="T76" s="161"/>
      <c r="U76" s="161"/>
      <c r="V76" s="161"/>
      <c r="W76" s="161"/>
      <c r="X76" s="152"/>
      <c r="Y76" s="152"/>
      <c r="Z76" s="152"/>
      <c r="AA76" s="152"/>
      <c r="AB76" s="152"/>
      <c r="AC76" s="152"/>
      <c r="AD76" s="152"/>
      <c r="AE76" s="152"/>
      <c r="AF76" s="152"/>
      <c r="AG76" s="152" t="s">
        <v>299</v>
      </c>
      <c r="AH76" s="152">
        <v>2</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59"/>
      <c r="B77" s="160"/>
      <c r="C77" s="196" t="s">
        <v>614</v>
      </c>
      <c r="D77" s="192"/>
      <c r="E77" s="193">
        <v>8.1199999999999992</v>
      </c>
      <c r="F77" s="161"/>
      <c r="G77" s="161"/>
      <c r="H77" s="161"/>
      <c r="I77" s="161"/>
      <c r="J77" s="161"/>
      <c r="K77" s="161"/>
      <c r="L77" s="161"/>
      <c r="M77" s="161"/>
      <c r="N77" s="161"/>
      <c r="O77" s="161"/>
      <c r="P77" s="161"/>
      <c r="Q77" s="161"/>
      <c r="R77" s="161"/>
      <c r="S77" s="161"/>
      <c r="T77" s="161"/>
      <c r="U77" s="161"/>
      <c r="V77" s="161"/>
      <c r="W77" s="161"/>
      <c r="X77" s="152"/>
      <c r="Y77" s="152"/>
      <c r="Z77" s="152"/>
      <c r="AA77" s="152"/>
      <c r="AB77" s="152"/>
      <c r="AC77" s="152"/>
      <c r="AD77" s="152"/>
      <c r="AE77" s="152"/>
      <c r="AF77" s="152"/>
      <c r="AG77" s="152" t="s">
        <v>299</v>
      </c>
      <c r="AH77" s="152">
        <v>2</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1" x14ac:dyDescent="0.2">
      <c r="A78" s="159"/>
      <c r="B78" s="160"/>
      <c r="C78" s="195" t="s">
        <v>310</v>
      </c>
      <c r="D78" s="192"/>
      <c r="E78" s="193"/>
      <c r="F78" s="161"/>
      <c r="G78" s="161"/>
      <c r="H78" s="161"/>
      <c r="I78" s="161"/>
      <c r="J78" s="161"/>
      <c r="K78" s="161"/>
      <c r="L78" s="161"/>
      <c r="M78" s="161"/>
      <c r="N78" s="161"/>
      <c r="O78" s="161"/>
      <c r="P78" s="161"/>
      <c r="Q78" s="161"/>
      <c r="R78" s="161"/>
      <c r="S78" s="161"/>
      <c r="T78" s="161"/>
      <c r="U78" s="161"/>
      <c r="V78" s="161"/>
      <c r="W78" s="161"/>
      <c r="X78" s="152"/>
      <c r="Y78" s="152"/>
      <c r="Z78" s="152"/>
      <c r="AA78" s="152"/>
      <c r="AB78" s="152"/>
      <c r="AC78" s="152"/>
      <c r="AD78" s="152"/>
      <c r="AE78" s="152"/>
      <c r="AF78" s="152"/>
      <c r="AG78" s="152" t="s">
        <v>299</v>
      </c>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59"/>
      <c r="B79" s="160"/>
      <c r="C79" s="194" t="s">
        <v>615</v>
      </c>
      <c r="D79" s="190"/>
      <c r="E79" s="191">
        <v>132.11000000000001</v>
      </c>
      <c r="F79" s="161"/>
      <c r="G79" s="161"/>
      <c r="H79" s="161"/>
      <c r="I79" s="161"/>
      <c r="J79" s="161"/>
      <c r="K79" s="161"/>
      <c r="L79" s="161"/>
      <c r="M79" s="161"/>
      <c r="N79" s="161"/>
      <c r="O79" s="161"/>
      <c r="P79" s="161"/>
      <c r="Q79" s="161"/>
      <c r="R79" s="161"/>
      <c r="S79" s="161"/>
      <c r="T79" s="161"/>
      <c r="U79" s="161"/>
      <c r="V79" s="161"/>
      <c r="W79" s="161"/>
      <c r="X79" s="152"/>
      <c r="Y79" s="152"/>
      <c r="Z79" s="152"/>
      <c r="AA79" s="152"/>
      <c r="AB79" s="152"/>
      <c r="AC79" s="152"/>
      <c r="AD79" s="152"/>
      <c r="AE79" s="152"/>
      <c r="AF79" s="152"/>
      <c r="AG79" s="152" t="s">
        <v>299</v>
      </c>
      <c r="AH79" s="152">
        <v>0</v>
      </c>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1" x14ac:dyDescent="0.2">
      <c r="A80" s="169">
        <v>8</v>
      </c>
      <c r="B80" s="170" t="s">
        <v>619</v>
      </c>
      <c r="C80" s="186" t="s">
        <v>620</v>
      </c>
      <c r="D80" s="171" t="s">
        <v>305</v>
      </c>
      <c r="E80" s="172">
        <v>198.16499999999999</v>
      </c>
      <c r="F80" s="173"/>
      <c r="G80" s="174">
        <f>ROUND(E80*F80,2)</f>
        <v>0</v>
      </c>
      <c r="H80" s="173"/>
      <c r="I80" s="174">
        <f>ROUND(E80*H80,2)</f>
        <v>0</v>
      </c>
      <c r="J80" s="173"/>
      <c r="K80" s="174">
        <f>ROUND(E80*J80,2)</f>
        <v>0</v>
      </c>
      <c r="L80" s="174">
        <v>21</v>
      </c>
      <c r="M80" s="174">
        <f>G80*(1+L80/100)</f>
        <v>0</v>
      </c>
      <c r="N80" s="174">
        <v>0</v>
      </c>
      <c r="O80" s="174">
        <f>ROUND(E80*N80,2)</f>
        <v>0</v>
      </c>
      <c r="P80" s="174">
        <v>0</v>
      </c>
      <c r="Q80" s="174">
        <f>ROUND(E80*P80,2)</f>
        <v>0</v>
      </c>
      <c r="R80" s="174" t="s">
        <v>294</v>
      </c>
      <c r="S80" s="174" t="s">
        <v>261</v>
      </c>
      <c r="T80" s="175" t="s">
        <v>261</v>
      </c>
      <c r="U80" s="161">
        <v>3.9E-2</v>
      </c>
      <c r="V80" s="161">
        <f>ROUND(E80*U80,2)</f>
        <v>7.73</v>
      </c>
      <c r="W80" s="161"/>
      <c r="X80" s="152"/>
      <c r="Y80" s="152"/>
      <c r="Z80" s="152"/>
      <c r="AA80" s="152"/>
      <c r="AB80" s="152"/>
      <c r="AC80" s="152"/>
      <c r="AD80" s="152"/>
      <c r="AE80" s="152"/>
      <c r="AF80" s="152"/>
      <c r="AG80" s="152" t="s">
        <v>621</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59"/>
      <c r="B81" s="160"/>
      <c r="C81" s="194" t="s">
        <v>584</v>
      </c>
      <c r="D81" s="190"/>
      <c r="E81" s="191"/>
      <c r="F81" s="161"/>
      <c r="G81" s="161"/>
      <c r="H81" s="161"/>
      <c r="I81" s="161"/>
      <c r="J81" s="161"/>
      <c r="K81" s="161"/>
      <c r="L81" s="161"/>
      <c r="M81" s="161"/>
      <c r="N81" s="161"/>
      <c r="O81" s="161"/>
      <c r="P81" s="161"/>
      <c r="Q81" s="161"/>
      <c r="R81" s="161"/>
      <c r="S81" s="161"/>
      <c r="T81" s="161"/>
      <c r="U81" s="161"/>
      <c r="V81" s="161"/>
      <c r="W81" s="161"/>
      <c r="X81" s="152"/>
      <c r="Y81" s="152"/>
      <c r="Z81" s="152"/>
      <c r="AA81" s="152"/>
      <c r="AB81" s="152"/>
      <c r="AC81" s="152"/>
      <c r="AD81" s="152"/>
      <c r="AE81" s="152"/>
      <c r="AF81" s="152"/>
      <c r="AG81" s="152" t="s">
        <v>299</v>
      </c>
      <c r="AH81" s="152">
        <v>0</v>
      </c>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1" x14ac:dyDescent="0.2">
      <c r="A82" s="159"/>
      <c r="B82" s="160"/>
      <c r="C82" s="194" t="s">
        <v>585</v>
      </c>
      <c r="D82" s="190"/>
      <c r="E82" s="191">
        <v>96.58</v>
      </c>
      <c r="F82" s="161"/>
      <c r="G82" s="161"/>
      <c r="H82" s="161"/>
      <c r="I82" s="161"/>
      <c r="J82" s="161"/>
      <c r="K82" s="161"/>
      <c r="L82" s="161"/>
      <c r="M82" s="161"/>
      <c r="N82" s="161"/>
      <c r="O82" s="161"/>
      <c r="P82" s="161"/>
      <c r="Q82" s="161"/>
      <c r="R82" s="161"/>
      <c r="S82" s="161"/>
      <c r="T82" s="161"/>
      <c r="U82" s="161"/>
      <c r="V82" s="161"/>
      <c r="W82" s="161"/>
      <c r="X82" s="152"/>
      <c r="Y82" s="152"/>
      <c r="Z82" s="152"/>
      <c r="AA82" s="152"/>
      <c r="AB82" s="152"/>
      <c r="AC82" s="152"/>
      <c r="AD82" s="152"/>
      <c r="AE82" s="152"/>
      <c r="AF82" s="152"/>
      <c r="AG82" s="152" t="s">
        <v>299</v>
      </c>
      <c r="AH82" s="152">
        <v>0</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59"/>
      <c r="B83" s="160"/>
      <c r="C83" s="194" t="s">
        <v>586</v>
      </c>
      <c r="D83" s="190"/>
      <c r="E83" s="191"/>
      <c r="F83" s="161"/>
      <c r="G83" s="161"/>
      <c r="H83" s="161"/>
      <c r="I83" s="161"/>
      <c r="J83" s="161"/>
      <c r="K83" s="161"/>
      <c r="L83" s="161"/>
      <c r="M83" s="161"/>
      <c r="N83" s="161"/>
      <c r="O83" s="161"/>
      <c r="P83" s="161"/>
      <c r="Q83" s="161"/>
      <c r="R83" s="161"/>
      <c r="S83" s="161"/>
      <c r="T83" s="161"/>
      <c r="U83" s="161"/>
      <c r="V83" s="161"/>
      <c r="W83" s="161"/>
      <c r="X83" s="152"/>
      <c r="Y83" s="152"/>
      <c r="Z83" s="152"/>
      <c r="AA83" s="152"/>
      <c r="AB83" s="152"/>
      <c r="AC83" s="152"/>
      <c r="AD83" s="152"/>
      <c r="AE83" s="152"/>
      <c r="AF83" s="152"/>
      <c r="AG83" s="152" t="s">
        <v>299</v>
      </c>
      <c r="AH83" s="152">
        <v>0</v>
      </c>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1" x14ac:dyDescent="0.2">
      <c r="A84" s="159"/>
      <c r="B84" s="160"/>
      <c r="C84" s="194" t="s">
        <v>587</v>
      </c>
      <c r="D84" s="190"/>
      <c r="E84" s="191">
        <v>37.700000000000003</v>
      </c>
      <c r="F84" s="161"/>
      <c r="G84" s="161"/>
      <c r="H84" s="161"/>
      <c r="I84" s="161"/>
      <c r="J84" s="161"/>
      <c r="K84" s="161"/>
      <c r="L84" s="161"/>
      <c r="M84" s="161"/>
      <c r="N84" s="161"/>
      <c r="O84" s="161"/>
      <c r="P84" s="161"/>
      <c r="Q84" s="161"/>
      <c r="R84" s="161"/>
      <c r="S84" s="161"/>
      <c r="T84" s="161"/>
      <c r="U84" s="161"/>
      <c r="V84" s="161"/>
      <c r="W84" s="161"/>
      <c r="X84" s="152"/>
      <c r="Y84" s="152"/>
      <c r="Z84" s="152"/>
      <c r="AA84" s="152"/>
      <c r="AB84" s="152"/>
      <c r="AC84" s="152"/>
      <c r="AD84" s="152"/>
      <c r="AE84" s="152"/>
      <c r="AF84" s="152"/>
      <c r="AG84" s="152" t="s">
        <v>299</v>
      </c>
      <c r="AH84" s="152">
        <v>0</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59"/>
      <c r="B85" s="160"/>
      <c r="C85" s="194" t="s">
        <v>588</v>
      </c>
      <c r="D85" s="190"/>
      <c r="E85" s="191"/>
      <c r="F85" s="161"/>
      <c r="G85" s="161"/>
      <c r="H85" s="161"/>
      <c r="I85" s="161"/>
      <c r="J85" s="161"/>
      <c r="K85" s="161"/>
      <c r="L85" s="161"/>
      <c r="M85" s="161"/>
      <c r="N85" s="161"/>
      <c r="O85" s="161"/>
      <c r="P85" s="161"/>
      <c r="Q85" s="161"/>
      <c r="R85" s="161"/>
      <c r="S85" s="161"/>
      <c r="T85" s="161"/>
      <c r="U85" s="161"/>
      <c r="V85" s="161"/>
      <c r="W85" s="161"/>
      <c r="X85" s="152"/>
      <c r="Y85" s="152"/>
      <c r="Z85" s="152"/>
      <c r="AA85" s="152"/>
      <c r="AB85" s="152"/>
      <c r="AC85" s="152"/>
      <c r="AD85" s="152"/>
      <c r="AE85" s="152"/>
      <c r="AF85" s="152"/>
      <c r="AG85" s="152" t="s">
        <v>299</v>
      </c>
      <c r="AH85" s="152">
        <v>0</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59"/>
      <c r="B86" s="160"/>
      <c r="C86" s="194" t="s">
        <v>589</v>
      </c>
      <c r="D86" s="190"/>
      <c r="E86" s="191">
        <v>22.71</v>
      </c>
      <c r="F86" s="161"/>
      <c r="G86" s="161"/>
      <c r="H86" s="161"/>
      <c r="I86" s="161"/>
      <c r="J86" s="161"/>
      <c r="K86" s="161"/>
      <c r="L86" s="161"/>
      <c r="M86" s="161"/>
      <c r="N86" s="161"/>
      <c r="O86" s="161"/>
      <c r="P86" s="161"/>
      <c r="Q86" s="161"/>
      <c r="R86" s="161"/>
      <c r="S86" s="161"/>
      <c r="T86" s="161"/>
      <c r="U86" s="161"/>
      <c r="V86" s="161"/>
      <c r="W86" s="161"/>
      <c r="X86" s="152"/>
      <c r="Y86" s="152"/>
      <c r="Z86" s="152"/>
      <c r="AA86" s="152"/>
      <c r="AB86" s="152"/>
      <c r="AC86" s="152"/>
      <c r="AD86" s="152"/>
      <c r="AE86" s="152"/>
      <c r="AF86" s="152"/>
      <c r="AG86" s="152" t="s">
        <v>299</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1" x14ac:dyDescent="0.2">
      <c r="A87" s="159"/>
      <c r="B87" s="160"/>
      <c r="C87" s="194" t="s">
        <v>590</v>
      </c>
      <c r="D87" s="190"/>
      <c r="E87" s="191"/>
      <c r="F87" s="161"/>
      <c r="G87" s="161"/>
      <c r="H87" s="161"/>
      <c r="I87" s="161"/>
      <c r="J87" s="161"/>
      <c r="K87" s="161"/>
      <c r="L87" s="161"/>
      <c r="M87" s="161"/>
      <c r="N87" s="161"/>
      <c r="O87" s="161"/>
      <c r="P87" s="161"/>
      <c r="Q87" s="161"/>
      <c r="R87" s="161"/>
      <c r="S87" s="161"/>
      <c r="T87" s="161"/>
      <c r="U87" s="161"/>
      <c r="V87" s="161"/>
      <c r="W87" s="161"/>
      <c r="X87" s="152"/>
      <c r="Y87" s="152"/>
      <c r="Z87" s="152"/>
      <c r="AA87" s="152"/>
      <c r="AB87" s="152"/>
      <c r="AC87" s="152"/>
      <c r="AD87" s="152"/>
      <c r="AE87" s="152"/>
      <c r="AF87" s="152"/>
      <c r="AG87" s="152" t="s">
        <v>299</v>
      </c>
      <c r="AH87" s="152">
        <v>0</v>
      </c>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59"/>
      <c r="B88" s="160"/>
      <c r="C88" s="194" t="s">
        <v>591</v>
      </c>
      <c r="D88" s="190"/>
      <c r="E88" s="191">
        <v>16.82</v>
      </c>
      <c r="F88" s="161"/>
      <c r="G88" s="161"/>
      <c r="H88" s="161"/>
      <c r="I88" s="161"/>
      <c r="J88" s="161"/>
      <c r="K88" s="161"/>
      <c r="L88" s="161"/>
      <c r="M88" s="161"/>
      <c r="N88" s="161"/>
      <c r="O88" s="161"/>
      <c r="P88" s="161"/>
      <c r="Q88" s="161"/>
      <c r="R88" s="161"/>
      <c r="S88" s="161"/>
      <c r="T88" s="161"/>
      <c r="U88" s="161"/>
      <c r="V88" s="161"/>
      <c r="W88" s="161"/>
      <c r="X88" s="152"/>
      <c r="Y88" s="152"/>
      <c r="Z88" s="152"/>
      <c r="AA88" s="152"/>
      <c r="AB88" s="152"/>
      <c r="AC88" s="152"/>
      <c r="AD88" s="152"/>
      <c r="AE88" s="152"/>
      <c r="AF88" s="152"/>
      <c r="AG88" s="152" t="s">
        <v>299</v>
      </c>
      <c r="AH88" s="152">
        <v>0</v>
      </c>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1" x14ac:dyDescent="0.2">
      <c r="A89" s="159"/>
      <c r="B89" s="160"/>
      <c r="C89" s="194" t="s">
        <v>592</v>
      </c>
      <c r="D89" s="190"/>
      <c r="E89" s="191"/>
      <c r="F89" s="161"/>
      <c r="G89" s="161"/>
      <c r="H89" s="161"/>
      <c r="I89" s="161"/>
      <c r="J89" s="161"/>
      <c r="K89" s="161"/>
      <c r="L89" s="161"/>
      <c r="M89" s="161"/>
      <c r="N89" s="161"/>
      <c r="O89" s="161"/>
      <c r="P89" s="161"/>
      <c r="Q89" s="161"/>
      <c r="R89" s="161"/>
      <c r="S89" s="161"/>
      <c r="T89" s="161"/>
      <c r="U89" s="161"/>
      <c r="V89" s="161"/>
      <c r="W89" s="161"/>
      <c r="X89" s="152"/>
      <c r="Y89" s="152"/>
      <c r="Z89" s="152"/>
      <c r="AA89" s="152"/>
      <c r="AB89" s="152"/>
      <c r="AC89" s="152"/>
      <c r="AD89" s="152"/>
      <c r="AE89" s="152"/>
      <c r="AF89" s="152"/>
      <c r="AG89" s="152" t="s">
        <v>299</v>
      </c>
      <c r="AH89" s="152">
        <v>0</v>
      </c>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59"/>
      <c r="B90" s="160"/>
      <c r="C90" s="194" t="s">
        <v>593</v>
      </c>
      <c r="D90" s="190"/>
      <c r="E90" s="191">
        <v>24.36</v>
      </c>
      <c r="F90" s="161"/>
      <c r="G90" s="161"/>
      <c r="H90" s="161"/>
      <c r="I90" s="161"/>
      <c r="J90" s="161"/>
      <c r="K90" s="161"/>
      <c r="L90" s="161"/>
      <c r="M90" s="161"/>
      <c r="N90" s="161"/>
      <c r="O90" s="161"/>
      <c r="P90" s="161"/>
      <c r="Q90" s="161"/>
      <c r="R90" s="161"/>
      <c r="S90" s="161"/>
      <c r="T90" s="161"/>
      <c r="U90" s="161"/>
      <c r="V90" s="161"/>
      <c r="W90" s="161"/>
      <c r="X90" s="152"/>
      <c r="Y90" s="152"/>
      <c r="Z90" s="152"/>
      <c r="AA90" s="152"/>
      <c r="AB90" s="152"/>
      <c r="AC90" s="152"/>
      <c r="AD90" s="152"/>
      <c r="AE90" s="152"/>
      <c r="AF90" s="152"/>
      <c r="AG90" s="152" t="s">
        <v>299</v>
      </c>
      <c r="AH90" s="152">
        <v>0</v>
      </c>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1" x14ac:dyDescent="0.2">
      <c r="A91" s="169">
        <v>9</v>
      </c>
      <c r="B91" s="170" t="s">
        <v>469</v>
      </c>
      <c r="C91" s="186" t="s">
        <v>470</v>
      </c>
      <c r="D91" s="171" t="s">
        <v>305</v>
      </c>
      <c r="E91" s="172">
        <v>490.041</v>
      </c>
      <c r="F91" s="173"/>
      <c r="G91" s="174">
        <f>ROUND(E91*F91,2)</f>
        <v>0</v>
      </c>
      <c r="H91" s="173"/>
      <c r="I91" s="174">
        <f>ROUND(E91*H91,2)</f>
        <v>0</v>
      </c>
      <c r="J91" s="173"/>
      <c r="K91" s="174">
        <f>ROUND(E91*J91,2)</f>
        <v>0</v>
      </c>
      <c r="L91" s="174">
        <v>21</v>
      </c>
      <c r="M91" s="174">
        <f>G91*(1+L91/100)</f>
        <v>0</v>
      </c>
      <c r="N91" s="174">
        <v>0</v>
      </c>
      <c r="O91" s="174">
        <f>ROUND(E91*N91,2)</f>
        <v>0</v>
      </c>
      <c r="P91" s="174">
        <v>0</v>
      </c>
      <c r="Q91" s="174">
        <f>ROUND(E91*P91,2)</f>
        <v>0</v>
      </c>
      <c r="R91" s="174" t="s">
        <v>294</v>
      </c>
      <c r="S91" s="174" t="s">
        <v>261</v>
      </c>
      <c r="T91" s="175" t="s">
        <v>261</v>
      </c>
      <c r="U91" s="161">
        <v>0.34499999999999997</v>
      </c>
      <c r="V91" s="161">
        <f>ROUND(E91*U91,2)</f>
        <v>169.06</v>
      </c>
      <c r="W91" s="161"/>
      <c r="X91" s="152"/>
      <c r="Y91" s="152"/>
      <c r="Z91" s="152"/>
      <c r="AA91" s="152"/>
      <c r="AB91" s="152"/>
      <c r="AC91" s="152"/>
      <c r="AD91" s="152"/>
      <c r="AE91" s="152"/>
      <c r="AF91" s="152"/>
      <c r="AG91" s="152" t="s">
        <v>295</v>
      </c>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59"/>
      <c r="B92" s="160"/>
      <c r="C92" s="254" t="s">
        <v>407</v>
      </c>
      <c r="D92" s="255"/>
      <c r="E92" s="255"/>
      <c r="F92" s="255"/>
      <c r="G92" s="255"/>
      <c r="H92" s="161"/>
      <c r="I92" s="161"/>
      <c r="J92" s="161"/>
      <c r="K92" s="161"/>
      <c r="L92" s="161"/>
      <c r="M92" s="161"/>
      <c r="N92" s="161"/>
      <c r="O92" s="161"/>
      <c r="P92" s="161"/>
      <c r="Q92" s="161"/>
      <c r="R92" s="161"/>
      <c r="S92" s="161"/>
      <c r="T92" s="161"/>
      <c r="U92" s="161"/>
      <c r="V92" s="161"/>
      <c r="W92" s="161"/>
      <c r="X92" s="152"/>
      <c r="Y92" s="152"/>
      <c r="Z92" s="152"/>
      <c r="AA92" s="152"/>
      <c r="AB92" s="152"/>
      <c r="AC92" s="152"/>
      <c r="AD92" s="152"/>
      <c r="AE92" s="152"/>
      <c r="AF92" s="152"/>
      <c r="AG92" s="152" t="s">
        <v>297</v>
      </c>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1" x14ac:dyDescent="0.2">
      <c r="A93" s="159"/>
      <c r="B93" s="160"/>
      <c r="C93" s="194" t="s">
        <v>584</v>
      </c>
      <c r="D93" s="190"/>
      <c r="E93" s="191"/>
      <c r="F93" s="161"/>
      <c r="G93" s="161"/>
      <c r="H93" s="161"/>
      <c r="I93" s="161"/>
      <c r="J93" s="161"/>
      <c r="K93" s="161"/>
      <c r="L93" s="161"/>
      <c r="M93" s="161"/>
      <c r="N93" s="161"/>
      <c r="O93" s="161"/>
      <c r="P93" s="161"/>
      <c r="Q93" s="161"/>
      <c r="R93" s="161"/>
      <c r="S93" s="161"/>
      <c r="T93" s="161"/>
      <c r="U93" s="161"/>
      <c r="V93" s="161"/>
      <c r="W93" s="161"/>
      <c r="X93" s="152"/>
      <c r="Y93" s="152"/>
      <c r="Z93" s="152"/>
      <c r="AA93" s="152"/>
      <c r="AB93" s="152"/>
      <c r="AC93" s="152"/>
      <c r="AD93" s="152"/>
      <c r="AE93" s="152"/>
      <c r="AF93" s="152"/>
      <c r="AG93" s="152" t="s">
        <v>299</v>
      </c>
      <c r="AH93" s="152">
        <v>0</v>
      </c>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59"/>
      <c r="B94" s="160"/>
      <c r="C94" s="194" t="s">
        <v>585</v>
      </c>
      <c r="D94" s="190"/>
      <c r="E94" s="191">
        <v>96.58</v>
      </c>
      <c r="F94" s="161"/>
      <c r="G94" s="161"/>
      <c r="H94" s="161"/>
      <c r="I94" s="161"/>
      <c r="J94" s="161"/>
      <c r="K94" s="161"/>
      <c r="L94" s="161"/>
      <c r="M94" s="161"/>
      <c r="N94" s="161"/>
      <c r="O94" s="161"/>
      <c r="P94" s="161"/>
      <c r="Q94" s="161"/>
      <c r="R94" s="161"/>
      <c r="S94" s="161"/>
      <c r="T94" s="161"/>
      <c r="U94" s="161"/>
      <c r="V94" s="161"/>
      <c r="W94" s="161"/>
      <c r="X94" s="152"/>
      <c r="Y94" s="152"/>
      <c r="Z94" s="152"/>
      <c r="AA94" s="152"/>
      <c r="AB94" s="152"/>
      <c r="AC94" s="152"/>
      <c r="AD94" s="152"/>
      <c r="AE94" s="152"/>
      <c r="AF94" s="152"/>
      <c r="AG94" s="152" t="s">
        <v>299</v>
      </c>
      <c r="AH94" s="152">
        <v>0</v>
      </c>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59"/>
      <c r="B95" s="160"/>
      <c r="C95" s="194" t="s">
        <v>586</v>
      </c>
      <c r="D95" s="190"/>
      <c r="E95" s="191"/>
      <c r="F95" s="161"/>
      <c r="G95" s="161"/>
      <c r="H95" s="161"/>
      <c r="I95" s="161"/>
      <c r="J95" s="161"/>
      <c r="K95" s="161"/>
      <c r="L95" s="161"/>
      <c r="M95" s="161"/>
      <c r="N95" s="161"/>
      <c r="O95" s="161"/>
      <c r="P95" s="161"/>
      <c r="Q95" s="161"/>
      <c r="R95" s="161"/>
      <c r="S95" s="161"/>
      <c r="T95" s="161"/>
      <c r="U95" s="161"/>
      <c r="V95" s="161"/>
      <c r="W95" s="161"/>
      <c r="X95" s="152"/>
      <c r="Y95" s="152"/>
      <c r="Z95" s="152"/>
      <c r="AA95" s="152"/>
      <c r="AB95" s="152"/>
      <c r="AC95" s="152"/>
      <c r="AD95" s="152"/>
      <c r="AE95" s="152"/>
      <c r="AF95" s="152"/>
      <c r="AG95" s="152" t="s">
        <v>299</v>
      </c>
      <c r="AH95" s="152">
        <v>0</v>
      </c>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outlineLevel="1" x14ac:dyDescent="0.2">
      <c r="A96" s="159"/>
      <c r="B96" s="160"/>
      <c r="C96" s="194" t="s">
        <v>587</v>
      </c>
      <c r="D96" s="190"/>
      <c r="E96" s="191">
        <v>37.700000000000003</v>
      </c>
      <c r="F96" s="161"/>
      <c r="G96" s="161"/>
      <c r="H96" s="161"/>
      <c r="I96" s="161"/>
      <c r="J96" s="161"/>
      <c r="K96" s="161"/>
      <c r="L96" s="161"/>
      <c r="M96" s="161"/>
      <c r="N96" s="161"/>
      <c r="O96" s="161"/>
      <c r="P96" s="161"/>
      <c r="Q96" s="161"/>
      <c r="R96" s="161"/>
      <c r="S96" s="161"/>
      <c r="T96" s="161"/>
      <c r="U96" s="161"/>
      <c r="V96" s="161"/>
      <c r="W96" s="161"/>
      <c r="X96" s="152"/>
      <c r="Y96" s="152"/>
      <c r="Z96" s="152"/>
      <c r="AA96" s="152"/>
      <c r="AB96" s="152"/>
      <c r="AC96" s="152"/>
      <c r="AD96" s="152"/>
      <c r="AE96" s="152"/>
      <c r="AF96" s="152"/>
      <c r="AG96" s="152" t="s">
        <v>299</v>
      </c>
      <c r="AH96" s="152">
        <v>0</v>
      </c>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59"/>
      <c r="B97" s="160"/>
      <c r="C97" s="194" t="s">
        <v>588</v>
      </c>
      <c r="D97" s="190"/>
      <c r="E97" s="191"/>
      <c r="F97" s="161"/>
      <c r="G97" s="161"/>
      <c r="H97" s="161"/>
      <c r="I97" s="161"/>
      <c r="J97" s="161"/>
      <c r="K97" s="161"/>
      <c r="L97" s="161"/>
      <c r="M97" s="161"/>
      <c r="N97" s="161"/>
      <c r="O97" s="161"/>
      <c r="P97" s="161"/>
      <c r="Q97" s="161"/>
      <c r="R97" s="161"/>
      <c r="S97" s="161"/>
      <c r="T97" s="161"/>
      <c r="U97" s="161"/>
      <c r="V97" s="161"/>
      <c r="W97" s="161"/>
      <c r="X97" s="152"/>
      <c r="Y97" s="152"/>
      <c r="Z97" s="152"/>
      <c r="AA97" s="152"/>
      <c r="AB97" s="152"/>
      <c r="AC97" s="152"/>
      <c r="AD97" s="152"/>
      <c r="AE97" s="152"/>
      <c r="AF97" s="152"/>
      <c r="AG97" s="152" t="s">
        <v>299</v>
      </c>
      <c r="AH97" s="152">
        <v>0</v>
      </c>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59"/>
      <c r="B98" s="160"/>
      <c r="C98" s="194" t="s">
        <v>589</v>
      </c>
      <c r="D98" s="190"/>
      <c r="E98" s="191">
        <v>22.71</v>
      </c>
      <c r="F98" s="161"/>
      <c r="G98" s="161"/>
      <c r="H98" s="161"/>
      <c r="I98" s="161"/>
      <c r="J98" s="161"/>
      <c r="K98" s="161"/>
      <c r="L98" s="161"/>
      <c r="M98" s="161"/>
      <c r="N98" s="161"/>
      <c r="O98" s="161"/>
      <c r="P98" s="161"/>
      <c r="Q98" s="161"/>
      <c r="R98" s="161"/>
      <c r="S98" s="161"/>
      <c r="T98" s="161"/>
      <c r="U98" s="161"/>
      <c r="V98" s="161"/>
      <c r="W98" s="161"/>
      <c r="X98" s="152"/>
      <c r="Y98" s="152"/>
      <c r="Z98" s="152"/>
      <c r="AA98" s="152"/>
      <c r="AB98" s="152"/>
      <c r="AC98" s="152"/>
      <c r="AD98" s="152"/>
      <c r="AE98" s="152"/>
      <c r="AF98" s="152"/>
      <c r="AG98" s="152" t="s">
        <v>299</v>
      </c>
      <c r="AH98" s="152">
        <v>0</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59"/>
      <c r="B99" s="160"/>
      <c r="C99" s="194" t="s">
        <v>590</v>
      </c>
      <c r="D99" s="190"/>
      <c r="E99" s="191"/>
      <c r="F99" s="161"/>
      <c r="G99" s="161"/>
      <c r="H99" s="161"/>
      <c r="I99" s="161"/>
      <c r="J99" s="161"/>
      <c r="K99" s="161"/>
      <c r="L99" s="161"/>
      <c r="M99" s="161"/>
      <c r="N99" s="161"/>
      <c r="O99" s="161"/>
      <c r="P99" s="161"/>
      <c r="Q99" s="161"/>
      <c r="R99" s="161"/>
      <c r="S99" s="161"/>
      <c r="T99" s="161"/>
      <c r="U99" s="161"/>
      <c r="V99" s="161"/>
      <c r="W99" s="161"/>
      <c r="X99" s="152"/>
      <c r="Y99" s="152"/>
      <c r="Z99" s="152"/>
      <c r="AA99" s="152"/>
      <c r="AB99" s="152"/>
      <c r="AC99" s="152"/>
      <c r="AD99" s="152"/>
      <c r="AE99" s="152"/>
      <c r="AF99" s="152"/>
      <c r="AG99" s="152" t="s">
        <v>299</v>
      </c>
      <c r="AH99" s="152">
        <v>0</v>
      </c>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1" x14ac:dyDescent="0.2">
      <c r="A100" s="159"/>
      <c r="B100" s="160"/>
      <c r="C100" s="194" t="s">
        <v>591</v>
      </c>
      <c r="D100" s="190"/>
      <c r="E100" s="191">
        <v>16.82</v>
      </c>
      <c r="F100" s="161"/>
      <c r="G100" s="161"/>
      <c r="H100" s="161"/>
      <c r="I100" s="161"/>
      <c r="J100" s="161"/>
      <c r="K100" s="161"/>
      <c r="L100" s="161"/>
      <c r="M100" s="161"/>
      <c r="N100" s="161"/>
      <c r="O100" s="161"/>
      <c r="P100" s="161"/>
      <c r="Q100" s="161"/>
      <c r="R100" s="161"/>
      <c r="S100" s="161"/>
      <c r="T100" s="161"/>
      <c r="U100" s="161"/>
      <c r="V100" s="161"/>
      <c r="W100" s="161"/>
      <c r="X100" s="152"/>
      <c r="Y100" s="152"/>
      <c r="Z100" s="152"/>
      <c r="AA100" s="152"/>
      <c r="AB100" s="152"/>
      <c r="AC100" s="152"/>
      <c r="AD100" s="152"/>
      <c r="AE100" s="152"/>
      <c r="AF100" s="152"/>
      <c r="AG100" s="152" t="s">
        <v>299</v>
      </c>
      <c r="AH100" s="152">
        <v>0</v>
      </c>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59"/>
      <c r="B101" s="160"/>
      <c r="C101" s="194" t="s">
        <v>592</v>
      </c>
      <c r="D101" s="190"/>
      <c r="E101" s="191"/>
      <c r="F101" s="161"/>
      <c r="G101" s="161"/>
      <c r="H101" s="161"/>
      <c r="I101" s="161"/>
      <c r="J101" s="161"/>
      <c r="K101" s="161"/>
      <c r="L101" s="161"/>
      <c r="M101" s="161"/>
      <c r="N101" s="161"/>
      <c r="O101" s="161"/>
      <c r="P101" s="161"/>
      <c r="Q101" s="161"/>
      <c r="R101" s="161"/>
      <c r="S101" s="161"/>
      <c r="T101" s="161"/>
      <c r="U101" s="161"/>
      <c r="V101" s="161"/>
      <c r="W101" s="161"/>
      <c r="X101" s="152"/>
      <c r="Y101" s="152"/>
      <c r="Z101" s="152"/>
      <c r="AA101" s="152"/>
      <c r="AB101" s="152"/>
      <c r="AC101" s="152"/>
      <c r="AD101" s="152"/>
      <c r="AE101" s="152"/>
      <c r="AF101" s="152"/>
      <c r="AG101" s="152" t="s">
        <v>299</v>
      </c>
      <c r="AH101" s="152">
        <v>0</v>
      </c>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59"/>
      <c r="B102" s="160"/>
      <c r="C102" s="194" t="s">
        <v>593</v>
      </c>
      <c r="D102" s="190"/>
      <c r="E102" s="191">
        <v>24.36</v>
      </c>
      <c r="F102" s="161"/>
      <c r="G102" s="161"/>
      <c r="H102" s="161"/>
      <c r="I102" s="161"/>
      <c r="J102" s="161"/>
      <c r="K102" s="161"/>
      <c r="L102" s="161"/>
      <c r="M102" s="161"/>
      <c r="N102" s="161"/>
      <c r="O102" s="161"/>
      <c r="P102" s="161"/>
      <c r="Q102" s="161"/>
      <c r="R102" s="161"/>
      <c r="S102" s="161"/>
      <c r="T102" s="161"/>
      <c r="U102" s="161"/>
      <c r="V102" s="161"/>
      <c r="W102" s="161"/>
      <c r="X102" s="152"/>
      <c r="Y102" s="152"/>
      <c r="Z102" s="152"/>
      <c r="AA102" s="152"/>
      <c r="AB102" s="152"/>
      <c r="AC102" s="152"/>
      <c r="AD102" s="152"/>
      <c r="AE102" s="152"/>
      <c r="AF102" s="152"/>
      <c r="AG102" s="152" t="s">
        <v>299</v>
      </c>
      <c r="AH102" s="152">
        <v>0</v>
      </c>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59"/>
      <c r="B103" s="160"/>
      <c r="C103" s="194" t="s">
        <v>580</v>
      </c>
      <c r="D103" s="190"/>
      <c r="E103" s="191"/>
      <c r="F103" s="161"/>
      <c r="G103" s="161"/>
      <c r="H103" s="161"/>
      <c r="I103" s="161"/>
      <c r="J103" s="161"/>
      <c r="K103" s="161"/>
      <c r="L103" s="161"/>
      <c r="M103" s="161"/>
      <c r="N103" s="161"/>
      <c r="O103" s="161"/>
      <c r="P103" s="161"/>
      <c r="Q103" s="161"/>
      <c r="R103" s="161"/>
      <c r="S103" s="161"/>
      <c r="T103" s="161"/>
      <c r="U103" s="161"/>
      <c r="V103" s="161"/>
      <c r="W103" s="161"/>
      <c r="X103" s="152"/>
      <c r="Y103" s="152"/>
      <c r="Z103" s="152"/>
      <c r="AA103" s="152"/>
      <c r="AB103" s="152"/>
      <c r="AC103" s="152"/>
      <c r="AD103" s="152"/>
      <c r="AE103" s="152"/>
      <c r="AF103" s="152"/>
      <c r="AG103" s="152" t="s">
        <v>299</v>
      </c>
      <c r="AH103" s="152">
        <v>0</v>
      </c>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1" x14ac:dyDescent="0.2">
      <c r="A104" s="159"/>
      <c r="B104" s="160"/>
      <c r="C104" s="194" t="s">
        <v>581</v>
      </c>
      <c r="D104" s="190"/>
      <c r="E104" s="191">
        <v>8.6999999999999993</v>
      </c>
      <c r="F104" s="161"/>
      <c r="G104" s="161"/>
      <c r="H104" s="161"/>
      <c r="I104" s="161"/>
      <c r="J104" s="161"/>
      <c r="K104" s="161"/>
      <c r="L104" s="161"/>
      <c r="M104" s="161"/>
      <c r="N104" s="161"/>
      <c r="O104" s="161"/>
      <c r="P104" s="161"/>
      <c r="Q104" s="161"/>
      <c r="R104" s="161"/>
      <c r="S104" s="161"/>
      <c r="T104" s="161"/>
      <c r="U104" s="161"/>
      <c r="V104" s="161"/>
      <c r="W104" s="161"/>
      <c r="X104" s="152"/>
      <c r="Y104" s="152"/>
      <c r="Z104" s="152"/>
      <c r="AA104" s="152"/>
      <c r="AB104" s="152"/>
      <c r="AC104" s="152"/>
      <c r="AD104" s="152"/>
      <c r="AE104" s="152"/>
      <c r="AF104" s="152"/>
      <c r="AG104" s="152" t="s">
        <v>299</v>
      </c>
      <c r="AH104" s="152">
        <v>0</v>
      </c>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outlineLevel="1" x14ac:dyDescent="0.2">
      <c r="A105" s="159"/>
      <c r="B105" s="160"/>
      <c r="C105" s="194" t="s">
        <v>574</v>
      </c>
      <c r="D105" s="190"/>
      <c r="E105" s="191"/>
      <c r="F105" s="161"/>
      <c r="G105" s="161"/>
      <c r="H105" s="161"/>
      <c r="I105" s="161"/>
      <c r="J105" s="161"/>
      <c r="K105" s="161"/>
      <c r="L105" s="161"/>
      <c r="M105" s="161"/>
      <c r="N105" s="161"/>
      <c r="O105" s="161"/>
      <c r="P105" s="161"/>
      <c r="Q105" s="161"/>
      <c r="R105" s="161"/>
      <c r="S105" s="161"/>
      <c r="T105" s="161"/>
      <c r="U105" s="161"/>
      <c r="V105" s="161"/>
      <c r="W105" s="161"/>
      <c r="X105" s="152"/>
      <c r="Y105" s="152"/>
      <c r="Z105" s="152"/>
      <c r="AA105" s="152"/>
      <c r="AB105" s="152"/>
      <c r="AC105" s="152"/>
      <c r="AD105" s="152"/>
      <c r="AE105" s="152"/>
      <c r="AF105" s="152"/>
      <c r="AG105" s="152" t="s">
        <v>299</v>
      </c>
      <c r="AH105" s="152">
        <v>0</v>
      </c>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1" x14ac:dyDescent="0.2">
      <c r="A106" s="159"/>
      <c r="B106" s="160"/>
      <c r="C106" s="194" t="s">
        <v>575</v>
      </c>
      <c r="D106" s="190"/>
      <c r="E106" s="191"/>
      <c r="F106" s="161"/>
      <c r="G106" s="161"/>
      <c r="H106" s="161"/>
      <c r="I106" s="161"/>
      <c r="J106" s="161"/>
      <c r="K106" s="161"/>
      <c r="L106" s="161"/>
      <c r="M106" s="161"/>
      <c r="N106" s="161"/>
      <c r="O106" s="161"/>
      <c r="P106" s="161"/>
      <c r="Q106" s="161"/>
      <c r="R106" s="161"/>
      <c r="S106" s="161"/>
      <c r="T106" s="161"/>
      <c r="U106" s="161"/>
      <c r="V106" s="161"/>
      <c r="W106" s="161"/>
      <c r="X106" s="152"/>
      <c r="Y106" s="152"/>
      <c r="Z106" s="152"/>
      <c r="AA106" s="152"/>
      <c r="AB106" s="152"/>
      <c r="AC106" s="152"/>
      <c r="AD106" s="152"/>
      <c r="AE106" s="152"/>
      <c r="AF106" s="152"/>
      <c r="AG106" s="152" t="s">
        <v>299</v>
      </c>
      <c r="AH106" s="152">
        <v>0</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59"/>
      <c r="B107" s="160"/>
      <c r="C107" s="194" t="s">
        <v>576</v>
      </c>
      <c r="D107" s="190"/>
      <c r="E107" s="191">
        <v>283.18</v>
      </c>
      <c r="F107" s="161"/>
      <c r="G107" s="161"/>
      <c r="H107" s="161"/>
      <c r="I107" s="161"/>
      <c r="J107" s="161"/>
      <c r="K107" s="161"/>
      <c r="L107" s="161"/>
      <c r="M107" s="161"/>
      <c r="N107" s="161"/>
      <c r="O107" s="161"/>
      <c r="P107" s="161"/>
      <c r="Q107" s="161"/>
      <c r="R107" s="161"/>
      <c r="S107" s="161"/>
      <c r="T107" s="161"/>
      <c r="U107" s="161"/>
      <c r="V107" s="161"/>
      <c r="W107" s="161"/>
      <c r="X107" s="152"/>
      <c r="Y107" s="152"/>
      <c r="Z107" s="152"/>
      <c r="AA107" s="152"/>
      <c r="AB107" s="152"/>
      <c r="AC107" s="152"/>
      <c r="AD107" s="152"/>
      <c r="AE107" s="152"/>
      <c r="AF107" s="152"/>
      <c r="AG107" s="152" t="s">
        <v>299</v>
      </c>
      <c r="AH107" s="152">
        <v>0</v>
      </c>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ht="22.5" outlineLevel="1" x14ac:dyDescent="0.2">
      <c r="A108" s="169">
        <v>10</v>
      </c>
      <c r="B108" s="170" t="s">
        <v>303</v>
      </c>
      <c r="C108" s="186" t="s">
        <v>304</v>
      </c>
      <c r="D108" s="171" t="s">
        <v>305</v>
      </c>
      <c r="E108" s="172">
        <v>174.64250000000001</v>
      </c>
      <c r="F108" s="173"/>
      <c r="G108" s="174">
        <f>ROUND(E108*F108,2)</f>
        <v>0</v>
      </c>
      <c r="H108" s="173"/>
      <c r="I108" s="174">
        <f>ROUND(E108*H108,2)</f>
        <v>0</v>
      </c>
      <c r="J108" s="173"/>
      <c r="K108" s="174">
        <f>ROUND(E108*J108,2)</f>
        <v>0</v>
      </c>
      <c r="L108" s="174">
        <v>21</v>
      </c>
      <c r="M108" s="174">
        <f>G108*(1+L108/100)</f>
        <v>0</v>
      </c>
      <c r="N108" s="174">
        <v>0</v>
      </c>
      <c r="O108" s="174">
        <f>ROUND(E108*N108,2)</f>
        <v>0</v>
      </c>
      <c r="P108" s="174">
        <v>0</v>
      </c>
      <c r="Q108" s="174">
        <f>ROUND(E108*P108,2)</f>
        <v>0</v>
      </c>
      <c r="R108" s="174" t="s">
        <v>294</v>
      </c>
      <c r="S108" s="174" t="s">
        <v>261</v>
      </c>
      <c r="T108" s="175" t="s">
        <v>261</v>
      </c>
      <c r="U108" s="161">
        <v>1.0999999999999999E-2</v>
      </c>
      <c r="V108" s="161">
        <f>ROUND(E108*U108,2)</f>
        <v>1.92</v>
      </c>
      <c r="W108" s="161"/>
      <c r="X108" s="152"/>
      <c r="Y108" s="152"/>
      <c r="Z108" s="152"/>
      <c r="AA108" s="152"/>
      <c r="AB108" s="152"/>
      <c r="AC108" s="152"/>
      <c r="AD108" s="152"/>
      <c r="AE108" s="152"/>
      <c r="AF108" s="152"/>
      <c r="AG108" s="152" t="s">
        <v>295</v>
      </c>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1" x14ac:dyDescent="0.2">
      <c r="A109" s="159"/>
      <c r="B109" s="160"/>
      <c r="C109" s="254" t="s">
        <v>306</v>
      </c>
      <c r="D109" s="255"/>
      <c r="E109" s="255"/>
      <c r="F109" s="255"/>
      <c r="G109" s="255"/>
      <c r="H109" s="161"/>
      <c r="I109" s="161"/>
      <c r="J109" s="161"/>
      <c r="K109" s="161"/>
      <c r="L109" s="161"/>
      <c r="M109" s="161"/>
      <c r="N109" s="161"/>
      <c r="O109" s="161"/>
      <c r="P109" s="161"/>
      <c r="Q109" s="161"/>
      <c r="R109" s="161"/>
      <c r="S109" s="161"/>
      <c r="T109" s="161"/>
      <c r="U109" s="161"/>
      <c r="V109" s="161"/>
      <c r="W109" s="161"/>
      <c r="X109" s="152"/>
      <c r="Y109" s="152"/>
      <c r="Z109" s="152"/>
      <c r="AA109" s="152"/>
      <c r="AB109" s="152"/>
      <c r="AC109" s="152"/>
      <c r="AD109" s="152"/>
      <c r="AE109" s="152"/>
      <c r="AF109" s="152"/>
      <c r="AG109" s="152" t="s">
        <v>297</v>
      </c>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1" x14ac:dyDescent="0.2">
      <c r="A110" s="159"/>
      <c r="B110" s="160"/>
      <c r="C110" s="194" t="s">
        <v>622</v>
      </c>
      <c r="D110" s="190"/>
      <c r="E110" s="191"/>
      <c r="F110" s="161"/>
      <c r="G110" s="161"/>
      <c r="H110" s="161"/>
      <c r="I110" s="161"/>
      <c r="J110" s="161"/>
      <c r="K110" s="161"/>
      <c r="L110" s="161"/>
      <c r="M110" s="161"/>
      <c r="N110" s="161"/>
      <c r="O110" s="161"/>
      <c r="P110" s="161"/>
      <c r="Q110" s="161"/>
      <c r="R110" s="161"/>
      <c r="S110" s="161"/>
      <c r="T110" s="161"/>
      <c r="U110" s="161"/>
      <c r="V110" s="161"/>
      <c r="W110" s="161"/>
      <c r="X110" s="152"/>
      <c r="Y110" s="152"/>
      <c r="Z110" s="152"/>
      <c r="AA110" s="152"/>
      <c r="AB110" s="152"/>
      <c r="AC110" s="152"/>
      <c r="AD110" s="152"/>
      <c r="AE110" s="152"/>
      <c r="AF110" s="152"/>
      <c r="AG110" s="152" t="s">
        <v>299</v>
      </c>
      <c r="AH110" s="152">
        <v>0</v>
      </c>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59"/>
      <c r="B111" s="160"/>
      <c r="C111" s="194" t="s">
        <v>584</v>
      </c>
      <c r="D111" s="190"/>
      <c r="E111" s="191"/>
      <c r="F111" s="161"/>
      <c r="G111" s="161"/>
      <c r="H111" s="161"/>
      <c r="I111" s="161"/>
      <c r="J111" s="161"/>
      <c r="K111" s="161"/>
      <c r="L111" s="161"/>
      <c r="M111" s="161"/>
      <c r="N111" s="161"/>
      <c r="O111" s="161"/>
      <c r="P111" s="161"/>
      <c r="Q111" s="161"/>
      <c r="R111" s="161"/>
      <c r="S111" s="161"/>
      <c r="T111" s="161"/>
      <c r="U111" s="161"/>
      <c r="V111" s="161"/>
      <c r="W111" s="161"/>
      <c r="X111" s="152"/>
      <c r="Y111" s="152"/>
      <c r="Z111" s="152"/>
      <c r="AA111" s="152"/>
      <c r="AB111" s="152"/>
      <c r="AC111" s="152"/>
      <c r="AD111" s="152"/>
      <c r="AE111" s="152"/>
      <c r="AF111" s="152"/>
      <c r="AG111" s="152" t="s">
        <v>299</v>
      </c>
      <c r="AH111" s="152">
        <v>0</v>
      </c>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59"/>
      <c r="B112" s="160"/>
      <c r="C112" s="194" t="s">
        <v>623</v>
      </c>
      <c r="D112" s="190"/>
      <c r="E112" s="191">
        <v>38.630000000000003</v>
      </c>
      <c r="F112" s="161"/>
      <c r="G112" s="161"/>
      <c r="H112" s="161"/>
      <c r="I112" s="161"/>
      <c r="J112" s="161"/>
      <c r="K112" s="161"/>
      <c r="L112" s="161"/>
      <c r="M112" s="161"/>
      <c r="N112" s="161"/>
      <c r="O112" s="161"/>
      <c r="P112" s="161"/>
      <c r="Q112" s="161"/>
      <c r="R112" s="161"/>
      <c r="S112" s="161"/>
      <c r="T112" s="161"/>
      <c r="U112" s="161"/>
      <c r="V112" s="161"/>
      <c r="W112" s="161"/>
      <c r="X112" s="152"/>
      <c r="Y112" s="152"/>
      <c r="Z112" s="152"/>
      <c r="AA112" s="152"/>
      <c r="AB112" s="152"/>
      <c r="AC112" s="152"/>
      <c r="AD112" s="152"/>
      <c r="AE112" s="152"/>
      <c r="AF112" s="152"/>
      <c r="AG112" s="152" t="s">
        <v>299</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59"/>
      <c r="B113" s="160"/>
      <c r="C113" s="194" t="s">
        <v>586</v>
      </c>
      <c r="D113" s="190"/>
      <c r="E113" s="191"/>
      <c r="F113" s="161"/>
      <c r="G113" s="161"/>
      <c r="H113" s="161"/>
      <c r="I113" s="161"/>
      <c r="J113" s="161"/>
      <c r="K113" s="161"/>
      <c r="L113" s="161"/>
      <c r="M113" s="161"/>
      <c r="N113" s="161"/>
      <c r="O113" s="161"/>
      <c r="P113" s="161"/>
      <c r="Q113" s="161"/>
      <c r="R113" s="161"/>
      <c r="S113" s="161"/>
      <c r="T113" s="161"/>
      <c r="U113" s="161"/>
      <c r="V113" s="161"/>
      <c r="W113" s="161"/>
      <c r="X113" s="152"/>
      <c r="Y113" s="152"/>
      <c r="Z113" s="152"/>
      <c r="AA113" s="152"/>
      <c r="AB113" s="152"/>
      <c r="AC113" s="152"/>
      <c r="AD113" s="152"/>
      <c r="AE113" s="152"/>
      <c r="AF113" s="152"/>
      <c r="AG113" s="152" t="s">
        <v>299</v>
      </c>
      <c r="AH113" s="152">
        <v>0</v>
      </c>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outlineLevel="1" x14ac:dyDescent="0.2">
      <c r="A114" s="159"/>
      <c r="B114" s="160"/>
      <c r="C114" s="194" t="s">
        <v>624</v>
      </c>
      <c r="D114" s="190"/>
      <c r="E114" s="191">
        <v>15.08</v>
      </c>
      <c r="F114" s="161"/>
      <c r="G114" s="161"/>
      <c r="H114" s="161"/>
      <c r="I114" s="161"/>
      <c r="J114" s="161"/>
      <c r="K114" s="161"/>
      <c r="L114" s="161"/>
      <c r="M114" s="161"/>
      <c r="N114" s="161"/>
      <c r="O114" s="161"/>
      <c r="P114" s="161"/>
      <c r="Q114" s="161"/>
      <c r="R114" s="161"/>
      <c r="S114" s="161"/>
      <c r="T114" s="161"/>
      <c r="U114" s="161"/>
      <c r="V114" s="161"/>
      <c r="W114" s="161"/>
      <c r="X114" s="152"/>
      <c r="Y114" s="152"/>
      <c r="Z114" s="152"/>
      <c r="AA114" s="152"/>
      <c r="AB114" s="152"/>
      <c r="AC114" s="152"/>
      <c r="AD114" s="152"/>
      <c r="AE114" s="152"/>
      <c r="AF114" s="152"/>
      <c r="AG114" s="152" t="s">
        <v>299</v>
      </c>
      <c r="AH114" s="152">
        <v>0</v>
      </c>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outlineLevel="1" x14ac:dyDescent="0.2">
      <c r="A115" s="159"/>
      <c r="B115" s="160"/>
      <c r="C115" s="194" t="s">
        <v>588</v>
      </c>
      <c r="D115" s="190"/>
      <c r="E115" s="191"/>
      <c r="F115" s="161"/>
      <c r="G115" s="161"/>
      <c r="H115" s="161"/>
      <c r="I115" s="161"/>
      <c r="J115" s="161"/>
      <c r="K115" s="161"/>
      <c r="L115" s="161"/>
      <c r="M115" s="161"/>
      <c r="N115" s="161"/>
      <c r="O115" s="161"/>
      <c r="P115" s="161"/>
      <c r="Q115" s="161"/>
      <c r="R115" s="161"/>
      <c r="S115" s="161"/>
      <c r="T115" s="161"/>
      <c r="U115" s="161"/>
      <c r="V115" s="161"/>
      <c r="W115" s="161"/>
      <c r="X115" s="152"/>
      <c r="Y115" s="152"/>
      <c r="Z115" s="152"/>
      <c r="AA115" s="152"/>
      <c r="AB115" s="152"/>
      <c r="AC115" s="152"/>
      <c r="AD115" s="152"/>
      <c r="AE115" s="152"/>
      <c r="AF115" s="152"/>
      <c r="AG115" s="152" t="s">
        <v>299</v>
      </c>
      <c r="AH115" s="152">
        <v>0</v>
      </c>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row>
    <row r="116" spans="1:60" outlineLevel="1" x14ac:dyDescent="0.2">
      <c r="A116" s="159"/>
      <c r="B116" s="160"/>
      <c r="C116" s="194" t="s">
        <v>625</v>
      </c>
      <c r="D116" s="190"/>
      <c r="E116" s="191">
        <v>9.08</v>
      </c>
      <c r="F116" s="161"/>
      <c r="G116" s="161"/>
      <c r="H116" s="161"/>
      <c r="I116" s="161"/>
      <c r="J116" s="161"/>
      <c r="K116" s="161"/>
      <c r="L116" s="161"/>
      <c r="M116" s="161"/>
      <c r="N116" s="161"/>
      <c r="O116" s="161"/>
      <c r="P116" s="161"/>
      <c r="Q116" s="161"/>
      <c r="R116" s="161"/>
      <c r="S116" s="161"/>
      <c r="T116" s="161"/>
      <c r="U116" s="161"/>
      <c r="V116" s="161"/>
      <c r="W116" s="161"/>
      <c r="X116" s="152"/>
      <c r="Y116" s="152"/>
      <c r="Z116" s="152"/>
      <c r="AA116" s="152"/>
      <c r="AB116" s="152"/>
      <c r="AC116" s="152"/>
      <c r="AD116" s="152"/>
      <c r="AE116" s="152"/>
      <c r="AF116" s="152"/>
      <c r="AG116" s="152" t="s">
        <v>299</v>
      </c>
      <c r="AH116" s="152">
        <v>0</v>
      </c>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59"/>
      <c r="B117" s="160"/>
      <c r="C117" s="194" t="s">
        <v>590</v>
      </c>
      <c r="D117" s="190"/>
      <c r="E117" s="191"/>
      <c r="F117" s="161"/>
      <c r="G117" s="161"/>
      <c r="H117" s="161"/>
      <c r="I117" s="161"/>
      <c r="J117" s="161"/>
      <c r="K117" s="161"/>
      <c r="L117" s="161"/>
      <c r="M117" s="161"/>
      <c r="N117" s="161"/>
      <c r="O117" s="161"/>
      <c r="P117" s="161"/>
      <c r="Q117" s="161"/>
      <c r="R117" s="161"/>
      <c r="S117" s="161"/>
      <c r="T117" s="161"/>
      <c r="U117" s="161"/>
      <c r="V117" s="161"/>
      <c r="W117" s="161"/>
      <c r="X117" s="152"/>
      <c r="Y117" s="152"/>
      <c r="Z117" s="152"/>
      <c r="AA117" s="152"/>
      <c r="AB117" s="152"/>
      <c r="AC117" s="152"/>
      <c r="AD117" s="152"/>
      <c r="AE117" s="152"/>
      <c r="AF117" s="152"/>
      <c r="AG117" s="152" t="s">
        <v>299</v>
      </c>
      <c r="AH117" s="152">
        <v>0</v>
      </c>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59"/>
      <c r="B118" s="160"/>
      <c r="C118" s="194" t="s">
        <v>626</v>
      </c>
      <c r="D118" s="190"/>
      <c r="E118" s="191">
        <v>6.73</v>
      </c>
      <c r="F118" s="161"/>
      <c r="G118" s="161"/>
      <c r="H118" s="161"/>
      <c r="I118" s="161"/>
      <c r="J118" s="161"/>
      <c r="K118" s="161"/>
      <c r="L118" s="161"/>
      <c r="M118" s="161"/>
      <c r="N118" s="161"/>
      <c r="O118" s="161"/>
      <c r="P118" s="161"/>
      <c r="Q118" s="161"/>
      <c r="R118" s="161"/>
      <c r="S118" s="161"/>
      <c r="T118" s="161"/>
      <c r="U118" s="161"/>
      <c r="V118" s="161"/>
      <c r="W118" s="161"/>
      <c r="X118" s="152"/>
      <c r="Y118" s="152"/>
      <c r="Z118" s="152"/>
      <c r="AA118" s="152"/>
      <c r="AB118" s="152"/>
      <c r="AC118" s="152"/>
      <c r="AD118" s="152"/>
      <c r="AE118" s="152"/>
      <c r="AF118" s="152"/>
      <c r="AG118" s="152" t="s">
        <v>299</v>
      </c>
      <c r="AH118" s="152">
        <v>0</v>
      </c>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outlineLevel="1" x14ac:dyDescent="0.2">
      <c r="A119" s="159"/>
      <c r="B119" s="160"/>
      <c r="C119" s="194" t="s">
        <v>592</v>
      </c>
      <c r="D119" s="190"/>
      <c r="E119" s="191"/>
      <c r="F119" s="161"/>
      <c r="G119" s="161"/>
      <c r="H119" s="161"/>
      <c r="I119" s="161"/>
      <c r="J119" s="161"/>
      <c r="K119" s="161"/>
      <c r="L119" s="161"/>
      <c r="M119" s="161"/>
      <c r="N119" s="161"/>
      <c r="O119" s="161"/>
      <c r="P119" s="161"/>
      <c r="Q119" s="161"/>
      <c r="R119" s="161"/>
      <c r="S119" s="161"/>
      <c r="T119" s="161"/>
      <c r="U119" s="161"/>
      <c r="V119" s="161"/>
      <c r="W119" s="161"/>
      <c r="X119" s="152"/>
      <c r="Y119" s="152"/>
      <c r="Z119" s="152"/>
      <c r="AA119" s="152"/>
      <c r="AB119" s="152"/>
      <c r="AC119" s="152"/>
      <c r="AD119" s="152"/>
      <c r="AE119" s="152"/>
      <c r="AF119" s="152"/>
      <c r="AG119" s="152" t="s">
        <v>299</v>
      </c>
      <c r="AH119" s="152">
        <v>0</v>
      </c>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row>
    <row r="120" spans="1:60" outlineLevel="1" x14ac:dyDescent="0.2">
      <c r="A120" s="159"/>
      <c r="B120" s="160"/>
      <c r="C120" s="194" t="s">
        <v>627</v>
      </c>
      <c r="D120" s="190"/>
      <c r="E120" s="191">
        <v>9.74</v>
      </c>
      <c r="F120" s="161"/>
      <c r="G120" s="161"/>
      <c r="H120" s="161"/>
      <c r="I120" s="161"/>
      <c r="J120" s="161"/>
      <c r="K120" s="161"/>
      <c r="L120" s="161"/>
      <c r="M120" s="161"/>
      <c r="N120" s="161"/>
      <c r="O120" s="161"/>
      <c r="P120" s="161"/>
      <c r="Q120" s="161"/>
      <c r="R120" s="161"/>
      <c r="S120" s="161"/>
      <c r="T120" s="161"/>
      <c r="U120" s="161"/>
      <c r="V120" s="161"/>
      <c r="W120" s="161"/>
      <c r="X120" s="152"/>
      <c r="Y120" s="152"/>
      <c r="Z120" s="152"/>
      <c r="AA120" s="152"/>
      <c r="AB120" s="152"/>
      <c r="AC120" s="152"/>
      <c r="AD120" s="152"/>
      <c r="AE120" s="152"/>
      <c r="AF120" s="152"/>
      <c r="AG120" s="152" t="s">
        <v>299</v>
      </c>
      <c r="AH120" s="152">
        <v>0</v>
      </c>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59"/>
      <c r="B121" s="160"/>
      <c r="C121" s="194" t="s">
        <v>580</v>
      </c>
      <c r="D121" s="190"/>
      <c r="E121" s="191"/>
      <c r="F121" s="161"/>
      <c r="G121" s="161"/>
      <c r="H121" s="161"/>
      <c r="I121" s="161"/>
      <c r="J121" s="161"/>
      <c r="K121" s="161"/>
      <c r="L121" s="161"/>
      <c r="M121" s="161"/>
      <c r="N121" s="161"/>
      <c r="O121" s="161"/>
      <c r="P121" s="161"/>
      <c r="Q121" s="161"/>
      <c r="R121" s="161"/>
      <c r="S121" s="161"/>
      <c r="T121" s="161"/>
      <c r="U121" s="161"/>
      <c r="V121" s="161"/>
      <c r="W121" s="161"/>
      <c r="X121" s="152"/>
      <c r="Y121" s="152"/>
      <c r="Z121" s="152"/>
      <c r="AA121" s="152"/>
      <c r="AB121" s="152"/>
      <c r="AC121" s="152"/>
      <c r="AD121" s="152"/>
      <c r="AE121" s="152"/>
      <c r="AF121" s="152"/>
      <c r="AG121" s="152" t="s">
        <v>299</v>
      </c>
      <c r="AH121" s="152">
        <v>0</v>
      </c>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outlineLevel="1" x14ac:dyDescent="0.2">
      <c r="A122" s="159"/>
      <c r="B122" s="160"/>
      <c r="C122" s="194" t="s">
        <v>581</v>
      </c>
      <c r="D122" s="190"/>
      <c r="E122" s="191">
        <v>8.6999999999999993</v>
      </c>
      <c r="F122" s="161"/>
      <c r="G122" s="161"/>
      <c r="H122" s="161"/>
      <c r="I122" s="161"/>
      <c r="J122" s="161"/>
      <c r="K122" s="161"/>
      <c r="L122" s="161"/>
      <c r="M122" s="161"/>
      <c r="N122" s="161"/>
      <c r="O122" s="161"/>
      <c r="P122" s="161"/>
      <c r="Q122" s="161"/>
      <c r="R122" s="161"/>
      <c r="S122" s="161"/>
      <c r="T122" s="161"/>
      <c r="U122" s="161"/>
      <c r="V122" s="161"/>
      <c r="W122" s="161"/>
      <c r="X122" s="152"/>
      <c r="Y122" s="152"/>
      <c r="Z122" s="152"/>
      <c r="AA122" s="152"/>
      <c r="AB122" s="152"/>
      <c r="AC122" s="152"/>
      <c r="AD122" s="152"/>
      <c r="AE122" s="152"/>
      <c r="AF122" s="152"/>
      <c r="AG122" s="152" t="s">
        <v>299</v>
      </c>
      <c r="AH122" s="152">
        <v>0</v>
      </c>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row>
    <row r="123" spans="1:60" outlineLevel="1" x14ac:dyDescent="0.2">
      <c r="A123" s="159"/>
      <c r="B123" s="160"/>
      <c r="C123" s="194" t="s">
        <v>628</v>
      </c>
      <c r="D123" s="190"/>
      <c r="E123" s="191"/>
      <c r="F123" s="161"/>
      <c r="G123" s="161"/>
      <c r="H123" s="161"/>
      <c r="I123" s="161"/>
      <c r="J123" s="161"/>
      <c r="K123" s="161"/>
      <c r="L123" s="161"/>
      <c r="M123" s="161"/>
      <c r="N123" s="161"/>
      <c r="O123" s="161"/>
      <c r="P123" s="161"/>
      <c r="Q123" s="161"/>
      <c r="R123" s="161"/>
      <c r="S123" s="161"/>
      <c r="T123" s="161"/>
      <c r="U123" s="161"/>
      <c r="V123" s="161"/>
      <c r="W123" s="161"/>
      <c r="X123" s="152"/>
      <c r="Y123" s="152"/>
      <c r="Z123" s="152"/>
      <c r="AA123" s="152"/>
      <c r="AB123" s="152"/>
      <c r="AC123" s="152"/>
      <c r="AD123" s="152"/>
      <c r="AE123" s="152"/>
      <c r="AF123" s="152"/>
      <c r="AG123" s="152" t="s">
        <v>299</v>
      </c>
      <c r="AH123" s="152">
        <v>0</v>
      </c>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59"/>
      <c r="B124" s="160"/>
      <c r="C124" s="194" t="s">
        <v>629</v>
      </c>
      <c r="D124" s="190"/>
      <c r="E124" s="191">
        <v>86.68</v>
      </c>
      <c r="F124" s="161"/>
      <c r="G124" s="161"/>
      <c r="H124" s="161"/>
      <c r="I124" s="161"/>
      <c r="J124" s="161"/>
      <c r="K124" s="161"/>
      <c r="L124" s="161"/>
      <c r="M124" s="161"/>
      <c r="N124" s="161"/>
      <c r="O124" s="161"/>
      <c r="P124" s="161"/>
      <c r="Q124" s="161"/>
      <c r="R124" s="161"/>
      <c r="S124" s="161"/>
      <c r="T124" s="161"/>
      <c r="U124" s="161"/>
      <c r="V124" s="161"/>
      <c r="W124" s="161"/>
      <c r="X124" s="152"/>
      <c r="Y124" s="152"/>
      <c r="Z124" s="152"/>
      <c r="AA124" s="152"/>
      <c r="AB124" s="152"/>
      <c r="AC124" s="152"/>
      <c r="AD124" s="152"/>
      <c r="AE124" s="152"/>
      <c r="AF124" s="152"/>
      <c r="AG124" s="152" t="s">
        <v>299</v>
      </c>
      <c r="AH124" s="152">
        <v>0</v>
      </c>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ht="33.75" outlineLevel="1" x14ac:dyDescent="0.2">
      <c r="A125" s="169">
        <v>11</v>
      </c>
      <c r="B125" s="170" t="s">
        <v>630</v>
      </c>
      <c r="C125" s="186" t="s">
        <v>631</v>
      </c>
      <c r="D125" s="171" t="s">
        <v>305</v>
      </c>
      <c r="E125" s="172">
        <v>1746.425</v>
      </c>
      <c r="F125" s="173"/>
      <c r="G125" s="174">
        <f>ROUND(E125*F125,2)</f>
        <v>0</v>
      </c>
      <c r="H125" s="173"/>
      <c r="I125" s="174">
        <f>ROUND(E125*H125,2)</f>
        <v>0</v>
      </c>
      <c r="J125" s="173"/>
      <c r="K125" s="174">
        <f>ROUND(E125*J125,2)</f>
        <v>0</v>
      </c>
      <c r="L125" s="174">
        <v>21</v>
      </c>
      <c r="M125" s="174">
        <f>G125*(1+L125/100)</f>
        <v>0</v>
      </c>
      <c r="N125" s="174">
        <v>0</v>
      </c>
      <c r="O125" s="174">
        <f>ROUND(E125*N125,2)</f>
        <v>0</v>
      </c>
      <c r="P125" s="174">
        <v>0</v>
      </c>
      <c r="Q125" s="174">
        <f>ROUND(E125*P125,2)</f>
        <v>0</v>
      </c>
      <c r="R125" s="174" t="s">
        <v>294</v>
      </c>
      <c r="S125" s="174" t="s">
        <v>261</v>
      </c>
      <c r="T125" s="175" t="s">
        <v>261</v>
      </c>
      <c r="U125" s="161">
        <v>0</v>
      </c>
      <c r="V125" s="161">
        <f>ROUND(E125*U125,2)</f>
        <v>0</v>
      </c>
      <c r="W125" s="161"/>
      <c r="X125" s="152"/>
      <c r="Y125" s="152"/>
      <c r="Z125" s="152"/>
      <c r="AA125" s="152"/>
      <c r="AB125" s="152"/>
      <c r="AC125" s="152"/>
      <c r="AD125" s="152"/>
      <c r="AE125" s="152"/>
      <c r="AF125" s="152"/>
      <c r="AG125" s="152" t="s">
        <v>295</v>
      </c>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row>
    <row r="126" spans="1:60" outlineLevel="1" x14ac:dyDescent="0.2">
      <c r="A126" s="159"/>
      <c r="B126" s="160"/>
      <c r="C126" s="254" t="s">
        <v>306</v>
      </c>
      <c r="D126" s="255"/>
      <c r="E126" s="255"/>
      <c r="F126" s="255"/>
      <c r="G126" s="255"/>
      <c r="H126" s="161"/>
      <c r="I126" s="161"/>
      <c r="J126" s="161"/>
      <c r="K126" s="161"/>
      <c r="L126" s="161"/>
      <c r="M126" s="161"/>
      <c r="N126" s="161"/>
      <c r="O126" s="161"/>
      <c r="P126" s="161"/>
      <c r="Q126" s="161"/>
      <c r="R126" s="161"/>
      <c r="S126" s="161"/>
      <c r="T126" s="161"/>
      <c r="U126" s="161"/>
      <c r="V126" s="161"/>
      <c r="W126" s="161"/>
      <c r="X126" s="152"/>
      <c r="Y126" s="152"/>
      <c r="Z126" s="152"/>
      <c r="AA126" s="152"/>
      <c r="AB126" s="152"/>
      <c r="AC126" s="152"/>
      <c r="AD126" s="152"/>
      <c r="AE126" s="152"/>
      <c r="AF126" s="152"/>
      <c r="AG126" s="152" t="s">
        <v>297</v>
      </c>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row>
    <row r="127" spans="1:60" outlineLevel="1" x14ac:dyDescent="0.2">
      <c r="A127" s="159"/>
      <c r="B127" s="160"/>
      <c r="C127" s="194" t="s">
        <v>622</v>
      </c>
      <c r="D127" s="190"/>
      <c r="E127" s="191"/>
      <c r="F127" s="161"/>
      <c r="G127" s="161"/>
      <c r="H127" s="161"/>
      <c r="I127" s="161"/>
      <c r="J127" s="161"/>
      <c r="K127" s="161"/>
      <c r="L127" s="161"/>
      <c r="M127" s="161"/>
      <c r="N127" s="161"/>
      <c r="O127" s="161"/>
      <c r="P127" s="161"/>
      <c r="Q127" s="161"/>
      <c r="R127" s="161"/>
      <c r="S127" s="161"/>
      <c r="T127" s="161"/>
      <c r="U127" s="161"/>
      <c r="V127" s="161"/>
      <c r="W127" s="161"/>
      <c r="X127" s="152"/>
      <c r="Y127" s="152"/>
      <c r="Z127" s="152"/>
      <c r="AA127" s="152"/>
      <c r="AB127" s="152"/>
      <c r="AC127" s="152"/>
      <c r="AD127" s="152"/>
      <c r="AE127" s="152"/>
      <c r="AF127" s="152"/>
      <c r="AG127" s="152" t="s">
        <v>299</v>
      </c>
      <c r="AH127" s="152">
        <v>0</v>
      </c>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row>
    <row r="128" spans="1:60" outlineLevel="1" x14ac:dyDescent="0.2">
      <c r="A128" s="159"/>
      <c r="B128" s="160"/>
      <c r="C128" s="195" t="s">
        <v>308</v>
      </c>
      <c r="D128" s="192"/>
      <c r="E128" s="193"/>
      <c r="F128" s="161"/>
      <c r="G128" s="161"/>
      <c r="H128" s="161"/>
      <c r="I128" s="161"/>
      <c r="J128" s="161"/>
      <c r="K128" s="161"/>
      <c r="L128" s="161"/>
      <c r="M128" s="161"/>
      <c r="N128" s="161"/>
      <c r="O128" s="161"/>
      <c r="P128" s="161"/>
      <c r="Q128" s="161"/>
      <c r="R128" s="161"/>
      <c r="S128" s="161"/>
      <c r="T128" s="161"/>
      <c r="U128" s="161"/>
      <c r="V128" s="161"/>
      <c r="W128" s="161"/>
      <c r="X128" s="152"/>
      <c r="Y128" s="152"/>
      <c r="Z128" s="152"/>
      <c r="AA128" s="152"/>
      <c r="AB128" s="152"/>
      <c r="AC128" s="152"/>
      <c r="AD128" s="152"/>
      <c r="AE128" s="152"/>
      <c r="AF128" s="152"/>
      <c r="AG128" s="152" t="s">
        <v>299</v>
      </c>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row>
    <row r="129" spans="1:60" outlineLevel="1" x14ac:dyDescent="0.2">
      <c r="A129" s="159"/>
      <c r="B129" s="160"/>
      <c r="C129" s="196" t="s">
        <v>596</v>
      </c>
      <c r="D129" s="192"/>
      <c r="E129" s="193"/>
      <c r="F129" s="161"/>
      <c r="G129" s="161"/>
      <c r="H129" s="161"/>
      <c r="I129" s="161"/>
      <c r="J129" s="161"/>
      <c r="K129" s="161"/>
      <c r="L129" s="161"/>
      <c r="M129" s="161"/>
      <c r="N129" s="161"/>
      <c r="O129" s="161"/>
      <c r="P129" s="161"/>
      <c r="Q129" s="161"/>
      <c r="R129" s="161"/>
      <c r="S129" s="161"/>
      <c r="T129" s="161"/>
      <c r="U129" s="161"/>
      <c r="V129" s="161"/>
      <c r="W129" s="161"/>
      <c r="X129" s="152"/>
      <c r="Y129" s="152"/>
      <c r="Z129" s="152"/>
      <c r="AA129" s="152"/>
      <c r="AB129" s="152"/>
      <c r="AC129" s="152"/>
      <c r="AD129" s="152"/>
      <c r="AE129" s="152"/>
      <c r="AF129" s="152"/>
      <c r="AG129" s="152" t="s">
        <v>299</v>
      </c>
      <c r="AH129" s="152">
        <v>2</v>
      </c>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row>
    <row r="130" spans="1:60" outlineLevel="1" x14ac:dyDescent="0.2">
      <c r="A130" s="159"/>
      <c r="B130" s="160"/>
      <c r="C130" s="196" t="s">
        <v>632</v>
      </c>
      <c r="D130" s="192"/>
      <c r="E130" s="193">
        <v>38.630000000000003</v>
      </c>
      <c r="F130" s="161"/>
      <c r="G130" s="161"/>
      <c r="H130" s="161"/>
      <c r="I130" s="161"/>
      <c r="J130" s="161"/>
      <c r="K130" s="161"/>
      <c r="L130" s="161"/>
      <c r="M130" s="161"/>
      <c r="N130" s="161"/>
      <c r="O130" s="161"/>
      <c r="P130" s="161"/>
      <c r="Q130" s="161"/>
      <c r="R130" s="161"/>
      <c r="S130" s="161"/>
      <c r="T130" s="161"/>
      <c r="U130" s="161"/>
      <c r="V130" s="161"/>
      <c r="W130" s="161"/>
      <c r="X130" s="152"/>
      <c r="Y130" s="152"/>
      <c r="Z130" s="152"/>
      <c r="AA130" s="152"/>
      <c r="AB130" s="152"/>
      <c r="AC130" s="152"/>
      <c r="AD130" s="152"/>
      <c r="AE130" s="152"/>
      <c r="AF130" s="152"/>
      <c r="AG130" s="152" t="s">
        <v>299</v>
      </c>
      <c r="AH130" s="152">
        <v>2</v>
      </c>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row>
    <row r="131" spans="1:60" outlineLevel="1" x14ac:dyDescent="0.2">
      <c r="A131" s="159"/>
      <c r="B131" s="160"/>
      <c r="C131" s="196" t="s">
        <v>598</v>
      </c>
      <c r="D131" s="192"/>
      <c r="E131" s="193"/>
      <c r="F131" s="161"/>
      <c r="G131" s="161"/>
      <c r="H131" s="161"/>
      <c r="I131" s="161"/>
      <c r="J131" s="161"/>
      <c r="K131" s="161"/>
      <c r="L131" s="161"/>
      <c r="M131" s="161"/>
      <c r="N131" s="161"/>
      <c r="O131" s="161"/>
      <c r="P131" s="161"/>
      <c r="Q131" s="161"/>
      <c r="R131" s="161"/>
      <c r="S131" s="161"/>
      <c r="T131" s="161"/>
      <c r="U131" s="161"/>
      <c r="V131" s="161"/>
      <c r="W131" s="161"/>
      <c r="X131" s="152"/>
      <c r="Y131" s="152"/>
      <c r="Z131" s="152"/>
      <c r="AA131" s="152"/>
      <c r="AB131" s="152"/>
      <c r="AC131" s="152"/>
      <c r="AD131" s="152"/>
      <c r="AE131" s="152"/>
      <c r="AF131" s="152"/>
      <c r="AG131" s="152" t="s">
        <v>299</v>
      </c>
      <c r="AH131" s="152">
        <v>2</v>
      </c>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row>
    <row r="132" spans="1:60" outlineLevel="1" x14ac:dyDescent="0.2">
      <c r="A132" s="159"/>
      <c r="B132" s="160"/>
      <c r="C132" s="196" t="s">
        <v>633</v>
      </c>
      <c r="D132" s="192"/>
      <c r="E132" s="193">
        <v>15.08</v>
      </c>
      <c r="F132" s="161"/>
      <c r="G132" s="161"/>
      <c r="H132" s="161"/>
      <c r="I132" s="161"/>
      <c r="J132" s="161"/>
      <c r="K132" s="161"/>
      <c r="L132" s="161"/>
      <c r="M132" s="161"/>
      <c r="N132" s="161"/>
      <c r="O132" s="161"/>
      <c r="P132" s="161"/>
      <c r="Q132" s="161"/>
      <c r="R132" s="161"/>
      <c r="S132" s="161"/>
      <c r="T132" s="161"/>
      <c r="U132" s="161"/>
      <c r="V132" s="161"/>
      <c r="W132" s="161"/>
      <c r="X132" s="152"/>
      <c r="Y132" s="152"/>
      <c r="Z132" s="152"/>
      <c r="AA132" s="152"/>
      <c r="AB132" s="152"/>
      <c r="AC132" s="152"/>
      <c r="AD132" s="152"/>
      <c r="AE132" s="152"/>
      <c r="AF132" s="152"/>
      <c r="AG132" s="152" t="s">
        <v>299</v>
      </c>
      <c r="AH132" s="152">
        <v>2</v>
      </c>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row>
    <row r="133" spans="1:60" outlineLevel="1" x14ac:dyDescent="0.2">
      <c r="A133" s="159"/>
      <c r="B133" s="160"/>
      <c r="C133" s="196" t="s">
        <v>600</v>
      </c>
      <c r="D133" s="192"/>
      <c r="E133" s="193"/>
      <c r="F133" s="161"/>
      <c r="G133" s="161"/>
      <c r="H133" s="161"/>
      <c r="I133" s="161"/>
      <c r="J133" s="161"/>
      <c r="K133" s="161"/>
      <c r="L133" s="161"/>
      <c r="M133" s="161"/>
      <c r="N133" s="161"/>
      <c r="O133" s="161"/>
      <c r="P133" s="161"/>
      <c r="Q133" s="161"/>
      <c r="R133" s="161"/>
      <c r="S133" s="161"/>
      <c r="T133" s="161"/>
      <c r="U133" s="161"/>
      <c r="V133" s="161"/>
      <c r="W133" s="161"/>
      <c r="X133" s="152"/>
      <c r="Y133" s="152"/>
      <c r="Z133" s="152"/>
      <c r="AA133" s="152"/>
      <c r="AB133" s="152"/>
      <c r="AC133" s="152"/>
      <c r="AD133" s="152"/>
      <c r="AE133" s="152"/>
      <c r="AF133" s="152"/>
      <c r="AG133" s="152" t="s">
        <v>299</v>
      </c>
      <c r="AH133" s="152">
        <v>2</v>
      </c>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row>
    <row r="134" spans="1:60" outlineLevel="1" x14ac:dyDescent="0.2">
      <c r="A134" s="159"/>
      <c r="B134" s="160"/>
      <c r="C134" s="196" t="s">
        <v>634</v>
      </c>
      <c r="D134" s="192"/>
      <c r="E134" s="193">
        <v>9.08</v>
      </c>
      <c r="F134" s="161"/>
      <c r="G134" s="161"/>
      <c r="H134" s="161"/>
      <c r="I134" s="161"/>
      <c r="J134" s="161"/>
      <c r="K134" s="161"/>
      <c r="L134" s="161"/>
      <c r="M134" s="161"/>
      <c r="N134" s="161"/>
      <c r="O134" s="161"/>
      <c r="P134" s="161"/>
      <c r="Q134" s="161"/>
      <c r="R134" s="161"/>
      <c r="S134" s="161"/>
      <c r="T134" s="161"/>
      <c r="U134" s="161"/>
      <c r="V134" s="161"/>
      <c r="W134" s="161"/>
      <c r="X134" s="152"/>
      <c r="Y134" s="152"/>
      <c r="Z134" s="152"/>
      <c r="AA134" s="152"/>
      <c r="AB134" s="152"/>
      <c r="AC134" s="152"/>
      <c r="AD134" s="152"/>
      <c r="AE134" s="152"/>
      <c r="AF134" s="152"/>
      <c r="AG134" s="152" t="s">
        <v>299</v>
      </c>
      <c r="AH134" s="152">
        <v>2</v>
      </c>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row>
    <row r="135" spans="1:60" outlineLevel="1" x14ac:dyDescent="0.2">
      <c r="A135" s="159"/>
      <c r="B135" s="160"/>
      <c r="C135" s="196" t="s">
        <v>602</v>
      </c>
      <c r="D135" s="192"/>
      <c r="E135" s="193"/>
      <c r="F135" s="161"/>
      <c r="G135" s="161"/>
      <c r="H135" s="161"/>
      <c r="I135" s="161"/>
      <c r="J135" s="161"/>
      <c r="K135" s="161"/>
      <c r="L135" s="161"/>
      <c r="M135" s="161"/>
      <c r="N135" s="161"/>
      <c r="O135" s="161"/>
      <c r="P135" s="161"/>
      <c r="Q135" s="161"/>
      <c r="R135" s="161"/>
      <c r="S135" s="161"/>
      <c r="T135" s="161"/>
      <c r="U135" s="161"/>
      <c r="V135" s="161"/>
      <c r="W135" s="161"/>
      <c r="X135" s="152"/>
      <c r="Y135" s="152"/>
      <c r="Z135" s="152"/>
      <c r="AA135" s="152"/>
      <c r="AB135" s="152"/>
      <c r="AC135" s="152"/>
      <c r="AD135" s="152"/>
      <c r="AE135" s="152"/>
      <c r="AF135" s="152"/>
      <c r="AG135" s="152" t="s">
        <v>299</v>
      </c>
      <c r="AH135" s="152">
        <v>2</v>
      </c>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row>
    <row r="136" spans="1:60" outlineLevel="1" x14ac:dyDescent="0.2">
      <c r="A136" s="159"/>
      <c r="B136" s="160"/>
      <c r="C136" s="196" t="s">
        <v>635</v>
      </c>
      <c r="D136" s="192"/>
      <c r="E136" s="193">
        <v>6.73</v>
      </c>
      <c r="F136" s="161"/>
      <c r="G136" s="161"/>
      <c r="H136" s="161"/>
      <c r="I136" s="161"/>
      <c r="J136" s="161"/>
      <c r="K136" s="161"/>
      <c r="L136" s="161"/>
      <c r="M136" s="161"/>
      <c r="N136" s="161"/>
      <c r="O136" s="161"/>
      <c r="P136" s="161"/>
      <c r="Q136" s="161"/>
      <c r="R136" s="161"/>
      <c r="S136" s="161"/>
      <c r="T136" s="161"/>
      <c r="U136" s="161"/>
      <c r="V136" s="161"/>
      <c r="W136" s="161"/>
      <c r="X136" s="152"/>
      <c r="Y136" s="152"/>
      <c r="Z136" s="152"/>
      <c r="AA136" s="152"/>
      <c r="AB136" s="152"/>
      <c r="AC136" s="152"/>
      <c r="AD136" s="152"/>
      <c r="AE136" s="152"/>
      <c r="AF136" s="152"/>
      <c r="AG136" s="152" t="s">
        <v>299</v>
      </c>
      <c r="AH136" s="152">
        <v>2</v>
      </c>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row>
    <row r="137" spans="1:60" outlineLevel="1" x14ac:dyDescent="0.2">
      <c r="A137" s="159"/>
      <c r="B137" s="160"/>
      <c r="C137" s="196" t="s">
        <v>604</v>
      </c>
      <c r="D137" s="192"/>
      <c r="E137" s="193"/>
      <c r="F137" s="161"/>
      <c r="G137" s="161"/>
      <c r="H137" s="161"/>
      <c r="I137" s="161"/>
      <c r="J137" s="161"/>
      <c r="K137" s="161"/>
      <c r="L137" s="161"/>
      <c r="M137" s="161"/>
      <c r="N137" s="161"/>
      <c r="O137" s="161"/>
      <c r="P137" s="161"/>
      <c r="Q137" s="161"/>
      <c r="R137" s="161"/>
      <c r="S137" s="161"/>
      <c r="T137" s="161"/>
      <c r="U137" s="161"/>
      <c r="V137" s="161"/>
      <c r="W137" s="161"/>
      <c r="X137" s="152"/>
      <c r="Y137" s="152"/>
      <c r="Z137" s="152"/>
      <c r="AA137" s="152"/>
      <c r="AB137" s="152"/>
      <c r="AC137" s="152"/>
      <c r="AD137" s="152"/>
      <c r="AE137" s="152"/>
      <c r="AF137" s="152"/>
      <c r="AG137" s="152" t="s">
        <v>299</v>
      </c>
      <c r="AH137" s="152">
        <v>2</v>
      </c>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row>
    <row r="138" spans="1:60" outlineLevel="1" x14ac:dyDescent="0.2">
      <c r="A138" s="159"/>
      <c r="B138" s="160"/>
      <c r="C138" s="196" t="s">
        <v>636</v>
      </c>
      <c r="D138" s="192"/>
      <c r="E138" s="193">
        <v>9.74</v>
      </c>
      <c r="F138" s="161"/>
      <c r="G138" s="161"/>
      <c r="H138" s="161"/>
      <c r="I138" s="161"/>
      <c r="J138" s="161"/>
      <c r="K138" s="161"/>
      <c r="L138" s="161"/>
      <c r="M138" s="161"/>
      <c r="N138" s="161"/>
      <c r="O138" s="161"/>
      <c r="P138" s="161"/>
      <c r="Q138" s="161"/>
      <c r="R138" s="161"/>
      <c r="S138" s="161"/>
      <c r="T138" s="161"/>
      <c r="U138" s="161"/>
      <c r="V138" s="161"/>
      <c r="W138" s="161"/>
      <c r="X138" s="152"/>
      <c r="Y138" s="152"/>
      <c r="Z138" s="152"/>
      <c r="AA138" s="152"/>
      <c r="AB138" s="152"/>
      <c r="AC138" s="152"/>
      <c r="AD138" s="152"/>
      <c r="AE138" s="152"/>
      <c r="AF138" s="152"/>
      <c r="AG138" s="152" t="s">
        <v>299</v>
      </c>
      <c r="AH138" s="152">
        <v>2</v>
      </c>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row>
    <row r="139" spans="1:60" outlineLevel="1" x14ac:dyDescent="0.2">
      <c r="A139" s="159"/>
      <c r="B139" s="160"/>
      <c r="C139" s="195" t="s">
        <v>310</v>
      </c>
      <c r="D139" s="192"/>
      <c r="E139" s="193"/>
      <c r="F139" s="161"/>
      <c r="G139" s="161"/>
      <c r="H139" s="161"/>
      <c r="I139" s="161"/>
      <c r="J139" s="161"/>
      <c r="K139" s="161"/>
      <c r="L139" s="161"/>
      <c r="M139" s="161"/>
      <c r="N139" s="161"/>
      <c r="O139" s="161"/>
      <c r="P139" s="161"/>
      <c r="Q139" s="161"/>
      <c r="R139" s="161"/>
      <c r="S139" s="161"/>
      <c r="T139" s="161"/>
      <c r="U139" s="161"/>
      <c r="V139" s="161"/>
      <c r="W139" s="161"/>
      <c r="X139" s="152"/>
      <c r="Y139" s="152"/>
      <c r="Z139" s="152"/>
      <c r="AA139" s="152"/>
      <c r="AB139" s="152"/>
      <c r="AC139" s="152"/>
      <c r="AD139" s="152"/>
      <c r="AE139" s="152"/>
      <c r="AF139" s="152"/>
      <c r="AG139" s="152" t="s">
        <v>299</v>
      </c>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row>
    <row r="140" spans="1:60" outlineLevel="1" x14ac:dyDescent="0.2">
      <c r="A140" s="159"/>
      <c r="B140" s="160"/>
      <c r="C140" s="194" t="s">
        <v>637</v>
      </c>
      <c r="D140" s="190"/>
      <c r="E140" s="191">
        <v>792.66</v>
      </c>
      <c r="F140" s="161"/>
      <c r="G140" s="161"/>
      <c r="H140" s="161"/>
      <c r="I140" s="161"/>
      <c r="J140" s="161"/>
      <c r="K140" s="161"/>
      <c r="L140" s="161"/>
      <c r="M140" s="161"/>
      <c r="N140" s="161"/>
      <c r="O140" s="161"/>
      <c r="P140" s="161"/>
      <c r="Q140" s="161"/>
      <c r="R140" s="161"/>
      <c r="S140" s="161"/>
      <c r="T140" s="161"/>
      <c r="U140" s="161"/>
      <c r="V140" s="161"/>
      <c r="W140" s="161"/>
      <c r="X140" s="152"/>
      <c r="Y140" s="152"/>
      <c r="Z140" s="152"/>
      <c r="AA140" s="152"/>
      <c r="AB140" s="152"/>
      <c r="AC140" s="152"/>
      <c r="AD140" s="152"/>
      <c r="AE140" s="152"/>
      <c r="AF140" s="152"/>
      <c r="AG140" s="152" t="s">
        <v>299</v>
      </c>
      <c r="AH140" s="152">
        <v>0</v>
      </c>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row>
    <row r="141" spans="1:60" outlineLevel="1" x14ac:dyDescent="0.2">
      <c r="A141" s="159"/>
      <c r="B141" s="160"/>
      <c r="C141" s="194" t="s">
        <v>580</v>
      </c>
      <c r="D141" s="190"/>
      <c r="E141" s="191"/>
      <c r="F141" s="161"/>
      <c r="G141" s="161"/>
      <c r="H141" s="161"/>
      <c r="I141" s="161"/>
      <c r="J141" s="161"/>
      <c r="K141" s="161"/>
      <c r="L141" s="161"/>
      <c r="M141" s="161"/>
      <c r="N141" s="161"/>
      <c r="O141" s="161"/>
      <c r="P141" s="161"/>
      <c r="Q141" s="161"/>
      <c r="R141" s="161"/>
      <c r="S141" s="161"/>
      <c r="T141" s="161"/>
      <c r="U141" s="161"/>
      <c r="V141" s="161"/>
      <c r="W141" s="161"/>
      <c r="X141" s="152"/>
      <c r="Y141" s="152"/>
      <c r="Z141" s="152"/>
      <c r="AA141" s="152"/>
      <c r="AB141" s="152"/>
      <c r="AC141" s="152"/>
      <c r="AD141" s="152"/>
      <c r="AE141" s="152"/>
      <c r="AF141" s="152"/>
      <c r="AG141" s="152" t="s">
        <v>299</v>
      </c>
      <c r="AH141" s="152">
        <v>0</v>
      </c>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row>
    <row r="142" spans="1:60" outlineLevel="1" x14ac:dyDescent="0.2">
      <c r="A142" s="159"/>
      <c r="B142" s="160"/>
      <c r="C142" s="195" t="s">
        <v>308</v>
      </c>
      <c r="D142" s="192"/>
      <c r="E142" s="193"/>
      <c r="F142" s="161"/>
      <c r="G142" s="161"/>
      <c r="H142" s="161"/>
      <c r="I142" s="161"/>
      <c r="J142" s="161"/>
      <c r="K142" s="161"/>
      <c r="L142" s="161"/>
      <c r="M142" s="161"/>
      <c r="N142" s="161"/>
      <c r="O142" s="161"/>
      <c r="P142" s="161"/>
      <c r="Q142" s="161"/>
      <c r="R142" s="161"/>
      <c r="S142" s="161"/>
      <c r="T142" s="161"/>
      <c r="U142" s="161"/>
      <c r="V142" s="161"/>
      <c r="W142" s="161"/>
      <c r="X142" s="152"/>
      <c r="Y142" s="152"/>
      <c r="Z142" s="152"/>
      <c r="AA142" s="152"/>
      <c r="AB142" s="152"/>
      <c r="AC142" s="152"/>
      <c r="AD142" s="152"/>
      <c r="AE142" s="152"/>
      <c r="AF142" s="152"/>
      <c r="AG142" s="152" t="s">
        <v>299</v>
      </c>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row>
    <row r="143" spans="1:60" outlineLevel="1" x14ac:dyDescent="0.2">
      <c r="A143" s="159"/>
      <c r="B143" s="160"/>
      <c r="C143" s="196" t="s">
        <v>638</v>
      </c>
      <c r="D143" s="192"/>
      <c r="E143" s="193">
        <v>8.6999999999999993</v>
      </c>
      <c r="F143" s="161"/>
      <c r="G143" s="161"/>
      <c r="H143" s="161"/>
      <c r="I143" s="161"/>
      <c r="J143" s="161"/>
      <c r="K143" s="161"/>
      <c r="L143" s="161"/>
      <c r="M143" s="161"/>
      <c r="N143" s="161"/>
      <c r="O143" s="161"/>
      <c r="P143" s="161"/>
      <c r="Q143" s="161"/>
      <c r="R143" s="161"/>
      <c r="S143" s="161"/>
      <c r="T143" s="161"/>
      <c r="U143" s="161"/>
      <c r="V143" s="161"/>
      <c r="W143" s="161"/>
      <c r="X143" s="152"/>
      <c r="Y143" s="152"/>
      <c r="Z143" s="152"/>
      <c r="AA143" s="152"/>
      <c r="AB143" s="152"/>
      <c r="AC143" s="152"/>
      <c r="AD143" s="152"/>
      <c r="AE143" s="152"/>
      <c r="AF143" s="152"/>
      <c r="AG143" s="152" t="s">
        <v>299</v>
      </c>
      <c r="AH143" s="152">
        <v>2</v>
      </c>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row>
    <row r="144" spans="1:60" outlineLevel="1" x14ac:dyDescent="0.2">
      <c r="A144" s="159"/>
      <c r="B144" s="160"/>
      <c r="C144" s="195" t="s">
        <v>310</v>
      </c>
      <c r="D144" s="192"/>
      <c r="E144" s="193"/>
      <c r="F144" s="161"/>
      <c r="G144" s="161"/>
      <c r="H144" s="161"/>
      <c r="I144" s="161"/>
      <c r="J144" s="161"/>
      <c r="K144" s="161"/>
      <c r="L144" s="161"/>
      <c r="M144" s="161"/>
      <c r="N144" s="161"/>
      <c r="O144" s="161"/>
      <c r="P144" s="161"/>
      <c r="Q144" s="161"/>
      <c r="R144" s="161"/>
      <c r="S144" s="161"/>
      <c r="T144" s="161"/>
      <c r="U144" s="161"/>
      <c r="V144" s="161"/>
      <c r="W144" s="161"/>
      <c r="X144" s="152"/>
      <c r="Y144" s="152"/>
      <c r="Z144" s="152"/>
      <c r="AA144" s="152"/>
      <c r="AB144" s="152"/>
      <c r="AC144" s="152"/>
      <c r="AD144" s="152"/>
      <c r="AE144" s="152"/>
      <c r="AF144" s="152"/>
      <c r="AG144" s="152" t="s">
        <v>299</v>
      </c>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row>
    <row r="145" spans="1:60" outlineLevel="1" x14ac:dyDescent="0.2">
      <c r="A145" s="159"/>
      <c r="B145" s="160"/>
      <c r="C145" s="194" t="s">
        <v>639</v>
      </c>
      <c r="D145" s="190"/>
      <c r="E145" s="191">
        <v>87</v>
      </c>
      <c r="F145" s="161"/>
      <c r="G145" s="161"/>
      <c r="H145" s="161"/>
      <c r="I145" s="161"/>
      <c r="J145" s="161"/>
      <c r="K145" s="161"/>
      <c r="L145" s="161"/>
      <c r="M145" s="161"/>
      <c r="N145" s="161"/>
      <c r="O145" s="161"/>
      <c r="P145" s="161"/>
      <c r="Q145" s="161"/>
      <c r="R145" s="161"/>
      <c r="S145" s="161"/>
      <c r="T145" s="161"/>
      <c r="U145" s="161"/>
      <c r="V145" s="161"/>
      <c r="W145" s="161"/>
      <c r="X145" s="152"/>
      <c r="Y145" s="152"/>
      <c r="Z145" s="152"/>
      <c r="AA145" s="152"/>
      <c r="AB145" s="152"/>
      <c r="AC145" s="152"/>
      <c r="AD145" s="152"/>
      <c r="AE145" s="152"/>
      <c r="AF145" s="152"/>
      <c r="AG145" s="152" t="s">
        <v>299</v>
      </c>
      <c r="AH145" s="152">
        <v>0</v>
      </c>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row>
    <row r="146" spans="1:60" outlineLevel="1" x14ac:dyDescent="0.2">
      <c r="A146" s="159"/>
      <c r="B146" s="160"/>
      <c r="C146" s="194" t="s">
        <v>628</v>
      </c>
      <c r="D146" s="190"/>
      <c r="E146" s="191"/>
      <c r="F146" s="161"/>
      <c r="G146" s="161"/>
      <c r="H146" s="161"/>
      <c r="I146" s="161"/>
      <c r="J146" s="161"/>
      <c r="K146" s="161"/>
      <c r="L146" s="161"/>
      <c r="M146" s="161"/>
      <c r="N146" s="161"/>
      <c r="O146" s="161"/>
      <c r="P146" s="161"/>
      <c r="Q146" s="161"/>
      <c r="R146" s="161"/>
      <c r="S146" s="161"/>
      <c r="T146" s="161"/>
      <c r="U146" s="161"/>
      <c r="V146" s="161"/>
      <c r="W146" s="161"/>
      <c r="X146" s="152"/>
      <c r="Y146" s="152"/>
      <c r="Z146" s="152"/>
      <c r="AA146" s="152"/>
      <c r="AB146" s="152"/>
      <c r="AC146" s="152"/>
      <c r="AD146" s="152"/>
      <c r="AE146" s="152"/>
      <c r="AF146" s="152"/>
      <c r="AG146" s="152" t="s">
        <v>299</v>
      </c>
      <c r="AH146" s="152">
        <v>0</v>
      </c>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row>
    <row r="147" spans="1:60" outlineLevel="1" x14ac:dyDescent="0.2">
      <c r="A147" s="159"/>
      <c r="B147" s="160"/>
      <c r="C147" s="195" t="s">
        <v>308</v>
      </c>
      <c r="D147" s="192"/>
      <c r="E147" s="193"/>
      <c r="F147" s="161"/>
      <c r="G147" s="161"/>
      <c r="H147" s="161"/>
      <c r="I147" s="161"/>
      <c r="J147" s="161"/>
      <c r="K147" s="161"/>
      <c r="L147" s="161"/>
      <c r="M147" s="161"/>
      <c r="N147" s="161"/>
      <c r="O147" s="161"/>
      <c r="P147" s="161"/>
      <c r="Q147" s="161"/>
      <c r="R147" s="161"/>
      <c r="S147" s="161"/>
      <c r="T147" s="161"/>
      <c r="U147" s="161"/>
      <c r="V147" s="161"/>
      <c r="W147" s="161"/>
      <c r="X147" s="152"/>
      <c r="Y147" s="152"/>
      <c r="Z147" s="152"/>
      <c r="AA147" s="152"/>
      <c r="AB147" s="152"/>
      <c r="AC147" s="152"/>
      <c r="AD147" s="152"/>
      <c r="AE147" s="152"/>
      <c r="AF147" s="152"/>
      <c r="AG147" s="152" t="s">
        <v>299</v>
      </c>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row>
    <row r="148" spans="1:60" outlineLevel="1" x14ac:dyDescent="0.2">
      <c r="A148" s="159"/>
      <c r="B148" s="160"/>
      <c r="C148" s="196" t="s">
        <v>640</v>
      </c>
      <c r="D148" s="192"/>
      <c r="E148" s="193">
        <v>86.68</v>
      </c>
      <c r="F148" s="161"/>
      <c r="G148" s="161"/>
      <c r="H148" s="161"/>
      <c r="I148" s="161"/>
      <c r="J148" s="161"/>
      <c r="K148" s="161"/>
      <c r="L148" s="161"/>
      <c r="M148" s="161"/>
      <c r="N148" s="161"/>
      <c r="O148" s="161"/>
      <c r="P148" s="161"/>
      <c r="Q148" s="161"/>
      <c r="R148" s="161"/>
      <c r="S148" s="161"/>
      <c r="T148" s="161"/>
      <c r="U148" s="161"/>
      <c r="V148" s="161"/>
      <c r="W148" s="161"/>
      <c r="X148" s="152"/>
      <c r="Y148" s="152"/>
      <c r="Z148" s="152"/>
      <c r="AA148" s="152"/>
      <c r="AB148" s="152"/>
      <c r="AC148" s="152"/>
      <c r="AD148" s="152"/>
      <c r="AE148" s="152"/>
      <c r="AF148" s="152"/>
      <c r="AG148" s="152" t="s">
        <v>299</v>
      </c>
      <c r="AH148" s="152">
        <v>2</v>
      </c>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row>
    <row r="149" spans="1:60" outlineLevel="1" x14ac:dyDescent="0.2">
      <c r="A149" s="159"/>
      <c r="B149" s="160"/>
      <c r="C149" s="195" t="s">
        <v>310</v>
      </c>
      <c r="D149" s="192"/>
      <c r="E149" s="193"/>
      <c r="F149" s="161"/>
      <c r="G149" s="161"/>
      <c r="H149" s="161"/>
      <c r="I149" s="161"/>
      <c r="J149" s="161"/>
      <c r="K149" s="161"/>
      <c r="L149" s="161"/>
      <c r="M149" s="161"/>
      <c r="N149" s="161"/>
      <c r="O149" s="161"/>
      <c r="P149" s="161"/>
      <c r="Q149" s="161"/>
      <c r="R149" s="161"/>
      <c r="S149" s="161"/>
      <c r="T149" s="161"/>
      <c r="U149" s="161"/>
      <c r="V149" s="161"/>
      <c r="W149" s="161"/>
      <c r="X149" s="152"/>
      <c r="Y149" s="152"/>
      <c r="Z149" s="152"/>
      <c r="AA149" s="152"/>
      <c r="AB149" s="152"/>
      <c r="AC149" s="152"/>
      <c r="AD149" s="152"/>
      <c r="AE149" s="152"/>
      <c r="AF149" s="152"/>
      <c r="AG149" s="152" t="s">
        <v>299</v>
      </c>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row>
    <row r="150" spans="1:60" outlineLevel="1" x14ac:dyDescent="0.2">
      <c r="A150" s="159"/>
      <c r="B150" s="160"/>
      <c r="C150" s="194" t="s">
        <v>641</v>
      </c>
      <c r="D150" s="190"/>
      <c r="E150" s="191">
        <v>866.76</v>
      </c>
      <c r="F150" s="161"/>
      <c r="G150" s="161"/>
      <c r="H150" s="161"/>
      <c r="I150" s="161"/>
      <c r="J150" s="161"/>
      <c r="K150" s="161"/>
      <c r="L150" s="161"/>
      <c r="M150" s="161"/>
      <c r="N150" s="161"/>
      <c r="O150" s="161"/>
      <c r="P150" s="161"/>
      <c r="Q150" s="161"/>
      <c r="R150" s="161"/>
      <c r="S150" s="161"/>
      <c r="T150" s="161"/>
      <c r="U150" s="161"/>
      <c r="V150" s="161"/>
      <c r="W150" s="161"/>
      <c r="X150" s="152"/>
      <c r="Y150" s="152"/>
      <c r="Z150" s="152"/>
      <c r="AA150" s="152"/>
      <c r="AB150" s="152"/>
      <c r="AC150" s="152"/>
      <c r="AD150" s="152"/>
      <c r="AE150" s="152"/>
      <c r="AF150" s="152"/>
      <c r="AG150" s="152" t="s">
        <v>299</v>
      </c>
      <c r="AH150" s="152">
        <v>0</v>
      </c>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row>
    <row r="151" spans="1:60" ht="22.5" outlineLevel="1" x14ac:dyDescent="0.2">
      <c r="A151" s="169">
        <v>12</v>
      </c>
      <c r="B151" s="170" t="s">
        <v>312</v>
      </c>
      <c r="C151" s="186" t="s">
        <v>313</v>
      </c>
      <c r="D151" s="171" t="s">
        <v>305</v>
      </c>
      <c r="E151" s="172">
        <v>174.64250000000001</v>
      </c>
      <c r="F151" s="173"/>
      <c r="G151" s="174">
        <f>ROUND(E151*F151,2)</f>
        <v>0</v>
      </c>
      <c r="H151" s="173"/>
      <c r="I151" s="174">
        <f>ROUND(E151*H151,2)</f>
        <v>0</v>
      </c>
      <c r="J151" s="173"/>
      <c r="K151" s="174">
        <f>ROUND(E151*J151,2)</f>
        <v>0</v>
      </c>
      <c r="L151" s="174">
        <v>21</v>
      </c>
      <c r="M151" s="174">
        <f>G151*(1+L151/100)</f>
        <v>0</v>
      </c>
      <c r="N151" s="174">
        <v>0</v>
      </c>
      <c r="O151" s="174">
        <f>ROUND(E151*N151,2)</f>
        <v>0</v>
      </c>
      <c r="P151" s="174">
        <v>0</v>
      </c>
      <c r="Q151" s="174">
        <f>ROUND(E151*P151,2)</f>
        <v>0</v>
      </c>
      <c r="R151" s="174" t="s">
        <v>294</v>
      </c>
      <c r="S151" s="174" t="s">
        <v>261</v>
      </c>
      <c r="T151" s="175" t="s">
        <v>261</v>
      </c>
      <c r="U151" s="161">
        <v>5.2999999999999999E-2</v>
      </c>
      <c r="V151" s="161">
        <f>ROUND(E151*U151,2)</f>
        <v>9.26</v>
      </c>
      <c r="W151" s="161"/>
      <c r="X151" s="152"/>
      <c r="Y151" s="152"/>
      <c r="Z151" s="152"/>
      <c r="AA151" s="152"/>
      <c r="AB151" s="152"/>
      <c r="AC151" s="152"/>
      <c r="AD151" s="152"/>
      <c r="AE151" s="152"/>
      <c r="AF151" s="152"/>
      <c r="AG151" s="152" t="s">
        <v>295</v>
      </c>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row>
    <row r="152" spans="1:60" outlineLevel="1" x14ac:dyDescent="0.2">
      <c r="A152" s="159"/>
      <c r="B152" s="160"/>
      <c r="C152" s="194" t="s">
        <v>622</v>
      </c>
      <c r="D152" s="190"/>
      <c r="E152" s="191"/>
      <c r="F152" s="161"/>
      <c r="G152" s="161"/>
      <c r="H152" s="161"/>
      <c r="I152" s="161"/>
      <c r="J152" s="161"/>
      <c r="K152" s="161"/>
      <c r="L152" s="161"/>
      <c r="M152" s="161"/>
      <c r="N152" s="161"/>
      <c r="O152" s="161"/>
      <c r="P152" s="161"/>
      <c r="Q152" s="161"/>
      <c r="R152" s="161"/>
      <c r="S152" s="161"/>
      <c r="T152" s="161"/>
      <c r="U152" s="161"/>
      <c r="V152" s="161"/>
      <c r="W152" s="161"/>
      <c r="X152" s="152"/>
      <c r="Y152" s="152"/>
      <c r="Z152" s="152"/>
      <c r="AA152" s="152"/>
      <c r="AB152" s="152"/>
      <c r="AC152" s="152"/>
      <c r="AD152" s="152"/>
      <c r="AE152" s="152"/>
      <c r="AF152" s="152"/>
      <c r="AG152" s="152" t="s">
        <v>299</v>
      </c>
      <c r="AH152" s="152">
        <v>0</v>
      </c>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row>
    <row r="153" spans="1:60" outlineLevel="1" x14ac:dyDescent="0.2">
      <c r="A153" s="159"/>
      <c r="B153" s="160"/>
      <c r="C153" s="194" t="s">
        <v>584</v>
      </c>
      <c r="D153" s="190"/>
      <c r="E153" s="191"/>
      <c r="F153" s="161"/>
      <c r="G153" s="161"/>
      <c r="H153" s="161"/>
      <c r="I153" s="161"/>
      <c r="J153" s="161"/>
      <c r="K153" s="161"/>
      <c r="L153" s="161"/>
      <c r="M153" s="161"/>
      <c r="N153" s="161"/>
      <c r="O153" s="161"/>
      <c r="P153" s="161"/>
      <c r="Q153" s="161"/>
      <c r="R153" s="161"/>
      <c r="S153" s="161"/>
      <c r="T153" s="161"/>
      <c r="U153" s="161"/>
      <c r="V153" s="161"/>
      <c r="W153" s="161"/>
      <c r="X153" s="152"/>
      <c r="Y153" s="152"/>
      <c r="Z153" s="152"/>
      <c r="AA153" s="152"/>
      <c r="AB153" s="152"/>
      <c r="AC153" s="152"/>
      <c r="AD153" s="152"/>
      <c r="AE153" s="152"/>
      <c r="AF153" s="152"/>
      <c r="AG153" s="152" t="s">
        <v>299</v>
      </c>
      <c r="AH153" s="152">
        <v>0</v>
      </c>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row>
    <row r="154" spans="1:60" outlineLevel="1" x14ac:dyDescent="0.2">
      <c r="A154" s="159"/>
      <c r="B154" s="160"/>
      <c r="C154" s="194" t="s">
        <v>623</v>
      </c>
      <c r="D154" s="190"/>
      <c r="E154" s="191">
        <v>38.630000000000003</v>
      </c>
      <c r="F154" s="161"/>
      <c r="G154" s="161"/>
      <c r="H154" s="161"/>
      <c r="I154" s="161"/>
      <c r="J154" s="161"/>
      <c r="K154" s="161"/>
      <c r="L154" s="161"/>
      <c r="M154" s="161"/>
      <c r="N154" s="161"/>
      <c r="O154" s="161"/>
      <c r="P154" s="161"/>
      <c r="Q154" s="161"/>
      <c r="R154" s="161"/>
      <c r="S154" s="161"/>
      <c r="T154" s="161"/>
      <c r="U154" s="161"/>
      <c r="V154" s="161"/>
      <c r="W154" s="161"/>
      <c r="X154" s="152"/>
      <c r="Y154" s="152"/>
      <c r="Z154" s="152"/>
      <c r="AA154" s="152"/>
      <c r="AB154" s="152"/>
      <c r="AC154" s="152"/>
      <c r="AD154" s="152"/>
      <c r="AE154" s="152"/>
      <c r="AF154" s="152"/>
      <c r="AG154" s="152" t="s">
        <v>299</v>
      </c>
      <c r="AH154" s="152">
        <v>0</v>
      </c>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row>
    <row r="155" spans="1:60" outlineLevel="1" x14ac:dyDescent="0.2">
      <c r="A155" s="159"/>
      <c r="B155" s="160"/>
      <c r="C155" s="194" t="s">
        <v>586</v>
      </c>
      <c r="D155" s="190"/>
      <c r="E155" s="191"/>
      <c r="F155" s="161"/>
      <c r="G155" s="161"/>
      <c r="H155" s="161"/>
      <c r="I155" s="161"/>
      <c r="J155" s="161"/>
      <c r="K155" s="161"/>
      <c r="L155" s="161"/>
      <c r="M155" s="161"/>
      <c r="N155" s="161"/>
      <c r="O155" s="161"/>
      <c r="P155" s="161"/>
      <c r="Q155" s="161"/>
      <c r="R155" s="161"/>
      <c r="S155" s="161"/>
      <c r="T155" s="161"/>
      <c r="U155" s="161"/>
      <c r="V155" s="161"/>
      <c r="W155" s="161"/>
      <c r="X155" s="152"/>
      <c r="Y155" s="152"/>
      <c r="Z155" s="152"/>
      <c r="AA155" s="152"/>
      <c r="AB155" s="152"/>
      <c r="AC155" s="152"/>
      <c r="AD155" s="152"/>
      <c r="AE155" s="152"/>
      <c r="AF155" s="152"/>
      <c r="AG155" s="152" t="s">
        <v>299</v>
      </c>
      <c r="AH155" s="152">
        <v>0</v>
      </c>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row>
    <row r="156" spans="1:60" outlineLevel="1" x14ac:dyDescent="0.2">
      <c r="A156" s="159"/>
      <c r="B156" s="160"/>
      <c r="C156" s="194" t="s">
        <v>624</v>
      </c>
      <c r="D156" s="190"/>
      <c r="E156" s="191">
        <v>15.08</v>
      </c>
      <c r="F156" s="161"/>
      <c r="G156" s="161"/>
      <c r="H156" s="161"/>
      <c r="I156" s="161"/>
      <c r="J156" s="161"/>
      <c r="K156" s="161"/>
      <c r="L156" s="161"/>
      <c r="M156" s="161"/>
      <c r="N156" s="161"/>
      <c r="O156" s="161"/>
      <c r="P156" s="161"/>
      <c r="Q156" s="161"/>
      <c r="R156" s="161"/>
      <c r="S156" s="161"/>
      <c r="T156" s="161"/>
      <c r="U156" s="161"/>
      <c r="V156" s="161"/>
      <c r="W156" s="161"/>
      <c r="X156" s="152"/>
      <c r="Y156" s="152"/>
      <c r="Z156" s="152"/>
      <c r="AA156" s="152"/>
      <c r="AB156" s="152"/>
      <c r="AC156" s="152"/>
      <c r="AD156" s="152"/>
      <c r="AE156" s="152"/>
      <c r="AF156" s="152"/>
      <c r="AG156" s="152" t="s">
        <v>299</v>
      </c>
      <c r="AH156" s="152">
        <v>0</v>
      </c>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row>
    <row r="157" spans="1:60" outlineLevel="1" x14ac:dyDescent="0.2">
      <c r="A157" s="159"/>
      <c r="B157" s="160"/>
      <c r="C157" s="194" t="s">
        <v>588</v>
      </c>
      <c r="D157" s="190"/>
      <c r="E157" s="191"/>
      <c r="F157" s="161"/>
      <c r="G157" s="161"/>
      <c r="H157" s="161"/>
      <c r="I157" s="161"/>
      <c r="J157" s="161"/>
      <c r="K157" s="161"/>
      <c r="L157" s="161"/>
      <c r="M157" s="161"/>
      <c r="N157" s="161"/>
      <c r="O157" s="161"/>
      <c r="P157" s="161"/>
      <c r="Q157" s="161"/>
      <c r="R157" s="161"/>
      <c r="S157" s="161"/>
      <c r="T157" s="161"/>
      <c r="U157" s="161"/>
      <c r="V157" s="161"/>
      <c r="W157" s="161"/>
      <c r="X157" s="152"/>
      <c r="Y157" s="152"/>
      <c r="Z157" s="152"/>
      <c r="AA157" s="152"/>
      <c r="AB157" s="152"/>
      <c r="AC157" s="152"/>
      <c r="AD157" s="152"/>
      <c r="AE157" s="152"/>
      <c r="AF157" s="152"/>
      <c r="AG157" s="152" t="s">
        <v>299</v>
      </c>
      <c r="AH157" s="152">
        <v>0</v>
      </c>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row>
    <row r="158" spans="1:60" outlineLevel="1" x14ac:dyDescent="0.2">
      <c r="A158" s="159"/>
      <c r="B158" s="160"/>
      <c r="C158" s="194" t="s">
        <v>625</v>
      </c>
      <c r="D158" s="190"/>
      <c r="E158" s="191">
        <v>9.08</v>
      </c>
      <c r="F158" s="161"/>
      <c r="G158" s="161"/>
      <c r="H158" s="161"/>
      <c r="I158" s="161"/>
      <c r="J158" s="161"/>
      <c r="K158" s="161"/>
      <c r="L158" s="161"/>
      <c r="M158" s="161"/>
      <c r="N158" s="161"/>
      <c r="O158" s="161"/>
      <c r="P158" s="161"/>
      <c r="Q158" s="161"/>
      <c r="R158" s="161"/>
      <c r="S158" s="161"/>
      <c r="T158" s="161"/>
      <c r="U158" s="161"/>
      <c r="V158" s="161"/>
      <c r="W158" s="161"/>
      <c r="X158" s="152"/>
      <c r="Y158" s="152"/>
      <c r="Z158" s="152"/>
      <c r="AA158" s="152"/>
      <c r="AB158" s="152"/>
      <c r="AC158" s="152"/>
      <c r="AD158" s="152"/>
      <c r="AE158" s="152"/>
      <c r="AF158" s="152"/>
      <c r="AG158" s="152" t="s">
        <v>299</v>
      </c>
      <c r="AH158" s="152">
        <v>0</v>
      </c>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row>
    <row r="159" spans="1:60" outlineLevel="1" x14ac:dyDescent="0.2">
      <c r="A159" s="159"/>
      <c r="B159" s="160"/>
      <c r="C159" s="194" t="s">
        <v>590</v>
      </c>
      <c r="D159" s="190"/>
      <c r="E159" s="191"/>
      <c r="F159" s="161"/>
      <c r="G159" s="161"/>
      <c r="H159" s="161"/>
      <c r="I159" s="161"/>
      <c r="J159" s="161"/>
      <c r="K159" s="161"/>
      <c r="L159" s="161"/>
      <c r="M159" s="161"/>
      <c r="N159" s="161"/>
      <c r="O159" s="161"/>
      <c r="P159" s="161"/>
      <c r="Q159" s="161"/>
      <c r="R159" s="161"/>
      <c r="S159" s="161"/>
      <c r="T159" s="161"/>
      <c r="U159" s="161"/>
      <c r="V159" s="161"/>
      <c r="W159" s="161"/>
      <c r="X159" s="152"/>
      <c r="Y159" s="152"/>
      <c r="Z159" s="152"/>
      <c r="AA159" s="152"/>
      <c r="AB159" s="152"/>
      <c r="AC159" s="152"/>
      <c r="AD159" s="152"/>
      <c r="AE159" s="152"/>
      <c r="AF159" s="152"/>
      <c r="AG159" s="152" t="s">
        <v>299</v>
      </c>
      <c r="AH159" s="152">
        <v>0</v>
      </c>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row>
    <row r="160" spans="1:60" outlineLevel="1" x14ac:dyDescent="0.2">
      <c r="A160" s="159"/>
      <c r="B160" s="160"/>
      <c r="C160" s="194" t="s">
        <v>626</v>
      </c>
      <c r="D160" s="190"/>
      <c r="E160" s="191">
        <v>6.73</v>
      </c>
      <c r="F160" s="161"/>
      <c r="G160" s="161"/>
      <c r="H160" s="161"/>
      <c r="I160" s="161"/>
      <c r="J160" s="161"/>
      <c r="K160" s="161"/>
      <c r="L160" s="161"/>
      <c r="M160" s="161"/>
      <c r="N160" s="161"/>
      <c r="O160" s="161"/>
      <c r="P160" s="161"/>
      <c r="Q160" s="161"/>
      <c r="R160" s="161"/>
      <c r="S160" s="161"/>
      <c r="T160" s="161"/>
      <c r="U160" s="161"/>
      <c r="V160" s="161"/>
      <c r="W160" s="161"/>
      <c r="X160" s="152"/>
      <c r="Y160" s="152"/>
      <c r="Z160" s="152"/>
      <c r="AA160" s="152"/>
      <c r="AB160" s="152"/>
      <c r="AC160" s="152"/>
      <c r="AD160" s="152"/>
      <c r="AE160" s="152"/>
      <c r="AF160" s="152"/>
      <c r="AG160" s="152" t="s">
        <v>299</v>
      </c>
      <c r="AH160" s="152">
        <v>0</v>
      </c>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row>
    <row r="161" spans="1:60" outlineLevel="1" x14ac:dyDescent="0.2">
      <c r="A161" s="159"/>
      <c r="B161" s="160"/>
      <c r="C161" s="194" t="s">
        <v>592</v>
      </c>
      <c r="D161" s="190"/>
      <c r="E161" s="191"/>
      <c r="F161" s="161"/>
      <c r="G161" s="161"/>
      <c r="H161" s="161"/>
      <c r="I161" s="161"/>
      <c r="J161" s="161"/>
      <c r="K161" s="161"/>
      <c r="L161" s="161"/>
      <c r="M161" s="161"/>
      <c r="N161" s="161"/>
      <c r="O161" s="161"/>
      <c r="P161" s="161"/>
      <c r="Q161" s="161"/>
      <c r="R161" s="161"/>
      <c r="S161" s="161"/>
      <c r="T161" s="161"/>
      <c r="U161" s="161"/>
      <c r="V161" s="161"/>
      <c r="W161" s="161"/>
      <c r="X161" s="152"/>
      <c r="Y161" s="152"/>
      <c r="Z161" s="152"/>
      <c r="AA161" s="152"/>
      <c r="AB161" s="152"/>
      <c r="AC161" s="152"/>
      <c r="AD161" s="152"/>
      <c r="AE161" s="152"/>
      <c r="AF161" s="152"/>
      <c r="AG161" s="152" t="s">
        <v>299</v>
      </c>
      <c r="AH161" s="152">
        <v>0</v>
      </c>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row>
    <row r="162" spans="1:60" outlineLevel="1" x14ac:dyDescent="0.2">
      <c r="A162" s="159"/>
      <c r="B162" s="160"/>
      <c r="C162" s="194" t="s">
        <v>627</v>
      </c>
      <c r="D162" s="190"/>
      <c r="E162" s="191">
        <v>9.74</v>
      </c>
      <c r="F162" s="161"/>
      <c r="G162" s="161"/>
      <c r="H162" s="161"/>
      <c r="I162" s="161"/>
      <c r="J162" s="161"/>
      <c r="K162" s="161"/>
      <c r="L162" s="161"/>
      <c r="M162" s="161"/>
      <c r="N162" s="161"/>
      <c r="O162" s="161"/>
      <c r="P162" s="161"/>
      <c r="Q162" s="161"/>
      <c r="R162" s="161"/>
      <c r="S162" s="161"/>
      <c r="T162" s="161"/>
      <c r="U162" s="161"/>
      <c r="V162" s="161"/>
      <c r="W162" s="161"/>
      <c r="X162" s="152"/>
      <c r="Y162" s="152"/>
      <c r="Z162" s="152"/>
      <c r="AA162" s="152"/>
      <c r="AB162" s="152"/>
      <c r="AC162" s="152"/>
      <c r="AD162" s="152"/>
      <c r="AE162" s="152"/>
      <c r="AF162" s="152"/>
      <c r="AG162" s="152" t="s">
        <v>299</v>
      </c>
      <c r="AH162" s="152">
        <v>0</v>
      </c>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row>
    <row r="163" spans="1:60" outlineLevel="1" x14ac:dyDescent="0.2">
      <c r="A163" s="159"/>
      <c r="B163" s="160"/>
      <c r="C163" s="194" t="s">
        <v>580</v>
      </c>
      <c r="D163" s="190"/>
      <c r="E163" s="191"/>
      <c r="F163" s="161"/>
      <c r="G163" s="161"/>
      <c r="H163" s="161"/>
      <c r="I163" s="161"/>
      <c r="J163" s="161"/>
      <c r="K163" s="161"/>
      <c r="L163" s="161"/>
      <c r="M163" s="161"/>
      <c r="N163" s="161"/>
      <c r="O163" s="161"/>
      <c r="P163" s="161"/>
      <c r="Q163" s="161"/>
      <c r="R163" s="161"/>
      <c r="S163" s="161"/>
      <c r="T163" s="161"/>
      <c r="U163" s="161"/>
      <c r="V163" s="161"/>
      <c r="W163" s="161"/>
      <c r="X163" s="152"/>
      <c r="Y163" s="152"/>
      <c r="Z163" s="152"/>
      <c r="AA163" s="152"/>
      <c r="AB163" s="152"/>
      <c r="AC163" s="152"/>
      <c r="AD163" s="152"/>
      <c r="AE163" s="152"/>
      <c r="AF163" s="152"/>
      <c r="AG163" s="152" t="s">
        <v>299</v>
      </c>
      <c r="AH163" s="152">
        <v>0</v>
      </c>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row>
    <row r="164" spans="1:60" outlineLevel="1" x14ac:dyDescent="0.2">
      <c r="A164" s="159"/>
      <c r="B164" s="160"/>
      <c r="C164" s="194" t="s">
        <v>581</v>
      </c>
      <c r="D164" s="190"/>
      <c r="E164" s="191">
        <v>8.6999999999999993</v>
      </c>
      <c r="F164" s="161"/>
      <c r="G164" s="161"/>
      <c r="H164" s="161"/>
      <c r="I164" s="161"/>
      <c r="J164" s="161"/>
      <c r="K164" s="161"/>
      <c r="L164" s="161"/>
      <c r="M164" s="161"/>
      <c r="N164" s="161"/>
      <c r="O164" s="161"/>
      <c r="P164" s="161"/>
      <c r="Q164" s="161"/>
      <c r="R164" s="161"/>
      <c r="S164" s="161"/>
      <c r="T164" s="161"/>
      <c r="U164" s="161"/>
      <c r="V164" s="161"/>
      <c r="W164" s="161"/>
      <c r="X164" s="152"/>
      <c r="Y164" s="152"/>
      <c r="Z164" s="152"/>
      <c r="AA164" s="152"/>
      <c r="AB164" s="152"/>
      <c r="AC164" s="152"/>
      <c r="AD164" s="152"/>
      <c r="AE164" s="152"/>
      <c r="AF164" s="152"/>
      <c r="AG164" s="152" t="s">
        <v>299</v>
      </c>
      <c r="AH164" s="152">
        <v>0</v>
      </c>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row>
    <row r="165" spans="1:60" outlineLevel="1" x14ac:dyDescent="0.2">
      <c r="A165" s="159"/>
      <c r="B165" s="160"/>
      <c r="C165" s="194" t="s">
        <v>628</v>
      </c>
      <c r="D165" s="190"/>
      <c r="E165" s="191"/>
      <c r="F165" s="161"/>
      <c r="G165" s="161"/>
      <c r="H165" s="161"/>
      <c r="I165" s="161"/>
      <c r="J165" s="161"/>
      <c r="K165" s="161"/>
      <c r="L165" s="161"/>
      <c r="M165" s="161"/>
      <c r="N165" s="161"/>
      <c r="O165" s="161"/>
      <c r="P165" s="161"/>
      <c r="Q165" s="161"/>
      <c r="R165" s="161"/>
      <c r="S165" s="161"/>
      <c r="T165" s="161"/>
      <c r="U165" s="161"/>
      <c r="V165" s="161"/>
      <c r="W165" s="161"/>
      <c r="X165" s="152"/>
      <c r="Y165" s="152"/>
      <c r="Z165" s="152"/>
      <c r="AA165" s="152"/>
      <c r="AB165" s="152"/>
      <c r="AC165" s="152"/>
      <c r="AD165" s="152"/>
      <c r="AE165" s="152"/>
      <c r="AF165" s="152"/>
      <c r="AG165" s="152" t="s">
        <v>299</v>
      </c>
      <c r="AH165" s="152">
        <v>0</v>
      </c>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row>
    <row r="166" spans="1:60" outlineLevel="1" x14ac:dyDescent="0.2">
      <c r="A166" s="159"/>
      <c r="B166" s="160"/>
      <c r="C166" s="194" t="s">
        <v>629</v>
      </c>
      <c r="D166" s="190"/>
      <c r="E166" s="191">
        <v>86.68</v>
      </c>
      <c r="F166" s="161"/>
      <c r="G166" s="161"/>
      <c r="H166" s="161"/>
      <c r="I166" s="161"/>
      <c r="J166" s="161"/>
      <c r="K166" s="161"/>
      <c r="L166" s="161"/>
      <c r="M166" s="161"/>
      <c r="N166" s="161"/>
      <c r="O166" s="161"/>
      <c r="P166" s="161"/>
      <c r="Q166" s="161"/>
      <c r="R166" s="161"/>
      <c r="S166" s="161"/>
      <c r="T166" s="161"/>
      <c r="U166" s="161"/>
      <c r="V166" s="161"/>
      <c r="W166" s="161"/>
      <c r="X166" s="152"/>
      <c r="Y166" s="152"/>
      <c r="Z166" s="152"/>
      <c r="AA166" s="152"/>
      <c r="AB166" s="152"/>
      <c r="AC166" s="152"/>
      <c r="AD166" s="152"/>
      <c r="AE166" s="152"/>
      <c r="AF166" s="152"/>
      <c r="AG166" s="152" t="s">
        <v>299</v>
      </c>
      <c r="AH166" s="152">
        <v>0</v>
      </c>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row>
    <row r="167" spans="1:60" ht="22.5" outlineLevel="1" x14ac:dyDescent="0.2">
      <c r="A167" s="169">
        <v>13</v>
      </c>
      <c r="B167" s="170" t="s">
        <v>412</v>
      </c>
      <c r="C167" s="186" t="s">
        <v>413</v>
      </c>
      <c r="D167" s="171" t="s">
        <v>305</v>
      </c>
      <c r="E167" s="172">
        <v>174.64250000000001</v>
      </c>
      <c r="F167" s="173"/>
      <c r="G167" s="174">
        <f>ROUND(E167*F167,2)</f>
        <v>0</v>
      </c>
      <c r="H167" s="173"/>
      <c r="I167" s="174">
        <f>ROUND(E167*H167,2)</f>
        <v>0</v>
      </c>
      <c r="J167" s="173"/>
      <c r="K167" s="174">
        <f>ROUND(E167*J167,2)</f>
        <v>0</v>
      </c>
      <c r="L167" s="174">
        <v>21</v>
      </c>
      <c r="M167" s="174">
        <f>G167*(1+L167/100)</f>
        <v>0</v>
      </c>
      <c r="N167" s="174">
        <v>0</v>
      </c>
      <c r="O167" s="174">
        <f>ROUND(E167*N167,2)</f>
        <v>0</v>
      </c>
      <c r="P167" s="174">
        <v>0</v>
      </c>
      <c r="Q167" s="174">
        <f>ROUND(E167*P167,2)</f>
        <v>0</v>
      </c>
      <c r="R167" s="174" t="s">
        <v>294</v>
      </c>
      <c r="S167" s="174" t="s">
        <v>261</v>
      </c>
      <c r="T167" s="175" t="s">
        <v>261</v>
      </c>
      <c r="U167" s="161">
        <v>8.9999999999999993E-3</v>
      </c>
      <c r="V167" s="161">
        <f>ROUND(E167*U167,2)</f>
        <v>1.57</v>
      </c>
      <c r="W167" s="161"/>
      <c r="X167" s="152"/>
      <c r="Y167" s="152"/>
      <c r="Z167" s="152"/>
      <c r="AA167" s="152"/>
      <c r="AB167" s="152"/>
      <c r="AC167" s="152"/>
      <c r="AD167" s="152"/>
      <c r="AE167" s="152"/>
      <c r="AF167" s="152"/>
      <c r="AG167" s="152" t="s">
        <v>295</v>
      </c>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row>
    <row r="168" spans="1:60" outlineLevel="1" x14ac:dyDescent="0.2">
      <c r="A168" s="159"/>
      <c r="B168" s="160"/>
      <c r="C168" s="194" t="s">
        <v>622</v>
      </c>
      <c r="D168" s="190"/>
      <c r="E168" s="191"/>
      <c r="F168" s="161"/>
      <c r="G168" s="161"/>
      <c r="H168" s="161"/>
      <c r="I168" s="161"/>
      <c r="J168" s="161"/>
      <c r="K168" s="161"/>
      <c r="L168" s="161"/>
      <c r="M168" s="161"/>
      <c r="N168" s="161"/>
      <c r="O168" s="161"/>
      <c r="P168" s="161"/>
      <c r="Q168" s="161"/>
      <c r="R168" s="161"/>
      <c r="S168" s="161"/>
      <c r="T168" s="161"/>
      <c r="U168" s="161"/>
      <c r="V168" s="161"/>
      <c r="W168" s="161"/>
      <c r="X168" s="152"/>
      <c r="Y168" s="152"/>
      <c r="Z168" s="152"/>
      <c r="AA168" s="152"/>
      <c r="AB168" s="152"/>
      <c r="AC168" s="152"/>
      <c r="AD168" s="152"/>
      <c r="AE168" s="152"/>
      <c r="AF168" s="152"/>
      <c r="AG168" s="152" t="s">
        <v>299</v>
      </c>
      <c r="AH168" s="152">
        <v>0</v>
      </c>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2"/>
      <c r="BG168" s="152"/>
      <c r="BH168" s="152"/>
    </row>
    <row r="169" spans="1:60" outlineLevel="1" x14ac:dyDescent="0.2">
      <c r="A169" s="159"/>
      <c r="B169" s="160"/>
      <c r="C169" s="194" t="s">
        <v>584</v>
      </c>
      <c r="D169" s="190"/>
      <c r="E169" s="191"/>
      <c r="F169" s="161"/>
      <c r="G169" s="161"/>
      <c r="H169" s="161"/>
      <c r="I169" s="161"/>
      <c r="J169" s="161"/>
      <c r="K169" s="161"/>
      <c r="L169" s="161"/>
      <c r="M169" s="161"/>
      <c r="N169" s="161"/>
      <c r="O169" s="161"/>
      <c r="P169" s="161"/>
      <c r="Q169" s="161"/>
      <c r="R169" s="161"/>
      <c r="S169" s="161"/>
      <c r="T169" s="161"/>
      <c r="U169" s="161"/>
      <c r="V169" s="161"/>
      <c r="W169" s="161"/>
      <c r="X169" s="152"/>
      <c r="Y169" s="152"/>
      <c r="Z169" s="152"/>
      <c r="AA169" s="152"/>
      <c r="AB169" s="152"/>
      <c r="AC169" s="152"/>
      <c r="AD169" s="152"/>
      <c r="AE169" s="152"/>
      <c r="AF169" s="152"/>
      <c r="AG169" s="152" t="s">
        <v>299</v>
      </c>
      <c r="AH169" s="152">
        <v>0</v>
      </c>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row>
    <row r="170" spans="1:60" outlineLevel="1" x14ac:dyDescent="0.2">
      <c r="A170" s="159"/>
      <c r="B170" s="160"/>
      <c r="C170" s="194" t="s">
        <v>623</v>
      </c>
      <c r="D170" s="190"/>
      <c r="E170" s="191">
        <v>38.630000000000003</v>
      </c>
      <c r="F170" s="161"/>
      <c r="G170" s="161"/>
      <c r="H170" s="161"/>
      <c r="I170" s="161"/>
      <c r="J170" s="161"/>
      <c r="K170" s="161"/>
      <c r="L170" s="161"/>
      <c r="M170" s="161"/>
      <c r="N170" s="161"/>
      <c r="O170" s="161"/>
      <c r="P170" s="161"/>
      <c r="Q170" s="161"/>
      <c r="R170" s="161"/>
      <c r="S170" s="161"/>
      <c r="T170" s="161"/>
      <c r="U170" s="161"/>
      <c r="V170" s="161"/>
      <c r="W170" s="161"/>
      <c r="X170" s="152"/>
      <c r="Y170" s="152"/>
      <c r="Z170" s="152"/>
      <c r="AA170" s="152"/>
      <c r="AB170" s="152"/>
      <c r="AC170" s="152"/>
      <c r="AD170" s="152"/>
      <c r="AE170" s="152"/>
      <c r="AF170" s="152"/>
      <c r="AG170" s="152" t="s">
        <v>299</v>
      </c>
      <c r="AH170" s="152">
        <v>0</v>
      </c>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row>
    <row r="171" spans="1:60" outlineLevel="1" x14ac:dyDescent="0.2">
      <c r="A171" s="159"/>
      <c r="B171" s="160"/>
      <c r="C171" s="194" t="s">
        <v>586</v>
      </c>
      <c r="D171" s="190"/>
      <c r="E171" s="191"/>
      <c r="F171" s="161"/>
      <c r="G171" s="161"/>
      <c r="H171" s="161"/>
      <c r="I171" s="161"/>
      <c r="J171" s="161"/>
      <c r="K171" s="161"/>
      <c r="L171" s="161"/>
      <c r="M171" s="161"/>
      <c r="N171" s="161"/>
      <c r="O171" s="161"/>
      <c r="P171" s="161"/>
      <c r="Q171" s="161"/>
      <c r="R171" s="161"/>
      <c r="S171" s="161"/>
      <c r="T171" s="161"/>
      <c r="U171" s="161"/>
      <c r="V171" s="161"/>
      <c r="W171" s="161"/>
      <c r="X171" s="152"/>
      <c r="Y171" s="152"/>
      <c r="Z171" s="152"/>
      <c r="AA171" s="152"/>
      <c r="AB171" s="152"/>
      <c r="AC171" s="152"/>
      <c r="AD171" s="152"/>
      <c r="AE171" s="152"/>
      <c r="AF171" s="152"/>
      <c r="AG171" s="152" t="s">
        <v>299</v>
      </c>
      <c r="AH171" s="152">
        <v>0</v>
      </c>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row>
    <row r="172" spans="1:60" outlineLevel="1" x14ac:dyDescent="0.2">
      <c r="A172" s="159"/>
      <c r="B172" s="160"/>
      <c r="C172" s="194" t="s">
        <v>624</v>
      </c>
      <c r="D172" s="190"/>
      <c r="E172" s="191">
        <v>15.08</v>
      </c>
      <c r="F172" s="161"/>
      <c r="G172" s="161"/>
      <c r="H172" s="161"/>
      <c r="I172" s="161"/>
      <c r="J172" s="161"/>
      <c r="K172" s="161"/>
      <c r="L172" s="161"/>
      <c r="M172" s="161"/>
      <c r="N172" s="161"/>
      <c r="O172" s="161"/>
      <c r="P172" s="161"/>
      <c r="Q172" s="161"/>
      <c r="R172" s="161"/>
      <c r="S172" s="161"/>
      <c r="T172" s="161"/>
      <c r="U172" s="161"/>
      <c r="V172" s="161"/>
      <c r="W172" s="161"/>
      <c r="X172" s="152"/>
      <c r="Y172" s="152"/>
      <c r="Z172" s="152"/>
      <c r="AA172" s="152"/>
      <c r="AB172" s="152"/>
      <c r="AC172" s="152"/>
      <c r="AD172" s="152"/>
      <c r="AE172" s="152"/>
      <c r="AF172" s="152"/>
      <c r="AG172" s="152" t="s">
        <v>299</v>
      </c>
      <c r="AH172" s="152">
        <v>0</v>
      </c>
      <c r="AI172" s="152"/>
      <c r="AJ172" s="152"/>
      <c r="AK172" s="152"/>
      <c r="AL172" s="152"/>
      <c r="AM172" s="152"/>
      <c r="AN172" s="152"/>
      <c r="AO172" s="152"/>
      <c r="AP172" s="152"/>
      <c r="AQ172" s="152"/>
      <c r="AR172" s="152"/>
      <c r="AS172" s="152"/>
      <c r="AT172" s="152"/>
      <c r="AU172" s="152"/>
      <c r="AV172" s="152"/>
      <c r="AW172" s="152"/>
      <c r="AX172" s="152"/>
      <c r="AY172" s="152"/>
      <c r="AZ172" s="152"/>
      <c r="BA172" s="152"/>
      <c r="BB172" s="152"/>
      <c r="BC172" s="152"/>
      <c r="BD172" s="152"/>
      <c r="BE172" s="152"/>
      <c r="BF172" s="152"/>
      <c r="BG172" s="152"/>
      <c r="BH172" s="152"/>
    </row>
    <row r="173" spans="1:60" outlineLevel="1" x14ac:dyDescent="0.2">
      <c r="A173" s="159"/>
      <c r="B173" s="160"/>
      <c r="C173" s="194" t="s">
        <v>588</v>
      </c>
      <c r="D173" s="190"/>
      <c r="E173" s="191"/>
      <c r="F173" s="161"/>
      <c r="G173" s="161"/>
      <c r="H173" s="161"/>
      <c r="I173" s="161"/>
      <c r="J173" s="161"/>
      <c r="K173" s="161"/>
      <c r="L173" s="161"/>
      <c r="M173" s="161"/>
      <c r="N173" s="161"/>
      <c r="O173" s="161"/>
      <c r="P173" s="161"/>
      <c r="Q173" s="161"/>
      <c r="R173" s="161"/>
      <c r="S173" s="161"/>
      <c r="T173" s="161"/>
      <c r="U173" s="161"/>
      <c r="V173" s="161"/>
      <c r="W173" s="161"/>
      <c r="X173" s="152"/>
      <c r="Y173" s="152"/>
      <c r="Z173" s="152"/>
      <c r="AA173" s="152"/>
      <c r="AB173" s="152"/>
      <c r="AC173" s="152"/>
      <c r="AD173" s="152"/>
      <c r="AE173" s="152"/>
      <c r="AF173" s="152"/>
      <c r="AG173" s="152" t="s">
        <v>299</v>
      </c>
      <c r="AH173" s="152">
        <v>0</v>
      </c>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c r="BD173" s="152"/>
      <c r="BE173" s="152"/>
      <c r="BF173" s="152"/>
      <c r="BG173" s="152"/>
      <c r="BH173" s="152"/>
    </row>
    <row r="174" spans="1:60" outlineLevel="1" x14ac:dyDescent="0.2">
      <c r="A174" s="159"/>
      <c r="B174" s="160"/>
      <c r="C174" s="194" t="s">
        <v>625</v>
      </c>
      <c r="D174" s="190"/>
      <c r="E174" s="191">
        <v>9.08</v>
      </c>
      <c r="F174" s="161"/>
      <c r="G174" s="161"/>
      <c r="H174" s="161"/>
      <c r="I174" s="161"/>
      <c r="J174" s="161"/>
      <c r="K174" s="161"/>
      <c r="L174" s="161"/>
      <c r="M174" s="161"/>
      <c r="N174" s="161"/>
      <c r="O174" s="161"/>
      <c r="P174" s="161"/>
      <c r="Q174" s="161"/>
      <c r="R174" s="161"/>
      <c r="S174" s="161"/>
      <c r="T174" s="161"/>
      <c r="U174" s="161"/>
      <c r="V174" s="161"/>
      <c r="W174" s="161"/>
      <c r="X174" s="152"/>
      <c r="Y174" s="152"/>
      <c r="Z174" s="152"/>
      <c r="AA174" s="152"/>
      <c r="AB174" s="152"/>
      <c r="AC174" s="152"/>
      <c r="AD174" s="152"/>
      <c r="AE174" s="152"/>
      <c r="AF174" s="152"/>
      <c r="AG174" s="152" t="s">
        <v>299</v>
      </c>
      <c r="AH174" s="152">
        <v>0</v>
      </c>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row>
    <row r="175" spans="1:60" outlineLevel="1" x14ac:dyDescent="0.2">
      <c r="A175" s="159"/>
      <c r="B175" s="160"/>
      <c r="C175" s="194" t="s">
        <v>590</v>
      </c>
      <c r="D175" s="190"/>
      <c r="E175" s="191"/>
      <c r="F175" s="161"/>
      <c r="G175" s="161"/>
      <c r="H175" s="161"/>
      <c r="I175" s="161"/>
      <c r="J175" s="161"/>
      <c r="K175" s="161"/>
      <c r="L175" s="161"/>
      <c r="M175" s="161"/>
      <c r="N175" s="161"/>
      <c r="O175" s="161"/>
      <c r="P175" s="161"/>
      <c r="Q175" s="161"/>
      <c r="R175" s="161"/>
      <c r="S175" s="161"/>
      <c r="T175" s="161"/>
      <c r="U175" s="161"/>
      <c r="V175" s="161"/>
      <c r="W175" s="161"/>
      <c r="X175" s="152"/>
      <c r="Y175" s="152"/>
      <c r="Z175" s="152"/>
      <c r="AA175" s="152"/>
      <c r="AB175" s="152"/>
      <c r="AC175" s="152"/>
      <c r="AD175" s="152"/>
      <c r="AE175" s="152"/>
      <c r="AF175" s="152"/>
      <c r="AG175" s="152" t="s">
        <v>299</v>
      </c>
      <c r="AH175" s="152">
        <v>0</v>
      </c>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row>
    <row r="176" spans="1:60" outlineLevel="1" x14ac:dyDescent="0.2">
      <c r="A176" s="159"/>
      <c r="B176" s="160"/>
      <c r="C176" s="194" t="s">
        <v>626</v>
      </c>
      <c r="D176" s="190"/>
      <c r="E176" s="191">
        <v>6.73</v>
      </c>
      <c r="F176" s="161"/>
      <c r="G176" s="161"/>
      <c r="H176" s="161"/>
      <c r="I176" s="161"/>
      <c r="J176" s="161"/>
      <c r="K176" s="161"/>
      <c r="L176" s="161"/>
      <c r="M176" s="161"/>
      <c r="N176" s="161"/>
      <c r="O176" s="161"/>
      <c r="P176" s="161"/>
      <c r="Q176" s="161"/>
      <c r="R176" s="161"/>
      <c r="S176" s="161"/>
      <c r="T176" s="161"/>
      <c r="U176" s="161"/>
      <c r="V176" s="161"/>
      <c r="W176" s="161"/>
      <c r="X176" s="152"/>
      <c r="Y176" s="152"/>
      <c r="Z176" s="152"/>
      <c r="AA176" s="152"/>
      <c r="AB176" s="152"/>
      <c r="AC176" s="152"/>
      <c r="AD176" s="152"/>
      <c r="AE176" s="152"/>
      <c r="AF176" s="152"/>
      <c r="AG176" s="152" t="s">
        <v>299</v>
      </c>
      <c r="AH176" s="152">
        <v>0</v>
      </c>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row>
    <row r="177" spans="1:60" outlineLevel="1" x14ac:dyDescent="0.2">
      <c r="A177" s="159"/>
      <c r="B177" s="160"/>
      <c r="C177" s="194" t="s">
        <v>592</v>
      </c>
      <c r="D177" s="190"/>
      <c r="E177" s="191"/>
      <c r="F177" s="161"/>
      <c r="G177" s="161"/>
      <c r="H177" s="161"/>
      <c r="I177" s="161"/>
      <c r="J177" s="161"/>
      <c r="K177" s="161"/>
      <c r="L177" s="161"/>
      <c r="M177" s="161"/>
      <c r="N177" s="161"/>
      <c r="O177" s="161"/>
      <c r="P177" s="161"/>
      <c r="Q177" s="161"/>
      <c r="R177" s="161"/>
      <c r="S177" s="161"/>
      <c r="T177" s="161"/>
      <c r="U177" s="161"/>
      <c r="V177" s="161"/>
      <c r="W177" s="161"/>
      <c r="X177" s="152"/>
      <c r="Y177" s="152"/>
      <c r="Z177" s="152"/>
      <c r="AA177" s="152"/>
      <c r="AB177" s="152"/>
      <c r="AC177" s="152"/>
      <c r="AD177" s="152"/>
      <c r="AE177" s="152"/>
      <c r="AF177" s="152"/>
      <c r="AG177" s="152" t="s">
        <v>299</v>
      </c>
      <c r="AH177" s="152">
        <v>0</v>
      </c>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row>
    <row r="178" spans="1:60" outlineLevel="1" x14ac:dyDescent="0.2">
      <c r="A178" s="159"/>
      <c r="B178" s="160"/>
      <c r="C178" s="194" t="s">
        <v>627</v>
      </c>
      <c r="D178" s="190"/>
      <c r="E178" s="191">
        <v>9.74</v>
      </c>
      <c r="F178" s="161"/>
      <c r="G178" s="161"/>
      <c r="H178" s="161"/>
      <c r="I178" s="161"/>
      <c r="J178" s="161"/>
      <c r="K178" s="161"/>
      <c r="L178" s="161"/>
      <c r="M178" s="161"/>
      <c r="N178" s="161"/>
      <c r="O178" s="161"/>
      <c r="P178" s="161"/>
      <c r="Q178" s="161"/>
      <c r="R178" s="161"/>
      <c r="S178" s="161"/>
      <c r="T178" s="161"/>
      <c r="U178" s="161"/>
      <c r="V178" s="161"/>
      <c r="W178" s="161"/>
      <c r="X178" s="152"/>
      <c r="Y178" s="152"/>
      <c r="Z178" s="152"/>
      <c r="AA178" s="152"/>
      <c r="AB178" s="152"/>
      <c r="AC178" s="152"/>
      <c r="AD178" s="152"/>
      <c r="AE178" s="152"/>
      <c r="AF178" s="152"/>
      <c r="AG178" s="152" t="s">
        <v>299</v>
      </c>
      <c r="AH178" s="152">
        <v>0</v>
      </c>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row>
    <row r="179" spans="1:60" outlineLevel="1" x14ac:dyDescent="0.2">
      <c r="A179" s="159"/>
      <c r="B179" s="160"/>
      <c r="C179" s="194" t="s">
        <v>580</v>
      </c>
      <c r="D179" s="190"/>
      <c r="E179" s="191"/>
      <c r="F179" s="161"/>
      <c r="G179" s="161"/>
      <c r="H179" s="161"/>
      <c r="I179" s="161"/>
      <c r="J179" s="161"/>
      <c r="K179" s="161"/>
      <c r="L179" s="161"/>
      <c r="M179" s="161"/>
      <c r="N179" s="161"/>
      <c r="O179" s="161"/>
      <c r="P179" s="161"/>
      <c r="Q179" s="161"/>
      <c r="R179" s="161"/>
      <c r="S179" s="161"/>
      <c r="T179" s="161"/>
      <c r="U179" s="161"/>
      <c r="V179" s="161"/>
      <c r="W179" s="161"/>
      <c r="X179" s="152"/>
      <c r="Y179" s="152"/>
      <c r="Z179" s="152"/>
      <c r="AA179" s="152"/>
      <c r="AB179" s="152"/>
      <c r="AC179" s="152"/>
      <c r="AD179" s="152"/>
      <c r="AE179" s="152"/>
      <c r="AF179" s="152"/>
      <c r="AG179" s="152" t="s">
        <v>299</v>
      </c>
      <c r="AH179" s="152">
        <v>0</v>
      </c>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row>
    <row r="180" spans="1:60" outlineLevel="1" x14ac:dyDescent="0.2">
      <c r="A180" s="159"/>
      <c r="B180" s="160"/>
      <c r="C180" s="194" t="s">
        <v>581</v>
      </c>
      <c r="D180" s="190"/>
      <c r="E180" s="191">
        <v>8.6999999999999993</v>
      </c>
      <c r="F180" s="161"/>
      <c r="G180" s="161"/>
      <c r="H180" s="161"/>
      <c r="I180" s="161"/>
      <c r="J180" s="161"/>
      <c r="K180" s="161"/>
      <c r="L180" s="161"/>
      <c r="M180" s="161"/>
      <c r="N180" s="161"/>
      <c r="O180" s="161"/>
      <c r="P180" s="161"/>
      <c r="Q180" s="161"/>
      <c r="R180" s="161"/>
      <c r="S180" s="161"/>
      <c r="T180" s="161"/>
      <c r="U180" s="161"/>
      <c r="V180" s="161"/>
      <c r="W180" s="161"/>
      <c r="X180" s="152"/>
      <c r="Y180" s="152"/>
      <c r="Z180" s="152"/>
      <c r="AA180" s="152"/>
      <c r="AB180" s="152"/>
      <c r="AC180" s="152"/>
      <c r="AD180" s="152"/>
      <c r="AE180" s="152"/>
      <c r="AF180" s="152"/>
      <c r="AG180" s="152" t="s">
        <v>299</v>
      </c>
      <c r="AH180" s="152">
        <v>0</v>
      </c>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row>
    <row r="181" spans="1:60" outlineLevel="1" x14ac:dyDescent="0.2">
      <c r="A181" s="159"/>
      <c r="B181" s="160"/>
      <c r="C181" s="194" t="s">
        <v>628</v>
      </c>
      <c r="D181" s="190"/>
      <c r="E181" s="191"/>
      <c r="F181" s="161"/>
      <c r="G181" s="161"/>
      <c r="H181" s="161"/>
      <c r="I181" s="161"/>
      <c r="J181" s="161"/>
      <c r="K181" s="161"/>
      <c r="L181" s="161"/>
      <c r="M181" s="161"/>
      <c r="N181" s="161"/>
      <c r="O181" s="161"/>
      <c r="P181" s="161"/>
      <c r="Q181" s="161"/>
      <c r="R181" s="161"/>
      <c r="S181" s="161"/>
      <c r="T181" s="161"/>
      <c r="U181" s="161"/>
      <c r="V181" s="161"/>
      <c r="W181" s="161"/>
      <c r="X181" s="152"/>
      <c r="Y181" s="152"/>
      <c r="Z181" s="152"/>
      <c r="AA181" s="152"/>
      <c r="AB181" s="152"/>
      <c r="AC181" s="152"/>
      <c r="AD181" s="152"/>
      <c r="AE181" s="152"/>
      <c r="AF181" s="152"/>
      <c r="AG181" s="152" t="s">
        <v>299</v>
      </c>
      <c r="AH181" s="152">
        <v>0</v>
      </c>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row>
    <row r="182" spans="1:60" outlineLevel="1" x14ac:dyDescent="0.2">
      <c r="A182" s="159"/>
      <c r="B182" s="160"/>
      <c r="C182" s="194" t="s">
        <v>629</v>
      </c>
      <c r="D182" s="190"/>
      <c r="E182" s="191">
        <v>86.68</v>
      </c>
      <c r="F182" s="161"/>
      <c r="G182" s="161"/>
      <c r="H182" s="161"/>
      <c r="I182" s="161"/>
      <c r="J182" s="161"/>
      <c r="K182" s="161"/>
      <c r="L182" s="161"/>
      <c r="M182" s="161"/>
      <c r="N182" s="161"/>
      <c r="O182" s="161"/>
      <c r="P182" s="161"/>
      <c r="Q182" s="161"/>
      <c r="R182" s="161"/>
      <c r="S182" s="161"/>
      <c r="T182" s="161"/>
      <c r="U182" s="161"/>
      <c r="V182" s="161"/>
      <c r="W182" s="161"/>
      <c r="X182" s="152"/>
      <c r="Y182" s="152"/>
      <c r="Z182" s="152"/>
      <c r="AA182" s="152"/>
      <c r="AB182" s="152"/>
      <c r="AC182" s="152"/>
      <c r="AD182" s="152"/>
      <c r="AE182" s="152"/>
      <c r="AF182" s="152"/>
      <c r="AG182" s="152" t="s">
        <v>299</v>
      </c>
      <c r="AH182" s="152">
        <v>0</v>
      </c>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row>
    <row r="183" spans="1:60" ht="22.5" outlineLevel="1" x14ac:dyDescent="0.2">
      <c r="A183" s="169">
        <v>14</v>
      </c>
      <c r="B183" s="170" t="s">
        <v>515</v>
      </c>
      <c r="C183" s="186" t="s">
        <v>516</v>
      </c>
      <c r="D183" s="171" t="s">
        <v>305</v>
      </c>
      <c r="E183" s="172">
        <v>315.39850000000001</v>
      </c>
      <c r="F183" s="173"/>
      <c r="G183" s="174">
        <f>ROUND(E183*F183,2)</f>
        <v>0</v>
      </c>
      <c r="H183" s="173"/>
      <c r="I183" s="174">
        <f>ROUND(E183*H183,2)</f>
        <v>0</v>
      </c>
      <c r="J183" s="173"/>
      <c r="K183" s="174">
        <f>ROUND(E183*J183,2)</f>
        <v>0</v>
      </c>
      <c r="L183" s="174">
        <v>21</v>
      </c>
      <c r="M183" s="174">
        <f>G183*(1+L183/100)</f>
        <v>0</v>
      </c>
      <c r="N183" s="174">
        <v>0</v>
      </c>
      <c r="O183" s="174">
        <f>ROUND(E183*N183,2)</f>
        <v>0</v>
      </c>
      <c r="P183" s="174">
        <v>0</v>
      </c>
      <c r="Q183" s="174">
        <f>ROUND(E183*P183,2)</f>
        <v>0</v>
      </c>
      <c r="R183" s="174" t="s">
        <v>294</v>
      </c>
      <c r="S183" s="174" t="s">
        <v>261</v>
      </c>
      <c r="T183" s="175" t="s">
        <v>261</v>
      </c>
      <c r="U183" s="161">
        <v>0.20200000000000001</v>
      </c>
      <c r="V183" s="161">
        <f>ROUND(E183*U183,2)</f>
        <v>63.71</v>
      </c>
      <c r="W183" s="161"/>
      <c r="X183" s="152"/>
      <c r="Y183" s="152"/>
      <c r="Z183" s="152"/>
      <c r="AA183" s="152"/>
      <c r="AB183" s="152"/>
      <c r="AC183" s="152"/>
      <c r="AD183" s="152"/>
      <c r="AE183" s="152"/>
      <c r="AF183" s="152"/>
      <c r="AG183" s="152" t="s">
        <v>295</v>
      </c>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row>
    <row r="184" spans="1:60" outlineLevel="1" x14ac:dyDescent="0.2">
      <c r="A184" s="159"/>
      <c r="B184" s="160"/>
      <c r="C184" s="254" t="s">
        <v>416</v>
      </c>
      <c r="D184" s="255"/>
      <c r="E184" s="255"/>
      <c r="F184" s="255"/>
      <c r="G184" s="255"/>
      <c r="H184" s="161"/>
      <c r="I184" s="161"/>
      <c r="J184" s="161"/>
      <c r="K184" s="161"/>
      <c r="L184" s="161"/>
      <c r="M184" s="161"/>
      <c r="N184" s="161"/>
      <c r="O184" s="161"/>
      <c r="P184" s="161"/>
      <c r="Q184" s="161"/>
      <c r="R184" s="161"/>
      <c r="S184" s="161"/>
      <c r="T184" s="161"/>
      <c r="U184" s="161"/>
      <c r="V184" s="161"/>
      <c r="W184" s="161"/>
      <c r="X184" s="152"/>
      <c r="Y184" s="152"/>
      <c r="Z184" s="152"/>
      <c r="AA184" s="152"/>
      <c r="AB184" s="152"/>
      <c r="AC184" s="152"/>
      <c r="AD184" s="152"/>
      <c r="AE184" s="152"/>
      <c r="AF184" s="152"/>
      <c r="AG184" s="152" t="s">
        <v>297</v>
      </c>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row>
    <row r="185" spans="1:60" outlineLevel="1" x14ac:dyDescent="0.2">
      <c r="A185" s="159"/>
      <c r="B185" s="160"/>
      <c r="C185" s="194" t="s">
        <v>642</v>
      </c>
      <c r="D185" s="190"/>
      <c r="E185" s="191"/>
      <c r="F185" s="161"/>
      <c r="G185" s="161"/>
      <c r="H185" s="161"/>
      <c r="I185" s="161"/>
      <c r="J185" s="161"/>
      <c r="K185" s="161"/>
      <c r="L185" s="161"/>
      <c r="M185" s="161"/>
      <c r="N185" s="161"/>
      <c r="O185" s="161"/>
      <c r="P185" s="161"/>
      <c r="Q185" s="161"/>
      <c r="R185" s="161"/>
      <c r="S185" s="161"/>
      <c r="T185" s="161"/>
      <c r="U185" s="161"/>
      <c r="V185" s="161"/>
      <c r="W185" s="161"/>
      <c r="X185" s="152"/>
      <c r="Y185" s="152"/>
      <c r="Z185" s="152"/>
      <c r="AA185" s="152"/>
      <c r="AB185" s="152"/>
      <c r="AC185" s="152"/>
      <c r="AD185" s="152"/>
      <c r="AE185" s="152"/>
      <c r="AF185" s="152"/>
      <c r="AG185" s="152" t="s">
        <v>299</v>
      </c>
      <c r="AH185" s="152">
        <v>0</v>
      </c>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row>
    <row r="186" spans="1:60" outlineLevel="1" x14ac:dyDescent="0.2">
      <c r="A186" s="159"/>
      <c r="B186" s="160"/>
      <c r="C186" s="194" t="s">
        <v>584</v>
      </c>
      <c r="D186" s="190"/>
      <c r="E186" s="191"/>
      <c r="F186" s="161"/>
      <c r="G186" s="161"/>
      <c r="H186" s="161"/>
      <c r="I186" s="161"/>
      <c r="J186" s="161"/>
      <c r="K186" s="161"/>
      <c r="L186" s="161"/>
      <c r="M186" s="161"/>
      <c r="N186" s="161"/>
      <c r="O186" s="161"/>
      <c r="P186" s="161"/>
      <c r="Q186" s="161"/>
      <c r="R186" s="161"/>
      <c r="S186" s="161"/>
      <c r="T186" s="161"/>
      <c r="U186" s="161"/>
      <c r="V186" s="161"/>
      <c r="W186" s="161"/>
      <c r="X186" s="152"/>
      <c r="Y186" s="152"/>
      <c r="Z186" s="152"/>
      <c r="AA186" s="152"/>
      <c r="AB186" s="152"/>
      <c r="AC186" s="152"/>
      <c r="AD186" s="152"/>
      <c r="AE186" s="152"/>
      <c r="AF186" s="152"/>
      <c r="AG186" s="152" t="s">
        <v>299</v>
      </c>
      <c r="AH186" s="152">
        <v>0</v>
      </c>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row>
    <row r="187" spans="1:60" outlineLevel="1" x14ac:dyDescent="0.2">
      <c r="A187" s="159"/>
      <c r="B187" s="160"/>
      <c r="C187" s="194" t="s">
        <v>643</v>
      </c>
      <c r="D187" s="190"/>
      <c r="E187" s="191">
        <v>57.95</v>
      </c>
      <c r="F187" s="161"/>
      <c r="G187" s="161"/>
      <c r="H187" s="161"/>
      <c r="I187" s="161"/>
      <c r="J187" s="161"/>
      <c r="K187" s="161"/>
      <c r="L187" s="161"/>
      <c r="M187" s="161"/>
      <c r="N187" s="161"/>
      <c r="O187" s="161"/>
      <c r="P187" s="161"/>
      <c r="Q187" s="161"/>
      <c r="R187" s="161"/>
      <c r="S187" s="161"/>
      <c r="T187" s="161"/>
      <c r="U187" s="161"/>
      <c r="V187" s="161"/>
      <c r="W187" s="161"/>
      <c r="X187" s="152"/>
      <c r="Y187" s="152"/>
      <c r="Z187" s="152"/>
      <c r="AA187" s="152"/>
      <c r="AB187" s="152"/>
      <c r="AC187" s="152"/>
      <c r="AD187" s="152"/>
      <c r="AE187" s="152"/>
      <c r="AF187" s="152"/>
      <c r="AG187" s="152" t="s">
        <v>299</v>
      </c>
      <c r="AH187" s="152">
        <v>0</v>
      </c>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row>
    <row r="188" spans="1:60" outlineLevel="1" x14ac:dyDescent="0.2">
      <c r="A188" s="159"/>
      <c r="B188" s="160"/>
      <c r="C188" s="194" t="s">
        <v>586</v>
      </c>
      <c r="D188" s="190"/>
      <c r="E188" s="191"/>
      <c r="F188" s="161"/>
      <c r="G188" s="161"/>
      <c r="H188" s="161"/>
      <c r="I188" s="161"/>
      <c r="J188" s="161"/>
      <c r="K188" s="161"/>
      <c r="L188" s="161"/>
      <c r="M188" s="161"/>
      <c r="N188" s="161"/>
      <c r="O188" s="161"/>
      <c r="P188" s="161"/>
      <c r="Q188" s="161"/>
      <c r="R188" s="161"/>
      <c r="S188" s="161"/>
      <c r="T188" s="161"/>
      <c r="U188" s="161"/>
      <c r="V188" s="161"/>
      <c r="W188" s="161"/>
      <c r="X188" s="152"/>
      <c r="Y188" s="152"/>
      <c r="Z188" s="152"/>
      <c r="AA188" s="152"/>
      <c r="AB188" s="152"/>
      <c r="AC188" s="152"/>
      <c r="AD188" s="152"/>
      <c r="AE188" s="152"/>
      <c r="AF188" s="152"/>
      <c r="AG188" s="152" t="s">
        <v>299</v>
      </c>
      <c r="AH188" s="152">
        <v>0</v>
      </c>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row>
    <row r="189" spans="1:60" outlineLevel="1" x14ac:dyDescent="0.2">
      <c r="A189" s="159"/>
      <c r="B189" s="160"/>
      <c r="C189" s="194" t="s">
        <v>644</v>
      </c>
      <c r="D189" s="190"/>
      <c r="E189" s="191">
        <v>22.62</v>
      </c>
      <c r="F189" s="161"/>
      <c r="G189" s="161"/>
      <c r="H189" s="161"/>
      <c r="I189" s="161"/>
      <c r="J189" s="161"/>
      <c r="K189" s="161"/>
      <c r="L189" s="161"/>
      <c r="M189" s="161"/>
      <c r="N189" s="161"/>
      <c r="O189" s="161"/>
      <c r="P189" s="161"/>
      <c r="Q189" s="161"/>
      <c r="R189" s="161"/>
      <c r="S189" s="161"/>
      <c r="T189" s="161"/>
      <c r="U189" s="161"/>
      <c r="V189" s="161"/>
      <c r="W189" s="161"/>
      <c r="X189" s="152"/>
      <c r="Y189" s="152"/>
      <c r="Z189" s="152"/>
      <c r="AA189" s="152"/>
      <c r="AB189" s="152"/>
      <c r="AC189" s="152"/>
      <c r="AD189" s="152"/>
      <c r="AE189" s="152"/>
      <c r="AF189" s="152"/>
      <c r="AG189" s="152" t="s">
        <v>299</v>
      </c>
      <c r="AH189" s="152">
        <v>0</v>
      </c>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row>
    <row r="190" spans="1:60" outlineLevel="1" x14ac:dyDescent="0.2">
      <c r="A190" s="159"/>
      <c r="B190" s="160"/>
      <c r="C190" s="194" t="s">
        <v>588</v>
      </c>
      <c r="D190" s="190"/>
      <c r="E190" s="191"/>
      <c r="F190" s="161"/>
      <c r="G190" s="161"/>
      <c r="H190" s="161"/>
      <c r="I190" s="161"/>
      <c r="J190" s="161"/>
      <c r="K190" s="161"/>
      <c r="L190" s="161"/>
      <c r="M190" s="161"/>
      <c r="N190" s="161"/>
      <c r="O190" s="161"/>
      <c r="P190" s="161"/>
      <c r="Q190" s="161"/>
      <c r="R190" s="161"/>
      <c r="S190" s="161"/>
      <c r="T190" s="161"/>
      <c r="U190" s="161"/>
      <c r="V190" s="161"/>
      <c r="W190" s="161"/>
      <c r="X190" s="152"/>
      <c r="Y190" s="152"/>
      <c r="Z190" s="152"/>
      <c r="AA190" s="152"/>
      <c r="AB190" s="152"/>
      <c r="AC190" s="152"/>
      <c r="AD190" s="152"/>
      <c r="AE190" s="152"/>
      <c r="AF190" s="152"/>
      <c r="AG190" s="152" t="s">
        <v>299</v>
      </c>
      <c r="AH190" s="152">
        <v>0</v>
      </c>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row>
    <row r="191" spans="1:60" outlineLevel="1" x14ac:dyDescent="0.2">
      <c r="A191" s="159"/>
      <c r="B191" s="160"/>
      <c r="C191" s="194" t="s">
        <v>645</v>
      </c>
      <c r="D191" s="190"/>
      <c r="E191" s="191">
        <v>13.63</v>
      </c>
      <c r="F191" s="161"/>
      <c r="G191" s="161"/>
      <c r="H191" s="161"/>
      <c r="I191" s="161"/>
      <c r="J191" s="161"/>
      <c r="K191" s="161"/>
      <c r="L191" s="161"/>
      <c r="M191" s="161"/>
      <c r="N191" s="161"/>
      <c r="O191" s="161"/>
      <c r="P191" s="161"/>
      <c r="Q191" s="161"/>
      <c r="R191" s="161"/>
      <c r="S191" s="161"/>
      <c r="T191" s="161"/>
      <c r="U191" s="161"/>
      <c r="V191" s="161"/>
      <c r="W191" s="161"/>
      <c r="X191" s="152"/>
      <c r="Y191" s="152"/>
      <c r="Z191" s="152"/>
      <c r="AA191" s="152"/>
      <c r="AB191" s="152"/>
      <c r="AC191" s="152"/>
      <c r="AD191" s="152"/>
      <c r="AE191" s="152"/>
      <c r="AF191" s="152"/>
      <c r="AG191" s="152" t="s">
        <v>299</v>
      </c>
      <c r="AH191" s="152">
        <v>0</v>
      </c>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row>
    <row r="192" spans="1:60" outlineLevel="1" x14ac:dyDescent="0.2">
      <c r="A192" s="159"/>
      <c r="B192" s="160"/>
      <c r="C192" s="194" t="s">
        <v>590</v>
      </c>
      <c r="D192" s="190"/>
      <c r="E192" s="191"/>
      <c r="F192" s="161"/>
      <c r="G192" s="161"/>
      <c r="H192" s="161"/>
      <c r="I192" s="161"/>
      <c r="J192" s="161"/>
      <c r="K192" s="161"/>
      <c r="L192" s="161"/>
      <c r="M192" s="161"/>
      <c r="N192" s="161"/>
      <c r="O192" s="161"/>
      <c r="P192" s="161"/>
      <c r="Q192" s="161"/>
      <c r="R192" s="161"/>
      <c r="S192" s="161"/>
      <c r="T192" s="161"/>
      <c r="U192" s="161"/>
      <c r="V192" s="161"/>
      <c r="W192" s="161"/>
      <c r="X192" s="152"/>
      <c r="Y192" s="152"/>
      <c r="Z192" s="152"/>
      <c r="AA192" s="152"/>
      <c r="AB192" s="152"/>
      <c r="AC192" s="152"/>
      <c r="AD192" s="152"/>
      <c r="AE192" s="152"/>
      <c r="AF192" s="152"/>
      <c r="AG192" s="152" t="s">
        <v>299</v>
      </c>
      <c r="AH192" s="152">
        <v>0</v>
      </c>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row>
    <row r="193" spans="1:60" outlineLevel="1" x14ac:dyDescent="0.2">
      <c r="A193" s="159"/>
      <c r="B193" s="160"/>
      <c r="C193" s="194" t="s">
        <v>646</v>
      </c>
      <c r="D193" s="190"/>
      <c r="E193" s="191">
        <v>10.09</v>
      </c>
      <c r="F193" s="161"/>
      <c r="G193" s="161"/>
      <c r="H193" s="161"/>
      <c r="I193" s="161"/>
      <c r="J193" s="161"/>
      <c r="K193" s="161"/>
      <c r="L193" s="161"/>
      <c r="M193" s="161"/>
      <c r="N193" s="161"/>
      <c r="O193" s="161"/>
      <c r="P193" s="161"/>
      <c r="Q193" s="161"/>
      <c r="R193" s="161"/>
      <c r="S193" s="161"/>
      <c r="T193" s="161"/>
      <c r="U193" s="161"/>
      <c r="V193" s="161"/>
      <c r="W193" s="161"/>
      <c r="X193" s="152"/>
      <c r="Y193" s="152"/>
      <c r="Z193" s="152"/>
      <c r="AA193" s="152"/>
      <c r="AB193" s="152"/>
      <c r="AC193" s="152"/>
      <c r="AD193" s="152"/>
      <c r="AE193" s="152"/>
      <c r="AF193" s="152"/>
      <c r="AG193" s="152" t="s">
        <v>299</v>
      </c>
      <c r="AH193" s="152">
        <v>0</v>
      </c>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row>
    <row r="194" spans="1:60" outlineLevel="1" x14ac:dyDescent="0.2">
      <c r="A194" s="159"/>
      <c r="B194" s="160"/>
      <c r="C194" s="194" t="s">
        <v>592</v>
      </c>
      <c r="D194" s="190"/>
      <c r="E194" s="191"/>
      <c r="F194" s="161"/>
      <c r="G194" s="161"/>
      <c r="H194" s="161"/>
      <c r="I194" s="161"/>
      <c r="J194" s="161"/>
      <c r="K194" s="161"/>
      <c r="L194" s="161"/>
      <c r="M194" s="161"/>
      <c r="N194" s="161"/>
      <c r="O194" s="161"/>
      <c r="P194" s="161"/>
      <c r="Q194" s="161"/>
      <c r="R194" s="161"/>
      <c r="S194" s="161"/>
      <c r="T194" s="161"/>
      <c r="U194" s="161"/>
      <c r="V194" s="161"/>
      <c r="W194" s="161"/>
      <c r="X194" s="152"/>
      <c r="Y194" s="152"/>
      <c r="Z194" s="152"/>
      <c r="AA194" s="152"/>
      <c r="AB194" s="152"/>
      <c r="AC194" s="152"/>
      <c r="AD194" s="152"/>
      <c r="AE194" s="152"/>
      <c r="AF194" s="152"/>
      <c r="AG194" s="152" t="s">
        <v>299</v>
      </c>
      <c r="AH194" s="152">
        <v>0</v>
      </c>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row>
    <row r="195" spans="1:60" outlineLevel="1" x14ac:dyDescent="0.2">
      <c r="A195" s="159"/>
      <c r="B195" s="160"/>
      <c r="C195" s="194" t="s">
        <v>647</v>
      </c>
      <c r="D195" s="190"/>
      <c r="E195" s="191">
        <v>14.62</v>
      </c>
      <c r="F195" s="161"/>
      <c r="G195" s="161"/>
      <c r="H195" s="161"/>
      <c r="I195" s="161"/>
      <c r="J195" s="161"/>
      <c r="K195" s="161"/>
      <c r="L195" s="161"/>
      <c r="M195" s="161"/>
      <c r="N195" s="161"/>
      <c r="O195" s="161"/>
      <c r="P195" s="161"/>
      <c r="Q195" s="161"/>
      <c r="R195" s="161"/>
      <c r="S195" s="161"/>
      <c r="T195" s="161"/>
      <c r="U195" s="161"/>
      <c r="V195" s="161"/>
      <c r="W195" s="161"/>
      <c r="X195" s="152"/>
      <c r="Y195" s="152"/>
      <c r="Z195" s="152"/>
      <c r="AA195" s="152"/>
      <c r="AB195" s="152"/>
      <c r="AC195" s="152"/>
      <c r="AD195" s="152"/>
      <c r="AE195" s="152"/>
      <c r="AF195" s="152"/>
      <c r="AG195" s="152" t="s">
        <v>299</v>
      </c>
      <c r="AH195" s="152">
        <v>0</v>
      </c>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row>
    <row r="196" spans="1:60" outlineLevel="1" x14ac:dyDescent="0.2">
      <c r="A196" s="159"/>
      <c r="B196" s="160"/>
      <c r="C196" s="194" t="s">
        <v>648</v>
      </c>
      <c r="D196" s="190"/>
      <c r="E196" s="191"/>
      <c r="F196" s="161"/>
      <c r="G196" s="161"/>
      <c r="H196" s="161"/>
      <c r="I196" s="161"/>
      <c r="J196" s="161"/>
      <c r="K196" s="161"/>
      <c r="L196" s="161"/>
      <c r="M196" s="161"/>
      <c r="N196" s="161"/>
      <c r="O196" s="161"/>
      <c r="P196" s="161"/>
      <c r="Q196" s="161"/>
      <c r="R196" s="161"/>
      <c r="S196" s="161"/>
      <c r="T196" s="161"/>
      <c r="U196" s="161"/>
      <c r="V196" s="161"/>
      <c r="W196" s="161"/>
      <c r="X196" s="152"/>
      <c r="Y196" s="152"/>
      <c r="Z196" s="152"/>
      <c r="AA196" s="152"/>
      <c r="AB196" s="152"/>
      <c r="AC196" s="152"/>
      <c r="AD196" s="152"/>
      <c r="AE196" s="152"/>
      <c r="AF196" s="152"/>
      <c r="AG196" s="152" t="s">
        <v>299</v>
      </c>
      <c r="AH196" s="152">
        <v>0</v>
      </c>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row>
    <row r="197" spans="1:60" outlineLevel="1" x14ac:dyDescent="0.2">
      <c r="A197" s="159"/>
      <c r="B197" s="160"/>
      <c r="C197" s="194" t="s">
        <v>576</v>
      </c>
      <c r="D197" s="190"/>
      <c r="E197" s="191">
        <v>283.18</v>
      </c>
      <c r="F197" s="161"/>
      <c r="G197" s="161"/>
      <c r="H197" s="161"/>
      <c r="I197" s="161"/>
      <c r="J197" s="161"/>
      <c r="K197" s="161"/>
      <c r="L197" s="161"/>
      <c r="M197" s="161"/>
      <c r="N197" s="161"/>
      <c r="O197" s="161"/>
      <c r="P197" s="161"/>
      <c r="Q197" s="161"/>
      <c r="R197" s="161"/>
      <c r="S197" s="161"/>
      <c r="T197" s="161"/>
      <c r="U197" s="161"/>
      <c r="V197" s="161"/>
      <c r="W197" s="161"/>
      <c r="X197" s="152"/>
      <c r="Y197" s="152"/>
      <c r="Z197" s="152"/>
      <c r="AA197" s="152"/>
      <c r="AB197" s="152"/>
      <c r="AC197" s="152"/>
      <c r="AD197" s="152"/>
      <c r="AE197" s="152"/>
      <c r="AF197" s="152"/>
      <c r="AG197" s="152" t="s">
        <v>299</v>
      </c>
      <c r="AH197" s="152">
        <v>0</v>
      </c>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row>
    <row r="198" spans="1:60" outlineLevel="1" x14ac:dyDescent="0.2">
      <c r="A198" s="159"/>
      <c r="B198" s="160"/>
      <c r="C198" s="194" t="s">
        <v>649</v>
      </c>
      <c r="D198" s="190"/>
      <c r="E198" s="191">
        <v>-86.68</v>
      </c>
      <c r="F198" s="161"/>
      <c r="G198" s="161"/>
      <c r="H198" s="161"/>
      <c r="I198" s="161"/>
      <c r="J198" s="161"/>
      <c r="K198" s="161"/>
      <c r="L198" s="161"/>
      <c r="M198" s="161"/>
      <c r="N198" s="161"/>
      <c r="O198" s="161"/>
      <c r="P198" s="161"/>
      <c r="Q198" s="161"/>
      <c r="R198" s="161"/>
      <c r="S198" s="161"/>
      <c r="T198" s="161"/>
      <c r="U198" s="161"/>
      <c r="V198" s="161"/>
      <c r="W198" s="161"/>
      <c r="X198" s="152"/>
      <c r="Y198" s="152"/>
      <c r="Z198" s="152"/>
      <c r="AA198" s="152"/>
      <c r="AB198" s="152"/>
      <c r="AC198" s="152"/>
      <c r="AD198" s="152"/>
      <c r="AE198" s="152"/>
      <c r="AF198" s="152"/>
      <c r="AG198" s="152" t="s">
        <v>299</v>
      </c>
      <c r="AH198" s="152">
        <v>0</v>
      </c>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row>
    <row r="199" spans="1:60" outlineLevel="1" x14ac:dyDescent="0.2">
      <c r="A199" s="169">
        <v>15</v>
      </c>
      <c r="B199" s="170" t="s">
        <v>650</v>
      </c>
      <c r="C199" s="186" t="s">
        <v>651</v>
      </c>
      <c r="D199" s="171" t="s">
        <v>305</v>
      </c>
      <c r="E199" s="172">
        <v>66.055000000000007</v>
      </c>
      <c r="F199" s="173"/>
      <c r="G199" s="174">
        <f>ROUND(E199*F199,2)</f>
        <v>0</v>
      </c>
      <c r="H199" s="173"/>
      <c r="I199" s="174">
        <f>ROUND(E199*H199,2)</f>
        <v>0</v>
      </c>
      <c r="J199" s="173"/>
      <c r="K199" s="174">
        <f>ROUND(E199*J199,2)</f>
        <v>0</v>
      </c>
      <c r="L199" s="174">
        <v>21</v>
      </c>
      <c r="M199" s="174">
        <f>G199*(1+L199/100)</f>
        <v>0</v>
      </c>
      <c r="N199" s="174">
        <v>0</v>
      </c>
      <c r="O199" s="174">
        <f>ROUND(E199*N199,2)</f>
        <v>0</v>
      </c>
      <c r="P199" s="174">
        <v>0</v>
      </c>
      <c r="Q199" s="174">
        <f>ROUND(E199*P199,2)</f>
        <v>0</v>
      </c>
      <c r="R199" s="174" t="s">
        <v>294</v>
      </c>
      <c r="S199" s="174" t="s">
        <v>261</v>
      </c>
      <c r="T199" s="175" t="s">
        <v>261</v>
      </c>
      <c r="U199" s="161">
        <v>1.587</v>
      </c>
      <c r="V199" s="161">
        <f>ROUND(E199*U199,2)</f>
        <v>104.83</v>
      </c>
      <c r="W199" s="161"/>
      <c r="X199" s="152"/>
      <c r="Y199" s="152"/>
      <c r="Z199" s="152"/>
      <c r="AA199" s="152"/>
      <c r="AB199" s="152"/>
      <c r="AC199" s="152"/>
      <c r="AD199" s="152"/>
      <c r="AE199" s="152"/>
      <c r="AF199" s="152"/>
      <c r="AG199" s="152" t="s">
        <v>295</v>
      </c>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row>
    <row r="200" spans="1:60" ht="22.5" outlineLevel="1" x14ac:dyDescent="0.2">
      <c r="A200" s="159"/>
      <c r="B200" s="160"/>
      <c r="C200" s="254" t="s">
        <v>652</v>
      </c>
      <c r="D200" s="255"/>
      <c r="E200" s="255"/>
      <c r="F200" s="255"/>
      <c r="G200" s="255"/>
      <c r="H200" s="161"/>
      <c r="I200" s="161"/>
      <c r="J200" s="161"/>
      <c r="K200" s="161"/>
      <c r="L200" s="161"/>
      <c r="M200" s="161"/>
      <c r="N200" s="161"/>
      <c r="O200" s="161"/>
      <c r="P200" s="161"/>
      <c r="Q200" s="161"/>
      <c r="R200" s="161"/>
      <c r="S200" s="161"/>
      <c r="T200" s="161"/>
      <c r="U200" s="161"/>
      <c r="V200" s="161"/>
      <c r="W200" s="161"/>
      <c r="X200" s="152"/>
      <c r="Y200" s="152"/>
      <c r="Z200" s="152"/>
      <c r="AA200" s="152"/>
      <c r="AB200" s="152"/>
      <c r="AC200" s="152"/>
      <c r="AD200" s="152"/>
      <c r="AE200" s="152"/>
      <c r="AF200" s="152"/>
      <c r="AG200" s="152" t="s">
        <v>297</v>
      </c>
      <c r="AH200" s="152"/>
      <c r="AI200" s="152"/>
      <c r="AJ200" s="152"/>
      <c r="AK200" s="152"/>
      <c r="AL200" s="152"/>
      <c r="AM200" s="152"/>
      <c r="AN200" s="152"/>
      <c r="AO200" s="152"/>
      <c r="AP200" s="152"/>
      <c r="AQ200" s="152"/>
      <c r="AR200" s="152"/>
      <c r="AS200" s="152"/>
      <c r="AT200" s="152"/>
      <c r="AU200" s="152"/>
      <c r="AV200" s="152"/>
      <c r="AW200" s="152"/>
      <c r="AX200" s="152"/>
      <c r="AY200" s="152"/>
      <c r="AZ200" s="152"/>
      <c r="BA200" s="197" t="str">
        <f>C200</f>
        <v>sypaninou z vhodných hornin tř. 1 - 4 nebo materiálem připraveným podél výkopu ve vzdálenosti do 3 m od jeho kraje, pro jakoukoliv hloubku výkopu a jakoukoliv míru zhutnění,</v>
      </c>
      <c r="BB200" s="152"/>
      <c r="BC200" s="152"/>
      <c r="BD200" s="152"/>
      <c r="BE200" s="152"/>
      <c r="BF200" s="152"/>
      <c r="BG200" s="152"/>
      <c r="BH200" s="152"/>
    </row>
    <row r="201" spans="1:60" outlineLevel="1" x14ac:dyDescent="0.2">
      <c r="A201" s="159"/>
      <c r="B201" s="160"/>
      <c r="C201" s="194" t="s">
        <v>653</v>
      </c>
      <c r="D201" s="190"/>
      <c r="E201" s="191"/>
      <c r="F201" s="161"/>
      <c r="G201" s="161"/>
      <c r="H201" s="161"/>
      <c r="I201" s="161"/>
      <c r="J201" s="161"/>
      <c r="K201" s="161"/>
      <c r="L201" s="161"/>
      <c r="M201" s="161"/>
      <c r="N201" s="161"/>
      <c r="O201" s="161"/>
      <c r="P201" s="161"/>
      <c r="Q201" s="161"/>
      <c r="R201" s="161"/>
      <c r="S201" s="161"/>
      <c r="T201" s="161"/>
      <c r="U201" s="161"/>
      <c r="V201" s="161"/>
      <c r="W201" s="161"/>
      <c r="X201" s="152"/>
      <c r="Y201" s="152"/>
      <c r="Z201" s="152"/>
      <c r="AA201" s="152"/>
      <c r="AB201" s="152"/>
      <c r="AC201" s="152"/>
      <c r="AD201" s="152"/>
      <c r="AE201" s="152"/>
      <c r="AF201" s="152"/>
      <c r="AG201" s="152" t="s">
        <v>299</v>
      </c>
      <c r="AH201" s="152">
        <v>0</v>
      </c>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row>
    <row r="202" spans="1:60" outlineLevel="1" x14ac:dyDescent="0.2">
      <c r="A202" s="159"/>
      <c r="B202" s="160"/>
      <c r="C202" s="194" t="s">
        <v>584</v>
      </c>
      <c r="D202" s="190"/>
      <c r="E202" s="191"/>
      <c r="F202" s="161"/>
      <c r="G202" s="161"/>
      <c r="H202" s="161"/>
      <c r="I202" s="161"/>
      <c r="J202" s="161"/>
      <c r="K202" s="161"/>
      <c r="L202" s="161"/>
      <c r="M202" s="161"/>
      <c r="N202" s="161"/>
      <c r="O202" s="161"/>
      <c r="P202" s="161"/>
      <c r="Q202" s="161"/>
      <c r="R202" s="161"/>
      <c r="S202" s="161"/>
      <c r="T202" s="161"/>
      <c r="U202" s="161"/>
      <c r="V202" s="161"/>
      <c r="W202" s="161"/>
      <c r="X202" s="152"/>
      <c r="Y202" s="152"/>
      <c r="Z202" s="152"/>
      <c r="AA202" s="152"/>
      <c r="AB202" s="152"/>
      <c r="AC202" s="152"/>
      <c r="AD202" s="152"/>
      <c r="AE202" s="152"/>
      <c r="AF202" s="152"/>
      <c r="AG202" s="152" t="s">
        <v>299</v>
      </c>
      <c r="AH202" s="152">
        <v>0</v>
      </c>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row>
    <row r="203" spans="1:60" outlineLevel="1" x14ac:dyDescent="0.2">
      <c r="A203" s="159"/>
      <c r="B203" s="160"/>
      <c r="C203" s="194" t="s">
        <v>654</v>
      </c>
      <c r="D203" s="190"/>
      <c r="E203" s="191">
        <v>32.200000000000003</v>
      </c>
      <c r="F203" s="161"/>
      <c r="G203" s="161"/>
      <c r="H203" s="161"/>
      <c r="I203" s="161"/>
      <c r="J203" s="161"/>
      <c r="K203" s="161"/>
      <c r="L203" s="161"/>
      <c r="M203" s="161"/>
      <c r="N203" s="161"/>
      <c r="O203" s="161"/>
      <c r="P203" s="161"/>
      <c r="Q203" s="161"/>
      <c r="R203" s="161"/>
      <c r="S203" s="161"/>
      <c r="T203" s="161"/>
      <c r="U203" s="161"/>
      <c r="V203" s="161"/>
      <c r="W203" s="161"/>
      <c r="X203" s="152"/>
      <c r="Y203" s="152"/>
      <c r="Z203" s="152"/>
      <c r="AA203" s="152"/>
      <c r="AB203" s="152"/>
      <c r="AC203" s="152"/>
      <c r="AD203" s="152"/>
      <c r="AE203" s="152"/>
      <c r="AF203" s="152"/>
      <c r="AG203" s="152" t="s">
        <v>299</v>
      </c>
      <c r="AH203" s="152">
        <v>0</v>
      </c>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row>
    <row r="204" spans="1:60" outlineLevel="1" x14ac:dyDescent="0.2">
      <c r="A204" s="159"/>
      <c r="B204" s="160"/>
      <c r="C204" s="194" t="s">
        <v>586</v>
      </c>
      <c r="D204" s="190"/>
      <c r="E204" s="191"/>
      <c r="F204" s="161"/>
      <c r="G204" s="161"/>
      <c r="H204" s="161"/>
      <c r="I204" s="161"/>
      <c r="J204" s="161"/>
      <c r="K204" s="161"/>
      <c r="L204" s="161"/>
      <c r="M204" s="161"/>
      <c r="N204" s="161"/>
      <c r="O204" s="161"/>
      <c r="P204" s="161"/>
      <c r="Q204" s="161"/>
      <c r="R204" s="161"/>
      <c r="S204" s="161"/>
      <c r="T204" s="161"/>
      <c r="U204" s="161"/>
      <c r="V204" s="161"/>
      <c r="W204" s="161"/>
      <c r="X204" s="152"/>
      <c r="Y204" s="152"/>
      <c r="Z204" s="152"/>
      <c r="AA204" s="152"/>
      <c r="AB204" s="152"/>
      <c r="AC204" s="152"/>
      <c r="AD204" s="152"/>
      <c r="AE204" s="152"/>
      <c r="AF204" s="152"/>
      <c r="AG204" s="152" t="s">
        <v>299</v>
      </c>
      <c r="AH204" s="152">
        <v>0</v>
      </c>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row>
    <row r="205" spans="1:60" outlineLevel="1" x14ac:dyDescent="0.2">
      <c r="A205" s="159"/>
      <c r="B205" s="160"/>
      <c r="C205" s="194" t="s">
        <v>655</v>
      </c>
      <c r="D205" s="190"/>
      <c r="E205" s="191">
        <v>12.56</v>
      </c>
      <c r="F205" s="161"/>
      <c r="G205" s="161"/>
      <c r="H205" s="161"/>
      <c r="I205" s="161"/>
      <c r="J205" s="161"/>
      <c r="K205" s="161"/>
      <c r="L205" s="161"/>
      <c r="M205" s="161"/>
      <c r="N205" s="161"/>
      <c r="O205" s="161"/>
      <c r="P205" s="161"/>
      <c r="Q205" s="161"/>
      <c r="R205" s="161"/>
      <c r="S205" s="161"/>
      <c r="T205" s="161"/>
      <c r="U205" s="161"/>
      <c r="V205" s="161"/>
      <c r="W205" s="161"/>
      <c r="X205" s="152"/>
      <c r="Y205" s="152"/>
      <c r="Z205" s="152"/>
      <c r="AA205" s="152"/>
      <c r="AB205" s="152"/>
      <c r="AC205" s="152"/>
      <c r="AD205" s="152"/>
      <c r="AE205" s="152"/>
      <c r="AF205" s="152"/>
      <c r="AG205" s="152" t="s">
        <v>299</v>
      </c>
      <c r="AH205" s="152">
        <v>0</v>
      </c>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row>
    <row r="206" spans="1:60" outlineLevel="1" x14ac:dyDescent="0.2">
      <c r="A206" s="159"/>
      <c r="B206" s="160"/>
      <c r="C206" s="194" t="s">
        <v>588</v>
      </c>
      <c r="D206" s="190"/>
      <c r="E206" s="191"/>
      <c r="F206" s="161"/>
      <c r="G206" s="161"/>
      <c r="H206" s="161"/>
      <c r="I206" s="161"/>
      <c r="J206" s="161"/>
      <c r="K206" s="161"/>
      <c r="L206" s="161"/>
      <c r="M206" s="161"/>
      <c r="N206" s="161"/>
      <c r="O206" s="161"/>
      <c r="P206" s="161"/>
      <c r="Q206" s="161"/>
      <c r="R206" s="161"/>
      <c r="S206" s="161"/>
      <c r="T206" s="161"/>
      <c r="U206" s="161"/>
      <c r="V206" s="161"/>
      <c r="W206" s="161"/>
      <c r="X206" s="152"/>
      <c r="Y206" s="152"/>
      <c r="Z206" s="152"/>
      <c r="AA206" s="152"/>
      <c r="AB206" s="152"/>
      <c r="AC206" s="152"/>
      <c r="AD206" s="152"/>
      <c r="AE206" s="152"/>
      <c r="AF206" s="152"/>
      <c r="AG206" s="152" t="s">
        <v>299</v>
      </c>
      <c r="AH206" s="152">
        <v>0</v>
      </c>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row>
    <row r="207" spans="1:60" outlineLevel="1" x14ac:dyDescent="0.2">
      <c r="A207" s="159"/>
      <c r="B207" s="160"/>
      <c r="C207" s="194" t="s">
        <v>656</v>
      </c>
      <c r="D207" s="190"/>
      <c r="E207" s="191">
        <v>7.57</v>
      </c>
      <c r="F207" s="161"/>
      <c r="G207" s="161"/>
      <c r="H207" s="161"/>
      <c r="I207" s="161"/>
      <c r="J207" s="161"/>
      <c r="K207" s="161"/>
      <c r="L207" s="161"/>
      <c r="M207" s="161"/>
      <c r="N207" s="161"/>
      <c r="O207" s="161"/>
      <c r="P207" s="161"/>
      <c r="Q207" s="161"/>
      <c r="R207" s="161"/>
      <c r="S207" s="161"/>
      <c r="T207" s="161"/>
      <c r="U207" s="161"/>
      <c r="V207" s="161"/>
      <c r="W207" s="161"/>
      <c r="X207" s="152"/>
      <c r="Y207" s="152"/>
      <c r="Z207" s="152"/>
      <c r="AA207" s="152"/>
      <c r="AB207" s="152"/>
      <c r="AC207" s="152"/>
      <c r="AD207" s="152"/>
      <c r="AE207" s="152"/>
      <c r="AF207" s="152"/>
      <c r="AG207" s="152" t="s">
        <v>299</v>
      </c>
      <c r="AH207" s="152">
        <v>0</v>
      </c>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row>
    <row r="208" spans="1:60" outlineLevel="1" x14ac:dyDescent="0.2">
      <c r="A208" s="159"/>
      <c r="B208" s="160"/>
      <c r="C208" s="194" t="s">
        <v>590</v>
      </c>
      <c r="D208" s="190"/>
      <c r="E208" s="191"/>
      <c r="F208" s="161"/>
      <c r="G208" s="161"/>
      <c r="H208" s="161"/>
      <c r="I208" s="161"/>
      <c r="J208" s="161"/>
      <c r="K208" s="161"/>
      <c r="L208" s="161"/>
      <c r="M208" s="161"/>
      <c r="N208" s="161"/>
      <c r="O208" s="161"/>
      <c r="P208" s="161"/>
      <c r="Q208" s="161"/>
      <c r="R208" s="161"/>
      <c r="S208" s="161"/>
      <c r="T208" s="161"/>
      <c r="U208" s="161"/>
      <c r="V208" s="161"/>
      <c r="W208" s="161"/>
      <c r="X208" s="152"/>
      <c r="Y208" s="152"/>
      <c r="Z208" s="152"/>
      <c r="AA208" s="152"/>
      <c r="AB208" s="152"/>
      <c r="AC208" s="152"/>
      <c r="AD208" s="152"/>
      <c r="AE208" s="152"/>
      <c r="AF208" s="152"/>
      <c r="AG208" s="152" t="s">
        <v>299</v>
      </c>
      <c r="AH208" s="152">
        <v>0</v>
      </c>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c r="BD208" s="152"/>
      <c r="BE208" s="152"/>
      <c r="BF208" s="152"/>
      <c r="BG208" s="152"/>
      <c r="BH208" s="152"/>
    </row>
    <row r="209" spans="1:60" outlineLevel="1" x14ac:dyDescent="0.2">
      <c r="A209" s="159"/>
      <c r="B209" s="160"/>
      <c r="C209" s="194" t="s">
        <v>657</v>
      </c>
      <c r="D209" s="190"/>
      <c r="E209" s="191">
        <v>5.61</v>
      </c>
      <c r="F209" s="161"/>
      <c r="G209" s="161"/>
      <c r="H209" s="161"/>
      <c r="I209" s="161"/>
      <c r="J209" s="161"/>
      <c r="K209" s="161"/>
      <c r="L209" s="161"/>
      <c r="M209" s="161"/>
      <c r="N209" s="161"/>
      <c r="O209" s="161"/>
      <c r="P209" s="161"/>
      <c r="Q209" s="161"/>
      <c r="R209" s="161"/>
      <c r="S209" s="161"/>
      <c r="T209" s="161"/>
      <c r="U209" s="161"/>
      <c r="V209" s="161"/>
      <c r="W209" s="161"/>
      <c r="X209" s="152"/>
      <c r="Y209" s="152"/>
      <c r="Z209" s="152"/>
      <c r="AA209" s="152"/>
      <c r="AB209" s="152"/>
      <c r="AC209" s="152"/>
      <c r="AD209" s="152"/>
      <c r="AE209" s="152"/>
      <c r="AF209" s="152"/>
      <c r="AG209" s="152" t="s">
        <v>299</v>
      </c>
      <c r="AH209" s="152">
        <v>0</v>
      </c>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c r="BD209" s="152"/>
      <c r="BE209" s="152"/>
      <c r="BF209" s="152"/>
      <c r="BG209" s="152"/>
      <c r="BH209" s="152"/>
    </row>
    <row r="210" spans="1:60" outlineLevel="1" x14ac:dyDescent="0.2">
      <c r="A210" s="159"/>
      <c r="B210" s="160"/>
      <c r="C210" s="194" t="s">
        <v>592</v>
      </c>
      <c r="D210" s="190"/>
      <c r="E210" s="191"/>
      <c r="F210" s="161"/>
      <c r="G210" s="161"/>
      <c r="H210" s="161"/>
      <c r="I210" s="161"/>
      <c r="J210" s="161"/>
      <c r="K210" s="161"/>
      <c r="L210" s="161"/>
      <c r="M210" s="161"/>
      <c r="N210" s="161"/>
      <c r="O210" s="161"/>
      <c r="P210" s="161"/>
      <c r="Q210" s="161"/>
      <c r="R210" s="161"/>
      <c r="S210" s="161"/>
      <c r="T210" s="161"/>
      <c r="U210" s="161"/>
      <c r="V210" s="161"/>
      <c r="W210" s="161"/>
      <c r="X210" s="152"/>
      <c r="Y210" s="152"/>
      <c r="Z210" s="152"/>
      <c r="AA210" s="152"/>
      <c r="AB210" s="152"/>
      <c r="AC210" s="152"/>
      <c r="AD210" s="152"/>
      <c r="AE210" s="152"/>
      <c r="AF210" s="152"/>
      <c r="AG210" s="152" t="s">
        <v>299</v>
      </c>
      <c r="AH210" s="152">
        <v>0</v>
      </c>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row>
    <row r="211" spans="1:60" outlineLevel="1" x14ac:dyDescent="0.2">
      <c r="A211" s="159"/>
      <c r="B211" s="160"/>
      <c r="C211" s="194" t="s">
        <v>658</v>
      </c>
      <c r="D211" s="190"/>
      <c r="E211" s="191">
        <v>8.1199999999999992</v>
      </c>
      <c r="F211" s="161"/>
      <c r="G211" s="161"/>
      <c r="H211" s="161"/>
      <c r="I211" s="161"/>
      <c r="J211" s="161"/>
      <c r="K211" s="161"/>
      <c r="L211" s="161"/>
      <c r="M211" s="161"/>
      <c r="N211" s="161"/>
      <c r="O211" s="161"/>
      <c r="P211" s="161"/>
      <c r="Q211" s="161"/>
      <c r="R211" s="161"/>
      <c r="S211" s="161"/>
      <c r="T211" s="161"/>
      <c r="U211" s="161"/>
      <c r="V211" s="161"/>
      <c r="W211" s="161"/>
      <c r="X211" s="152"/>
      <c r="Y211" s="152"/>
      <c r="Z211" s="152"/>
      <c r="AA211" s="152"/>
      <c r="AB211" s="152"/>
      <c r="AC211" s="152"/>
      <c r="AD211" s="152"/>
      <c r="AE211" s="152"/>
      <c r="AF211" s="152"/>
      <c r="AG211" s="152" t="s">
        <v>299</v>
      </c>
      <c r="AH211" s="152">
        <v>0</v>
      </c>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row>
    <row r="212" spans="1:60" outlineLevel="1" x14ac:dyDescent="0.2">
      <c r="A212" s="169">
        <v>16</v>
      </c>
      <c r="B212" s="170" t="s">
        <v>659</v>
      </c>
      <c r="C212" s="186" t="s">
        <v>660</v>
      </c>
      <c r="D212" s="171" t="s">
        <v>350</v>
      </c>
      <c r="E212" s="172">
        <v>331.82069999999999</v>
      </c>
      <c r="F212" s="173"/>
      <c r="G212" s="174">
        <f>ROUND(E212*F212,2)</f>
        <v>0</v>
      </c>
      <c r="H212" s="173"/>
      <c r="I212" s="174">
        <f>ROUND(E212*H212,2)</f>
        <v>0</v>
      </c>
      <c r="J212" s="173"/>
      <c r="K212" s="174">
        <f>ROUND(E212*J212,2)</f>
        <v>0</v>
      </c>
      <c r="L212" s="174">
        <v>21</v>
      </c>
      <c r="M212" s="174">
        <f>G212*(1+L212/100)</f>
        <v>0</v>
      </c>
      <c r="N212" s="174">
        <v>0</v>
      </c>
      <c r="O212" s="174">
        <f>ROUND(E212*N212,2)</f>
        <v>0</v>
      </c>
      <c r="P212" s="174">
        <v>0</v>
      </c>
      <c r="Q212" s="174">
        <f>ROUND(E212*P212,2)</f>
        <v>0</v>
      </c>
      <c r="R212" s="174" t="s">
        <v>294</v>
      </c>
      <c r="S212" s="174" t="s">
        <v>261</v>
      </c>
      <c r="T212" s="175" t="s">
        <v>261</v>
      </c>
      <c r="U212" s="161">
        <v>0</v>
      </c>
      <c r="V212" s="161">
        <f>ROUND(E212*U212,2)</f>
        <v>0</v>
      </c>
      <c r="W212" s="161"/>
      <c r="X212" s="152"/>
      <c r="Y212" s="152"/>
      <c r="Z212" s="152"/>
      <c r="AA212" s="152"/>
      <c r="AB212" s="152"/>
      <c r="AC212" s="152"/>
      <c r="AD212" s="152"/>
      <c r="AE212" s="152"/>
      <c r="AF212" s="152"/>
      <c r="AG212" s="152" t="s">
        <v>295</v>
      </c>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2"/>
      <c r="BG212" s="152"/>
      <c r="BH212" s="152"/>
    </row>
    <row r="213" spans="1:60" outlineLevel="1" x14ac:dyDescent="0.2">
      <c r="A213" s="159"/>
      <c r="B213" s="160"/>
      <c r="C213" s="194" t="s">
        <v>622</v>
      </c>
      <c r="D213" s="190"/>
      <c r="E213" s="191"/>
      <c r="F213" s="161"/>
      <c r="G213" s="161"/>
      <c r="H213" s="161"/>
      <c r="I213" s="161"/>
      <c r="J213" s="161"/>
      <c r="K213" s="161"/>
      <c r="L213" s="161"/>
      <c r="M213" s="161"/>
      <c r="N213" s="161"/>
      <c r="O213" s="161"/>
      <c r="P213" s="161"/>
      <c r="Q213" s="161"/>
      <c r="R213" s="161"/>
      <c r="S213" s="161"/>
      <c r="T213" s="161"/>
      <c r="U213" s="161"/>
      <c r="V213" s="161"/>
      <c r="W213" s="161"/>
      <c r="X213" s="152"/>
      <c r="Y213" s="152"/>
      <c r="Z213" s="152"/>
      <c r="AA213" s="152"/>
      <c r="AB213" s="152"/>
      <c r="AC213" s="152"/>
      <c r="AD213" s="152"/>
      <c r="AE213" s="152"/>
      <c r="AF213" s="152"/>
      <c r="AG213" s="152" t="s">
        <v>299</v>
      </c>
      <c r="AH213" s="152">
        <v>0</v>
      </c>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2"/>
      <c r="BG213" s="152"/>
      <c r="BH213" s="152"/>
    </row>
    <row r="214" spans="1:60" outlineLevel="1" x14ac:dyDescent="0.2">
      <c r="A214" s="159"/>
      <c r="B214" s="160"/>
      <c r="C214" s="195" t="s">
        <v>308</v>
      </c>
      <c r="D214" s="192"/>
      <c r="E214" s="193"/>
      <c r="F214" s="161"/>
      <c r="G214" s="161"/>
      <c r="H214" s="161"/>
      <c r="I214" s="161"/>
      <c r="J214" s="161"/>
      <c r="K214" s="161"/>
      <c r="L214" s="161"/>
      <c r="M214" s="161"/>
      <c r="N214" s="161"/>
      <c r="O214" s="161"/>
      <c r="P214" s="161"/>
      <c r="Q214" s="161"/>
      <c r="R214" s="161"/>
      <c r="S214" s="161"/>
      <c r="T214" s="161"/>
      <c r="U214" s="161"/>
      <c r="V214" s="161"/>
      <c r="W214" s="161"/>
      <c r="X214" s="152"/>
      <c r="Y214" s="152"/>
      <c r="Z214" s="152"/>
      <c r="AA214" s="152"/>
      <c r="AB214" s="152"/>
      <c r="AC214" s="152"/>
      <c r="AD214" s="152"/>
      <c r="AE214" s="152"/>
      <c r="AF214" s="152"/>
      <c r="AG214" s="152" t="s">
        <v>299</v>
      </c>
      <c r="AH214" s="152"/>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c r="BD214" s="152"/>
      <c r="BE214" s="152"/>
      <c r="BF214" s="152"/>
      <c r="BG214" s="152"/>
      <c r="BH214" s="152"/>
    </row>
    <row r="215" spans="1:60" outlineLevel="1" x14ac:dyDescent="0.2">
      <c r="A215" s="159"/>
      <c r="B215" s="160"/>
      <c r="C215" s="196" t="s">
        <v>596</v>
      </c>
      <c r="D215" s="192"/>
      <c r="E215" s="193"/>
      <c r="F215" s="161"/>
      <c r="G215" s="161"/>
      <c r="H215" s="161"/>
      <c r="I215" s="161"/>
      <c r="J215" s="161"/>
      <c r="K215" s="161"/>
      <c r="L215" s="161"/>
      <c r="M215" s="161"/>
      <c r="N215" s="161"/>
      <c r="O215" s="161"/>
      <c r="P215" s="161"/>
      <c r="Q215" s="161"/>
      <c r="R215" s="161"/>
      <c r="S215" s="161"/>
      <c r="T215" s="161"/>
      <c r="U215" s="161"/>
      <c r="V215" s="161"/>
      <c r="W215" s="161"/>
      <c r="X215" s="152"/>
      <c r="Y215" s="152"/>
      <c r="Z215" s="152"/>
      <c r="AA215" s="152"/>
      <c r="AB215" s="152"/>
      <c r="AC215" s="152"/>
      <c r="AD215" s="152"/>
      <c r="AE215" s="152"/>
      <c r="AF215" s="152"/>
      <c r="AG215" s="152" t="s">
        <v>299</v>
      </c>
      <c r="AH215" s="152">
        <v>2</v>
      </c>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row>
    <row r="216" spans="1:60" outlineLevel="1" x14ac:dyDescent="0.2">
      <c r="A216" s="159"/>
      <c r="B216" s="160"/>
      <c r="C216" s="196" t="s">
        <v>632</v>
      </c>
      <c r="D216" s="192"/>
      <c r="E216" s="193">
        <v>38.630000000000003</v>
      </c>
      <c r="F216" s="161"/>
      <c r="G216" s="161"/>
      <c r="H216" s="161"/>
      <c r="I216" s="161"/>
      <c r="J216" s="161"/>
      <c r="K216" s="161"/>
      <c r="L216" s="161"/>
      <c r="M216" s="161"/>
      <c r="N216" s="161"/>
      <c r="O216" s="161"/>
      <c r="P216" s="161"/>
      <c r="Q216" s="161"/>
      <c r="R216" s="161"/>
      <c r="S216" s="161"/>
      <c r="T216" s="161"/>
      <c r="U216" s="161"/>
      <c r="V216" s="161"/>
      <c r="W216" s="161"/>
      <c r="X216" s="152"/>
      <c r="Y216" s="152"/>
      <c r="Z216" s="152"/>
      <c r="AA216" s="152"/>
      <c r="AB216" s="152"/>
      <c r="AC216" s="152"/>
      <c r="AD216" s="152"/>
      <c r="AE216" s="152"/>
      <c r="AF216" s="152"/>
      <c r="AG216" s="152" t="s">
        <v>299</v>
      </c>
      <c r="AH216" s="152">
        <v>2</v>
      </c>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row>
    <row r="217" spans="1:60" outlineLevel="1" x14ac:dyDescent="0.2">
      <c r="A217" s="159"/>
      <c r="B217" s="160"/>
      <c r="C217" s="196" t="s">
        <v>598</v>
      </c>
      <c r="D217" s="192"/>
      <c r="E217" s="193"/>
      <c r="F217" s="161"/>
      <c r="G217" s="161"/>
      <c r="H217" s="161"/>
      <c r="I217" s="161"/>
      <c r="J217" s="161"/>
      <c r="K217" s="161"/>
      <c r="L217" s="161"/>
      <c r="M217" s="161"/>
      <c r="N217" s="161"/>
      <c r="O217" s="161"/>
      <c r="P217" s="161"/>
      <c r="Q217" s="161"/>
      <c r="R217" s="161"/>
      <c r="S217" s="161"/>
      <c r="T217" s="161"/>
      <c r="U217" s="161"/>
      <c r="V217" s="161"/>
      <c r="W217" s="161"/>
      <c r="X217" s="152"/>
      <c r="Y217" s="152"/>
      <c r="Z217" s="152"/>
      <c r="AA217" s="152"/>
      <c r="AB217" s="152"/>
      <c r="AC217" s="152"/>
      <c r="AD217" s="152"/>
      <c r="AE217" s="152"/>
      <c r="AF217" s="152"/>
      <c r="AG217" s="152" t="s">
        <v>299</v>
      </c>
      <c r="AH217" s="152">
        <v>2</v>
      </c>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c r="BD217" s="152"/>
      <c r="BE217" s="152"/>
      <c r="BF217" s="152"/>
      <c r="BG217" s="152"/>
      <c r="BH217" s="152"/>
    </row>
    <row r="218" spans="1:60" outlineLevel="1" x14ac:dyDescent="0.2">
      <c r="A218" s="159"/>
      <c r="B218" s="160"/>
      <c r="C218" s="196" t="s">
        <v>633</v>
      </c>
      <c r="D218" s="192"/>
      <c r="E218" s="193">
        <v>15.08</v>
      </c>
      <c r="F218" s="161"/>
      <c r="G218" s="161"/>
      <c r="H218" s="161"/>
      <c r="I218" s="161"/>
      <c r="J218" s="161"/>
      <c r="K218" s="161"/>
      <c r="L218" s="161"/>
      <c r="M218" s="161"/>
      <c r="N218" s="161"/>
      <c r="O218" s="161"/>
      <c r="P218" s="161"/>
      <c r="Q218" s="161"/>
      <c r="R218" s="161"/>
      <c r="S218" s="161"/>
      <c r="T218" s="161"/>
      <c r="U218" s="161"/>
      <c r="V218" s="161"/>
      <c r="W218" s="161"/>
      <c r="X218" s="152"/>
      <c r="Y218" s="152"/>
      <c r="Z218" s="152"/>
      <c r="AA218" s="152"/>
      <c r="AB218" s="152"/>
      <c r="AC218" s="152"/>
      <c r="AD218" s="152"/>
      <c r="AE218" s="152"/>
      <c r="AF218" s="152"/>
      <c r="AG218" s="152" t="s">
        <v>299</v>
      </c>
      <c r="AH218" s="152">
        <v>2</v>
      </c>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c r="BD218" s="152"/>
      <c r="BE218" s="152"/>
      <c r="BF218" s="152"/>
      <c r="BG218" s="152"/>
      <c r="BH218" s="152"/>
    </row>
    <row r="219" spans="1:60" outlineLevel="1" x14ac:dyDescent="0.2">
      <c r="A219" s="159"/>
      <c r="B219" s="160"/>
      <c r="C219" s="196" t="s">
        <v>600</v>
      </c>
      <c r="D219" s="192"/>
      <c r="E219" s="193"/>
      <c r="F219" s="161"/>
      <c r="G219" s="161"/>
      <c r="H219" s="161"/>
      <c r="I219" s="161"/>
      <c r="J219" s="161"/>
      <c r="K219" s="161"/>
      <c r="L219" s="161"/>
      <c r="M219" s="161"/>
      <c r="N219" s="161"/>
      <c r="O219" s="161"/>
      <c r="P219" s="161"/>
      <c r="Q219" s="161"/>
      <c r="R219" s="161"/>
      <c r="S219" s="161"/>
      <c r="T219" s="161"/>
      <c r="U219" s="161"/>
      <c r="V219" s="161"/>
      <c r="W219" s="161"/>
      <c r="X219" s="152"/>
      <c r="Y219" s="152"/>
      <c r="Z219" s="152"/>
      <c r="AA219" s="152"/>
      <c r="AB219" s="152"/>
      <c r="AC219" s="152"/>
      <c r="AD219" s="152"/>
      <c r="AE219" s="152"/>
      <c r="AF219" s="152"/>
      <c r="AG219" s="152" t="s">
        <v>299</v>
      </c>
      <c r="AH219" s="152">
        <v>2</v>
      </c>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c r="BD219" s="152"/>
      <c r="BE219" s="152"/>
      <c r="BF219" s="152"/>
      <c r="BG219" s="152"/>
      <c r="BH219" s="152"/>
    </row>
    <row r="220" spans="1:60" outlineLevel="1" x14ac:dyDescent="0.2">
      <c r="A220" s="159"/>
      <c r="B220" s="160"/>
      <c r="C220" s="196" t="s">
        <v>634</v>
      </c>
      <c r="D220" s="192"/>
      <c r="E220" s="193">
        <v>9.08</v>
      </c>
      <c r="F220" s="161"/>
      <c r="G220" s="161"/>
      <c r="H220" s="161"/>
      <c r="I220" s="161"/>
      <c r="J220" s="161"/>
      <c r="K220" s="161"/>
      <c r="L220" s="161"/>
      <c r="M220" s="161"/>
      <c r="N220" s="161"/>
      <c r="O220" s="161"/>
      <c r="P220" s="161"/>
      <c r="Q220" s="161"/>
      <c r="R220" s="161"/>
      <c r="S220" s="161"/>
      <c r="T220" s="161"/>
      <c r="U220" s="161"/>
      <c r="V220" s="161"/>
      <c r="W220" s="161"/>
      <c r="X220" s="152"/>
      <c r="Y220" s="152"/>
      <c r="Z220" s="152"/>
      <c r="AA220" s="152"/>
      <c r="AB220" s="152"/>
      <c r="AC220" s="152"/>
      <c r="AD220" s="152"/>
      <c r="AE220" s="152"/>
      <c r="AF220" s="152"/>
      <c r="AG220" s="152" t="s">
        <v>299</v>
      </c>
      <c r="AH220" s="152">
        <v>2</v>
      </c>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c r="BD220" s="152"/>
      <c r="BE220" s="152"/>
      <c r="BF220" s="152"/>
      <c r="BG220" s="152"/>
      <c r="BH220" s="152"/>
    </row>
    <row r="221" spans="1:60" outlineLevel="1" x14ac:dyDescent="0.2">
      <c r="A221" s="159"/>
      <c r="B221" s="160"/>
      <c r="C221" s="196" t="s">
        <v>602</v>
      </c>
      <c r="D221" s="192"/>
      <c r="E221" s="193"/>
      <c r="F221" s="161"/>
      <c r="G221" s="161"/>
      <c r="H221" s="161"/>
      <c r="I221" s="161"/>
      <c r="J221" s="161"/>
      <c r="K221" s="161"/>
      <c r="L221" s="161"/>
      <c r="M221" s="161"/>
      <c r="N221" s="161"/>
      <c r="O221" s="161"/>
      <c r="P221" s="161"/>
      <c r="Q221" s="161"/>
      <c r="R221" s="161"/>
      <c r="S221" s="161"/>
      <c r="T221" s="161"/>
      <c r="U221" s="161"/>
      <c r="V221" s="161"/>
      <c r="W221" s="161"/>
      <c r="X221" s="152"/>
      <c r="Y221" s="152"/>
      <c r="Z221" s="152"/>
      <c r="AA221" s="152"/>
      <c r="AB221" s="152"/>
      <c r="AC221" s="152"/>
      <c r="AD221" s="152"/>
      <c r="AE221" s="152"/>
      <c r="AF221" s="152"/>
      <c r="AG221" s="152" t="s">
        <v>299</v>
      </c>
      <c r="AH221" s="152">
        <v>2</v>
      </c>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2"/>
      <c r="BG221" s="152"/>
      <c r="BH221" s="152"/>
    </row>
    <row r="222" spans="1:60" outlineLevel="1" x14ac:dyDescent="0.2">
      <c r="A222" s="159"/>
      <c r="B222" s="160"/>
      <c r="C222" s="196" t="s">
        <v>635</v>
      </c>
      <c r="D222" s="192"/>
      <c r="E222" s="193">
        <v>6.73</v>
      </c>
      <c r="F222" s="161"/>
      <c r="G222" s="161"/>
      <c r="H222" s="161"/>
      <c r="I222" s="161"/>
      <c r="J222" s="161"/>
      <c r="K222" s="161"/>
      <c r="L222" s="161"/>
      <c r="M222" s="161"/>
      <c r="N222" s="161"/>
      <c r="O222" s="161"/>
      <c r="P222" s="161"/>
      <c r="Q222" s="161"/>
      <c r="R222" s="161"/>
      <c r="S222" s="161"/>
      <c r="T222" s="161"/>
      <c r="U222" s="161"/>
      <c r="V222" s="161"/>
      <c r="W222" s="161"/>
      <c r="X222" s="152"/>
      <c r="Y222" s="152"/>
      <c r="Z222" s="152"/>
      <c r="AA222" s="152"/>
      <c r="AB222" s="152"/>
      <c r="AC222" s="152"/>
      <c r="AD222" s="152"/>
      <c r="AE222" s="152"/>
      <c r="AF222" s="152"/>
      <c r="AG222" s="152" t="s">
        <v>299</v>
      </c>
      <c r="AH222" s="152">
        <v>2</v>
      </c>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c r="BD222" s="152"/>
      <c r="BE222" s="152"/>
      <c r="BF222" s="152"/>
      <c r="BG222" s="152"/>
      <c r="BH222" s="152"/>
    </row>
    <row r="223" spans="1:60" outlineLevel="1" x14ac:dyDescent="0.2">
      <c r="A223" s="159"/>
      <c r="B223" s="160"/>
      <c r="C223" s="196" t="s">
        <v>604</v>
      </c>
      <c r="D223" s="192"/>
      <c r="E223" s="193"/>
      <c r="F223" s="161"/>
      <c r="G223" s="161"/>
      <c r="H223" s="161"/>
      <c r="I223" s="161"/>
      <c r="J223" s="161"/>
      <c r="K223" s="161"/>
      <c r="L223" s="161"/>
      <c r="M223" s="161"/>
      <c r="N223" s="161"/>
      <c r="O223" s="161"/>
      <c r="P223" s="161"/>
      <c r="Q223" s="161"/>
      <c r="R223" s="161"/>
      <c r="S223" s="161"/>
      <c r="T223" s="161"/>
      <c r="U223" s="161"/>
      <c r="V223" s="161"/>
      <c r="W223" s="161"/>
      <c r="X223" s="152"/>
      <c r="Y223" s="152"/>
      <c r="Z223" s="152"/>
      <c r="AA223" s="152"/>
      <c r="AB223" s="152"/>
      <c r="AC223" s="152"/>
      <c r="AD223" s="152"/>
      <c r="AE223" s="152"/>
      <c r="AF223" s="152"/>
      <c r="AG223" s="152" t="s">
        <v>299</v>
      </c>
      <c r="AH223" s="152">
        <v>2</v>
      </c>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row>
    <row r="224" spans="1:60" outlineLevel="1" x14ac:dyDescent="0.2">
      <c r="A224" s="159"/>
      <c r="B224" s="160"/>
      <c r="C224" s="196" t="s">
        <v>636</v>
      </c>
      <c r="D224" s="192"/>
      <c r="E224" s="193">
        <v>9.74</v>
      </c>
      <c r="F224" s="161"/>
      <c r="G224" s="161"/>
      <c r="H224" s="161"/>
      <c r="I224" s="161"/>
      <c r="J224" s="161"/>
      <c r="K224" s="161"/>
      <c r="L224" s="161"/>
      <c r="M224" s="161"/>
      <c r="N224" s="161"/>
      <c r="O224" s="161"/>
      <c r="P224" s="161"/>
      <c r="Q224" s="161"/>
      <c r="R224" s="161"/>
      <c r="S224" s="161"/>
      <c r="T224" s="161"/>
      <c r="U224" s="161"/>
      <c r="V224" s="161"/>
      <c r="W224" s="161"/>
      <c r="X224" s="152"/>
      <c r="Y224" s="152"/>
      <c r="Z224" s="152"/>
      <c r="AA224" s="152"/>
      <c r="AB224" s="152"/>
      <c r="AC224" s="152"/>
      <c r="AD224" s="152"/>
      <c r="AE224" s="152"/>
      <c r="AF224" s="152"/>
      <c r="AG224" s="152" t="s">
        <v>299</v>
      </c>
      <c r="AH224" s="152">
        <v>2</v>
      </c>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row>
    <row r="225" spans="1:60" outlineLevel="1" x14ac:dyDescent="0.2">
      <c r="A225" s="159"/>
      <c r="B225" s="160"/>
      <c r="C225" s="195" t="s">
        <v>310</v>
      </c>
      <c r="D225" s="192"/>
      <c r="E225" s="193"/>
      <c r="F225" s="161"/>
      <c r="G225" s="161"/>
      <c r="H225" s="161"/>
      <c r="I225" s="161"/>
      <c r="J225" s="161"/>
      <c r="K225" s="161"/>
      <c r="L225" s="161"/>
      <c r="M225" s="161"/>
      <c r="N225" s="161"/>
      <c r="O225" s="161"/>
      <c r="P225" s="161"/>
      <c r="Q225" s="161"/>
      <c r="R225" s="161"/>
      <c r="S225" s="161"/>
      <c r="T225" s="161"/>
      <c r="U225" s="161"/>
      <c r="V225" s="161"/>
      <c r="W225" s="161"/>
      <c r="X225" s="152"/>
      <c r="Y225" s="152"/>
      <c r="Z225" s="152"/>
      <c r="AA225" s="152"/>
      <c r="AB225" s="152"/>
      <c r="AC225" s="152"/>
      <c r="AD225" s="152"/>
      <c r="AE225" s="152"/>
      <c r="AF225" s="152"/>
      <c r="AG225" s="152" t="s">
        <v>299</v>
      </c>
      <c r="AH225" s="152"/>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c r="BD225" s="152"/>
      <c r="BE225" s="152"/>
      <c r="BF225" s="152"/>
      <c r="BG225" s="152"/>
      <c r="BH225" s="152"/>
    </row>
    <row r="226" spans="1:60" outlineLevel="1" x14ac:dyDescent="0.2">
      <c r="A226" s="159"/>
      <c r="B226" s="160"/>
      <c r="C226" s="194" t="s">
        <v>661</v>
      </c>
      <c r="D226" s="190"/>
      <c r="E226" s="191">
        <v>150.61000000000001</v>
      </c>
      <c r="F226" s="161"/>
      <c r="G226" s="161"/>
      <c r="H226" s="161"/>
      <c r="I226" s="161"/>
      <c r="J226" s="161"/>
      <c r="K226" s="161"/>
      <c r="L226" s="161"/>
      <c r="M226" s="161"/>
      <c r="N226" s="161"/>
      <c r="O226" s="161"/>
      <c r="P226" s="161"/>
      <c r="Q226" s="161"/>
      <c r="R226" s="161"/>
      <c r="S226" s="161"/>
      <c r="T226" s="161"/>
      <c r="U226" s="161"/>
      <c r="V226" s="161"/>
      <c r="W226" s="161"/>
      <c r="X226" s="152"/>
      <c r="Y226" s="152"/>
      <c r="Z226" s="152"/>
      <c r="AA226" s="152"/>
      <c r="AB226" s="152"/>
      <c r="AC226" s="152"/>
      <c r="AD226" s="152"/>
      <c r="AE226" s="152"/>
      <c r="AF226" s="152"/>
      <c r="AG226" s="152" t="s">
        <v>299</v>
      </c>
      <c r="AH226" s="152">
        <v>0</v>
      </c>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c r="BD226" s="152"/>
      <c r="BE226" s="152"/>
      <c r="BF226" s="152"/>
      <c r="BG226" s="152"/>
      <c r="BH226" s="152"/>
    </row>
    <row r="227" spans="1:60" outlineLevel="1" x14ac:dyDescent="0.2">
      <c r="A227" s="159"/>
      <c r="B227" s="160"/>
      <c r="C227" s="194" t="s">
        <v>580</v>
      </c>
      <c r="D227" s="190"/>
      <c r="E227" s="191"/>
      <c r="F227" s="161"/>
      <c r="G227" s="161"/>
      <c r="H227" s="161"/>
      <c r="I227" s="161"/>
      <c r="J227" s="161"/>
      <c r="K227" s="161"/>
      <c r="L227" s="161"/>
      <c r="M227" s="161"/>
      <c r="N227" s="161"/>
      <c r="O227" s="161"/>
      <c r="P227" s="161"/>
      <c r="Q227" s="161"/>
      <c r="R227" s="161"/>
      <c r="S227" s="161"/>
      <c r="T227" s="161"/>
      <c r="U227" s="161"/>
      <c r="V227" s="161"/>
      <c r="W227" s="161"/>
      <c r="X227" s="152"/>
      <c r="Y227" s="152"/>
      <c r="Z227" s="152"/>
      <c r="AA227" s="152"/>
      <c r="AB227" s="152"/>
      <c r="AC227" s="152"/>
      <c r="AD227" s="152"/>
      <c r="AE227" s="152"/>
      <c r="AF227" s="152"/>
      <c r="AG227" s="152" t="s">
        <v>299</v>
      </c>
      <c r="AH227" s="152">
        <v>0</v>
      </c>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c r="BD227" s="152"/>
      <c r="BE227" s="152"/>
      <c r="BF227" s="152"/>
      <c r="BG227" s="152"/>
      <c r="BH227" s="152"/>
    </row>
    <row r="228" spans="1:60" outlineLevel="1" x14ac:dyDescent="0.2">
      <c r="A228" s="159"/>
      <c r="B228" s="160"/>
      <c r="C228" s="195" t="s">
        <v>308</v>
      </c>
      <c r="D228" s="192"/>
      <c r="E228" s="193"/>
      <c r="F228" s="161"/>
      <c r="G228" s="161"/>
      <c r="H228" s="161"/>
      <c r="I228" s="161"/>
      <c r="J228" s="161"/>
      <c r="K228" s="161"/>
      <c r="L228" s="161"/>
      <c r="M228" s="161"/>
      <c r="N228" s="161"/>
      <c r="O228" s="161"/>
      <c r="P228" s="161"/>
      <c r="Q228" s="161"/>
      <c r="R228" s="161"/>
      <c r="S228" s="161"/>
      <c r="T228" s="161"/>
      <c r="U228" s="161"/>
      <c r="V228" s="161"/>
      <c r="W228" s="161"/>
      <c r="X228" s="152"/>
      <c r="Y228" s="152"/>
      <c r="Z228" s="152"/>
      <c r="AA228" s="152"/>
      <c r="AB228" s="152"/>
      <c r="AC228" s="152"/>
      <c r="AD228" s="152"/>
      <c r="AE228" s="152"/>
      <c r="AF228" s="152"/>
      <c r="AG228" s="152" t="s">
        <v>299</v>
      </c>
      <c r="AH228" s="152"/>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c r="BD228" s="152"/>
      <c r="BE228" s="152"/>
      <c r="BF228" s="152"/>
      <c r="BG228" s="152"/>
      <c r="BH228" s="152"/>
    </row>
    <row r="229" spans="1:60" outlineLevel="1" x14ac:dyDescent="0.2">
      <c r="A229" s="159"/>
      <c r="B229" s="160"/>
      <c r="C229" s="196" t="s">
        <v>638</v>
      </c>
      <c r="D229" s="192"/>
      <c r="E229" s="193">
        <v>8.6999999999999993</v>
      </c>
      <c r="F229" s="161"/>
      <c r="G229" s="161"/>
      <c r="H229" s="161"/>
      <c r="I229" s="161"/>
      <c r="J229" s="161"/>
      <c r="K229" s="161"/>
      <c r="L229" s="161"/>
      <c r="M229" s="161"/>
      <c r="N229" s="161"/>
      <c r="O229" s="161"/>
      <c r="P229" s="161"/>
      <c r="Q229" s="161"/>
      <c r="R229" s="161"/>
      <c r="S229" s="161"/>
      <c r="T229" s="161"/>
      <c r="U229" s="161"/>
      <c r="V229" s="161"/>
      <c r="W229" s="161"/>
      <c r="X229" s="152"/>
      <c r="Y229" s="152"/>
      <c r="Z229" s="152"/>
      <c r="AA229" s="152"/>
      <c r="AB229" s="152"/>
      <c r="AC229" s="152"/>
      <c r="AD229" s="152"/>
      <c r="AE229" s="152"/>
      <c r="AF229" s="152"/>
      <c r="AG229" s="152" t="s">
        <v>299</v>
      </c>
      <c r="AH229" s="152">
        <v>2</v>
      </c>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c r="BD229" s="152"/>
      <c r="BE229" s="152"/>
      <c r="BF229" s="152"/>
      <c r="BG229" s="152"/>
      <c r="BH229" s="152"/>
    </row>
    <row r="230" spans="1:60" outlineLevel="1" x14ac:dyDescent="0.2">
      <c r="A230" s="159"/>
      <c r="B230" s="160"/>
      <c r="C230" s="195" t="s">
        <v>310</v>
      </c>
      <c r="D230" s="192"/>
      <c r="E230" s="193"/>
      <c r="F230" s="161"/>
      <c r="G230" s="161"/>
      <c r="H230" s="161"/>
      <c r="I230" s="161"/>
      <c r="J230" s="161"/>
      <c r="K230" s="161"/>
      <c r="L230" s="161"/>
      <c r="M230" s="161"/>
      <c r="N230" s="161"/>
      <c r="O230" s="161"/>
      <c r="P230" s="161"/>
      <c r="Q230" s="161"/>
      <c r="R230" s="161"/>
      <c r="S230" s="161"/>
      <c r="T230" s="161"/>
      <c r="U230" s="161"/>
      <c r="V230" s="161"/>
      <c r="W230" s="161"/>
      <c r="X230" s="152"/>
      <c r="Y230" s="152"/>
      <c r="Z230" s="152"/>
      <c r="AA230" s="152"/>
      <c r="AB230" s="152"/>
      <c r="AC230" s="152"/>
      <c r="AD230" s="152"/>
      <c r="AE230" s="152"/>
      <c r="AF230" s="152"/>
      <c r="AG230" s="152" t="s">
        <v>299</v>
      </c>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2"/>
      <c r="BG230" s="152"/>
      <c r="BH230" s="152"/>
    </row>
    <row r="231" spans="1:60" outlineLevel="1" x14ac:dyDescent="0.2">
      <c r="A231" s="159"/>
      <c r="B231" s="160"/>
      <c r="C231" s="194" t="s">
        <v>662</v>
      </c>
      <c r="D231" s="190"/>
      <c r="E231" s="191">
        <v>16.53</v>
      </c>
      <c r="F231" s="161"/>
      <c r="G231" s="161"/>
      <c r="H231" s="161"/>
      <c r="I231" s="161"/>
      <c r="J231" s="161"/>
      <c r="K231" s="161"/>
      <c r="L231" s="161"/>
      <c r="M231" s="161"/>
      <c r="N231" s="161"/>
      <c r="O231" s="161"/>
      <c r="P231" s="161"/>
      <c r="Q231" s="161"/>
      <c r="R231" s="161"/>
      <c r="S231" s="161"/>
      <c r="T231" s="161"/>
      <c r="U231" s="161"/>
      <c r="V231" s="161"/>
      <c r="W231" s="161"/>
      <c r="X231" s="152"/>
      <c r="Y231" s="152"/>
      <c r="Z231" s="152"/>
      <c r="AA231" s="152"/>
      <c r="AB231" s="152"/>
      <c r="AC231" s="152"/>
      <c r="AD231" s="152"/>
      <c r="AE231" s="152"/>
      <c r="AF231" s="152"/>
      <c r="AG231" s="152" t="s">
        <v>299</v>
      </c>
      <c r="AH231" s="152">
        <v>0</v>
      </c>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2"/>
      <c r="BG231" s="152"/>
      <c r="BH231" s="152"/>
    </row>
    <row r="232" spans="1:60" outlineLevel="1" x14ac:dyDescent="0.2">
      <c r="A232" s="159"/>
      <c r="B232" s="160"/>
      <c r="C232" s="194" t="s">
        <v>628</v>
      </c>
      <c r="D232" s="190"/>
      <c r="E232" s="191"/>
      <c r="F232" s="161"/>
      <c r="G232" s="161"/>
      <c r="H232" s="161"/>
      <c r="I232" s="161"/>
      <c r="J232" s="161"/>
      <c r="K232" s="161"/>
      <c r="L232" s="161"/>
      <c r="M232" s="161"/>
      <c r="N232" s="161"/>
      <c r="O232" s="161"/>
      <c r="P232" s="161"/>
      <c r="Q232" s="161"/>
      <c r="R232" s="161"/>
      <c r="S232" s="161"/>
      <c r="T232" s="161"/>
      <c r="U232" s="161"/>
      <c r="V232" s="161"/>
      <c r="W232" s="161"/>
      <c r="X232" s="152"/>
      <c r="Y232" s="152"/>
      <c r="Z232" s="152"/>
      <c r="AA232" s="152"/>
      <c r="AB232" s="152"/>
      <c r="AC232" s="152"/>
      <c r="AD232" s="152"/>
      <c r="AE232" s="152"/>
      <c r="AF232" s="152"/>
      <c r="AG232" s="152" t="s">
        <v>299</v>
      </c>
      <c r="AH232" s="152">
        <v>0</v>
      </c>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2"/>
      <c r="BG232" s="152"/>
      <c r="BH232" s="152"/>
    </row>
    <row r="233" spans="1:60" outlineLevel="1" x14ac:dyDescent="0.2">
      <c r="A233" s="159"/>
      <c r="B233" s="160"/>
      <c r="C233" s="195" t="s">
        <v>308</v>
      </c>
      <c r="D233" s="192"/>
      <c r="E233" s="193"/>
      <c r="F233" s="161"/>
      <c r="G233" s="161"/>
      <c r="H233" s="161"/>
      <c r="I233" s="161"/>
      <c r="J233" s="161"/>
      <c r="K233" s="161"/>
      <c r="L233" s="161"/>
      <c r="M233" s="161"/>
      <c r="N233" s="161"/>
      <c r="O233" s="161"/>
      <c r="P233" s="161"/>
      <c r="Q233" s="161"/>
      <c r="R233" s="161"/>
      <c r="S233" s="161"/>
      <c r="T233" s="161"/>
      <c r="U233" s="161"/>
      <c r="V233" s="161"/>
      <c r="W233" s="161"/>
      <c r="X233" s="152"/>
      <c r="Y233" s="152"/>
      <c r="Z233" s="152"/>
      <c r="AA233" s="152"/>
      <c r="AB233" s="152"/>
      <c r="AC233" s="152"/>
      <c r="AD233" s="152"/>
      <c r="AE233" s="152"/>
      <c r="AF233" s="152"/>
      <c r="AG233" s="152" t="s">
        <v>299</v>
      </c>
      <c r="AH233" s="152"/>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c r="BD233" s="152"/>
      <c r="BE233" s="152"/>
      <c r="BF233" s="152"/>
      <c r="BG233" s="152"/>
      <c r="BH233" s="152"/>
    </row>
    <row r="234" spans="1:60" outlineLevel="1" x14ac:dyDescent="0.2">
      <c r="A234" s="159"/>
      <c r="B234" s="160"/>
      <c r="C234" s="196" t="s">
        <v>640</v>
      </c>
      <c r="D234" s="192"/>
      <c r="E234" s="193">
        <v>86.68</v>
      </c>
      <c r="F234" s="161"/>
      <c r="G234" s="161"/>
      <c r="H234" s="161"/>
      <c r="I234" s="161"/>
      <c r="J234" s="161"/>
      <c r="K234" s="161"/>
      <c r="L234" s="161"/>
      <c r="M234" s="161"/>
      <c r="N234" s="161"/>
      <c r="O234" s="161"/>
      <c r="P234" s="161"/>
      <c r="Q234" s="161"/>
      <c r="R234" s="161"/>
      <c r="S234" s="161"/>
      <c r="T234" s="161"/>
      <c r="U234" s="161"/>
      <c r="V234" s="161"/>
      <c r="W234" s="161"/>
      <c r="X234" s="152"/>
      <c r="Y234" s="152"/>
      <c r="Z234" s="152"/>
      <c r="AA234" s="152"/>
      <c r="AB234" s="152"/>
      <c r="AC234" s="152"/>
      <c r="AD234" s="152"/>
      <c r="AE234" s="152"/>
      <c r="AF234" s="152"/>
      <c r="AG234" s="152" t="s">
        <v>299</v>
      </c>
      <c r="AH234" s="152">
        <v>2</v>
      </c>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s="152"/>
      <c r="BF234" s="152"/>
      <c r="BG234" s="152"/>
      <c r="BH234" s="152"/>
    </row>
    <row r="235" spans="1:60" outlineLevel="1" x14ac:dyDescent="0.2">
      <c r="A235" s="159"/>
      <c r="B235" s="160"/>
      <c r="C235" s="195" t="s">
        <v>310</v>
      </c>
      <c r="D235" s="192"/>
      <c r="E235" s="193"/>
      <c r="F235" s="161"/>
      <c r="G235" s="161"/>
      <c r="H235" s="161"/>
      <c r="I235" s="161"/>
      <c r="J235" s="161"/>
      <c r="K235" s="161"/>
      <c r="L235" s="161"/>
      <c r="M235" s="161"/>
      <c r="N235" s="161"/>
      <c r="O235" s="161"/>
      <c r="P235" s="161"/>
      <c r="Q235" s="161"/>
      <c r="R235" s="161"/>
      <c r="S235" s="161"/>
      <c r="T235" s="161"/>
      <c r="U235" s="161"/>
      <c r="V235" s="161"/>
      <c r="W235" s="161"/>
      <c r="X235" s="152"/>
      <c r="Y235" s="152"/>
      <c r="Z235" s="152"/>
      <c r="AA235" s="152"/>
      <c r="AB235" s="152"/>
      <c r="AC235" s="152"/>
      <c r="AD235" s="152"/>
      <c r="AE235" s="152"/>
      <c r="AF235" s="152"/>
      <c r="AG235" s="152" t="s">
        <v>299</v>
      </c>
      <c r="AH235" s="152"/>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c r="BD235" s="152"/>
      <c r="BE235" s="152"/>
      <c r="BF235" s="152"/>
      <c r="BG235" s="152"/>
      <c r="BH235" s="152"/>
    </row>
    <row r="236" spans="1:60" outlineLevel="1" x14ac:dyDescent="0.2">
      <c r="A236" s="159"/>
      <c r="B236" s="160"/>
      <c r="C236" s="194" t="s">
        <v>663</v>
      </c>
      <c r="D236" s="190"/>
      <c r="E236" s="191">
        <v>164.69</v>
      </c>
      <c r="F236" s="161"/>
      <c r="G236" s="161"/>
      <c r="H236" s="161"/>
      <c r="I236" s="161"/>
      <c r="J236" s="161"/>
      <c r="K236" s="161"/>
      <c r="L236" s="161"/>
      <c r="M236" s="161"/>
      <c r="N236" s="161"/>
      <c r="O236" s="161"/>
      <c r="P236" s="161"/>
      <c r="Q236" s="161"/>
      <c r="R236" s="161"/>
      <c r="S236" s="161"/>
      <c r="T236" s="161"/>
      <c r="U236" s="161"/>
      <c r="V236" s="161"/>
      <c r="W236" s="161"/>
      <c r="X236" s="152"/>
      <c r="Y236" s="152"/>
      <c r="Z236" s="152"/>
      <c r="AA236" s="152"/>
      <c r="AB236" s="152"/>
      <c r="AC236" s="152"/>
      <c r="AD236" s="152"/>
      <c r="AE236" s="152"/>
      <c r="AF236" s="152"/>
      <c r="AG236" s="152" t="s">
        <v>299</v>
      </c>
      <c r="AH236" s="152">
        <v>0</v>
      </c>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c r="BD236" s="152"/>
      <c r="BE236" s="152"/>
      <c r="BF236" s="152"/>
      <c r="BG236" s="152"/>
      <c r="BH236" s="152"/>
    </row>
    <row r="237" spans="1:60" outlineLevel="1" x14ac:dyDescent="0.2">
      <c r="A237" s="169">
        <v>17</v>
      </c>
      <c r="B237" s="170" t="s">
        <v>422</v>
      </c>
      <c r="C237" s="186" t="s">
        <v>423</v>
      </c>
      <c r="D237" s="171" t="s">
        <v>424</v>
      </c>
      <c r="E237" s="172">
        <v>145.321</v>
      </c>
      <c r="F237" s="173"/>
      <c r="G237" s="174">
        <f>ROUND(E237*F237,2)</f>
        <v>0</v>
      </c>
      <c r="H237" s="173"/>
      <c r="I237" s="174">
        <f>ROUND(E237*H237,2)</f>
        <v>0</v>
      </c>
      <c r="J237" s="173"/>
      <c r="K237" s="174">
        <f>ROUND(E237*J237,2)</f>
        <v>0</v>
      </c>
      <c r="L237" s="174">
        <v>21</v>
      </c>
      <c r="M237" s="174">
        <f>G237*(1+L237/100)</f>
        <v>0</v>
      </c>
      <c r="N237" s="174">
        <v>1</v>
      </c>
      <c r="O237" s="174">
        <f>ROUND(E237*N237,2)</f>
        <v>145.32</v>
      </c>
      <c r="P237" s="174">
        <v>0</v>
      </c>
      <c r="Q237" s="174">
        <f>ROUND(E237*P237,2)</f>
        <v>0</v>
      </c>
      <c r="R237" s="174" t="s">
        <v>326</v>
      </c>
      <c r="S237" s="174" t="s">
        <v>261</v>
      </c>
      <c r="T237" s="175" t="s">
        <v>261</v>
      </c>
      <c r="U237" s="161">
        <v>0</v>
      </c>
      <c r="V237" s="161">
        <f>ROUND(E237*U237,2)</f>
        <v>0</v>
      </c>
      <c r="W237" s="161"/>
      <c r="X237" s="152"/>
      <c r="Y237" s="152"/>
      <c r="Z237" s="152"/>
      <c r="AA237" s="152"/>
      <c r="AB237" s="152"/>
      <c r="AC237" s="152"/>
      <c r="AD237" s="152"/>
      <c r="AE237" s="152"/>
      <c r="AF237" s="152"/>
      <c r="AG237" s="152" t="s">
        <v>327</v>
      </c>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2"/>
      <c r="BG237" s="152"/>
      <c r="BH237" s="152"/>
    </row>
    <row r="238" spans="1:60" outlineLevel="1" x14ac:dyDescent="0.2">
      <c r="A238" s="159"/>
      <c r="B238" s="160"/>
      <c r="C238" s="194" t="s">
        <v>653</v>
      </c>
      <c r="D238" s="190"/>
      <c r="E238" s="191"/>
      <c r="F238" s="161"/>
      <c r="G238" s="161"/>
      <c r="H238" s="161"/>
      <c r="I238" s="161"/>
      <c r="J238" s="161"/>
      <c r="K238" s="161"/>
      <c r="L238" s="161"/>
      <c r="M238" s="161"/>
      <c r="N238" s="161"/>
      <c r="O238" s="161"/>
      <c r="P238" s="161"/>
      <c r="Q238" s="161"/>
      <c r="R238" s="161"/>
      <c r="S238" s="161"/>
      <c r="T238" s="161"/>
      <c r="U238" s="161"/>
      <c r="V238" s="161"/>
      <c r="W238" s="161"/>
      <c r="X238" s="152"/>
      <c r="Y238" s="152"/>
      <c r="Z238" s="152"/>
      <c r="AA238" s="152"/>
      <c r="AB238" s="152"/>
      <c r="AC238" s="152"/>
      <c r="AD238" s="152"/>
      <c r="AE238" s="152"/>
      <c r="AF238" s="152"/>
      <c r="AG238" s="152" t="s">
        <v>299</v>
      </c>
      <c r="AH238" s="152">
        <v>0</v>
      </c>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c r="BD238" s="152"/>
      <c r="BE238" s="152"/>
      <c r="BF238" s="152"/>
      <c r="BG238" s="152"/>
      <c r="BH238" s="152"/>
    </row>
    <row r="239" spans="1:60" outlineLevel="1" x14ac:dyDescent="0.2">
      <c r="A239" s="159"/>
      <c r="B239" s="160"/>
      <c r="C239" s="195" t="s">
        <v>308</v>
      </c>
      <c r="D239" s="192"/>
      <c r="E239" s="193"/>
      <c r="F239" s="161"/>
      <c r="G239" s="161"/>
      <c r="H239" s="161"/>
      <c r="I239" s="161"/>
      <c r="J239" s="161"/>
      <c r="K239" s="161"/>
      <c r="L239" s="161"/>
      <c r="M239" s="161"/>
      <c r="N239" s="161"/>
      <c r="O239" s="161"/>
      <c r="P239" s="161"/>
      <c r="Q239" s="161"/>
      <c r="R239" s="161"/>
      <c r="S239" s="161"/>
      <c r="T239" s="161"/>
      <c r="U239" s="161"/>
      <c r="V239" s="161"/>
      <c r="W239" s="161"/>
      <c r="X239" s="152"/>
      <c r="Y239" s="152"/>
      <c r="Z239" s="152"/>
      <c r="AA239" s="152"/>
      <c r="AB239" s="152"/>
      <c r="AC239" s="152"/>
      <c r="AD239" s="152"/>
      <c r="AE239" s="152"/>
      <c r="AF239" s="152"/>
      <c r="AG239" s="152" t="s">
        <v>299</v>
      </c>
      <c r="AH239" s="152"/>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c r="BD239" s="152"/>
      <c r="BE239" s="152"/>
      <c r="BF239" s="152"/>
      <c r="BG239" s="152"/>
      <c r="BH239" s="152"/>
    </row>
    <row r="240" spans="1:60" outlineLevel="1" x14ac:dyDescent="0.2">
      <c r="A240" s="159"/>
      <c r="B240" s="160"/>
      <c r="C240" s="196" t="s">
        <v>596</v>
      </c>
      <c r="D240" s="192"/>
      <c r="E240" s="193"/>
      <c r="F240" s="161"/>
      <c r="G240" s="161"/>
      <c r="H240" s="161"/>
      <c r="I240" s="161"/>
      <c r="J240" s="161"/>
      <c r="K240" s="161"/>
      <c r="L240" s="161"/>
      <c r="M240" s="161"/>
      <c r="N240" s="161"/>
      <c r="O240" s="161"/>
      <c r="P240" s="161"/>
      <c r="Q240" s="161"/>
      <c r="R240" s="161"/>
      <c r="S240" s="161"/>
      <c r="T240" s="161"/>
      <c r="U240" s="161"/>
      <c r="V240" s="161"/>
      <c r="W240" s="161"/>
      <c r="X240" s="152"/>
      <c r="Y240" s="152"/>
      <c r="Z240" s="152"/>
      <c r="AA240" s="152"/>
      <c r="AB240" s="152"/>
      <c r="AC240" s="152"/>
      <c r="AD240" s="152"/>
      <c r="AE240" s="152"/>
      <c r="AF240" s="152"/>
      <c r="AG240" s="152" t="s">
        <v>299</v>
      </c>
      <c r="AH240" s="152">
        <v>2</v>
      </c>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c r="BD240" s="152"/>
      <c r="BE240" s="152"/>
      <c r="BF240" s="152"/>
      <c r="BG240" s="152"/>
      <c r="BH240" s="152"/>
    </row>
    <row r="241" spans="1:60" outlineLevel="1" x14ac:dyDescent="0.2">
      <c r="A241" s="159"/>
      <c r="B241" s="160"/>
      <c r="C241" s="196" t="s">
        <v>664</v>
      </c>
      <c r="D241" s="192"/>
      <c r="E241" s="193">
        <v>32.200000000000003</v>
      </c>
      <c r="F241" s="161"/>
      <c r="G241" s="161"/>
      <c r="H241" s="161"/>
      <c r="I241" s="161"/>
      <c r="J241" s="161"/>
      <c r="K241" s="161"/>
      <c r="L241" s="161"/>
      <c r="M241" s="161"/>
      <c r="N241" s="161"/>
      <c r="O241" s="161"/>
      <c r="P241" s="161"/>
      <c r="Q241" s="161"/>
      <c r="R241" s="161"/>
      <c r="S241" s="161"/>
      <c r="T241" s="161"/>
      <c r="U241" s="161"/>
      <c r="V241" s="161"/>
      <c r="W241" s="161"/>
      <c r="X241" s="152"/>
      <c r="Y241" s="152"/>
      <c r="Z241" s="152"/>
      <c r="AA241" s="152"/>
      <c r="AB241" s="152"/>
      <c r="AC241" s="152"/>
      <c r="AD241" s="152"/>
      <c r="AE241" s="152"/>
      <c r="AF241" s="152"/>
      <c r="AG241" s="152" t="s">
        <v>299</v>
      </c>
      <c r="AH241" s="152">
        <v>2</v>
      </c>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c r="BD241" s="152"/>
      <c r="BE241" s="152"/>
      <c r="BF241" s="152"/>
      <c r="BG241" s="152"/>
      <c r="BH241" s="152"/>
    </row>
    <row r="242" spans="1:60" outlineLevel="1" x14ac:dyDescent="0.2">
      <c r="A242" s="159"/>
      <c r="B242" s="160"/>
      <c r="C242" s="196" t="s">
        <v>598</v>
      </c>
      <c r="D242" s="192"/>
      <c r="E242" s="193"/>
      <c r="F242" s="161"/>
      <c r="G242" s="161"/>
      <c r="H242" s="161"/>
      <c r="I242" s="161"/>
      <c r="J242" s="161"/>
      <c r="K242" s="161"/>
      <c r="L242" s="161"/>
      <c r="M242" s="161"/>
      <c r="N242" s="161"/>
      <c r="O242" s="161"/>
      <c r="P242" s="161"/>
      <c r="Q242" s="161"/>
      <c r="R242" s="161"/>
      <c r="S242" s="161"/>
      <c r="T242" s="161"/>
      <c r="U242" s="161"/>
      <c r="V242" s="161"/>
      <c r="W242" s="161"/>
      <c r="X242" s="152"/>
      <c r="Y242" s="152"/>
      <c r="Z242" s="152"/>
      <c r="AA242" s="152"/>
      <c r="AB242" s="152"/>
      <c r="AC242" s="152"/>
      <c r="AD242" s="152"/>
      <c r="AE242" s="152"/>
      <c r="AF242" s="152"/>
      <c r="AG242" s="152" t="s">
        <v>299</v>
      </c>
      <c r="AH242" s="152">
        <v>2</v>
      </c>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152"/>
      <c r="BF242" s="152"/>
      <c r="BG242" s="152"/>
      <c r="BH242" s="152"/>
    </row>
    <row r="243" spans="1:60" outlineLevel="1" x14ac:dyDescent="0.2">
      <c r="A243" s="159"/>
      <c r="B243" s="160"/>
      <c r="C243" s="196" t="s">
        <v>665</v>
      </c>
      <c r="D243" s="192"/>
      <c r="E243" s="193">
        <v>12.56</v>
      </c>
      <c r="F243" s="161"/>
      <c r="G243" s="161"/>
      <c r="H243" s="161"/>
      <c r="I243" s="161"/>
      <c r="J243" s="161"/>
      <c r="K243" s="161"/>
      <c r="L243" s="161"/>
      <c r="M243" s="161"/>
      <c r="N243" s="161"/>
      <c r="O243" s="161"/>
      <c r="P243" s="161"/>
      <c r="Q243" s="161"/>
      <c r="R243" s="161"/>
      <c r="S243" s="161"/>
      <c r="T243" s="161"/>
      <c r="U243" s="161"/>
      <c r="V243" s="161"/>
      <c r="W243" s="161"/>
      <c r="X243" s="152"/>
      <c r="Y243" s="152"/>
      <c r="Z243" s="152"/>
      <c r="AA243" s="152"/>
      <c r="AB243" s="152"/>
      <c r="AC243" s="152"/>
      <c r="AD243" s="152"/>
      <c r="AE243" s="152"/>
      <c r="AF243" s="152"/>
      <c r="AG243" s="152" t="s">
        <v>299</v>
      </c>
      <c r="AH243" s="152">
        <v>2</v>
      </c>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c r="BD243" s="152"/>
      <c r="BE243" s="152"/>
      <c r="BF243" s="152"/>
      <c r="BG243" s="152"/>
      <c r="BH243" s="152"/>
    </row>
    <row r="244" spans="1:60" outlineLevel="1" x14ac:dyDescent="0.2">
      <c r="A244" s="159"/>
      <c r="B244" s="160"/>
      <c r="C244" s="196" t="s">
        <v>600</v>
      </c>
      <c r="D244" s="192"/>
      <c r="E244" s="193"/>
      <c r="F244" s="161"/>
      <c r="G244" s="161"/>
      <c r="H244" s="161"/>
      <c r="I244" s="161"/>
      <c r="J244" s="161"/>
      <c r="K244" s="161"/>
      <c r="L244" s="161"/>
      <c r="M244" s="161"/>
      <c r="N244" s="161"/>
      <c r="O244" s="161"/>
      <c r="P244" s="161"/>
      <c r="Q244" s="161"/>
      <c r="R244" s="161"/>
      <c r="S244" s="161"/>
      <c r="T244" s="161"/>
      <c r="U244" s="161"/>
      <c r="V244" s="161"/>
      <c r="W244" s="161"/>
      <c r="X244" s="152"/>
      <c r="Y244" s="152"/>
      <c r="Z244" s="152"/>
      <c r="AA244" s="152"/>
      <c r="AB244" s="152"/>
      <c r="AC244" s="152"/>
      <c r="AD244" s="152"/>
      <c r="AE244" s="152"/>
      <c r="AF244" s="152"/>
      <c r="AG244" s="152" t="s">
        <v>299</v>
      </c>
      <c r="AH244" s="152">
        <v>2</v>
      </c>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c r="BD244" s="152"/>
      <c r="BE244" s="152"/>
      <c r="BF244" s="152"/>
      <c r="BG244" s="152"/>
      <c r="BH244" s="152"/>
    </row>
    <row r="245" spans="1:60" outlineLevel="1" x14ac:dyDescent="0.2">
      <c r="A245" s="159"/>
      <c r="B245" s="160"/>
      <c r="C245" s="196" t="s">
        <v>666</v>
      </c>
      <c r="D245" s="192"/>
      <c r="E245" s="193">
        <v>7.57</v>
      </c>
      <c r="F245" s="161"/>
      <c r="G245" s="161"/>
      <c r="H245" s="161"/>
      <c r="I245" s="161"/>
      <c r="J245" s="161"/>
      <c r="K245" s="161"/>
      <c r="L245" s="161"/>
      <c r="M245" s="161"/>
      <c r="N245" s="161"/>
      <c r="O245" s="161"/>
      <c r="P245" s="161"/>
      <c r="Q245" s="161"/>
      <c r="R245" s="161"/>
      <c r="S245" s="161"/>
      <c r="T245" s="161"/>
      <c r="U245" s="161"/>
      <c r="V245" s="161"/>
      <c r="W245" s="161"/>
      <c r="X245" s="152"/>
      <c r="Y245" s="152"/>
      <c r="Z245" s="152"/>
      <c r="AA245" s="152"/>
      <c r="AB245" s="152"/>
      <c r="AC245" s="152"/>
      <c r="AD245" s="152"/>
      <c r="AE245" s="152"/>
      <c r="AF245" s="152"/>
      <c r="AG245" s="152" t="s">
        <v>299</v>
      </c>
      <c r="AH245" s="152">
        <v>2</v>
      </c>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c r="BD245" s="152"/>
      <c r="BE245" s="152"/>
      <c r="BF245" s="152"/>
      <c r="BG245" s="152"/>
      <c r="BH245" s="152"/>
    </row>
    <row r="246" spans="1:60" outlineLevel="1" x14ac:dyDescent="0.2">
      <c r="A246" s="159"/>
      <c r="B246" s="160"/>
      <c r="C246" s="196" t="s">
        <v>602</v>
      </c>
      <c r="D246" s="192"/>
      <c r="E246" s="193"/>
      <c r="F246" s="161"/>
      <c r="G246" s="161"/>
      <c r="H246" s="161"/>
      <c r="I246" s="161"/>
      <c r="J246" s="161"/>
      <c r="K246" s="161"/>
      <c r="L246" s="161"/>
      <c r="M246" s="161"/>
      <c r="N246" s="161"/>
      <c r="O246" s="161"/>
      <c r="P246" s="161"/>
      <c r="Q246" s="161"/>
      <c r="R246" s="161"/>
      <c r="S246" s="161"/>
      <c r="T246" s="161"/>
      <c r="U246" s="161"/>
      <c r="V246" s="161"/>
      <c r="W246" s="161"/>
      <c r="X246" s="152"/>
      <c r="Y246" s="152"/>
      <c r="Z246" s="152"/>
      <c r="AA246" s="152"/>
      <c r="AB246" s="152"/>
      <c r="AC246" s="152"/>
      <c r="AD246" s="152"/>
      <c r="AE246" s="152"/>
      <c r="AF246" s="152"/>
      <c r="AG246" s="152" t="s">
        <v>299</v>
      </c>
      <c r="AH246" s="152">
        <v>2</v>
      </c>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c r="BD246" s="152"/>
      <c r="BE246" s="152"/>
      <c r="BF246" s="152"/>
      <c r="BG246" s="152"/>
      <c r="BH246" s="152"/>
    </row>
    <row r="247" spans="1:60" outlineLevel="1" x14ac:dyDescent="0.2">
      <c r="A247" s="159"/>
      <c r="B247" s="160"/>
      <c r="C247" s="196" t="s">
        <v>667</v>
      </c>
      <c r="D247" s="192"/>
      <c r="E247" s="193">
        <v>5.61</v>
      </c>
      <c r="F247" s="161"/>
      <c r="G247" s="161"/>
      <c r="H247" s="161"/>
      <c r="I247" s="161"/>
      <c r="J247" s="161"/>
      <c r="K247" s="161"/>
      <c r="L247" s="161"/>
      <c r="M247" s="161"/>
      <c r="N247" s="161"/>
      <c r="O247" s="161"/>
      <c r="P247" s="161"/>
      <c r="Q247" s="161"/>
      <c r="R247" s="161"/>
      <c r="S247" s="161"/>
      <c r="T247" s="161"/>
      <c r="U247" s="161"/>
      <c r="V247" s="161"/>
      <c r="W247" s="161"/>
      <c r="X247" s="152"/>
      <c r="Y247" s="152"/>
      <c r="Z247" s="152"/>
      <c r="AA247" s="152"/>
      <c r="AB247" s="152"/>
      <c r="AC247" s="152"/>
      <c r="AD247" s="152"/>
      <c r="AE247" s="152"/>
      <c r="AF247" s="152"/>
      <c r="AG247" s="152" t="s">
        <v>299</v>
      </c>
      <c r="AH247" s="152">
        <v>2</v>
      </c>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c r="BD247" s="152"/>
      <c r="BE247" s="152"/>
      <c r="BF247" s="152"/>
      <c r="BG247" s="152"/>
      <c r="BH247" s="152"/>
    </row>
    <row r="248" spans="1:60" outlineLevel="1" x14ac:dyDescent="0.2">
      <c r="A248" s="159"/>
      <c r="B248" s="160"/>
      <c r="C248" s="196" t="s">
        <v>604</v>
      </c>
      <c r="D248" s="192"/>
      <c r="E248" s="193"/>
      <c r="F248" s="161"/>
      <c r="G248" s="161"/>
      <c r="H248" s="161"/>
      <c r="I248" s="161"/>
      <c r="J248" s="161"/>
      <c r="K248" s="161"/>
      <c r="L248" s="161"/>
      <c r="M248" s="161"/>
      <c r="N248" s="161"/>
      <c r="O248" s="161"/>
      <c r="P248" s="161"/>
      <c r="Q248" s="161"/>
      <c r="R248" s="161"/>
      <c r="S248" s="161"/>
      <c r="T248" s="161"/>
      <c r="U248" s="161"/>
      <c r="V248" s="161"/>
      <c r="W248" s="161"/>
      <c r="X248" s="152"/>
      <c r="Y248" s="152"/>
      <c r="Z248" s="152"/>
      <c r="AA248" s="152"/>
      <c r="AB248" s="152"/>
      <c r="AC248" s="152"/>
      <c r="AD248" s="152"/>
      <c r="AE248" s="152"/>
      <c r="AF248" s="152"/>
      <c r="AG248" s="152" t="s">
        <v>299</v>
      </c>
      <c r="AH248" s="152">
        <v>2</v>
      </c>
      <c r="AI248" s="152"/>
      <c r="AJ248" s="152"/>
      <c r="AK248" s="152"/>
      <c r="AL248" s="152"/>
      <c r="AM248" s="152"/>
      <c r="AN248" s="152"/>
      <c r="AO248" s="152"/>
      <c r="AP248" s="152"/>
      <c r="AQ248" s="152"/>
      <c r="AR248" s="152"/>
      <c r="AS248" s="152"/>
      <c r="AT248" s="152"/>
      <c r="AU248" s="152"/>
      <c r="AV248" s="152"/>
      <c r="AW248" s="152"/>
      <c r="AX248" s="152"/>
      <c r="AY248" s="152"/>
      <c r="AZ248" s="152"/>
      <c r="BA248" s="152"/>
      <c r="BB248" s="152"/>
      <c r="BC248" s="152"/>
      <c r="BD248" s="152"/>
      <c r="BE248" s="152"/>
      <c r="BF248" s="152"/>
      <c r="BG248" s="152"/>
      <c r="BH248" s="152"/>
    </row>
    <row r="249" spans="1:60" outlineLevel="1" x14ac:dyDescent="0.2">
      <c r="A249" s="159"/>
      <c r="B249" s="160"/>
      <c r="C249" s="196" t="s">
        <v>668</v>
      </c>
      <c r="D249" s="192"/>
      <c r="E249" s="193">
        <v>8.1199999999999992</v>
      </c>
      <c r="F249" s="161"/>
      <c r="G249" s="161"/>
      <c r="H249" s="161"/>
      <c r="I249" s="161"/>
      <c r="J249" s="161"/>
      <c r="K249" s="161"/>
      <c r="L249" s="161"/>
      <c r="M249" s="161"/>
      <c r="N249" s="161"/>
      <c r="O249" s="161"/>
      <c r="P249" s="161"/>
      <c r="Q249" s="161"/>
      <c r="R249" s="161"/>
      <c r="S249" s="161"/>
      <c r="T249" s="161"/>
      <c r="U249" s="161"/>
      <c r="V249" s="161"/>
      <c r="W249" s="161"/>
      <c r="X249" s="152"/>
      <c r="Y249" s="152"/>
      <c r="Z249" s="152"/>
      <c r="AA249" s="152"/>
      <c r="AB249" s="152"/>
      <c r="AC249" s="152"/>
      <c r="AD249" s="152"/>
      <c r="AE249" s="152"/>
      <c r="AF249" s="152"/>
      <c r="AG249" s="152" t="s">
        <v>299</v>
      </c>
      <c r="AH249" s="152">
        <v>2</v>
      </c>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c r="BD249" s="152"/>
      <c r="BE249" s="152"/>
      <c r="BF249" s="152"/>
      <c r="BG249" s="152"/>
      <c r="BH249" s="152"/>
    </row>
    <row r="250" spans="1:60" outlineLevel="1" x14ac:dyDescent="0.2">
      <c r="A250" s="159"/>
      <c r="B250" s="160"/>
      <c r="C250" s="195" t="s">
        <v>310</v>
      </c>
      <c r="D250" s="192"/>
      <c r="E250" s="193"/>
      <c r="F250" s="161"/>
      <c r="G250" s="161"/>
      <c r="H250" s="161"/>
      <c r="I250" s="161"/>
      <c r="J250" s="161"/>
      <c r="K250" s="161"/>
      <c r="L250" s="161"/>
      <c r="M250" s="161"/>
      <c r="N250" s="161"/>
      <c r="O250" s="161"/>
      <c r="P250" s="161"/>
      <c r="Q250" s="161"/>
      <c r="R250" s="161"/>
      <c r="S250" s="161"/>
      <c r="T250" s="161"/>
      <c r="U250" s="161"/>
      <c r="V250" s="161"/>
      <c r="W250" s="161"/>
      <c r="X250" s="152"/>
      <c r="Y250" s="152"/>
      <c r="Z250" s="152"/>
      <c r="AA250" s="152"/>
      <c r="AB250" s="152"/>
      <c r="AC250" s="152"/>
      <c r="AD250" s="152"/>
      <c r="AE250" s="152"/>
      <c r="AF250" s="152"/>
      <c r="AG250" s="152" t="s">
        <v>299</v>
      </c>
      <c r="AH250" s="152"/>
      <c r="AI250" s="152"/>
      <c r="AJ250" s="152"/>
      <c r="AK250" s="152"/>
      <c r="AL250" s="152"/>
      <c r="AM250" s="152"/>
      <c r="AN250" s="152"/>
      <c r="AO250" s="152"/>
      <c r="AP250" s="152"/>
      <c r="AQ250" s="152"/>
      <c r="AR250" s="152"/>
      <c r="AS250" s="152"/>
      <c r="AT250" s="152"/>
      <c r="AU250" s="152"/>
      <c r="AV250" s="152"/>
      <c r="AW250" s="152"/>
      <c r="AX250" s="152"/>
      <c r="AY250" s="152"/>
      <c r="AZ250" s="152"/>
      <c r="BA250" s="152"/>
      <c r="BB250" s="152"/>
      <c r="BC250" s="152"/>
      <c r="BD250" s="152"/>
      <c r="BE250" s="152"/>
      <c r="BF250" s="152"/>
      <c r="BG250" s="152"/>
      <c r="BH250" s="152"/>
    </row>
    <row r="251" spans="1:60" outlineLevel="1" x14ac:dyDescent="0.2">
      <c r="A251" s="159"/>
      <c r="B251" s="160"/>
      <c r="C251" s="194" t="s">
        <v>669</v>
      </c>
      <c r="D251" s="190"/>
      <c r="E251" s="191">
        <v>145.32</v>
      </c>
      <c r="F251" s="161"/>
      <c r="G251" s="161"/>
      <c r="H251" s="161"/>
      <c r="I251" s="161"/>
      <c r="J251" s="161"/>
      <c r="K251" s="161"/>
      <c r="L251" s="161"/>
      <c r="M251" s="161"/>
      <c r="N251" s="161"/>
      <c r="O251" s="161"/>
      <c r="P251" s="161"/>
      <c r="Q251" s="161"/>
      <c r="R251" s="161"/>
      <c r="S251" s="161"/>
      <c r="T251" s="161"/>
      <c r="U251" s="161"/>
      <c r="V251" s="161"/>
      <c r="W251" s="161"/>
      <c r="X251" s="152"/>
      <c r="Y251" s="152"/>
      <c r="Z251" s="152"/>
      <c r="AA251" s="152"/>
      <c r="AB251" s="152"/>
      <c r="AC251" s="152"/>
      <c r="AD251" s="152"/>
      <c r="AE251" s="152"/>
      <c r="AF251" s="152"/>
      <c r="AG251" s="152" t="s">
        <v>299</v>
      </c>
      <c r="AH251" s="152">
        <v>0</v>
      </c>
      <c r="AI251" s="152"/>
      <c r="AJ251" s="152"/>
      <c r="AK251" s="152"/>
      <c r="AL251" s="152"/>
      <c r="AM251" s="152"/>
      <c r="AN251" s="152"/>
      <c r="AO251" s="152"/>
      <c r="AP251" s="152"/>
      <c r="AQ251" s="152"/>
      <c r="AR251" s="152"/>
      <c r="AS251" s="152"/>
      <c r="AT251" s="152"/>
      <c r="AU251" s="152"/>
      <c r="AV251" s="152"/>
      <c r="AW251" s="152"/>
      <c r="AX251" s="152"/>
      <c r="AY251" s="152"/>
      <c r="AZ251" s="152"/>
      <c r="BA251" s="152"/>
      <c r="BB251" s="152"/>
      <c r="BC251" s="152"/>
      <c r="BD251" s="152"/>
      <c r="BE251" s="152"/>
      <c r="BF251" s="152"/>
      <c r="BG251" s="152"/>
      <c r="BH251" s="152"/>
    </row>
    <row r="252" spans="1:60" x14ac:dyDescent="0.2">
      <c r="A252" s="163" t="s">
        <v>249</v>
      </c>
      <c r="B252" s="164" t="s">
        <v>150</v>
      </c>
      <c r="C252" s="184" t="s">
        <v>151</v>
      </c>
      <c r="D252" s="165"/>
      <c r="E252" s="166"/>
      <c r="F252" s="167"/>
      <c r="G252" s="167">
        <f>SUMIF(AG253:AG282,"&lt;&gt;NOR",G253:G282)</f>
        <v>0</v>
      </c>
      <c r="H252" s="167"/>
      <c r="I252" s="167">
        <f>SUM(I253:I282)</f>
        <v>0</v>
      </c>
      <c r="J252" s="167"/>
      <c r="K252" s="167">
        <f>SUM(K253:K282)</f>
        <v>0</v>
      </c>
      <c r="L252" s="167"/>
      <c r="M252" s="167">
        <f>SUM(M253:M282)</f>
        <v>0</v>
      </c>
      <c r="N252" s="167"/>
      <c r="O252" s="167">
        <f>SUM(O253:O282)</f>
        <v>24.060000000000002</v>
      </c>
      <c r="P252" s="167"/>
      <c r="Q252" s="167">
        <f>SUM(Q253:Q282)</f>
        <v>0</v>
      </c>
      <c r="R252" s="167"/>
      <c r="S252" s="167"/>
      <c r="T252" s="168"/>
      <c r="U252" s="162"/>
      <c r="V252" s="162">
        <f>SUM(V253:V282)</f>
        <v>55.16</v>
      </c>
      <c r="W252" s="162"/>
      <c r="AG252" t="s">
        <v>250</v>
      </c>
    </row>
    <row r="253" spans="1:60" ht="22.5" outlineLevel="1" x14ac:dyDescent="0.2">
      <c r="A253" s="169">
        <v>18</v>
      </c>
      <c r="B253" s="170" t="s">
        <v>303</v>
      </c>
      <c r="C253" s="186" t="s">
        <v>304</v>
      </c>
      <c r="D253" s="171" t="s">
        <v>305</v>
      </c>
      <c r="E253" s="172">
        <v>14.4</v>
      </c>
      <c r="F253" s="173"/>
      <c r="G253" s="174">
        <f>ROUND(E253*F253,2)</f>
        <v>0</v>
      </c>
      <c r="H253" s="173"/>
      <c r="I253" s="174">
        <f>ROUND(E253*H253,2)</f>
        <v>0</v>
      </c>
      <c r="J253" s="173"/>
      <c r="K253" s="174">
        <f>ROUND(E253*J253,2)</f>
        <v>0</v>
      </c>
      <c r="L253" s="174">
        <v>21</v>
      </c>
      <c r="M253" s="174">
        <f>G253*(1+L253/100)</f>
        <v>0</v>
      </c>
      <c r="N253" s="174">
        <v>0</v>
      </c>
      <c r="O253" s="174">
        <f>ROUND(E253*N253,2)</f>
        <v>0</v>
      </c>
      <c r="P253" s="174">
        <v>0</v>
      </c>
      <c r="Q253" s="174">
        <f>ROUND(E253*P253,2)</f>
        <v>0</v>
      </c>
      <c r="R253" s="174" t="s">
        <v>294</v>
      </c>
      <c r="S253" s="174" t="s">
        <v>261</v>
      </c>
      <c r="T253" s="175" t="s">
        <v>261</v>
      </c>
      <c r="U253" s="161">
        <v>1.0999999999999999E-2</v>
      </c>
      <c r="V253" s="161">
        <f>ROUND(E253*U253,2)</f>
        <v>0.16</v>
      </c>
      <c r="W253" s="161"/>
      <c r="X253" s="152"/>
      <c r="Y253" s="152"/>
      <c r="Z253" s="152"/>
      <c r="AA253" s="152"/>
      <c r="AB253" s="152"/>
      <c r="AC253" s="152"/>
      <c r="AD253" s="152"/>
      <c r="AE253" s="152"/>
      <c r="AF253" s="152"/>
      <c r="AG253" s="152" t="s">
        <v>295</v>
      </c>
      <c r="AH253" s="152"/>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c r="BD253" s="152"/>
      <c r="BE253" s="152"/>
      <c r="BF253" s="152"/>
      <c r="BG253" s="152"/>
      <c r="BH253" s="152"/>
    </row>
    <row r="254" spans="1:60" outlineLevel="1" x14ac:dyDescent="0.2">
      <c r="A254" s="159"/>
      <c r="B254" s="160"/>
      <c r="C254" s="254" t="s">
        <v>306</v>
      </c>
      <c r="D254" s="255"/>
      <c r="E254" s="255"/>
      <c r="F254" s="255"/>
      <c r="G254" s="255"/>
      <c r="H254" s="161"/>
      <c r="I254" s="161"/>
      <c r="J254" s="161"/>
      <c r="K254" s="161"/>
      <c r="L254" s="161"/>
      <c r="M254" s="161"/>
      <c r="N254" s="161"/>
      <c r="O254" s="161"/>
      <c r="P254" s="161"/>
      <c r="Q254" s="161"/>
      <c r="R254" s="161"/>
      <c r="S254" s="161"/>
      <c r="T254" s="161"/>
      <c r="U254" s="161"/>
      <c r="V254" s="161"/>
      <c r="W254" s="161"/>
      <c r="X254" s="152"/>
      <c r="Y254" s="152"/>
      <c r="Z254" s="152"/>
      <c r="AA254" s="152"/>
      <c r="AB254" s="152"/>
      <c r="AC254" s="152"/>
      <c r="AD254" s="152"/>
      <c r="AE254" s="152"/>
      <c r="AF254" s="152"/>
      <c r="AG254" s="152" t="s">
        <v>297</v>
      </c>
      <c r="AH254" s="152"/>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c r="BD254" s="152"/>
      <c r="BE254" s="152"/>
      <c r="BF254" s="152"/>
      <c r="BG254" s="152"/>
      <c r="BH254" s="152"/>
    </row>
    <row r="255" spans="1:60" outlineLevel="1" x14ac:dyDescent="0.2">
      <c r="A255" s="159"/>
      <c r="B255" s="160"/>
      <c r="C255" s="194" t="s">
        <v>670</v>
      </c>
      <c r="D255" s="190"/>
      <c r="E255" s="191"/>
      <c r="F255" s="161"/>
      <c r="G255" s="161"/>
      <c r="H255" s="161"/>
      <c r="I255" s="161"/>
      <c r="J255" s="161"/>
      <c r="K255" s="161"/>
      <c r="L255" s="161"/>
      <c r="M255" s="161"/>
      <c r="N255" s="161"/>
      <c r="O255" s="161"/>
      <c r="P255" s="161"/>
      <c r="Q255" s="161"/>
      <c r="R255" s="161"/>
      <c r="S255" s="161"/>
      <c r="T255" s="161"/>
      <c r="U255" s="161"/>
      <c r="V255" s="161"/>
      <c r="W255" s="161"/>
      <c r="X255" s="152"/>
      <c r="Y255" s="152"/>
      <c r="Z255" s="152"/>
      <c r="AA255" s="152"/>
      <c r="AB255" s="152"/>
      <c r="AC255" s="152"/>
      <c r="AD255" s="152"/>
      <c r="AE255" s="152"/>
      <c r="AF255" s="152"/>
      <c r="AG255" s="152" t="s">
        <v>299</v>
      </c>
      <c r="AH255" s="152">
        <v>0</v>
      </c>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c r="BD255" s="152"/>
      <c r="BE255" s="152"/>
      <c r="BF255" s="152"/>
      <c r="BG255" s="152"/>
      <c r="BH255" s="152"/>
    </row>
    <row r="256" spans="1:60" outlineLevel="1" x14ac:dyDescent="0.2">
      <c r="A256" s="159"/>
      <c r="B256" s="160"/>
      <c r="C256" s="194" t="s">
        <v>671</v>
      </c>
      <c r="D256" s="190"/>
      <c r="E256" s="191"/>
      <c r="F256" s="161"/>
      <c r="G256" s="161"/>
      <c r="H256" s="161"/>
      <c r="I256" s="161"/>
      <c r="J256" s="161"/>
      <c r="K256" s="161"/>
      <c r="L256" s="161"/>
      <c r="M256" s="161"/>
      <c r="N256" s="161"/>
      <c r="O256" s="161"/>
      <c r="P256" s="161"/>
      <c r="Q256" s="161"/>
      <c r="R256" s="161"/>
      <c r="S256" s="161"/>
      <c r="T256" s="161"/>
      <c r="U256" s="161"/>
      <c r="V256" s="161"/>
      <c r="W256" s="161"/>
      <c r="X256" s="152"/>
      <c r="Y256" s="152"/>
      <c r="Z256" s="152"/>
      <c r="AA256" s="152"/>
      <c r="AB256" s="152"/>
      <c r="AC256" s="152"/>
      <c r="AD256" s="152"/>
      <c r="AE256" s="152"/>
      <c r="AF256" s="152"/>
      <c r="AG256" s="152" t="s">
        <v>299</v>
      </c>
      <c r="AH256" s="152">
        <v>0</v>
      </c>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row>
    <row r="257" spans="1:60" outlineLevel="1" x14ac:dyDescent="0.2">
      <c r="A257" s="159"/>
      <c r="B257" s="160"/>
      <c r="C257" s="194" t="s">
        <v>672</v>
      </c>
      <c r="D257" s="190"/>
      <c r="E257" s="191">
        <v>14.4</v>
      </c>
      <c r="F257" s="161"/>
      <c r="G257" s="161"/>
      <c r="H257" s="161"/>
      <c r="I257" s="161"/>
      <c r="J257" s="161"/>
      <c r="K257" s="161"/>
      <c r="L257" s="161"/>
      <c r="M257" s="161"/>
      <c r="N257" s="161"/>
      <c r="O257" s="161"/>
      <c r="P257" s="161"/>
      <c r="Q257" s="161"/>
      <c r="R257" s="161"/>
      <c r="S257" s="161"/>
      <c r="T257" s="161"/>
      <c r="U257" s="161"/>
      <c r="V257" s="161"/>
      <c r="W257" s="161"/>
      <c r="X257" s="152"/>
      <c r="Y257" s="152"/>
      <c r="Z257" s="152"/>
      <c r="AA257" s="152"/>
      <c r="AB257" s="152"/>
      <c r="AC257" s="152"/>
      <c r="AD257" s="152"/>
      <c r="AE257" s="152"/>
      <c r="AF257" s="152"/>
      <c r="AG257" s="152" t="s">
        <v>299</v>
      </c>
      <c r="AH257" s="152">
        <v>0</v>
      </c>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row>
    <row r="258" spans="1:60" ht="22.5" outlineLevel="1" x14ac:dyDescent="0.2">
      <c r="A258" s="169">
        <v>19</v>
      </c>
      <c r="B258" s="170" t="s">
        <v>312</v>
      </c>
      <c r="C258" s="186" t="s">
        <v>313</v>
      </c>
      <c r="D258" s="171" t="s">
        <v>305</v>
      </c>
      <c r="E258" s="172">
        <v>14.4</v>
      </c>
      <c r="F258" s="173"/>
      <c r="G258" s="174">
        <f>ROUND(E258*F258,2)</f>
        <v>0</v>
      </c>
      <c r="H258" s="173"/>
      <c r="I258" s="174">
        <f>ROUND(E258*H258,2)</f>
        <v>0</v>
      </c>
      <c r="J258" s="173"/>
      <c r="K258" s="174">
        <f>ROUND(E258*J258,2)</f>
        <v>0</v>
      </c>
      <c r="L258" s="174">
        <v>21</v>
      </c>
      <c r="M258" s="174">
        <f>G258*(1+L258/100)</f>
        <v>0</v>
      </c>
      <c r="N258" s="174">
        <v>0</v>
      </c>
      <c r="O258" s="174">
        <f>ROUND(E258*N258,2)</f>
        <v>0</v>
      </c>
      <c r="P258" s="174">
        <v>0</v>
      </c>
      <c r="Q258" s="174">
        <f>ROUND(E258*P258,2)</f>
        <v>0</v>
      </c>
      <c r="R258" s="174" t="s">
        <v>294</v>
      </c>
      <c r="S258" s="174" t="s">
        <v>261</v>
      </c>
      <c r="T258" s="175" t="s">
        <v>261</v>
      </c>
      <c r="U258" s="161">
        <v>5.2999999999999999E-2</v>
      </c>
      <c r="V258" s="161">
        <f>ROUND(E258*U258,2)</f>
        <v>0.76</v>
      </c>
      <c r="W258" s="161"/>
      <c r="X258" s="152"/>
      <c r="Y258" s="152"/>
      <c r="Z258" s="152"/>
      <c r="AA258" s="152"/>
      <c r="AB258" s="152"/>
      <c r="AC258" s="152"/>
      <c r="AD258" s="152"/>
      <c r="AE258" s="152"/>
      <c r="AF258" s="152"/>
      <c r="AG258" s="152" t="s">
        <v>295</v>
      </c>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row>
    <row r="259" spans="1:60" outlineLevel="1" x14ac:dyDescent="0.2">
      <c r="A259" s="159"/>
      <c r="B259" s="160"/>
      <c r="C259" s="194" t="s">
        <v>670</v>
      </c>
      <c r="D259" s="190"/>
      <c r="E259" s="191"/>
      <c r="F259" s="161"/>
      <c r="G259" s="161"/>
      <c r="H259" s="161"/>
      <c r="I259" s="161"/>
      <c r="J259" s="161"/>
      <c r="K259" s="161"/>
      <c r="L259" s="161"/>
      <c r="M259" s="161"/>
      <c r="N259" s="161"/>
      <c r="O259" s="161"/>
      <c r="P259" s="161"/>
      <c r="Q259" s="161"/>
      <c r="R259" s="161"/>
      <c r="S259" s="161"/>
      <c r="T259" s="161"/>
      <c r="U259" s="161"/>
      <c r="V259" s="161"/>
      <c r="W259" s="161"/>
      <c r="X259" s="152"/>
      <c r="Y259" s="152"/>
      <c r="Z259" s="152"/>
      <c r="AA259" s="152"/>
      <c r="AB259" s="152"/>
      <c r="AC259" s="152"/>
      <c r="AD259" s="152"/>
      <c r="AE259" s="152"/>
      <c r="AF259" s="152"/>
      <c r="AG259" s="152" t="s">
        <v>299</v>
      </c>
      <c r="AH259" s="152">
        <v>0</v>
      </c>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c r="BD259" s="152"/>
      <c r="BE259" s="152"/>
      <c r="BF259" s="152"/>
      <c r="BG259" s="152"/>
      <c r="BH259" s="152"/>
    </row>
    <row r="260" spans="1:60" outlineLevel="1" x14ac:dyDescent="0.2">
      <c r="A260" s="159"/>
      <c r="B260" s="160"/>
      <c r="C260" s="194" t="s">
        <v>671</v>
      </c>
      <c r="D260" s="190"/>
      <c r="E260" s="191"/>
      <c r="F260" s="161"/>
      <c r="G260" s="161"/>
      <c r="H260" s="161"/>
      <c r="I260" s="161"/>
      <c r="J260" s="161"/>
      <c r="K260" s="161"/>
      <c r="L260" s="161"/>
      <c r="M260" s="161"/>
      <c r="N260" s="161"/>
      <c r="O260" s="161"/>
      <c r="P260" s="161"/>
      <c r="Q260" s="161"/>
      <c r="R260" s="161"/>
      <c r="S260" s="161"/>
      <c r="T260" s="161"/>
      <c r="U260" s="161"/>
      <c r="V260" s="161"/>
      <c r="W260" s="161"/>
      <c r="X260" s="152"/>
      <c r="Y260" s="152"/>
      <c r="Z260" s="152"/>
      <c r="AA260" s="152"/>
      <c r="AB260" s="152"/>
      <c r="AC260" s="152"/>
      <c r="AD260" s="152"/>
      <c r="AE260" s="152"/>
      <c r="AF260" s="152"/>
      <c r="AG260" s="152" t="s">
        <v>299</v>
      </c>
      <c r="AH260" s="152">
        <v>0</v>
      </c>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c r="BD260" s="152"/>
      <c r="BE260" s="152"/>
      <c r="BF260" s="152"/>
      <c r="BG260" s="152"/>
      <c r="BH260" s="152"/>
    </row>
    <row r="261" spans="1:60" outlineLevel="1" x14ac:dyDescent="0.2">
      <c r="A261" s="159"/>
      <c r="B261" s="160"/>
      <c r="C261" s="194" t="s">
        <v>672</v>
      </c>
      <c r="D261" s="190"/>
      <c r="E261" s="191">
        <v>14.4</v>
      </c>
      <c r="F261" s="161"/>
      <c r="G261" s="161"/>
      <c r="H261" s="161"/>
      <c r="I261" s="161"/>
      <c r="J261" s="161"/>
      <c r="K261" s="161"/>
      <c r="L261" s="161"/>
      <c r="M261" s="161"/>
      <c r="N261" s="161"/>
      <c r="O261" s="161"/>
      <c r="P261" s="161"/>
      <c r="Q261" s="161"/>
      <c r="R261" s="161"/>
      <c r="S261" s="161"/>
      <c r="T261" s="161"/>
      <c r="U261" s="161"/>
      <c r="V261" s="161"/>
      <c r="W261" s="161"/>
      <c r="X261" s="152"/>
      <c r="Y261" s="152"/>
      <c r="Z261" s="152"/>
      <c r="AA261" s="152"/>
      <c r="AB261" s="152"/>
      <c r="AC261" s="152"/>
      <c r="AD261" s="152"/>
      <c r="AE261" s="152"/>
      <c r="AF261" s="152"/>
      <c r="AG261" s="152" t="s">
        <v>299</v>
      </c>
      <c r="AH261" s="152">
        <v>0</v>
      </c>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c r="BD261" s="152"/>
      <c r="BE261" s="152"/>
      <c r="BF261" s="152"/>
      <c r="BG261" s="152"/>
      <c r="BH261" s="152"/>
    </row>
    <row r="262" spans="1:60" outlineLevel="1" x14ac:dyDescent="0.2">
      <c r="A262" s="169">
        <v>20</v>
      </c>
      <c r="B262" s="170" t="s">
        <v>314</v>
      </c>
      <c r="C262" s="186" t="s">
        <v>315</v>
      </c>
      <c r="D262" s="171" t="s">
        <v>293</v>
      </c>
      <c r="E262" s="172">
        <v>96</v>
      </c>
      <c r="F262" s="173"/>
      <c r="G262" s="174">
        <f>ROUND(E262*F262,2)</f>
        <v>0</v>
      </c>
      <c r="H262" s="173"/>
      <c r="I262" s="174">
        <f>ROUND(E262*H262,2)</f>
        <v>0</v>
      </c>
      <c r="J262" s="173"/>
      <c r="K262" s="174">
        <f>ROUND(E262*J262,2)</f>
        <v>0</v>
      </c>
      <c r="L262" s="174">
        <v>21</v>
      </c>
      <c r="M262" s="174">
        <f>G262*(1+L262/100)</f>
        <v>0</v>
      </c>
      <c r="N262" s="174">
        <v>0</v>
      </c>
      <c r="O262" s="174">
        <f>ROUND(E262*N262,2)</f>
        <v>0</v>
      </c>
      <c r="P262" s="174">
        <v>0</v>
      </c>
      <c r="Q262" s="174">
        <f>ROUND(E262*P262,2)</f>
        <v>0</v>
      </c>
      <c r="R262" s="174" t="s">
        <v>316</v>
      </c>
      <c r="S262" s="174" t="s">
        <v>261</v>
      </c>
      <c r="T262" s="175" t="s">
        <v>261</v>
      </c>
      <c r="U262" s="161">
        <v>9.7000000000000003E-2</v>
      </c>
      <c r="V262" s="161">
        <f>ROUND(E262*U262,2)</f>
        <v>9.31</v>
      </c>
      <c r="W262" s="161"/>
      <c r="X262" s="152"/>
      <c r="Y262" s="152"/>
      <c r="Z262" s="152"/>
      <c r="AA262" s="152"/>
      <c r="AB262" s="152"/>
      <c r="AC262" s="152"/>
      <c r="AD262" s="152"/>
      <c r="AE262" s="152"/>
      <c r="AF262" s="152"/>
      <c r="AG262" s="152" t="s">
        <v>295</v>
      </c>
      <c r="AH262" s="152"/>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c r="BD262" s="152"/>
      <c r="BE262" s="152"/>
      <c r="BF262" s="152"/>
      <c r="BG262" s="152"/>
      <c r="BH262" s="152"/>
    </row>
    <row r="263" spans="1:60" outlineLevel="1" x14ac:dyDescent="0.2">
      <c r="A263" s="159"/>
      <c r="B263" s="160"/>
      <c r="C263" s="254" t="s">
        <v>317</v>
      </c>
      <c r="D263" s="255"/>
      <c r="E263" s="255"/>
      <c r="F263" s="255"/>
      <c r="G263" s="255"/>
      <c r="H263" s="161"/>
      <c r="I263" s="161"/>
      <c r="J263" s="161"/>
      <c r="K263" s="161"/>
      <c r="L263" s="161"/>
      <c r="M263" s="161"/>
      <c r="N263" s="161"/>
      <c r="O263" s="161"/>
      <c r="P263" s="161"/>
      <c r="Q263" s="161"/>
      <c r="R263" s="161"/>
      <c r="S263" s="161"/>
      <c r="T263" s="161"/>
      <c r="U263" s="161"/>
      <c r="V263" s="161"/>
      <c r="W263" s="161"/>
      <c r="X263" s="152"/>
      <c r="Y263" s="152"/>
      <c r="Z263" s="152"/>
      <c r="AA263" s="152"/>
      <c r="AB263" s="152"/>
      <c r="AC263" s="152"/>
      <c r="AD263" s="152"/>
      <c r="AE263" s="152"/>
      <c r="AF263" s="152"/>
      <c r="AG263" s="152" t="s">
        <v>297</v>
      </c>
      <c r="AH263" s="152"/>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c r="BD263" s="152"/>
      <c r="BE263" s="152"/>
      <c r="BF263" s="152"/>
      <c r="BG263" s="152"/>
      <c r="BH263" s="152"/>
    </row>
    <row r="264" spans="1:60" outlineLevel="1" x14ac:dyDescent="0.2">
      <c r="A264" s="159"/>
      <c r="B264" s="160"/>
      <c r="C264" s="194" t="s">
        <v>670</v>
      </c>
      <c r="D264" s="190"/>
      <c r="E264" s="191"/>
      <c r="F264" s="161"/>
      <c r="G264" s="161"/>
      <c r="H264" s="161"/>
      <c r="I264" s="161"/>
      <c r="J264" s="161"/>
      <c r="K264" s="161"/>
      <c r="L264" s="161"/>
      <c r="M264" s="161"/>
      <c r="N264" s="161"/>
      <c r="O264" s="161"/>
      <c r="P264" s="161"/>
      <c r="Q264" s="161"/>
      <c r="R264" s="161"/>
      <c r="S264" s="161"/>
      <c r="T264" s="161"/>
      <c r="U264" s="161"/>
      <c r="V264" s="161"/>
      <c r="W264" s="161"/>
      <c r="X264" s="152"/>
      <c r="Y264" s="152"/>
      <c r="Z264" s="152"/>
      <c r="AA264" s="152"/>
      <c r="AB264" s="152"/>
      <c r="AC264" s="152"/>
      <c r="AD264" s="152"/>
      <c r="AE264" s="152"/>
      <c r="AF264" s="152"/>
      <c r="AG264" s="152" t="s">
        <v>299</v>
      </c>
      <c r="AH264" s="152">
        <v>0</v>
      </c>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row>
    <row r="265" spans="1:60" outlineLevel="1" x14ac:dyDescent="0.2">
      <c r="A265" s="159"/>
      <c r="B265" s="160"/>
      <c r="C265" s="194" t="s">
        <v>673</v>
      </c>
      <c r="D265" s="190"/>
      <c r="E265" s="191">
        <v>96</v>
      </c>
      <c r="F265" s="161"/>
      <c r="G265" s="161"/>
      <c r="H265" s="161"/>
      <c r="I265" s="161"/>
      <c r="J265" s="161"/>
      <c r="K265" s="161"/>
      <c r="L265" s="161"/>
      <c r="M265" s="161"/>
      <c r="N265" s="161"/>
      <c r="O265" s="161"/>
      <c r="P265" s="161"/>
      <c r="Q265" s="161"/>
      <c r="R265" s="161"/>
      <c r="S265" s="161"/>
      <c r="T265" s="161"/>
      <c r="U265" s="161"/>
      <c r="V265" s="161"/>
      <c r="W265" s="161"/>
      <c r="X265" s="152"/>
      <c r="Y265" s="152"/>
      <c r="Z265" s="152"/>
      <c r="AA265" s="152"/>
      <c r="AB265" s="152"/>
      <c r="AC265" s="152"/>
      <c r="AD265" s="152"/>
      <c r="AE265" s="152"/>
      <c r="AF265" s="152"/>
      <c r="AG265" s="152" t="s">
        <v>299</v>
      </c>
      <c r="AH265" s="152">
        <v>0</v>
      </c>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row>
    <row r="266" spans="1:60" ht="22.5" outlineLevel="1" x14ac:dyDescent="0.2">
      <c r="A266" s="169">
        <v>21</v>
      </c>
      <c r="B266" s="170" t="s">
        <v>674</v>
      </c>
      <c r="C266" s="186" t="s">
        <v>675</v>
      </c>
      <c r="D266" s="171" t="s">
        <v>293</v>
      </c>
      <c r="E266" s="172">
        <v>96</v>
      </c>
      <c r="F266" s="173"/>
      <c r="G266" s="174">
        <f>ROUND(E266*F266,2)</f>
        <v>0</v>
      </c>
      <c r="H266" s="173"/>
      <c r="I266" s="174">
        <f>ROUND(E266*H266,2)</f>
        <v>0</v>
      </c>
      <c r="J266" s="173"/>
      <c r="K266" s="174">
        <f>ROUND(E266*J266,2)</f>
        <v>0</v>
      </c>
      <c r="L266" s="174">
        <v>21</v>
      </c>
      <c r="M266" s="174">
        <f>G266*(1+L266/100)</f>
        <v>0</v>
      </c>
      <c r="N266" s="174">
        <v>0</v>
      </c>
      <c r="O266" s="174">
        <f>ROUND(E266*N266,2)</f>
        <v>0</v>
      </c>
      <c r="P266" s="174">
        <v>0</v>
      </c>
      <c r="Q266" s="174">
        <f>ROUND(E266*P266,2)</f>
        <v>0</v>
      </c>
      <c r="R266" s="174" t="s">
        <v>316</v>
      </c>
      <c r="S266" s="174" t="s">
        <v>261</v>
      </c>
      <c r="T266" s="175" t="s">
        <v>261</v>
      </c>
      <c r="U266" s="161">
        <v>0.126</v>
      </c>
      <c r="V266" s="161">
        <f>ROUND(E266*U266,2)</f>
        <v>12.1</v>
      </c>
      <c r="W266" s="161"/>
      <c r="X266" s="152"/>
      <c r="Y266" s="152"/>
      <c r="Z266" s="152"/>
      <c r="AA266" s="152"/>
      <c r="AB266" s="152"/>
      <c r="AC266" s="152"/>
      <c r="AD266" s="152"/>
      <c r="AE266" s="152"/>
      <c r="AF266" s="152"/>
      <c r="AG266" s="152" t="s">
        <v>295</v>
      </c>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row>
    <row r="267" spans="1:60" outlineLevel="1" x14ac:dyDescent="0.2">
      <c r="A267" s="159"/>
      <c r="B267" s="160"/>
      <c r="C267" s="254" t="s">
        <v>676</v>
      </c>
      <c r="D267" s="255"/>
      <c r="E267" s="255"/>
      <c r="F267" s="255"/>
      <c r="G267" s="255"/>
      <c r="H267" s="161"/>
      <c r="I267" s="161"/>
      <c r="J267" s="161"/>
      <c r="K267" s="161"/>
      <c r="L267" s="161"/>
      <c r="M267" s="161"/>
      <c r="N267" s="161"/>
      <c r="O267" s="161"/>
      <c r="P267" s="161"/>
      <c r="Q267" s="161"/>
      <c r="R267" s="161"/>
      <c r="S267" s="161"/>
      <c r="T267" s="161"/>
      <c r="U267" s="161"/>
      <c r="V267" s="161"/>
      <c r="W267" s="161"/>
      <c r="X267" s="152"/>
      <c r="Y267" s="152"/>
      <c r="Z267" s="152"/>
      <c r="AA267" s="152"/>
      <c r="AB267" s="152"/>
      <c r="AC267" s="152"/>
      <c r="AD267" s="152"/>
      <c r="AE267" s="152"/>
      <c r="AF267" s="152"/>
      <c r="AG267" s="152" t="s">
        <v>297</v>
      </c>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2"/>
      <c r="BG267" s="152"/>
      <c r="BH267" s="152"/>
    </row>
    <row r="268" spans="1:60" outlineLevel="1" x14ac:dyDescent="0.2">
      <c r="A268" s="159"/>
      <c r="B268" s="160"/>
      <c r="C268" s="194" t="s">
        <v>670</v>
      </c>
      <c r="D268" s="190"/>
      <c r="E268" s="191"/>
      <c r="F268" s="161"/>
      <c r="G268" s="161"/>
      <c r="H268" s="161"/>
      <c r="I268" s="161"/>
      <c r="J268" s="161"/>
      <c r="K268" s="161"/>
      <c r="L268" s="161"/>
      <c r="M268" s="161"/>
      <c r="N268" s="161"/>
      <c r="O268" s="161"/>
      <c r="P268" s="161"/>
      <c r="Q268" s="161"/>
      <c r="R268" s="161"/>
      <c r="S268" s="161"/>
      <c r="T268" s="161"/>
      <c r="U268" s="161"/>
      <c r="V268" s="161"/>
      <c r="W268" s="161"/>
      <c r="X268" s="152"/>
      <c r="Y268" s="152"/>
      <c r="Z268" s="152"/>
      <c r="AA268" s="152"/>
      <c r="AB268" s="152"/>
      <c r="AC268" s="152"/>
      <c r="AD268" s="152"/>
      <c r="AE268" s="152"/>
      <c r="AF268" s="152"/>
      <c r="AG268" s="152" t="s">
        <v>299</v>
      </c>
      <c r="AH268" s="152">
        <v>0</v>
      </c>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2"/>
      <c r="BG268" s="152"/>
      <c r="BH268" s="152"/>
    </row>
    <row r="269" spans="1:60" outlineLevel="1" x14ac:dyDescent="0.2">
      <c r="A269" s="159"/>
      <c r="B269" s="160"/>
      <c r="C269" s="194" t="s">
        <v>673</v>
      </c>
      <c r="D269" s="190"/>
      <c r="E269" s="191">
        <v>96</v>
      </c>
      <c r="F269" s="161"/>
      <c r="G269" s="161"/>
      <c r="H269" s="161"/>
      <c r="I269" s="161"/>
      <c r="J269" s="161"/>
      <c r="K269" s="161"/>
      <c r="L269" s="161"/>
      <c r="M269" s="161"/>
      <c r="N269" s="161"/>
      <c r="O269" s="161"/>
      <c r="P269" s="161"/>
      <c r="Q269" s="161"/>
      <c r="R269" s="161"/>
      <c r="S269" s="161"/>
      <c r="T269" s="161"/>
      <c r="U269" s="161"/>
      <c r="V269" s="161"/>
      <c r="W269" s="161"/>
      <c r="X269" s="152"/>
      <c r="Y269" s="152"/>
      <c r="Z269" s="152"/>
      <c r="AA269" s="152"/>
      <c r="AB269" s="152"/>
      <c r="AC269" s="152"/>
      <c r="AD269" s="152"/>
      <c r="AE269" s="152"/>
      <c r="AF269" s="152"/>
      <c r="AG269" s="152" t="s">
        <v>299</v>
      </c>
      <c r="AH269" s="152">
        <v>0</v>
      </c>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2"/>
      <c r="BG269" s="152"/>
      <c r="BH269" s="152"/>
    </row>
    <row r="270" spans="1:60" ht="22.5" outlineLevel="1" x14ac:dyDescent="0.2">
      <c r="A270" s="169">
        <v>22</v>
      </c>
      <c r="B270" s="170" t="s">
        <v>677</v>
      </c>
      <c r="C270" s="186" t="s">
        <v>678</v>
      </c>
      <c r="D270" s="171" t="s">
        <v>293</v>
      </c>
      <c r="E270" s="172">
        <v>96</v>
      </c>
      <c r="F270" s="173"/>
      <c r="G270" s="174">
        <f>ROUND(E270*F270,2)</f>
        <v>0</v>
      </c>
      <c r="H270" s="173"/>
      <c r="I270" s="174">
        <f>ROUND(E270*H270,2)</f>
        <v>0</v>
      </c>
      <c r="J270" s="173"/>
      <c r="K270" s="174">
        <f>ROUND(E270*J270,2)</f>
        <v>0</v>
      </c>
      <c r="L270" s="174">
        <v>21</v>
      </c>
      <c r="M270" s="174">
        <f>G270*(1+L270/100)</f>
        <v>0</v>
      </c>
      <c r="N270" s="174">
        <v>0</v>
      </c>
      <c r="O270" s="174">
        <f>ROUND(E270*N270,2)</f>
        <v>0</v>
      </c>
      <c r="P270" s="174">
        <v>0</v>
      </c>
      <c r="Q270" s="174">
        <f>ROUND(E270*P270,2)</f>
        <v>0</v>
      </c>
      <c r="R270" s="174" t="s">
        <v>294</v>
      </c>
      <c r="S270" s="174" t="s">
        <v>261</v>
      </c>
      <c r="T270" s="175" t="s">
        <v>261</v>
      </c>
      <c r="U270" s="161">
        <v>0.34200000000000003</v>
      </c>
      <c r="V270" s="161">
        <f>ROUND(E270*U270,2)</f>
        <v>32.83</v>
      </c>
      <c r="W270" s="161"/>
      <c r="X270" s="152"/>
      <c r="Y270" s="152"/>
      <c r="Z270" s="152"/>
      <c r="AA270" s="152"/>
      <c r="AB270" s="152"/>
      <c r="AC270" s="152"/>
      <c r="AD270" s="152"/>
      <c r="AE270" s="152"/>
      <c r="AF270" s="152"/>
      <c r="AG270" s="152" t="s">
        <v>295</v>
      </c>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2"/>
      <c r="BG270" s="152"/>
      <c r="BH270" s="152"/>
    </row>
    <row r="271" spans="1:60" outlineLevel="1" x14ac:dyDescent="0.2">
      <c r="A271" s="159"/>
      <c r="B271" s="160"/>
      <c r="C271" s="254" t="s">
        <v>322</v>
      </c>
      <c r="D271" s="255"/>
      <c r="E271" s="255"/>
      <c r="F271" s="255"/>
      <c r="G271" s="255"/>
      <c r="H271" s="161"/>
      <c r="I271" s="161"/>
      <c r="J271" s="161"/>
      <c r="K271" s="161"/>
      <c r="L271" s="161"/>
      <c r="M271" s="161"/>
      <c r="N271" s="161"/>
      <c r="O271" s="161"/>
      <c r="P271" s="161"/>
      <c r="Q271" s="161"/>
      <c r="R271" s="161"/>
      <c r="S271" s="161"/>
      <c r="T271" s="161"/>
      <c r="U271" s="161"/>
      <c r="V271" s="161"/>
      <c r="W271" s="161"/>
      <c r="X271" s="152"/>
      <c r="Y271" s="152"/>
      <c r="Z271" s="152"/>
      <c r="AA271" s="152"/>
      <c r="AB271" s="152"/>
      <c r="AC271" s="152"/>
      <c r="AD271" s="152"/>
      <c r="AE271" s="152"/>
      <c r="AF271" s="152"/>
      <c r="AG271" s="152" t="s">
        <v>297</v>
      </c>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2"/>
      <c r="BG271" s="152"/>
      <c r="BH271" s="152"/>
    </row>
    <row r="272" spans="1:60" outlineLevel="1" x14ac:dyDescent="0.2">
      <c r="A272" s="159"/>
      <c r="B272" s="160"/>
      <c r="C272" s="194" t="s">
        <v>670</v>
      </c>
      <c r="D272" s="190"/>
      <c r="E272" s="191"/>
      <c r="F272" s="161"/>
      <c r="G272" s="161"/>
      <c r="H272" s="161"/>
      <c r="I272" s="161"/>
      <c r="J272" s="161"/>
      <c r="K272" s="161"/>
      <c r="L272" s="161"/>
      <c r="M272" s="161"/>
      <c r="N272" s="161"/>
      <c r="O272" s="161"/>
      <c r="P272" s="161"/>
      <c r="Q272" s="161"/>
      <c r="R272" s="161"/>
      <c r="S272" s="161"/>
      <c r="T272" s="161"/>
      <c r="U272" s="161"/>
      <c r="V272" s="161"/>
      <c r="W272" s="161"/>
      <c r="X272" s="152"/>
      <c r="Y272" s="152"/>
      <c r="Z272" s="152"/>
      <c r="AA272" s="152"/>
      <c r="AB272" s="152"/>
      <c r="AC272" s="152"/>
      <c r="AD272" s="152"/>
      <c r="AE272" s="152"/>
      <c r="AF272" s="152"/>
      <c r="AG272" s="152" t="s">
        <v>299</v>
      </c>
      <c r="AH272" s="152">
        <v>0</v>
      </c>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row>
    <row r="273" spans="1:60" outlineLevel="1" x14ac:dyDescent="0.2">
      <c r="A273" s="159"/>
      <c r="B273" s="160"/>
      <c r="C273" s="194" t="s">
        <v>671</v>
      </c>
      <c r="D273" s="190"/>
      <c r="E273" s="191"/>
      <c r="F273" s="161"/>
      <c r="G273" s="161"/>
      <c r="H273" s="161"/>
      <c r="I273" s="161"/>
      <c r="J273" s="161"/>
      <c r="K273" s="161"/>
      <c r="L273" s="161"/>
      <c r="M273" s="161"/>
      <c r="N273" s="161"/>
      <c r="O273" s="161"/>
      <c r="P273" s="161"/>
      <c r="Q273" s="161"/>
      <c r="R273" s="161"/>
      <c r="S273" s="161"/>
      <c r="T273" s="161"/>
      <c r="U273" s="161"/>
      <c r="V273" s="161"/>
      <c r="W273" s="161"/>
      <c r="X273" s="152"/>
      <c r="Y273" s="152"/>
      <c r="Z273" s="152"/>
      <c r="AA273" s="152"/>
      <c r="AB273" s="152"/>
      <c r="AC273" s="152"/>
      <c r="AD273" s="152"/>
      <c r="AE273" s="152"/>
      <c r="AF273" s="152"/>
      <c r="AG273" s="152" t="s">
        <v>299</v>
      </c>
      <c r="AH273" s="152">
        <v>0</v>
      </c>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row>
    <row r="274" spans="1:60" outlineLevel="1" x14ac:dyDescent="0.2">
      <c r="A274" s="159"/>
      <c r="B274" s="160"/>
      <c r="C274" s="194" t="s">
        <v>673</v>
      </c>
      <c r="D274" s="190"/>
      <c r="E274" s="191">
        <v>96</v>
      </c>
      <c r="F274" s="161"/>
      <c r="G274" s="161"/>
      <c r="H274" s="161"/>
      <c r="I274" s="161"/>
      <c r="J274" s="161"/>
      <c r="K274" s="161"/>
      <c r="L274" s="161"/>
      <c r="M274" s="161"/>
      <c r="N274" s="161"/>
      <c r="O274" s="161"/>
      <c r="P274" s="161"/>
      <c r="Q274" s="161"/>
      <c r="R274" s="161"/>
      <c r="S274" s="161"/>
      <c r="T274" s="161"/>
      <c r="U274" s="161"/>
      <c r="V274" s="161"/>
      <c r="W274" s="161"/>
      <c r="X274" s="152"/>
      <c r="Y274" s="152"/>
      <c r="Z274" s="152"/>
      <c r="AA274" s="152"/>
      <c r="AB274" s="152"/>
      <c r="AC274" s="152"/>
      <c r="AD274" s="152"/>
      <c r="AE274" s="152"/>
      <c r="AF274" s="152"/>
      <c r="AG274" s="152" t="s">
        <v>299</v>
      </c>
      <c r="AH274" s="152">
        <v>0</v>
      </c>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row>
    <row r="275" spans="1:60" outlineLevel="1" x14ac:dyDescent="0.2">
      <c r="A275" s="176">
        <v>23</v>
      </c>
      <c r="B275" s="177" t="s">
        <v>679</v>
      </c>
      <c r="C275" s="185" t="s">
        <v>680</v>
      </c>
      <c r="D275" s="178" t="s">
        <v>446</v>
      </c>
      <c r="E275" s="179">
        <v>3</v>
      </c>
      <c r="F275" s="180"/>
      <c r="G275" s="181">
        <f>ROUND(E275*F275,2)</f>
        <v>0</v>
      </c>
      <c r="H275" s="180"/>
      <c r="I275" s="181">
        <f>ROUND(E275*H275,2)</f>
        <v>0</v>
      </c>
      <c r="J275" s="180"/>
      <c r="K275" s="181">
        <f>ROUND(E275*J275,2)</f>
        <v>0</v>
      </c>
      <c r="L275" s="181">
        <v>21</v>
      </c>
      <c r="M275" s="181">
        <f>G275*(1+L275/100)</f>
        <v>0</v>
      </c>
      <c r="N275" s="181">
        <v>0</v>
      </c>
      <c r="O275" s="181">
        <f>ROUND(E275*N275,2)</f>
        <v>0</v>
      </c>
      <c r="P275" s="181">
        <v>0</v>
      </c>
      <c r="Q275" s="181">
        <f>ROUND(E275*P275,2)</f>
        <v>0</v>
      </c>
      <c r="R275" s="181"/>
      <c r="S275" s="181" t="s">
        <v>254</v>
      </c>
      <c r="T275" s="182" t="s">
        <v>255</v>
      </c>
      <c r="U275" s="161">
        <v>0</v>
      </c>
      <c r="V275" s="161">
        <f>ROUND(E275*U275,2)</f>
        <v>0</v>
      </c>
      <c r="W275" s="161"/>
      <c r="X275" s="152"/>
      <c r="Y275" s="152"/>
      <c r="Z275" s="152"/>
      <c r="AA275" s="152"/>
      <c r="AB275" s="152"/>
      <c r="AC275" s="152"/>
      <c r="AD275" s="152"/>
      <c r="AE275" s="152"/>
      <c r="AF275" s="152"/>
      <c r="AG275" s="152" t="s">
        <v>295</v>
      </c>
      <c r="AH275" s="152"/>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row>
    <row r="276" spans="1:60" outlineLevel="1" x14ac:dyDescent="0.2">
      <c r="A276" s="169">
        <v>24</v>
      </c>
      <c r="B276" s="170" t="s">
        <v>323</v>
      </c>
      <c r="C276" s="186" t="s">
        <v>324</v>
      </c>
      <c r="D276" s="171" t="s">
        <v>325</v>
      </c>
      <c r="E276" s="172">
        <v>5.28</v>
      </c>
      <c r="F276" s="173"/>
      <c r="G276" s="174">
        <f>ROUND(E276*F276,2)</f>
        <v>0</v>
      </c>
      <c r="H276" s="173"/>
      <c r="I276" s="174">
        <f>ROUND(E276*H276,2)</f>
        <v>0</v>
      </c>
      <c r="J276" s="173"/>
      <c r="K276" s="174">
        <f>ROUND(E276*J276,2)</f>
        <v>0</v>
      </c>
      <c r="L276" s="174">
        <v>21</v>
      </c>
      <c r="M276" s="174">
        <f>G276*(1+L276/100)</f>
        <v>0</v>
      </c>
      <c r="N276" s="174">
        <v>1E-3</v>
      </c>
      <c r="O276" s="174">
        <f>ROUND(E276*N276,2)</f>
        <v>0.01</v>
      </c>
      <c r="P276" s="174">
        <v>0</v>
      </c>
      <c r="Q276" s="174">
        <f>ROUND(E276*P276,2)</f>
        <v>0</v>
      </c>
      <c r="R276" s="174" t="s">
        <v>326</v>
      </c>
      <c r="S276" s="174" t="s">
        <v>261</v>
      </c>
      <c r="T276" s="175" t="s">
        <v>261</v>
      </c>
      <c r="U276" s="161">
        <v>0</v>
      </c>
      <c r="V276" s="161">
        <f>ROUND(E276*U276,2)</f>
        <v>0</v>
      </c>
      <c r="W276" s="161"/>
      <c r="X276" s="152"/>
      <c r="Y276" s="152"/>
      <c r="Z276" s="152"/>
      <c r="AA276" s="152"/>
      <c r="AB276" s="152"/>
      <c r="AC276" s="152"/>
      <c r="AD276" s="152"/>
      <c r="AE276" s="152"/>
      <c r="AF276" s="152"/>
      <c r="AG276" s="152" t="s">
        <v>327</v>
      </c>
      <c r="AH276" s="152"/>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2"/>
      <c r="BG276" s="152"/>
      <c r="BH276" s="152"/>
    </row>
    <row r="277" spans="1:60" outlineLevel="1" x14ac:dyDescent="0.2">
      <c r="A277" s="159"/>
      <c r="B277" s="160"/>
      <c r="C277" s="194" t="s">
        <v>670</v>
      </c>
      <c r="D277" s="190"/>
      <c r="E277" s="191"/>
      <c r="F277" s="161"/>
      <c r="G277" s="161"/>
      <c r="H277" s="161"/>
      <c r="I277" s="161"/>
      <c r="J277" s="161"/>
      <c r="K277" s="161"/>
      <c r="L277" s="161"/>
      <c r="M277" s="161"/>
      <c r="N277" s="161"/>
      <c r="O277" s="161"/>
      <c r="P277" s="161"/>
      <c r="Q277" s="161"/>
      <c r="R277" s="161"/>
      <c r="S277" s="161"/>
      <c r="T277" s="161"/>
      <c r="U277" s="161"/>
      <c r="V277" s="161"/>
      <c r="W277" s="161"/>
      <c r="X277" s="152"/>
      <c r="Y277" s="152"/>
      <c r="Z277" s="152"/>
      <c r="AA277" s="152"/>
      <c r="AB277" s="152"/>
      <c r="AC277" s="152"/>
      <c r="AD277" s="152"/>
      <c r="AE277" s="152"/>
      <c r="AF277" s="152"/>
      <c r="AG277" s="152" t="s">
        <v>299</v>
      </c>
      <c r="AH277" s="152">
        <v>0</v>
      </c>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row>
    <row r="278" spans="1:60" outlineLevel="1" x14ac:dyDescent="0.2">
      <c r="A278" s="159"/>
      <c r="B278" s="160"/>
      <c r="C278" s="194" t="s">
        <v>681</v>
      </c>
      <c r="D278" s="190"/>
      <c r="E278" s="191">
        <v>5.28</v>
      </c>
      <c r="F278" s="161"/>
      <c r="G278" s="161"/>
      <c r="H278" s="161"/>
      <c r="I278" s="161"/>
      <c r="J278" s="161"/>
      <c r="K278" s="161"/>
      <c r="L278" s="161"/>
      <c r="M278" s="161"/>
      <c r="N278" s="161"/>
      <c r="O278" s="161"/>
      <c r="P278" s="161"/>
      <c r="Q278" s="161"/>
      <c r="R278" s="161"/>
      <c r="S278" s="161"/>
      <c r="T278" s="161"/>
      <c r="U278" s="161"/>
      <c r="V278" s="161"/>
      <c r="W278" s="161"/>
      <c r="X278" s="152"/>
      <c r="Y278" s="152"/>
      <c r="Z278" s="152"/>
      <c r="AA278" s="152"/>
      <c r="AB278" s="152"/>
      <c r="AC278" s="152"/>
      <c r="AD278" s="152"/>
      <c r="AE278" s="152"/>
      <c r="AF278" s="152"/>
      <c r="AG278" s="152" t="s">
        <v>299</v>
      </c>
      <c r="AH278" s="152">
        <v>0</v>
      </c>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row>
    <row r="279" spans="1:60" outlineLevel="1" x14ac:dyDescent="0.2">
      <c r="A279" s="169">
        <v>25</v>
      </c>
      <c r="B279" s="170" t="s">
        <v>329</v>
      </c>
      <c r="C279" s="186" t="s">
        <v>330</v>
      </c>
      <c r="D279" s="171" t="s">
        <v>305</v>
      </c>
      <c r="E279" s="172">
        <v>14.4</v>
      </c>
      <c r="F279" s="173"/>
      <c r="G279" s="174">
        <f>ROUND(E279*F279,2)</f>
        <v>0</v>
      </c>
      <c r="H279" s="173"/>
      <c r="I279" s="174">
        <f>ROUND(E279*H279,2)</f>
        <v>0</v>
      </c>
      <c r="J279" s="173"/>
      <c r="K279" s="174">
        <f>ROUND(E279*J279,2)</f>
        <v>0</v>
      </c>
      <c r="L279" s="174">
        <v>21</v>
      </c>
      <c r="M279" s="174">
        <f>G279*(1+L279/100)</f>
        <v>0</v>
      </c>
      <c r="N279" s="174">
        <v>1.67</v>
      </c>
      <c r="O279" s="174">
        <f>ROUND(E279*N279,2)</f>
        <v>24.05</v>
      </c>
      <c r="P279" s="174">
        <v>0</v>
      </c>
      <c r="Q279" s="174">
        <f>ROUND(E279*P279,2)</f>
        <v>0</v>
      </c>
      <c r="R279" s="174" t="s">
        <v>326</v>
      </c>
      <c r="S279" s="174" t="s">
        <v>261</v>
      </c>
      <c r="T279" s="175" t="s">
        <v>261</v>
      </c>
      <c r="U279" s="161">
        <v>0</v>
      </c>
      <c r="V279" s="161">
        <f>ROUND(E279*U279,2)</f>
        <v>0</v>
      </c>
      <c r="W279" s="161"/>
      <c r="X279" s="152"/>
      <c r="Y279" s="152"/>
      <c r="Z279" s="152"/>
      <c r="AA279" s="152"/>
      <c r="AB279" s="152"/>
      <c r="AC279" s="152"/>
      <c r="AD279" s="152"/>
      <c r="AE279" s="152"/>
      <c r="AF279" s="152"/>
      <c r="AG279" s="152" t="s">
        <v>327</v>
      </c>
      <c r="AH279" s="152"/>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2"/>
      <c r="BG279" s="152"/>
      <c r="BH279" s="152"/>
    </row>
    <row r="280" spans="1:60" outlineLevel="1" x14ac:dyDescent="0.2">
      <c r="A280" s="159"/>
      <c r="B280" s="160"/>
      <c r="C280" s="194" t="s">
        <v>670</v>
      </c>
      <c r="D280" s="190"/>
      <c r="E280" s="191"/>
      <c r="F280" s="161"/>
      <c r="G280" s="161"/>
      <c r="H280" s="161"/>
      <c r="I280" s="161"/>
      <c r="J280" s="161"/>
      <c r="K280" s="161"/>
      <c r="L280" s="161"/>
      <c r="M280" s="161"/>
      <c r="N280" s="161"/>
      <c r="O280" s="161"/>
      <c r="P280" s="161"/>
      <c r="Q280" s="161"/>
      <c r="R280" s="161"/>
      <c r="S280" s="161"/>
      <c r="T280" s="161"/>
      <c r="U280" s="161"/>
      <c r="V280" s="161"/>
      <c r="W280" s="161"/>
      <c r="X280" s="152"/>
      <c r="Y280" s="152"/>
      <c r="Z280" s="152"/>
      <c r="AA280" s="152"/>
      <c r="AB280" s="152"/>
      <c r="AC280" s="152"/>
      <c r="AD280" s="152"/>
      <c r="AE280" s="152"/>
      <c r="AF280" s="152"/>
      <c r="AG280" s="152" t="s">
        <v>299</v>
      </c>
      <c r="AH280" s="152">
        <v>0</v>
      </c>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row>
    <row r="281" spans="1:60" outlineLevel="1" x14ac:dyDescent="0.2">
      <c r="A281" s="159"/>
      <c r="B281" s="160"/>
      <c r="C281" s="194" t="s">
        <v>671</v>
      </c>
      <c r="D281" s="190"/>
      <c r="E281" s="191"/>
      <c r="F281" s="161"/>
      <c r="G281" s="161"/>
      <c r="H281" s="161"/>
      <c r="I281" s="161"/>
      <c r="J281" s="161"/>
      <c r="K281" s="161"/>
      <c r="L281" s="161"/>
      <c r="M281" s="161"/>
      <c r="N281" s="161"/>
      <c r="O281" s="161"/>
      <c r="P281" s="161"/>
      <c r="Q281" s="161"/>
      <c r="R281" s="161"/>
      <c r="S281" s="161"/>
      <c r="T281" s="161"/>
      <c r="U281" s="161"/>
      <c r="V281" s="161"/>
      <c r="W281" s="161"/>
      <c r="X281" s="152"/>
      <c r="Y281" s="152"/>
      <c r="Z281" s="152"/>
      <c r="AA281" s="152"/>
      <c r="AB281" s="152"/>
      <c r="AC281" s="152"/>
      <c r="AD281" s="152"/>
      <c r="AE281" s="152"/>
      <c r="AF281" s="152"/>
      <c r="AG281" s="152" t="s">
        <v>299</v>
      </c>
      <c r="AH281" s="152">
        <v>0</v>
      </c>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row>
    <row r="282" spans="1:60" outlineLevel="1" x14ac:dyDescent="0.2">
      <c r="A282" s="159"/>
      <c r="B282" s="160"/>
      <c r="C282" s="194" t="s">
        <v>672</v>
      </c>
      <c r="D282" s="190"/>
      <c r="E282" s="191">
        <v>14.4</v>
      </c>
      <c r="F282" s="161"/>
      <c r="G282" s="161"/>
      <c r="H282" s="161"/>
      <c r="I282" s="161"/>
      <c r="J282" s="161"/>
      <c r="K282" s="161"/>
      <c r="L282" s="161"/>
      <c r="M282" s="161"/>
      <c r="N282" s="161"/>
      <c r="O282" s="161"/>
      <c r="P282" s="161"/>
      <c r="Q282" s="161"/>
      <c r="R282" s="161"/>
      <c r="S282" s="161"/>
      <c r="T282" s="161"/>
      <c r="U282" s="161"/>
      <c r="V282" s="161"/>
      <c r="W282" s="161"/>
      <c r="X282" s="152"/>
      <c r="Y282" s="152"/>
      <c r="Z282" s="152"/>
      <c r="AA282" s="152"/>
      <c r="AB282" s="152"/>
      <c r="AC282" s="152"/>
      <c r="AD282" s="152"/>
      <c r="AE282" s="152"/>
      <c r="AF282" s="152"/>
      <c r="AG282" s="152" t="s">
        <v>299</v>
      </c>
      <c r="AH282" s="152">
        <v>0</v>
      </c>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c r="BD282" s="152"/>
      <c r="BE282" s="152"/>
      <c r="BF282" s="152"/>
      <c r="BG282" s="152"/>
      <c r="BH282" s="152"/>
    </row>
    <row r="283" spans="1:60" x14ac:dyDescent="0.2">
      <c r="A283" s="163" t="s">
        <v>249</v>
      </c>
      <c r="B283" s="164" t="s">
        <v>152</v>
      </c>
      <c r="C283" s="184" t="s">
        <v>153</v>
      </c>
      <c r="D283" s="165"/>
      <c r="E283" s="166"/>
      <c r="F283" s="167"/>
      <c r="G283" s="167">
        <f>SUMIF(AG284:AG305,"&lt;&gt;NOR",G284:G305)</f>
        <v>0</v>
      </c>
      <c r="H283" s="167"/>
      <c r="I283" s="167">
        <f>SUM(I284:I305)</f>
        <v>0</v>
      </c>
      <c r="J283" s="167"/>
      <c r="K283" s="167">
        <f>SUM(K284:K305)</f>
        <v>0</v>
      </c>
      <c r="L283" s="167"/>
      <c r="M283" s="167">
        <f>SUM(M284:M305)</f>
        <v>0</v>
      </c>
      <c r="N283" s="167"/>
      <c r="O283" s="167">
        <f>SUM(O284:O305)</f>
        <v>31.57</v>
      </c>
      <c r="P283" s="167"/>
      <c r="Q283" s="167">
        <f>SUM(Q284:Q305)</f>
        <v>0</v>
      </c>
      <c r="R283" s="167"/>
      <c r="S283" s="167"/>
      <c r="T283" s="168"/>
      <c r="U283" s="162"/>
      <c r="V283" s="162">
        <f>SUM(V284:V305)</f>
        <v>112.11000000000001</v>
      </c>
      <c r="W283" s="162"/>
      <c r="AG283" t="s">
        <v>250</v>
      </c>
    </row>
    <row r="284" spans="1:60" outlineLevel="1" x14ac:dyDescent="0.2">
      <c r="A284" s="169">
        <v>26</v>
      </c>
      <c r="B284" s="170" t="s">
        <v>682</v>
      </c>
      <c r="C284" s="186" t="s">
        <v>683</v>
      </c>
      <c r="D284" s="171" t="s">
        <v>446</v>
      </c>
      <c r="E284" s="172">
        <v>352</v>
      </c>
      <c r="F284" s="173"/>
      <c r="G284" s="174">
        <f>ROUND(E284*F284,2)</f>
        <v>0</v>
      </c>
      <c r="H284" s="173"/>
      <c r="I284" s="174">
        <f>ROUND(E284*H284,2)</f>
        <v>0</v>
      </c>
      <c r="J284" s="173"/>
      <c r="K284" s="174">
        <f>ROUND(E284*J284,2)</f>
        <v>0</v>
      </c>
      <c r="L284" s="174">
        <v>21</v>
      </c>
      <c r="M284" s="174">
        <f>G284*(1+L284/100)</f>
        <v>0</v>
      </c>
      <c r="N284" s="174">
        <v>0</v>
      </c>
      <c r="O284" s="174">
        <f>ROUND(E284*N284,2)</f>
        <v>0</v>
      </c>
      <c r="P284" s="174">
        <v>0</v>
      </c>
      <c r="Q284" s="174">
        <f>ROUND(E284*P284,2)</f>
        <v>0</v>
      </c>
      <c r="R284" s="174" t="s">
        <v>529</v>
      </c>
      <c r="S284" s="174" t="s">
        <v>261</v>
      </c>
      <c r="T284" s="175" t="s">
        <v>261</v>
      </c>
      <c r="U284" s="161">
        <v>0.27</v>
      </c>
      <c r="V284" s="161">
        <f>ROUND(E284*U284,2)</f>
        <v>95.04</v>
      </c>
      <c r="W284" s="161"/>
      <c r="X284" s="152"/>
      <c r="Y284" s="152"/>
      <c r="Z284" s="152"/>
      <c r="AA284" s="152"/>
      <c r="AB284" s="152"/>
      <c r="AC284" s="152"/>
      <c r="AD284" s="152"/>
      <c r="AE284" s="152"/>
      <c r="AF284" s="152"/>
      <c r="AG284" s="152" t="s">
        <v>621</v>
      </c>
      <c r="AH284" s="152"/>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c r="BD284" s="152"/>
      <c r="BE284" s="152"/>
      <c r="BF284" s="152"/>
      <c r="BG284" s="152"/>
      <c r="BH284" s="152"/>
    </row>
    <row r="285" spans="1:60" outlineLevel="1" x14ac:dyDescent="0.2">
      <c r="A285" s="159"/>
      <c r="B285" s="160"/>
      <c r="C285" s="194" t="s">
        <v>684</v>
      </c>
      <c r="D285" s="190"/>
      <c r="E285" s="191"/>
      <c r="F285" s="161"/>
      <c r="G285" s="161"/>
      <c r="H285" s="161"/>
      <c r="I285" s="161"/>
      <c r="J285" s="161"/>
      <c r="K285" s="161"/>
      <c r="L285" s="161"/>
      <c r="M285" s="161"/>
      <c r="N285" s="161"/>
      <c r="O285" s="161"/>
      <c r="P285" s="161"/>
      <c r="Q285" s="161"/>
      <c r="R285" s="161"/>
      <c r="S285" s="161"/>
      <c r="T285" s="161"/>
      <c r="U285" s="161"/>
      <c r="V285" s="161"/>
      <c r="W285" s="161"/>
      <c r="X285" s="152"/>
      <c r="Y285" s="152"/>
      <c r="Z285" s="152"/>
      <c r="AA285" s="152"/>
      <c r="AB285" s="152"/>
      <c r="AC285" s="152"/>
      <c r="AD285" s="152"/>
      <c r="AE285" s="152"/>
      <c r="AF285" s="152"/>
      <c r="AG285" s="152" t="s">
        <v>299</v>
      </c>
      <c r="AH285" s="152">
        <v>0</v>
      </c>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c r="BD285" s="152"/>
      <c r="BE285" s="152"/>
      <c r="BF285" s="152"/>
      <c r="BG285" s="152"/>
      <c r="BH285" s="152"/>
    </row>
    <row r="286" spans="1:60" outlineLevel="1" x14ac:dyDescent="0.2">
      <c r="A286" s="159"/>
      <c r="B286" s="160"/>
      <c r="C286" s="194" t="s">
        <v>685</v>
      </c>
      <c r="D286" s="190"/>
      <c r="E286" s="191"/>
      <c r="F286" s="161"/>
      <c r="G286" s="161"/>
      <c r="H286" s="161"/>
      <c r="I286" s="161"/>
      <c r="J286" s="161"/>
      <c r="K286" s="161"/>
      <c r="L286" s="161"/>
      <c r="M286" s="161"/>
      <c r="N286" s="161"/>
      <c r="O286" s="161"/>
      <c r="P286" s="161"/>
      <c r="Q286" s="161"/>
      <c r="R286" s="161"/>
      <c r="S286" s="161"/>
      <c r="T286" s="161"/>
      <c r="U286" s="161"/>
      <c r="V286" s="161"/>
      <c r="W286" s="161"/>
      <c r="X286" s="152"/>
      <c r="Y286" s="152"/>
      <c r="Z286" s="152"/>
      <c r="AA286" s="152"/>
      <c r="AB286" s="152"/>
      <c r="AC286" s="152"/>
      <c r="AD286" s="152"/>
      <c r="AE286" s="152"/>
      <c r="AF286" s="152"/>
      <c r="AG286" s="152" t="s">
        <v>299</v>
      </c>
      <c r="AH286" s="152">
        <v>0</v>
      </c>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c r="BD286" s="152"/>
      <c r="BE286" s="152"/>
      <c r="BF286" s="152"/>
      <c r="BG286" s="152"/>
      <c r="BH286" s="152"/>
    </row>
    <row r="287" spans="1:60" outlineLevel="1" x14ac:dyDescent="0.2">
      <c r="A287" s="159"/>
      <c r="B287" s="160"/>
      <c r="C287" s="194" t="s">
        <v>686</v>
      </c>
      <c r="D287" s="190"/>
      <c r="E287" s="191"/>
      <c r="F287" s="161"/>
      <c r="G287" s="161"/>
      <c r="H287" s="161"/>
      <c r="I287" s="161"/>
      <c r="J287" s="161"/>
      <c r="K287" s="161"/>
      <c r="L287" s="161"/>
      <c r="M287" s="161"/>
      <c r="N287" s="161"/>
      <c r="O287" s="161"/>
      <c r="P287" s="161"/>
      <c r="Q287" s="161"/>
      <c r="R287" s="161"/>
      <c r="S287" s="161"/>
      <c r="T287" s="161"/>
      <c r="U287" s="161"/>
      <c r="V287" s="161"/>
      <c r="W287" s="161"/>
      <c r="X287" s="152"/>
      <c r="Y287" s="152"/>
      <c r="Z287" s="152"/>
      <c r="AA287" s="152"/>
      <c r="AB287" s="152"/>
      <c r="AC287" s="152"/>
      <c r="AD287" s="152"/>
      <c r="AE287" s="152"/>
      <c r="AF287" s="152"/>
      <c r="AG287" s="152" t="s">
        <v>299</v>
      </c>
      <c r="AH287" s="152">
        <v>0</v>
      </c>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row>
    <row r="288" spans="1:60" outlineLevel="1" x14ac:dyDescent="0.2">
      <c r="A288" s="159"/>
      <c r="B288" s="160"/>
      <c r="C288" s="194" t="s">
        <v>687</v>
      </c>
      <c r="D288" s="190"/>
      <c r="E288" s="191"/>
      <c r="F288" s="161"/>
      <c r="G288" s="161"/>
      <c r="H288" s="161"/>
      <c r="I288" s="161"/>
      <c r="J288" s="161"/>
      <c r="K288" s="161"/>
      <c r="L288" s="161"/>
      <c r="M288" s="161"/>
      <c r="N288" s="161"/>
      <c r="O288" s="161"/>
      <c r="P288" s="161"/>
      <c r="Q288" s="161"/>
      <c r="R288" s="161"/>
      <c r="S288" s="161"/>
      <c r="T288" s="161"/>
      <c r="U288" s="161"/>
      <c r="V288" s="161"/>
      <c r="W288" s="161"/>
      <c r="X288" s="152"/>
      <c r="Y288" s="152"/>
      <c r="Z288" s="152"/>
      <c r="AA288" s="152"/>
      <c r="AB288" s="152"/>
      <c r="AC288" s="152"/>
      <c r="AD288" s="152"/>
      <c r="AE288" s="152"/>
      <c r="AF288" s="152"/>
      <c r="AG288" s="152" t="s">
        <v>299</v>
      </c>
      <c r="AH288" s="152">
        <v>0</v>
      </c>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row>
    <row r="289" spans="1:60" outlineLevel="1" x14ac:dyDescent="0.2">
      <c r="A289" s="159"/>
      <c r="B289" s="160"/>
      <c r="C289" s="194" t="s">
        <v>688</v>
      </c>
      <c r="D289" s="190"/>
      <c r="E289" s="191">
        <v>352</v>
      </c>
      <c r="F289" s="161"/>
      <c r="G289" s="161"/>
      <c r="H289" s="161"/>
      <c r="I289" s="161"/>
      <c r="J289" s="161"/>
      <c r="K289" s="161"/>
      <c r="L289" s="161"/>
      <c r="M289" s="161"/>
      <c r="N289" s="161"/>
      <c r="O289" s="161"/>
      <c r="P289" s="161"/>
      <c r="Q289" s="161"/>
      <c r="R289" s="161"/>
      <c r="S289" s="161"/>
      <c r="T289" s="161"/>
      <c r="U289" s="161"/>
      <c r="V289" s="161"/>
      <c r="W289" s="161"/>
      <c r="X289" s="152"/>
      <c r="Y289" s="152"/>
      <c r="Z289" s="152"/>
      <c r="AA289" s="152"/>
      <c r="AB289" s="152"/>
      <c r="AC289" s="152"/>
      <c r="AD289" s="152"/>
      <c r="AE289" s="152"/>
      <c r="AF289" s="152"/>
      <c r="AG289" s="152" t="s">
        <v>299</v>
      </c>
      <c r="AH289" s="152">
        <v>0</v>
      </c>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row>
    <row r="290" spans="1:60" outlineLevel="1" x14ac:dyDescent="0.2">
      <c r="A290" s="169">
        <v>27</v>
      </c>
      <c r="B290" s="170" t="s">
        <v>689</v>
      </c>
      <c r="C290" s="186" t="s">
        <v>690</v>
      </c>
      <c r="D290" s="171" t="s">
        <v>305</v>
      </c>
      <c r="E290" s="172">
        <v>15.731999999999999</v>
      </c>
      <c r="F290" s="173"/>
      <c r="G290" s="174">
        <f>ROUND(E290*F290,2)</f>
        <v>0</v>
      </c>
      <c r="H290" s="173"/>
      <c r="I290" s="174">
        <f>ROUND(E290*H290,2)</f>
        <v>0</v>
      </c>
      <c r="J290" s="173"/>
      <c r="K290" s="174">
        <f>ROUND(E290*J290,2)</f>
        <v>0</v>
      </c>
      <c r="L290" s="174">
        <v>21</v>
      </c>
      <c r="M290" s="174">
        <f>G290*(1+L290/100)</f>
        <v>0</v>
      </c>
      <c r="N290" s="174">
        <v>1.7816399999999999</v>
      </c>
      <c r="O290" s="174">
        <f>ROUND(E290*N290,2)</f>
        <v>28.03</v>
      </c>
      <c r="P290" s="174">
        <v>0</v>
      </c>
      <c r="Q290" s="174">
        <f>ROUND(E290*P290,2)</f>
        <v>0</v>
      </c>
      <c r="R290" s="174" t="s">
        <v>384</v>
      </c>
      <c r="S290" s="174" t="s">
        <v>261</v>
      </c>
      <c r="T290" s="175" t="s">
        <v>261</v>
      </c>
      <c r="U290" s="161">
        <v>1.085</v>
      </c>
      <c r="V290" s="161">
        <f>ROUND(E290*U290,2)</f>
        <v>17.07</v>
      </c>
      <c r="W290" s="161"/>
      <c r="X290" s="152"/>
      <c r="Y290" s="152"/>
      <c r="Z290" s="152"/>
      <c r="AA290" s="152"/>
      <c r="AB290" s="152"/>
      <c r="AC290" s="152"/>
      <c r="AD290" s="152"/>
      <c r="AE290" s="152"/>
      <c r="AF290" s="152"/>
      <c r="AG290" s="152" t="s">
        <v>295</v>
      </c>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row>
    <row r="291" spans="1:60" outlineLevel="1" x14ac:dyDescent="0.2">
      <c r="A291" s="159"/>
      <c r="B291" s="160"/>
      <c r="C291" s="194" t="s">
        <v>691</v>
      </c>
      <c r="D291" s="190"/>
      <c r="E291" s="191"/>
      <c r="F291" s="161"/>
      <c r="G291" s="161"/>
      <c r="H291" s="161"/>
      <c r="I291" s="161"/>
      <c r="J291" s="161"/>
      <c r="K291" s="161"/>
      <c r="L291" s="161"/>
      <c r="M291" s="161"/>
      <c r="N291" s="161"/>
      <c r="O291" s="161"/>
      <c r="P291" s="161"/>
      <c r="Q291" s="161"/>
      <c r="R291" s="161"/>
      <c r="S291" s="161"/>
      <c r="T291" s="161"/>
      <c r="U291" s="161"/>
      <c r="V291" s="161"/>
      <c r="W291" s="161"/>
      <c r="X291" s="152"/>
      <c r="Y291" s="152"/>
      <c r="Z291" s="152"/>
      <c r="AA291" s="152"/>
      <c r="AB291" s="152"/>
      <c r="AC291" s="152"/>
      <c r="AD291" s="152"/>
      <c r="AE291" s="152"/>
      <c r="AF291" s="152"/>
      <c r="AG291" s="152" t="s">
        <v>299</v>
      </c>
      <c r="AH291" s="152">
        <v>0</v>
      </c>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row>
    <row r="292" spans="1:60" outlineLevel="1" x14ac:dyDescent="0.2">
      <c r="A292" s="159"/>
      <c r="B292" s="160"/>
      <c r="C292" s="194" t="s">
        <v>684</v>
      </c>
      <c r="D292" s="190"/>
      <c r="E292" s="191"/>
      <c r="F292" s="161"/>
      <c r="G292" s="161"/>
      <c r="H292" s="161"/>
      <c r="I292" s="161"/>
      <c r="J292" s="161"/>
      <c r="K292" s="161"/>
      <c r="L292" s="161"/>
      <c r="M292" s="161"/>
      <c r="N292" s="161"/>
      <c r="O292" s="161"/>
      <c r="P292" s="161"/>
      <c r="Q292" s="161"/>
      <c r="R292" s="161"/>
      <c r="S292" s="161"/>
      <c r="T292" s="161"/>
      <c r="U292" s="161"/>
      <c r="V292" s="161"/>
      <c r="W292" s="161"/>
      <c r="X292" s="152"/>
      <c r="Y292" s="152"/>
      <c r="Z292" s="152"/>
      <c r="AA292" s="152"/>
      <c r="AB292" s="152"/>
      <c r="AC292" s="152"/>
      <c r="AD292" s="152"/>
      <c r="AE292" s="152"/>
      <c r="AF292" s="152"/>
      <c r="AG292" s="152" t="s">
        <v>299</v>
      </c>
      <c r="AH292" s="152">
        <v>0</v>
      </c>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row>
    <row r="293" spans="1:60" outlineLevel="1" x14ac:dyDescent="0.2">
      <c r="A293" s="159"/>
      <c r="B293" s="160"/>
      <c r="C293" s="194" t="s">
        <v>692</v>
      </c>
      <c r="D293" s="190"/>
      <c r="E293" s="191">
        <v>15.73</v>
      </c>
      <c r="F293" s="161"/>
      <c r="G293" s="161"/>
      <c r="H293" s="161"/>
      <c r="I293" s="161"/>
      <c r="J293" s="161"/>
      <c r="K293" s="161"/>
      <c r="L293" s="161"/>
      <c r="M293" s="161"/>
      <c r="N293" s="161"/>
      <c r="O293" s="161"/>
      <c r="P293" s="161"/>
      <c r="Q293" s="161"/>
      <c r="R293" s="161"/>
      <c r="S293" s="161"/>
      <c r="T293" s="161"/>
      <c r="U293" s="161"/>
      <c r="V293" s="161"/>
      <c r="W293" s="161"/>
      <c r="X293" s="152"/>
      <c r="Y293" s="152"/>
      <c r="Z293" s="152"/>
      <c r="AA293" s="152"/>
      <c r="AB293" s="152"/>
      <c r="AC293" s="152"/>
      <c r="AD293" s="152"/>
      <c r="AE293" s="152"/>
      <c r="AF293" s="152"/>
      <c r="AG293" s="152" t="s">
        <v>299</v>
      </c>
      <c r="AH293" s="152">
        <v>0</v>
      </c>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c r="BD293" s="152"/>
      <c r="BE293" s="152"/>
      <c r="BF293" s="152"/>
      <c r="BG293" s="152"/>
      <c r="BH293" s="152"/>
    </row>
    <row r="294" spans="1:60" outlineLevel="1" x14ac:dyDescent="0.2">
      <c r="A294" s="169">
        <v>28</v>
      </c>
      <c r="B294" s="170" t="s">
        <v>693</v>
      </c>
      <c r="C294" s="186" t="s">
        <v>694</v>
      </c>
      <c r="D294" s="171" t="s">
        <v>446</v>
      </c>
      <c r="E294" s="172">
        <v>2</v>
      </c>
      <c r="F294" s="173"/>
      <c r="G294" s="174">
        <f>ROUND(E294*F294,2)</f>
        <v>0</v>
      </c>
      <c r="H294" s="173"/>
      <c r="I294" s="174">
        <f>ROUND(E294*H294,2)</f>
        <v>0</v>
      </c>
      <c r="J294" s="173"/>
      <c r="K294" s="174">
        <f>ROUND(E294*J294,2)</f>
        <v>0</v>
      </c>
      <c r="L294" s="174">
        <v>21</v>
      </c>
      <c r="M294" s="174">
        <f>G294*(1+L294/100)</f>
        <v>0</v>
      </c>
      <c r="N294" s="174">
        <v>0.01</v>
      </c>
      <c r="O294" s="174">
        <f>ROUND(E294*N294,2)</f>
        <v>0.02</v>
      </c>
      <c r="P294" s="174">
        <v>0</v>
      </c>
      <c r="Q294" s="174">
        <f>ROUND(E294*P294,2)</f>
        <v>0</v>
      </c>
      <c r="R294" s="174"/>
      <c r="S294" s="174" t="s">
        <v>254</v>
      </c>
      <c r="T294" s="175" t="s">
        <v>255</v>
      </c>
      <c r="U294" s="161">
        <v>0</v>
      </c>
      <c r="V294" s="161">
        <f>ROUND(E294*U294,2)</f>
        <v>0</v>
      </c>
      <c r="W294" s="161"/>
      <c r="X294" s="152"/>
      <c r="Y294" s="152"/>
      <c r="Z294" s="152"/>
      <c r="AA294" s="152"/>
      <c r="AB294" s="152"/>
      <c r="AC294" s="152"/>
      <c r="AD294" s="152"/>
      <c r="AE294" s="152"/>
      <c r="AF294" s="152"/>
      <c r="AG294" s="152" t="s">
        <v>295</v>
      </c>
      <c r="AH294" s="152"/>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c r="BD294" s="152"/>
      <c r="BE294" s="152"/>
      <c r="BF294" s="152"/>
      <c r="BG294" s="152"/>
      <c r="BH294" s="152"/>
    </row>
    <row r="295" spans="1:60" outlineLevel="1" x14ac:dyDescent="0.2">
      <c r="A295" s="159"/>
      <c r="B295" s="160"/>
      <c r="C295" s="194" t="s">
        <v>684</v>
      </c>
      <c r="D295" s="190"/>
      <c r="E295" s="191"/>
      <c r="F295" s="161"/>
      <c r="G295" s="161"/>
      <c r="H295" s="161"/>
      <c r="I295" s="161"/>
      <c r="J295" s="161"/>
      <c r="K295" s="161"/>
      <c r="L295" s="161"/>
      <c r="M295" s="161"/>
      <c r="N295" s="161"/>
      <c r="O295" s="161"/>
      <c r="P295" s="161"/>
      <c r="Q295" s="161"/>
      <c r="R295" s="161"/>
      <c r="S295" s="161"/>
      <c r="T295" s="161"/>
      <c r="U295" s="161"/>
      <c r="V295" s="161"/>
      <c r="W295" s="161"/>
      <c r="X295" s="152"/>
      <c r="Y295" s="152"/>
      <c r="Z295" s="152"/>
      <c r="AA295" s="152"/>
      <c r="AB295" s="152"/>
      <c r="AC295" s="152"/>
      <c r="AD295" s="152"/>
      <c r="AE295" s="152"/>
      <c r="AF295" s="152"/>
      <c r="AG295" s="152" t="s">
        <v>299</v>
      </c>
      <c r="AH295" s="152">
        <v>0</v>
      </c>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c r="BD295" s="152"/>
      <c r="BE295" s="152"/>
      <c r="BF295" s="152"/>
      <c r="BG295" s="152"/>
      <c r="BH295" s="152"/>
    </row>
    <row r="296" spans="1:60" outlineLevel="1" x14ac:dyDescent="0.2">
      <c r="A296" s="159"/>
      <c r="B296" s="160"/>
      <c r="C296" s="194" t="s">
        <v>695</v>
      </c>
      <c r="D296" s="190"/>
      <c r="E296" s="191"/>
      <c r="F296" s="161"/>
      <c r="G296" s="161"/>
      <c r="H296" s="161"/>
      <c r="I296" s="161"/>
      <c r="J296" s="161"/>
      <c r="K296" s="161"/>
      <c r="L296" s="161"/>
      <c r="M296" s="161"/>
      <c r="N296" s="161"/>
      <c r="O296" s="161"/>
      <c r="P296" s="161"/>
      <c r="Q296" s="161"/>
      <c r="R296" s="161"/>
      <c r="S296" s="161"/>
      <c r="T296" s="161"/>
      <c r="U296" s="161"/>
      <c r="V296" s="161"/>
      <c r="W296" s="161"/>
      <c r="X296" s="152"/>
      <c r="Y296" s="152"/>
      <c r="Z296" s="152"/>
      <c r="AA296" s="152"/>
      <c r="AB296" s="152"/>
      <c r="AC296" s="152"/>
      <c r="AD296" s="152"/>
      <c r="AE296" s="152"/>
      <c r="AF296" s="152"/>
      <c r="AG296" s="152" t="s">
        <v>299</v>
      </c>
      <c r="AH296" s="152">
        <v>0</v>
      </c>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c r="BD296" s="152"/>
      <c r="BE296" s="152"/>
      <c r="BF296" s="152"/>
      <c r="BG296" s="152"/>
      <c r="BH296" s="152"/>
    </row>
    <row r="297" spans="1:60" outlineLevel="1" x14ac:dyDescent="0.2">
      <c r="A297" s="159"/>
      <c r="B297" s="160"/>
      <c r="C297" s="194" t="s">
        <v>696</v>
      </c>
      <c r="D297" s="190"/>
      <c r="E297" s="191"/>
      <c r="F297" s="161"/>
      <c r="G297" s="161"/>
      <c r="H297" s="161"/>
      <c r="I297" s="161"/>
      <c r="J297" s="161"/>
      <c r="K297" s="161"/>
      <c r="L297" s="161"/>
      <c r="M297" s="161"/>
      <c r="N297" s="161"/>
      <c r="O297" s="161"/>
      <c r="P297" s="161"/>
      <c r="Q297" s="161"/>
      <c r="R297" s="161"/>
      <c r="S297" s="161"/>
      <c r="T297" s="161"/>
      <c r="U297" s="161"/>
      <c r="V297" s="161"/>
      <c r="W297" s="161"/>
      <c r="X297" s="152"/>
      <c r="Y297" s="152"/>
      <c r="Z297" s="152"/>
      <c r="AA297" s="152"/>
      <c r="AB297" s="152"/>
      <c r="AC297" s="152"/>
      <c r="AD297" s="152"/>
      <c r="AE297" s="152"/>
      <c r="AF297" s="152"/>
      <c r="AG297" s="152" t="s">
        <v>299</v>
      </c>
      <c r="AH297" s="152">
        <v>0</v>
      </c>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c r="BD297" s="152"/>
      <c r="BE297" s="152"/>
      <c r="BF297" s="152"/>
      <c r="BG297" s="152"/>
      <c r="BH297" s="152"/>
    </row>
    <row r="298" spans="1:60" outlineLevel="1" x14ac:dyDescent="0.2">
      <c r="A298" s="159"/>
      <c r="B298" s="160"/>
      <c r="C298" s="194" t="s">
        <v>697</v>
      </c>
      <c r="D298" s="190"/>
      <c r="E298" s="191"/>
      <c r="F298" s="161"/>
      <c r="G298" s="161"/>
      <c r="H298" s="161"/>
      <c r="I298" s="161"/>
      <c r="J298" s="161"/>
      <c r="K298" s="161"/>
      <c r="L298" s="161"/>
      <c r="M298" s="161"/>
      <c r="N298" s="161"/>
      <c r="O298" s="161"/>
      <c r="P298" s="161"/>
      <c r="Q298" s="161"/>
      <c r="R298" s="161"/>
      <c r="S298" s="161"/>
      <c r="T298" s="161"/>
      <c r="U298" s="161"/>
      <c r="V298" s="161"/>
      <c r="W298" s="161"/>
      <c r="X298" s="152"/>
      <c r="Y298" s="152"/>
      <c r="Z298" s="152"/>
      <c r="AA298" s="152"/>
      <c r="AB298" s="152"/>
      <c r="AC298" s="152"/>
      <c r="AD298" s="152"/>
      <c r="AE298" s="152"/>
      <c r="AF298" s="152"/>
      <c r="AG298" s="152" t="s">
        <v>299</v>
      </c>
      <c r="AH298" s="152">
        <v>0</v>
      </c>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c r="BD298" s="152"/>
      <c r="BE298" s="152"/>
      <c r="BF298" s="152"/>
      <c r="BG298" s="152"/>
      <c r="BH298" s="152"/>
    </row>
    <row r="299" spans="1:60" outlineLevel="1" x14ac:dyDescent="0.2">
      <c r="A299" s="159"/>
      <c r="B299" s="160"/>
      <c r="C299" s="194" t="s">
        <v>543</v>
      </c>
      <c r="D299" s="190"/>
      <c r="E299" s="191">
        <v>2</v>
      </c>
      <c r="F299" s="161"/>
      <c r="G299" s="161"/>
      <c r="H299" s="161"/>
      <c r="I299" s="161"/>
      <c r="J299" s="161"/>
      <c r="K299" s="161"/>
      <c r="L299" s="161"/>
      <c r="M299" s="161"/>
      <c r="N299" s="161"/>
      <c r="O299" s="161"/>
      <c r="P299" s="161"/>
      <c r="Q299" s="161"/>
      <c r="R299" s="161"/>
      <c r="S299" s="161"/>
      <c r="T299" s="161"/>
      <c r="U299" s="161"/>
      <c r="V299" s="161"/>
      <c r="W299" s="161"/>
      <c r="X299" s="152"/>
      <c r="Y299" s="152"/>
      <c r="Z299" s="152"/>
      <c r="AA299" s="152"/>
      <c r="AB299" s="152"/>
      <c r="AC299" s="152"/>
      <c r="AD299" s="152"/>
      <c r="AE299" s="152"/>
      <c r="AF299" s="152"/>
      <c r="AG299" s="152" t="s">
        <v>299</v>
      </c>
      <c r="AH299" s="152">
        <v>0</v>
      </c>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c r="BD299" s="152"/>
      <c r="BE299" s="152"/>
      <c r="BF299" s="152"/>
      <c r="BG299" s="152"/>
      <c r="BH299" s="152"/>
    </row>
    <row r="300" spans="1:60" outlineLevel="1" x14ac:dyDescent="0.2">
      <c r="A300" s="169">
        <v>29</v>
      </c>
      <c r="B300" s="170" t="s">
        <v>698</v>
      </c>
      <c r="C300" s="186" t="s">
        <v>699</v>
      </c>
      <c r="D300" s="171" t="s">
        <v>446</v>
      </c>
      <c r="E300" s="172">
        <v>352</v>
      </c>
      <c r="F300" s="173"/>
      <c r="G300" s="174">
        <f>ROUND(E300*F300,2)</f>
        <v>0</v>
      </c>
      <c r="H300" s="173"/>
      <c r="I300" s="174">
        <f>ROUND(E300*H300,2)</f>
        <v>0</v>
      </c>
      <c r="J300" s="173"/>
      <c r="K300" s="174">
        <f>ROUND(E300*J300,2)</f>
        <v>0</v>
      </c>
      <c r="L300" s="174">
        <v>21</v>
      </c>
      <c r="M300" s="174">
        <f>G300*(1+L300/100)</f>
        <v>0</v>
      </c>
      <c r="N300" s="174">
        <v>0.01</v>
      </c>
      <c r="O300" s="174">
        <f>ROUND(E300*N300,2)</f>
        <v>3.52</v>
      </c>
      <c r="P300" s="174">
        <v>0</v>
      </c>
      <c r="Q300" s="174">
        <f>ROUND(E300*P300,2)</f>
        <v>0</v>
      </c>
      <c r="R300" s="174"/>
      <c r="S300" s="174" t="s">
        <v>254</v>
      </c>
      <c r="T300" s="175" t="s">
        <v>255</v>
      </c>
      <c r="U300" s="161">
        <v>0</v>
      </c>
      <c r="V300" s="161">
        <f>ROUND(E300*U300,2)</f>
        <v>0</v>
      </c>
      <c r="W300" s="161"/>
      <c r="X300" s="152"/>
      <c r="Y300" s="152"/>
      <c r="Z300" s="152"/>
      <c r="AA300" s="152"/>
      <c r="AB300" s="152"/>
      <c r="AC300" s="152"/>
      <c r="AD300" s="152"/>
      <c r="AE300" s="152"/>
      <c r="AF300" s="152"/>
      <c r="AG300" s="152" t="s">
        <v>295</v>
      </c>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row>
    <row r="301" spans="1:60" outlineLevel="1" x14ac:dyDescent="0.2">
      <c r="A301" s="159"/>
      <c r="B301" s="160"/>
      <c r="C301" s="194" t="s">
        <v>684</v>
      </c>
      <c r="D301" s="190"/>
      <c r="E301" s="191"/>
      <c r="F301" s="161"/>
      <c r="G301" s="161"/>
      <c r="H301" s="161"/>
      <c r="I301" s="161"/>
      <c r="J301" s="161"/>
      <c r="K301" s="161"/>
      <c r="L301" s="161"/>
      <c r="M301" s="161"/>
      <c r="N301" s="161"/>
      <c r="O301" s="161"/>
      <c r="P301" s="161"/>
      <c r="Q301" s="161"/>
      <c r="R301" s="161"/>
      <c r="S301" s="161"/>
      <c r="T301" s="161"/>
      <c r="U301" s="161"/>
      <c r="V301" s="161"/>
      <c r="W301" s="161"/>
      <c r="X301" s="152"/>
      <c r="Y301" s="152"/>
      <c r="Z301" s="152"/>
      <c r="AA301" s="152"/>
      <c r="AB301" s="152"/>
      <c r="AC301" s="152"/>
      <c r="AD301" s="152"/>
      <c r="AE301" s="152"/>
      <c r="AF301" s="152"/>
      <c r="AG301" s="152" t="s">
        <v>299</v>
      </c>
      <c r="AH301" s="152">
        <v>0</v>
      </c>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row>
    <row r="302" spans="1:60" outlineLevel="1" x14ac:dyDescent="0.2">
      <c r="A302" s="159"/>
      <c r="B302" s="160"/>
      <c r="C302" s="194" t="s">
        <v>685</v>
      </c>
      <c r="D302" s="190"/>
      <c r="E302" s="191"/>
      <c r="F302" s="161"/>
      <c r="G302" s="161"/>
      <c r="H302" s="161"/>
      <c r="I302" s="161"/>
      <c r="J302" s="161"/>
      <c r="K302" s="161"/>
      <c r="L302" s="161"/>
      <c r="M302" s="161"/>
      <c r="N302" s="161"/>
      <c r="O302" s="161"/>
      <c r="P302" s="161"/>
      <c r="Q302" s="161"/>
      <c r="R302" s="161"/>
      <c r="S302" s="161"/>
      <c r="T302" s="161"/>
      <c r="U302" s="161"/>
      <c r="V302" s="161"/>
      <c r="W302" s="161"/>
      <c r="X302" s="152"/>
      <c r="Y302" s="152"/>
      <c r="Z302" s="152"/>
      <c r="AA302" s="152"/>
      <c r="AB302" s="152"/>
      <c r="AC302" s="152"/>
      <c r="AD302" s="152"/>
      <c r="AE302" s="152"/>
      <c r="AF302" s="152"/>
      <c r="AG302" s="152" t="s">
        <v>299</v>
      </c>
      <c r="AH302" s="152">
        <v>0</v>
      </c>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row>
    <row r="303" spans="1:60" outlineLevel="1" x14ac:dyDescent="0.2">
      <c r="A303" s="159"/>
      <c r="B303" s="160"/>
      <c r="C303" s="194" t="s">
        <v>686</v>
      </c>
      <c r="D303" s="190"/>
      <c r="E303" s="191"/>
      <c r="F303" s="161"/>
      <c r="G303" s="161"/>
      <c r="H303" s="161"/>
      <c r="I303" s="161"/>
      <c r="J303" s="161"/>
      <c r="K303" s="161"/>
      <c r="L303" s="161"/>
      <c r="M303" s="161"/>
      <c r="N303" s="161"/>
      <c r="O303" s="161"/>
      <c r="P303" s="161"/>
      <c r="Q303" s="161"/>
      <c r="R303" s="161"/>
      <c r="S303" s="161"/>
      <c r="T303" s="161"/>
      <c r="U303" s="161"/>
      <c r="V303" s="161"/>
      <c r="W303" s="161"/>
      <c r="X303" s="152"/>
      <c r="Y303" s="152"/>
      <c r="Z303" s="152"/>
      <c r="AA303" s="152"/>
      <c r="AB303" s="152"/>
      <c r="AC303" s="152"/>
      <c r="AD303" s="152"/>
      <c r="AE303" s="152"/>
      <c r="AF303" s="152"/>
      <c r="AG303" s="152" t="s">
        <v>299</v>
      </c>
      <c r="AH303" s="152">
        <v>0</v>
      </c>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c r="BD303" s="152"/>
      <c r="BE303" s="152"/>
      <c r="BF303" s="152"/>
      <c r="BG303" s="152"/>
      <c r="BH303" s="152"/>
    </row>
    <row r="304" spans="1:60" outlineLevel="1" x14ac:dyDescent="0.2">
      <c r="A304" s="159"/>
      <c r="B304" s="160"/>
      <c r="C304" s="194" t="s">
        <v>687</v>
      </c>
      <c r="D304" s="190"/>
      <c r="E304" s="191"/>
      <c r="F304" s="161"/>
      <c r="G304" s="161"/>
      <c r="H304" s="161"/>
      <c r="I304" s="161"/>
      <c r="J304" s="161"/>
      <c r="K304" s="161"/>
      <c r="L304" s="161"/>
      <c r="M304" s="161"/>
      <c r="N304" s="161"/>
      <c r="O304" s="161"/>
      <c r="P304" s="161"/>
      <c r="Q304" s="161"/>
      <c r="R304" s="161"/>
      <c r="S304" s="161"/>
      <c r="T304" s="161"/>
      <c r="U304" s="161"/>
      <c r="V304" s="161"/>
      <c r="W304" s="161"/>
      <c r="X304" s="152"/>
      <c r="Y304" s="152"/>
      <c r="Z304" s="152"/>
      <c r="AA304" s="152"/>
      <c r="AB304" s="152"/>
      <c r="AC304" s="152"/>
      <c r="AD304" s="152"/>
      <c r="AE304" s="152"/>
      <c r="AF304" s="152"/>
      <c r="AG304" s="152" t="s">
        <v>299</v>
      </c>
      <c r="AH304" s="152">
        <v>0</v>
      </c>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c r="BD304" s="152"/>
      <c r="BE304" s="152"/>
      <c r="BF304" s="152"/>
      <c r="BG304" s="152"/>
      <c r="BH304" s="152"/>
    </row>
    <row r="305" spans="1:60" outlineLevel="1" x14ac:dyDescent="0.2">
      <c r="A305" s="159"/>
      <c r="B305" s="160"/>
      <c r="C305" s="194" t="s">
        <v>688</v>
      </c>
      <c r="D305" s="190"/>
      <c r="E305" s="191">
        <v>352</v>
      </c>
      <c r="F305" s="161"/>
      <c r="G305" s="161"/>
      <c r="H305" s="161"/>
      <c r="I305" s="161"/>
      <c r="J305" s="161"/>
      <c r="K305" s="161"/>
      <c r="L305" s="161"/>
      <c r="M305" s="161"/>
      <c r="N305" s="161"/>
      <c r="O305" s="161"/>
      <c r="P305" s="161"/>
      <c r="Q305" s="161"/>
      <c r="R305" s="161"/>
      <c r="S305" s="161"/>
      <c r="T305" s="161"/>
      <c r="U305" s="161"/>
      <c r="V305" s="161"/>
      <c r="W305" s="161"/>
      <c r="X305" s="152"/>
      <c r="Y305" s="152"/>
      <c r="Z305" s="152"/>
      <c r="AA305" s="152"/>
      <c r="AB305" s="152"/>
      <c r="AC305" s="152"/>
      <c r="AD305" s="152"/>
      <c r="AE305" s="152"/>
      <c r="AF305" s="152"/>
      <c r="AG305" s="152" t="s">
        <v>299</v>
      </c>
      <c r="AH305" s="152">
        <v>0</v>
      </c>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c r="BD305" s="152"/>
      <c r="BE305" s="152"/>
      <c r="BF305" s="152"/>
      <c r="BG305" s="152"/>
      <c r="BH305" s="152"/>
    </row>
    <row r="306" spans="1:60" x14ac:dyDescent="0.2">
      <c r="A306" s="163" t="s">
        <v>249</v>
      </c>
      <c r="B306" s="164" t="s">
        <v>156</v>
      </c>
      <c r="C306" s="184" t="s">
        <v>157</v>
      </c>
      <c r="D306" s="165"/>
      <c r="E306" s="166"/>
      <c r="F306" s="167"/>
      <c r="G306" s="167">
        <f>SUMIF(AG307:AG332,"&lt;&gt;NOR",G307:G332)</f>
        <v>0</v>
      </c>
      <c r="H306" s="167"/>
      <c r="I306" s="167">
        <f>SUM(I307:I332)</f>
        <v>0</v>
      </c>
      <c r="J306" s="167"/>
      <c r="K306" s="167">
        <f>SUM(K307:K332)</f>
        <v>0</v>
      </c>
      <c r="L306" s="167"/>
      <c r="M306" s="167">
        <f>SUM(M307:M332)</f>
        <v>0</v>
      </c>
      <c r="N306" s="167"/>
      <c r="O306" s="167">
        <f>SUM(O307:O332)</f>
        <v>69.319999999999993</v>
      </c>
      <c r="P306" s="167"/>
      <c r="Q306" s="167">
        <f>SUM(Q307:Q332)</f>
        <v>0</v>
      </c>
      <c r="R306" s="167"/>
      <c r="S306" s="167"/>
      <c r="T306" s="168"/>
      <c r="U306" s="162"/>
      <c r="V306" s="162">
        <f>SUM(V307:V332)</f>
        <v>87.48</v>
      </c>
      <c r="W306" s="162"/>
      <c r="AG306" t="s">
        <v>250</v>
      </c>
    </row>
    <row r="307" spans="1:60" outlineLevel="1" x14ac:dyDescent="0.2">
      <c r="A307" s="169">
        <v>30</v>
      </c>
      <c r="B307" s="170" t="s">
        <v>700</v>
      </c>
      <c r="C307" s="186" t="s">
        <v>701</v>
      </c>
      <c r="D307" s="171" t="s">
        <v>305</v>
      </c>
      <c r="E307" s="172">
        <v>13.211</v>
      </c>
      <c r="F307" s="173"/>
      <c r="G307" s="174">
        <f>ROUND(E307*F307,2)</f>
        <v>0</v>
      </c>
      <c r="H307" s="173"/>
      <c r="I307" s="174">
        <f>ROUND(E307*H307,2)</f>
        <v>0</v>
      </c>
      <c r="J307" s="173"/>
      <c r="K307" s="174">
        <f>ROUND(E307*J307,2)</f>
        <v>0</v>
      </c>
      <c r="L307" s="174">
        <v>21</v>
      </c>
      <c r="M307" s="174">
        <f>G307*(1+L307/100)</f>
        <v>0</v>
      </c>
      <c r="N307" s="174">
        <v>1.1322000000000001</v>
      </c>
      <c r="O307" s="174">
        <f>ROUND(E307*N307,2)</f>
        <v>14.96</v>
      </c>
      <c r="P307" s="174">
        <v>0</v>
      </c>
      <c r="Q307" s="174">
        <f>ROUND(E307*P307,2)</f>
        <v>0</v>
      </c>
      <c r="R307" s="174" t="s">
        <v>529</v>
      </c>
      <c r="S307" s="174" t="s">
        <v>261</v>
      </c>
      <c r="T307" s="175" t="s">
        <v>261</v>
      </c>
      <c r="U307" s="161">
        <v>1.6950000000000001</v>
      </c>
      <c r="V307" s="161">
        <f>ROUND(E307*U307,2)</f>
        <v>22.39</v>
      </c>
      <c r="W307" s="161"/>
      <c r="X307" s="152"/>
      <c r="Y307" s="152"/>
      <c r="Z307" s="152"/>
      <c r="AA307" s="152"/>
      <c r="AB307" s="152"/>
      <c r="AC307" s="152"/>
      <c r="AD307" s="152"/>
      <c r="AE307" s="152"/>
      <c r="AF307" s="152"/>
      <c r="AG307" s="152" t="s">
        <v>295</v>
      </c>
      <c r="AH307" s="152"/>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c r="BD307" s="152"/>
      <c r="BE307" s="152"/>
      <c r="BF307" s="152"/>
      <c r="BG307" s="152"/>
      <c r="BH307" s="152"/>
    </row>
    <row r="308" spans="1:60" outlineLevel="1" x14ac:dyDescent="0.2">
      <c r="A308" s="159"/>
      <c r="B308" s="160"/>
      <c r="C308" s="254" t="s">
        <v>530</v>
      </c>
      <c r="D308" s="255"/>
      <c r="E308" s="255"/>
      <c r="F308" s="255"/>
      <c r="G308" s="255"/>
      <c r="H308" s="161"/>
      <c r="I308" s="161"/>
      <c r="J308" s="161"/>
      <c r="K308" s="161"/>
      <c r="L308" s="161"/>
      <c r="M308" s="161"/>
      <c r="N308" s="161"/>
      <c r="O308" s="161"/>
      <c r="P308" s="161"/>
      <c r="Q308" s="161"/>
      <c r="R308" s="161"/>
      <c r="S308" s="161"/>
      <c r="T308" s="161"/>
      <c r="U308" s="161"/>
      <c r="V308" s="161"/>
      <c r="W308" s="161"/>
      <c r="X308" s="152"/>
      <c r="Y308" s="152"/>
      <c r="Z308" s="152"/>
      <c r="AA308" s="152"/>
      <c r="AB308" s="152"/>
      <c r="AC308" s="152"/>
      <c r="AD308" s="152"/>
      <c r="AE308" s="152"/>
      <c r="AF308" s="152"/>
      <c r="AG308" s="152" t="s">
        <v>297</v>
      </c>
      <c r="AH308" s="152"/>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row>
    <row r="309" spans="1:60" outlineLevel="1" x14ac:dyDescent="0.2">
      <c r="A309" s="159"/>
      <c r="B309" s="160"/>
      <c r="C309" s="194" t="s">
        <v>584</v>
      </c>
      <c r="D309" s="190"/>
      <c r="E309" s="191"/>
      <c r="F309" s="161"/>
      <c r="G309" s="161"/>
      <c r="H309" s="161"/>
      <c r="I309" s="161"/>
      <c r="J309" s="161"/>
      <c r="K309" s="161"/>
      <c r="L309" s="161"/>
      <c r="M309" s="161"/>
      <c r="N309" s="161"/>
      <c r="O309" s="161"/>
      <c r="P309" s="161"/>
      <c r="Q309" s="161"/>
      <c r="R309" s="161"/>
      <c r="S309" s="161"/>
      <c r="T309" s="161"/>
      <c r="U309" s="161"/>
      <c r="V309" s="161"/>
      <c r="W309" s="161"/>
      <c r="X309" s="152"/>
      <c r="Y309" s="152"/>
      <c r="Z309" s="152"/>
      <c r="AA309" s="152"/>
      <c r="AB309" s="152"/>
      <c r="AC309" s="152"/>
      <c r="AD309" s="152"/>
      <c r="AE309" s="152"/>
      <c r="AF309" s="152"/>
      <c r="AG309" s="152" t="s">
        <v>299</v>
      </c>
      <c r="AH309" s="152">
        <v>0</v>
      </c>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c r="BD309" s="152"/>
      <c r="BE309" s="152"/>
      <c r="BF309" s="152"/>
      <c r="BG309" s="152"/>
      <c r="BH309" s="152"/>
    </row>
    <row r="310" spans="1:60" outlineLevel="1" x14ac:dyDescent="0.2">
      <c r="A310" s="159"/>
      <c r="B310" s="160"/>
      <c r="C310" s="194" t="s">
        <v>702</v>
      </c>
      <c r="D310" s="190"/>
      <c r="E310" s="191">
        <v>6.44</v>
      </c>
      <c r="F310" s="161"/>
      <c r="G310" s="161"/>
      <c r="H310" s="161"/>
      <c r="I310" s="161"/>
      <c r="J310" s="161"/>
      <c r="K310" s="161"/>
      <c r="L310" s="161"/>
      <c r="M310" s="161"/>
      <c r="N310" s="161"/>
      <c r="O310" s="161"/>
      <c r="P310" s="161"/>
      <c r="Q310" s="161"/>
      <c r="R310" s="161"/>
      <c r="S310" s="161"/>
      <c r="T310" s="161"/>
      <c r="U310" s="161"/>
      <c r="V310" s="161"/>
      <c r="W310" s="161"/>
      <c r="X310" s="152"/>
      <c r="Y310" s="152"/>
      <c r="Z310" s="152"/>
      <c r="AA310" s="152"/>
      <c r="AB310" s="152"/>
      <c r="AC310" s="152"/>
      <c r="AD310" s="152"/>
      <c r="AE310" s="152"/>
      <c r="AF310" s="152"/>
      <c r="AG310" s="152" t="s">
        <v>299</v>
      </c>
      <c r="AH310" s="152">
        <v>0</v>
      </c>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row>
    <row r="311" spans="1:60" outlineLevel="1" x14ac:dyDescent="0.2">
      <c r="A311" s="159"/>
      <c r="B311" s="160"/>
      <c r="C311" s="194" t="s">
        <v>586</v>
      </c>
      <c r="D311" s="190"/>
      <c r="E311" s="191"/>
      <c r="F311" s="161"/>
      <c r="G311" s="161"/>
      <c r="H311" s="161"/>
      <c r="I311" s="161"/>
      <c r="J311" s="161"/>
      <c r="K311" s="161"/>
      <c r="L311" s="161"/>
      <c r="M311" s="161"/>
      <c r="N311" s="161"/>
      <c r="O311" s="161"/>
      <c r="P311" s="161"/>
      <c r="Q311" s="161"/>
      <c r="R311" s="161"/>
      <c r="S311" s="161"/>
      <c r="T311" s="161"/>
      <c r="U311" s="161"/>
      <c r="V311" s="161"/>
      <c r="W311" s="161"/>
      <c r="X311" s="152"/>
      <c r="Y311" s="152"/>
      <c r="Z311" s="152"/>
      <c r="AA311" s="152"/>
      <c r="AB311" s="152"/>
      <c r="AC311" s="152"/>
      <c r="AD311" s="152"/>
      <c r="AE311" s="152"/>
      <c r="AF311" s="152"/>
      <c r="AG311" s="152" t="s">
        <v>299</v>
      </c>
      <c r="AH311" s="152">
        <v>0</v>
      </c>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row>
    <row r="312" spans="1:60" outlineLevel="1" x14ac:dyDescent="0.2">
      <c r="A312" s="159"/>
      <c r="B312" s="160"/>
      <c r="C312" s="194" t="s">
        <v>703</v>
      </c>
      <c r="D312" s="190"/>
      <c r="E312" s="191">
        <v>2.5099999999999998</v>
      </c>
      <c r="F312" s="161"/>
      <c r="G312" s="161"/>
      <c r="H312" s="161"/>
      <c r="I312" s="161"/>
      <c r="J312" s="161"/>
      <c r="K312" s="161"/>
      <c r="L312" s="161"/>
      <c r="M312" s="161"/>
      <c r="N312" s="161"/>
      <c r="O312" s="161"/>
      <c r="P312" s="161"/>
      <c r="Q312" s="161"/>
      <c r="R312" s="161"/>
      <c r="S312" s="161"/>
      <c r="T312" s="161"/>
      <c r="U312" s="161"/>
      <c r="V312" s="161"/>
      <c r="W312" s="161"/>
      <c r="X312" s="152"/>
      <c r="Y312" s="152"/>
      <c r="Z312" s="152"/>
      <c r="AA312" s="152"/>
      <c r="AB312" s="152"/>
      <c r="AC312" s="152"/>
      <c r="AD312" s="152"/>
      <c r="AE312" s="152"/>
      <c r="AF312" s="152"/>
      <c r="AG312" s="152" t="s">
        <v>299</v>
      </c>
      <c r="AH312" s="152">
        <v>0</v>
      </c>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c r="BD312" s="152"/>
      <c r="BE312" s="152"/>
      <c r="BF312" s="152"/>
      <c r="BG312" s="152"/>
      <c r="BH312" s="152"/>
    </row>
    <row r="313" spans="1:60" outlineLevel="1" x14ac:dyDescent="0.2">
      <c r="A313" s="159"/>
      <c r="B313" s="160"/>
      <c r="C313" s="194" t="s">
        <v>588</v>
      </c>
      <c r="D313" s="190"/>
      <c r="E313" s="191"/>
      <c r="F313" s="161"/>
      <c r="G313" s="161"/>
      <c r="H313" s="161"/>
      <c r="I313" s="161"/>
      <c r="J313" s="161"/>
      <c r="K313" s="161"/>
      <c r="L313" s="161"/>
      <c r="M313" s="161"/>
      <c r="N313" s="161"/>
      <c r="O313" s="161"/>
      <c r="P313" s="161"/>
      <c r="Q313" s="161"/>
      <c r="R313" s="161"/>
      <c r="S313" s="161"/>
      <c r="T313" s="161"/>
      <c r="U313" s="161"/>
      <c r="V313" s="161"/>
      <c r="W313" s="161"/>
      <c r="X313" s="152"/>
      <c r="Y313" s="152"/>
      <c r="Z313" s="152"/>
      <c r="AA313" s="152"/>
      <c r="AB313" s="152"/>
      <c r="AC313" s="152"/>
      <c r="AD313" s="152"/>
      <c r="AE313" s="152"/>
      <c r="AF313" s="152"/>
      <c r="AG313" s="152" t="s">
        <v>299</v>
      </c>
      <c r="AH313" s="152">
        <v>0</v>
      </c>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c r="BD313" s="152"/>
      <c r="BE313" s="152"/>
      <c r="BF313" s="152"/>
      <c r="BG313" s="152"/>
      <c r="BH313" s="152"/>
    </row>
    <row r="314" spans="1:60" outlineLevel="1" x14ac:dyDescent="0.2">
      <c r="A314" s="159"/>
      <c r="B314" s="160"/>
      <c r="C314" s="194" t="s">
        <v>704</v>
      </c>
      <c r="D314" s="190"/>
      <c r="E314" s="191">
        <v>1.51</v>
      </c>
      <c r="F314" s="161"/>
      <c r="G314" s="161"/>
      <c r="H314" s="161"/>
      <c r="I314" s="161"/>
      <c r="J314" s="161"/>
      <c r="K314" s="161"/>
      <c r="L314" s="161"/>
      <c r="M314" s="161"/>
      <c r="N314" s="161"/>
      <c r="O314" s="161"/>
      <c r="P314" s="161"/>
      <c r="Q314" s="161"/>
      <c r="R314" s="161"/>
      <c r="S314" s="161"/>
      <c r="T314" s="161"/>
      <c r="U314" s="161"/>
      <c r="V314" s="161"/>
      <c r="W314" s="161"/>
      <c r="X314" s="152"/>
      <c r="Y314" s="152"/>
      <c r="Z314" s="152"/>
      <c r="AA314" s="152"/>
      <c r="AB314" s="152"/>
      <c r="AC314" s="152"/>
      <c r="AD314" s="152"/>
      <c r="AE314" s="152"/>
      <c r="AF314" s="152"/>
      <c r="AG314" s="152" t="s">
        <v>299</v>
      </c>
      <c r="AH314" s="152">
        <v>0</v>
      </c>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2"/>
      <c r="BG314" s="152"/>
      <c r="BH314" s="152"/>
    </row>
    <row r="315" spans="1:60" outlineLevel="1" x14ac:dyDescent="0.2">
      <c r="A315" s="159"/>
      <c r="B315" s="160"/>
      <c r="C315" s="194" t="s">
        <v>590</v>
      </c>
      <c r="D315" s="190"/>
      <c r="E315" s="191"/>
      <c r="F315" s="161"/>
      <c r="G315" s="161"/>
      <c r="H315" s="161"/>
      <c r="I315" s="161"/>
      <c r="J315" s="161"/>
      <c r="K315" s="161"/>
      <c r="L315" s="161"/>
      <c r="M315" s="161"/>
      <c r="N315" s="161"/>
      <c r="O315" s="161"/>
      <c r="P315" s="161"/>
      <c r="Q315" s="161"/>
      <c r="R315" s="161"/>
      <c r="S315" s="161"/>
      <c r="T315" s="161"/>
      <c r="U315" s="161"/>
      <c r="V315" s="161"/>
      <c r="W315" s="161"/>
      <c r="X315" s="152"/>
      <c r="Y315" s="152"/>
      <c r="Z315" s="152"/>
      <c r="AA315" s="152"/>
      <c r="AB315" s="152"/>
      <c r="AC315" s="152"/>
      <c r="AD315" s="152"/>
      <c r="AE315" s="152"/>
      <c r="AF315" s="152"/>
      <c r="AG315" s="152" t="s">
        <v>299</v>
      </c>
      <c r="AH315" s="152">
        <v>0</v>
      </c>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c r="BD315" s="152"/>
      <c r="BE315" s="152"/>
      <c r="BF315" s="152"/>
      <c r="BG315" s="152"/>
      <c r="BH315" s="152"/>
    </row>
    <row r="316" spans="1:60" outlineLevel="1" x14ac:dyDescent="0.2">
      <c r="A316" s="159"/>
      <c r="B316" s="160"/>
      <c r="C316" s="194" t="s">
        <v>705</v>
      </c>
      <c r="D316" s="190"/>
      <c r="E316" s="191">
        <v>1.1200000000000001</v>
      </c>
      <c r="F316" s="161"/>
      <c r="G316" s="161"/>
      <c r="H316" s="161"/>
      <c r="I316" s="161"/>
      <c r="J316" s="161"/>
      <c r="K316" s="161"/>
      <c r="L316" s="161"/>
      <c r="M316" s="161"/>
      <c r="N316" s="161"/>
      <c r="O316" s="161"/>
      <c r="P316" s="161"/>
      <c r="Q316" s="161"/>
      <c r="R316" s="161"/>
      <c r="S316" s="161"/>
      <c r="T316" s="161"/>
      <c r="U316" s="161"/>
      <c r="V316" s="161"/>
      <c r="W316" s="161"/>
      <c r="X316" s="152"/>
      <c r="Y316" s="152"/>
      <c r="Z316" s="152"/>
      <c r="AA316" s="152"/>
      <c r="AB316" s="152"/>
      <c r="AC316" s="152"/>
      <c r="AD316" s="152"/>
      <c r="AE316" s="152"/>
      <c r="AF316" s="152"/>
      <c r="AG316" s="152" t="s">
        <v>299</v>
      </c>
      <c r="AH316" s="152">
        <v>0</v>
      </c>
      <c r="AI316" s="152"/>
      <c r="AJ316" s="152"/>
      <c r="AK316" s="152"/>
      <c r="AL316" s="152"/>
      <c r="AM316" s="152"/>
      <c r="AN316" s="152"/>
      <c r="AO316" s="152"/>
      <c r="AP316" s="152"/>
      <c r="AQ316" s="152"/>
      <c r="AR316" s="152"/>
      <c r="AS316" s="152"/>
      <c r="AT316" s="152"/>
      <c r="AU316" s="152"/>
      <c r="AV316" s="152"/>
      <c r="AW316" s="152"/>
      <c r="AX316" s="152"/>
      <c r="AY316" s="152"/>
      <c r="AZ316" s="152"/>
      <c r="BA316" s="152"/>
      <c r="BB316" s="152"/>
      <c r="BC316" s="152"/>
      <c r="BD316" s="152"/>
      <c r="BE316" s="152"/>
      <c r="BF316" s="152"/>
      <c r="BG316" s="152"/>
      <c r="BH316" s="152"/>
    </row>
    <row r="317" spans="1:60" outlineLevel="1" x14ac:dyDescent="0.2">
      <c r="A317" s="159"/>
      <c r="B317" s="160"/>
      <c r="C317" s="194" t="s">
        <v>592</v>
      </c>
      <c r="D317" s="190"/>
      <c r="E317" s="191"/>
      <c r="F317" s="161"/>
      <c r="G317" s="161"/>
      <c r="H317" s="161"/>
      <c r="I317" s="161"/>
      <c r="J317" s="161"/>
      <c r="K317" s="161"/>
      <c r="L317" s="161"/>
      <c r="M317" s="161"/>
      <c r="N317" s="161"/>
      <c r="O317" s="161"/>
      <c r="P317" s="161"/>
      <c r="Q317" s="161"/>
      <c r="R317" s="161"/>
      <c r="S317" s="161"/>
      <c r="T317" s="161"/>
      <c r="U317" s="161"/>
      <c r="V317" s="161"/>
      <c r="W317" s="161"/>
      <c r="X317" s="152"/>
      <c r="Y317" s="152"/>
      <c r="Z317" s="152"/>
      <c r="AA317" s="152"/>
      <c r="AB317" s="152"/>
      <c r="AC317" s="152"/>
      <c r="AD317" s="152"/>
      <c r="AE317" s="152"/>
      <c r="AF317" s="152"/>
      <c r="AG317" s="152" t="s">
        <v>299</v>
      </c>
      <c r="AH317" s="152">
        <v>0</v>
      </c>
      <c r="AI317" s="152"/>
      <c r="AJ317" s="152"/>
      <c r="AK317" s="152"/>
      <c r="AL317" s="152"/>
      <c r="AM317" s="152"/>
      <c r="AN317" s="152"/>
      <c r="AO317" s="152"/>
      <c r="AP317" s="152"/>
      <c r="AQ317" s="152"/>
      <c r="AR317" s="152"/>
      <c r="AS317" s="152"/>
      <c r="AT317" s="152"/>
      <c r="AU317" s="152"/>
      <c r="AV317" s="152"/>
      <c r="AW317" s="152"/>
      <c r="AX317" s="152"/>
      <c r="AY317" s="152"/>
      <c r="AZ317" s="152"/>
      <c r="BA317" s="152"/>
      <c r="BB317" s="152"/>
      <c r="BC317" s="152"/>
      <c r="BD317" s="152"/>
      <c r="BE317" s="152"/>
      <c r="BF317" s="152"/>
      <c r="BG317" s="152"/>
      <c r="BH317" s="152"/>
    </row>
    <row r="318" spans="1:60" outlineLevel="1" x14ac:dyDescent="0.2">
      <c r="A318" s="159"/>
      <c r="B318" s="160"/>
      <c r="C318" s="194" t="s">
        <v>706</v>
      </c>
      <c r="D318" s="190"/>
      <c r="E318" s="191">
        <v>1.62</v>
      </c>
      <c r="F318" s="161"/>
      <c r="G318" s="161"/>
      <c r="H318" s="161"/>
      <c r="I318" s="161"/>
      <c r="J318" s="161"/>
      <c r="K318" s="161"/>
      <c r="L318" s="161"/>
      <c r="M318" s="161"/>
      <c r="N318" s="161"/>
      <c r="O318" s="161"/>
      <c r="P318" s="161"/>
      <c r="Q318" s="161"/>
      <c r="R318" s="161"/>
      <c r="S318" s="161"/>
      <c r="T318" s="161"/>
      <c r="U318" s="161"/>
      <c r="V318" s="161"/>
      <c r="W318" s="161"/>
      <c r="X318" s="152"/>
      <c r="Y318" s="152"/>
      <c r="Z318" s="152"/>
      <c r="AA318" s="152"/>
      <c r="AB318" s="152"/>
      <c r="AC318" s="152"/>
      <c r="AD318" s="152"/>
      <c r="AE318" s="152"/>
      <c r="AF318" s="152"/>
      <c r="AG318" s="152" t="s">
        <v>299</v>
      </c>
      <c r="AH318" s="152">
        <v>0</v>
      </c>
      <c r="AI318" s="152"/>
      <c r="AJ318" s="152"/>
      <c r="AK318" s="152"/>
      <c r="AL318" s="152"/>
      <c r="AM318" s="152"/>
      <c r="AN318" s="152"/>
      <c r="AO318" s="152"/>
      <c r="AP318" s="152"/>
      <c r="AQ318" s="152"/>
      <c r="AR318" s="152"/>
      <c r="AS318" s="152"/>
      <c r="AT318" s="152"/>
      <c r="AU318" s="152"/>
      <c r="AV318" s="152"/>
      <c r="AW318" s="152"/>
      <c r="AX318" s="152"/>
      <c r="AY318" s="152"/>
      <c r="AZ318" s="152"/>
      <c r="BA318" s="152"/>
      <c r="BB318" s="152"/>
      <c r="BC318" s="152"/>
      <c r="BD318" s="152"/>
      <c r="BE318" s="152"/>
      <c r="BF318" s="152"/>
      <c r="BG318" s="152"/>
      <c r="BH318" s="152"/>
    </row>
    <row r="319" spans="1:60" outlineLevel="1" x14ac:dyDescent="0.2">
      <c r="A319" s="169">
        <v>31</v>
      </c>
      <c r="B319" s="170" t="s">
        <v>707</v>
      </c>
      <c r="C319" s="186" t="s">
        <v>708</v>
      </c>
      <c r="D319" s="171" t="s">
        <v>305</v>
      </c>
      <c r="E319" s="172">
        <v>8</v>
      </c>
      <c r="F319" s="173"/>
      <c r="G319" s="174">
        <f>ROUND(E319*F319,2)</f>
        <v>0</v>
      </c>
      <c r="H319" s="173"/>
      <c r="I319" s="174">
        <f>ROUND(E319*H319,2)</f>
        <v>0</v>
      </c>
      <c r="J319" s="173"/>
      <c r="K319" s="174">
        <f>ROUND(E319*J319,2)</f>
        <v>0</v>
      </c>
      <c r="L319" s="174">
        <v>21</v>
      </c>
      <c r="M319" s="174">
        <f>G319*(1+L319/100)</f>
        <v>0</v>
      </c>
      <c r="N319" s="174">
        <v>2.5256699999999999</v>
      </c>
      <c r="O319" s="174">
        <f>ROUND(E319*N319,2)</f>
        <v>20.21</v>
      </c>
      <c r="P319" s="174">
        <v>0</v>
      </c>
      <c r="Q319" s="174">
        <f>ROUND(E319*P319,2)</f>
        <v>0</v>
      </c>
      <c r="R319" s="174" t="s">
        <v>709</v>
      </c>
      <c r="S319" s="174" t="s">
        <v>261</v>
      </c>
      <c r="T319" s="175" t="s">
        <v>261</v>
      </c>
      <c r="U319" s="161">
        <v>3.5720000000000001</v>
      </c>
      <c r="V319" s="161">
        <f>ROUND(E319*U319,2)</f>
        <v>28.58</v>
      </c>
      <c r="W319" s="161"/>
      <c r="X319" s="152"/>
      <c r="Y319" s="152"/>
      <c r="Z319" s="152"/>
      <c r="AA319" s="152"/>
      <c r="AB319" s="152"/>
      <c r="AC319" s="152"/>
      <c r="AD319" s="152"/>
      <c r="AE319" s="152"/>
      <c r="AF319" s="152"/>
      <c r="AG319" s="152" t="s">
        <v>295</v>
      </c>
      <c r="AH319" s="152"/>
      <c r="AI319" s="152"/>
      <c r="AJ319" s="152"/>
      <c r="AK319" s="152"/>
      <c r="AL319" s="152"/>
      <c r="AM319" s="152"/>
      <c r="AN319" s="152"/>
      <c r="AO319" s="152"/>
      <c r="AP319" s="152"/>
      <c r="AQ319" s="152"/>
      <c r="AR319" s="152"/>
      <c r="AS319" s="152"/>
      <c r="AT319" s="152"/>
      <c r="AU319" s="152"/>
      <c r="AV319" s="152"/>
      <c r="AW319" s="152"/>
      <c r="AX319" s="152"/>
      <c r="AY319" s="152"/>
      <c r="AZ319" s="152"/>
      <c r="BA319" s="152"/>
      <c r="BB319" s="152"/>
      <c r="BC319" s="152"/>
      <c r="BD319" s="152"/>
      <c r="BE319" s="152"/>
      <c r="BF319" s="152"/>
      <c r="BG319" s="152"/>
      <c r="BH319" s="152"/>
    </row>
    <row r="320" spans="1:60" outlineLevel="1" x14ac:dyDescent="0.2">
      <c r="A320" s="159"/>
      <c r="B320" s="160"/>
      <c r="C320" s="254" t="s">
        <v>710</v>
      </c>
      <c r="D320" s="255"/>
      <c r="E320" s="255"/>
      <c r="F320" s="255"/>
      <c r="G320" s="255"/>
      <c r="H320" s="161"/>
      <c r="I320" s="161"/>
      <c r="J320" s="161"/>
      <c r="K320" s="161"/>
      <c r="L320" s="161"/>
      <c r="M320" s="161"/>
      <c r="N320" s="161"/>
      <c r="O320" s="161"/>
      <c r="P320" s="161"/>
      <c r="Q320" s="161"/>
      <c r="R320" s="161"/>
      <c r="S320" s="161"/>
      <c r="T320" s="161"/>
      <c r="U320" s="161"/>
      <c r="V320" s="161"/>
      <c r="W320" s="161"/>
      <c r="X320" s="152"/>
      <c r="Y320" s="152"/>
      <c r="Z320" s="152"/>
      <c r="AA320" s="152"/>
      <c r="AB320" s="152"/>
      <c r="AC320" s="152"/>
      <c r="AD320" s="152"/>
      <c r="AE320" s="152"/>
      <c r="AF320" s="152"/>
      <c r="AG320" s="152" t="s">
        <v>297</v>
      </c>
      <c r="AH320" s="152"/>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c r="BD320" s="152"/>
      <c r="BE320" s="152"/>
      <c r="BF320" s="152"/>
      <c r="BG320" s="152"/>
      <c r="BH320" s="152"/>
    </row>
    <row r="321" spans="1:60" outlineLevel="1" x14ac:dyDescent="0.2">
      <c r="A321" s="159"/>
      <c r="B321" s="160"/>
      <c r="C321" s="194" t="s">
        <v>711</v>
      </c>
      <c r="D321" s="190"/>
      <c r="E321" s="191"/>
      <c r="F321" s="161"/>
      <c r="G321" s="161"/>
      <c r="H321" s="161"/>
      <c r="I321" s="161"/>
      <c r="J321" s="161"/>
      <c r="K321" s="161"/>
      <c r="L321" s="161"/>
      <c r="M321" s="161"/>
      <c r="N321" s="161"/>
      <c r="O321" s="161"/>
      <c r="P321" s="161"/>
      <c r="Q321" s="161"/>
      <c r="R321" s="161"/>
      <c r="S321" s="161"/>
      <c r="T321" s="161"/>
      <c r="U321" s="161"/>
      <c r="V321" s="161"/>
      <c r="W321" s="161"/>
      <c r="X321" s="152"/>
      <c r="Y321" s="152"/>
      <c r="Z321" s="152"/>
      <c r="AA321" s="152"/>
      <c r="AB321" s="152"/>
      <c r="AC321" s="152"/>
      <c r="AD321" s="152"/>
      <c r="AE321" s="152"/>
      <c r="AF321" s="152"/>
      <c r="AG321" s="152" t="s">
        <v>299</v>
      </c>
      <c r="AH321" s="152">
        <v>0</v>
      </c>
      <c r="AI321" s="152"/>
      <c r="AJ321" s="152"/>
      <c r="AK321" s="152"/>
      <c r="AL321" s="152"/>
      <c r="AM321" s="152"/>
      <c r="AN321" s="152"/>
      <c r="AO321" s="152"/>
      <c r="AP321" s="152"/>
      <c r="AQ321" s="152"/>
      <c r="AR321" s="152"/>
      <c r="AS321" s="152"/>
      <c r="AT321" s="152"/>
      <c r="AU321" s="152"/>
      <c r="AV321" s="152"/>
      <c r="AW321" s="152"/>
      <c r="AX321" s="152"/>
      <c r="AY321" s="152"/>
      <c r="AZ321" s="152"/>
      <c r="BA321" s="152"/>
      <c r="BB321" s="152"/>
      <c r="BC321" s="152"/>
      <c r="BD321" s="152"/>
      <c r="BE321" s="152"/>
      <c r="BF321" s="152"/>
      <c r="BG321" s="152"/>
      <c r="BH321" s="152"/>
    </row>
    <row r="322" spans="1:60" outlineLevel="1" x14ac:dyDescent="0.2">
      <c r="A322" s="159"/>
      <c r="B322" s="160"/>
      <c r="C322" s="194" t="s">
        <v>712</v>
      </c>
      <c r="D322" s="190"/>
      <c r="E322" s="191"/>
      <c r="F322" s="161"/>
      <c r="G322" s="161"/>
      <c r="H322" s="161"/>
      <c r="I322" s="161"/>
      <c r="J322" s="161"/>
      <c r="K322" s="161"/>
      <c r="L322" s="161"/>
      <c r="M322" s="161"/>
      <c r="N322" s="161"/>
      <c r="O322" s="161"/>
      <c r="P322" s="161"/>
      <c r="Q322" s="161"/>
      <c r="R322" s="161"/>
      <c r="S322" s="161"/>
      <c r="T322" s="161"/>
      <c r="U322" s="161"/>
      <c r="V322" s="161"/>
      <c r="W322" s="161"/>
      <c r="X322" s="152"/>
      <c r="Y322" s="152"/>
      <c r="Z322" s="152"/>
      <c r="AA322" s="152"/>
      <c r="AB322" s="152"/>
      <c r="AC322" s="152"/>
      <c r="AD322" s="152"/>
      <c r="AE322" s="152"/>
      <c r="AF322" s="152"/>
      <c r="AG322" s="152" t="s">
        <v>299</v>
      </c>
      <c r="AH322" s="152">
        <v>0</v>
      </c>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c r="BD322" s="152"/>
      <c r="BE322" s="152"/>
      <c r="BF322" s="152"/>
      <c r="BG322" s="152"/>
      <c r="BH322" s="152"/>
    </row>
    <row r="323" spans="1:60" outlineLevel="1" x14ac:dyDescent="0.2">
      <c r="A323" s="159"/>
      <c r="B323" s="160"/>
      <c r="C323" s="194" t="s">
        <v>713</v>
      </c>
      <c r="D323" s="190"/>
      <c r="E323" s="191"/>
      <c r="F323" s="161"/>
      <c r="G323" s="161"/>
      <c r="H323" s="161"/>
      <c r="I323" s="161"/>
      <c r="J323" s="161"/>
      <c r="K323" s="161"/>
      <c r="L323" s="161"/>
      <c r="M323" s="161"/>
      <c r="N323" s="161"/>
      <c r="O323" s="161"/>
      <c r="P323" s="161"/>
      <c r="Q323" s="161"/>
      <c r="R323" s="161"/>
      <c r="S323" s="161"/>
      <c r="T323" s="161"/>
      <c r="U323" s="161"/>
      <c r="V323" s="161"/>
      <c r="W323" s="161"/>
      <c r="X323" s="152"/>
      <c r="Y323" s="152"/>
      <c r="Z323" s="152"/>
      <c r="AA323" s="152"/>
      <c r="AB323" s="152"/>
      <c r="AC323" s="152"/>
      <c r="AD323" s="152"/>
      <c r="AE323" s="152"/>
      <c r="AF323" s="152"/>
      <c r="AG323" s="152" t="s">
        <v>299</v>
      </c>
      <c r="AH323" s="152">
        <v>0</v>
      </c>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c r="BD323" s="152"/>
      <c r="BE323" s="152"/>
      <c r="BF323" s="152"/>
      <c r="BG323" s="152"/>
      <c r="BH323" s="152"/>
    </row>
    <row r="324" spans="1:60" outlineLevel="1" x14ac:dyDescent="0.2">
      <c r="A324" s="159"/>
      <c r="B324" s="160"/>
      <c r="C324" s="194" t="s">
        <v>714</v>
      </c>
      <c r="D324" s="190"/>
      <c r="E324" s="191">
        <v>8</v>
      </c>
      <c r="F324" s="161"/>
      <c r="G324" s="161"/>
      <c r="H324" s="161"/>
      <c r="I324" s="161"/>
      <c r="J324" s="161"/>
      <c r="K324" s="161"/>
      <c r="L324" s="161"/>
      <c r="M324" s="161"/>
      <c r="N324" s="161"/>
      <c r="O324" s="161"/>
      <c r="P324" s="161"/>
      <c r="Q324" s="161"/>
      <c r="R324" s="161"/>
      <c r="S324" s="161"/>
      <c r="T324" s="161"/>
      <c r="U324" s="161"/>
      <c r="V324" s="161"/>
      <c r="W324" s="161"/>
      <c r="X324" s="152"/>
      <c r="Y324" s="152"/>
      <c r="Z324" s="152"/>
      <c r="AA324" s="152"/>
      <c r="AB324" s="152"/>
      <c r="AC324" s="152"/>
      <c r="AD324" s="152"/>
      <c r="AE324" s="152"/>
      <c r="AF324" s="152"/>
      <c r="AG324" s="152" t="s">
        <v>299</v>
      </c>
      <c r="AH324" s="152">
        <v>0</v>
      </c>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c r="BD324" s="152"/>
      <c r="BE324" s="152"/>
      <c r="BF324" s="152"/>
      <c r="BG324" s="152"/>
      <c r="BH324" s="152"/>
    </row>
    <row r="325" spans="1:60" ht="22.5" outlineLevel="1" x14ac:dyDescent="0.2">
      <c r="A325" s="169">
        <v>32</v>
      </c>
      <c r="B325" s="170" t="s">
        <v>715</v>
      </c>
      <c r="C325" s="186" t="s">
        <v>716</v>
      </c>
      <c r="D325" s="171" t="s">
        <v>369</v>
      </c>
      <c r="E325" s="172">
        <v>116.3</v>
      </c>
      <c r="F325" s="173"/>
      <c r="G325" s="174">
        <f>ROUND(E325*F325,2)</f>
        <v>0</v>
      </c>
      <c r="H325" s="173"/>
      <c r="I325" s="174">
        <f>ROUND(E325*H325,2)</f>
        <v>0</v>
      </c>
      <c r="J325" s="173"/>
      <c r="K325" s="174">
        <f>ROUND(E325*J325,2)</f>
        <v>0</v>
      </c>
      <c r="L325" s="174">
        <v>21</v>
      </c>
      <c r="M325" s="174">
        <f>G325*(1+L325/100)</f>
        <v>0</v>
      </c>
      <c r="N325" s="174">
        <v>1.5E-3</v>
      </c>
      <c r="O325" s="174">
        <f>ROUND(E325*N325,2)</f>
        <v>0.17</v>
      </c>
      <c r="P325" s="174">
        <v>0</v>
      </c>
      <c r="Q325" s="174">
        <f>ROUND(E325*P325,2)</f>
        <v>0</v>
      </c>
      <c r="R325" s="174" t="s">
        <v>717</v>
      </c>
      <c r="S325" s="174" t="s">
        <v>261</v>
      </c>
      <c r="T325" s="175" t="s">
        <v>261</v>
      </c>
      <c r="U325" s="161">
        <v>8.7999999999999995E-2</v>
      </c>
      <c r="V325" s="161">
        <f>ROUND(E325*U325,2)</f>
        <v>10.23</v>
      </c>
      <c r="W325" s="161"/>
      <c r="X325" s="152"/>
      <c r="Y325" s="152"/>
      <c r="Z325" s="152"/>
      <c r="AA325" s="152"/>
      <c r="AB325" s="152"/>
      <c r="AC325" s="152"/>
      <c r="AD325" s="152"/>
      <c r="AE325" s="152"/>
      <c r="AF325" s="152"/>
      <c r="AG325" s="152" t="s">
        <v>295</v>
      </c>
      <c r="AH325" s="152"/>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c r="BD325" s="152"/>
      <c r="BE325" s="152"/>
      <c r="BF325" s="152"/>
      <c r="BG325" s="152"/>
      <c r="BH325" s="152"/>
    </row>
    <row r="326" spans="1:60" outlineLevel="1" x14ac:dyDescent="0.2">
      <c r="A326" s="159"/>
      <c r="B326" s="160"/>
      <c r="C326" s="194" t="s">
        <v>718</v>
      </c>
      <c r="D326" s="190"/>
      <c r="E326" s="191"/>
      <c r="F326" s="161"/>
      <c r="G326" s="161"/>
      <c r="H326" s="161"/>
      <c r="I326" s="161"/>
      <c r="J326" s="161"/>
      <c r="K326" s="161"/>
      <c r="L326" s="161"/>
      <c r="M326" s="161"/>
      <c r="N326" s="161"/>
      <c r="O326" s="161"/>
      <c r="P326" s="161"/>
      <c r="Q326" s="161"/>
      <c r="R326" s="161"/>
      <c r="S326" s="161"/>
      <c r="T326" s="161"/>
      <c r="U326" s="161"/>
      <c r="V326" s="161"/>
      <c r="W326" s="161"/>
      <c r="X326" s="152"/>
      <c r="Y326" s="152"/>
      <c r="Z326" s="152"/>
      <c r="AA326" s="152"/>
      <c r="AB326" s="152"/>
      <c r="AC326" s="152"/>
      <c r="AD326" s="152"/>
      <c r="AE326" s="152"/>
      <c r="AF326" s="152"/>
      <c r="AG326" s="152" t="s">
        <v>299</v>
      </c>
      <c r="AH326" s="152">
        <v>0</v>
      </c>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c r="BD326" s="152"/>
      <c r="BE326" s="152"/>
      <c r="BF326" s="152"/>
      <c r="BG326" s="152"/>
      <c r="BH326" s="152"/>
    </row>
    <row r="327" spans="1:60" outlineLevel="1" x14ac:dyDescent="0.2">
      <c r="A327" s="159"/>
      <c r="B327" s="160"/>
      <c r="C327" s="194" t="s">
        <v>719</v>
      </c>
      <c r="D327" s="190"/>
      <c r="E327" s="191">
        <v>116.3</v>
      </c>
      <c r="F327" s="161"/>
      <c r="G327" s="161"/>
      <c r="H327" s="161"/>
      <c r="I327" s="161"/>
      <c r="J327" s="161"/>
      <c r="K327" s="161"/>
      <c r="L327" s="161"/>
      <c r="M327" s="161"/>
      <c r="N327" s="161"/>
      <c r="O327" s="161"/>
      <c r="P327" s="161"/>
      <c r="Q327" s="161"/>
      <c r="R327" s="161"/>
      <c r="S327" s="161"/>
      <c r="T327" s="161"/>
      <c r="U327" s="161"/>
      <c r="V327" s="161"/>
      <c r="W327" s="161"/>
      <c r="X327" s="152"/>
      <c r="Y327" s="152"/>
      <c r="Z327" s="152"/>
      <c r="AA327" s="152"/>
      <c r="AB327" s="152"/>
      <c r="AC327" s="152"/>
      <c r="AD327" s="152"/>
      <c r="AE327" s="152"/>
      <c r="AF327" s="152"/>
      <c r="AG327" s="152" t="s">
        <v>299</v>
      </c>
      <c r="AH327" s="152">
        <v>0</v>
      </c>
      <c r="AI327" s="152"/>
      <c r="AJ327" s="152"/>
      <c r="AK327" s="152"/>
      <c r="AL327" s="152"/>
      <c r="AM327" s="152"/>
      <c r="AN327" s="152"/>
      <c r="AO327" s="152"/>
      <c r="AP327" s="152"/>
      <c r="AQ327" s="152"/>
      <c r="AR327" s="152"/>
      <c r="AS327" s="152"/>
      <c r="AT327" s="152"/>
      <c r="AU327" s="152"/>
      <c r="AV327" s="152"/>
      <c r="AW327" s="152"/>
      <c r="AX327" s="152"/>
      <c r="AY327" s="152"/>
      <c r="AZ327" s="152"/>
      <c r="BA327" s="152"/>
      <c r="BB327" s="152"/>
      <c r="BC327" s="152"/>
      <c r="BD327" s="152"/>
      <c r="BE327" s="152"/>
      <c r="BF327" s="152"/>
      <c r="BG327" s="152"/>
      <c r="BH327" s="152"/>
    </row>
    <row r="328" spans="1:60" outlineLevel="1" x14ac:dyDescent="0.2">
      <c r="A328" s="169">
        <v>33</v>
      </c>
      <c r="B328" s="170" t="s">
        <v>720</v>
      </c>
      <c r="C328" s="186" t="s">
        <v>721</v>
      </c>
      <c r="D328" s="171" t="s">
        <v>305</v>
      </c>
      <c r="E328" s="172">
        <v>15</v>
      </c>
      <c r="F328" s="173"/>
      <c r="G328" s="174">
        <f>ROUND(E328*F328,2)</f>
        <v>0</v>
      </c>
      <c r="H328" s="173"/>
      <c r="I328" s="174">
        <f>ROUND(E328*H328,2)</f>
        <v>0</v>
      </c>
      <c r="J328" s="173"/>
      <c r="K328" s="174">
        <f>ROUND(E328*J328,2)</f>
        <v>0</v>
      </c>
      <c r="L328" s="174">
        <v>21</v>
      </c>
      <c r="M328" s="174">
        <f>G328*(1+L328/100)</f>
        <v>0</v>
      </c>
      <c r="N328" s="174">
        <v>2.2654999999999998</v>
      </c>
      <c r="O328" s="174">
        <f>ROUND(E328*N328,2)</f>
        <v>33.979999999999997</v>
      </c>
      <c r="P328" s="174">
        <v>0</v>
      </c>
      <c r="Q328" s="174">
        <f>ROUND(E328*P328,2)</f>
        <v>0</v>
      </c>
      <c r="R328" s="174" t="s">
        <v>709</v>
      </c>
      <c r="S328" s="174" t="s">
        <v>261</v>
      </c>
      <c r="T328" s="175" t="s">
        <v>261</v>
      </c>
      <c r="U328" s="161">
        <v>1.752</v>
      </c>
      <c r="V328" s="161">
        <f>ROUND(E328*U328,2)</f>
        <v>26.28</v>
      </c>
      <c r="W328" s="161"/>
      <c r="X328" s="152"/>
      <c r="Y328" s="152"/>
      <c r="Z328" s="152"/>
      <c r="AA328" s="152"/>
      <c r="AB328" s="152"/>
      <c r="AC328" s="152"/>
      <c r="AD328" s="152"/>
      <c r="AE328" s="152"/>
      <c r="AF328" s="152"/>
      <c r="AG328" s="152" t="s">
        <v>621</v>
      </c>
      <c r="AH328" s="152"/>
      <c r="AI328" s="152"/>
      <c r="AJ328" s="152"/>
      <c r="AK328" s="152"/>
      <c r="AL328" s="152"/>
      <c r="AM328" s="152"/>
      <c r="AN328" s="152"/>
      <c r="AO328" s="152"/>
      <c r="AP328" s="152"/>
      <c r="AQ328" s="152"/>
      <c r="AR328" s="152"/>
      <c r="AS328" s="152"/>
      <c r="AT328" s="152"/>
      <c r="AU328" s="152"/>
      <c r="AV328" s="152"/>
      <c r="AW328" s="152"/>
      <c r="AX328" s="152"/>
      <c r="AY328" s="152"/>
      <c r="AZ328" s="152"/>
      <c r="BA328" s="152"/>
      <c r="BB328" s="152"/>
      <c r="BC328" s="152"/>
      <c r="BD328" s="152"/>
      <c r="BE328" s="152"/>
      <c r="BF328" s="152"/>
      <c r="BG328" s="152"/>
      <c r="BH328" s="152"/>
    </row>
    <row r="329" spans="1:60" outlineLevel="1" x14ac:dyDescent="0.2">
      <c r="A329" s="159"/>
      <c r="B329" s="160"/>
      <c r="C329" s="254" t="s">
        <v>722</v>
      </c>
      <c r="D329" s="255"/>
      <c r="E329" s="255"/>
      <c r="F329" s="255"/>
      <c r="G329" s="255"/>
      <c r="H329" s="161"/>
      <c r="I329" s="161"/>
      <c r="J329" s="161"/>
      <c r="K329" s="161"/>
      <c r="L329" s="161"/>
      <c r="M329" s="161"/>
      <c r="N329" s="161"/>
      <c r="O329" s="161"/>
      <c r="P329" s="161"/>
      <c r="Q329" s="161"/>
      <c r="R329" s="161"/>
      <c r="S329" s="161"/>
      <c r="T329" s="161"/>
      <c r="U329" s="161"/>
      <c r="V329" s="161"/>
      <c r="W329" s="161"/>
      <c r="X329" s="152"/>
      <c r="Y329" s="152"/>
      <c r="Z329" s="152"/>
      <c r="AA329" s="152"/>
      <c r="AB329" s="152"/>
      <c r="AC329" s="152"/>
      <c r="AD329" s="152"/>
      <c r="AE329" s="152"/>
      <c r="AF329" s="152"/>
      <c r="AG329" s="152" t="s">
        <v>297</v>
      </c>
      <c r="AH329" s="152"/>
      <c r="AI329" s="152"/>
      <c r="AJ329" s="152"/>
      <c r="AK329" s="152"/>
      <c r="AL329" s="152"/>
      <c r="AM329" s="152"/>
      <c r="AN329" s="152"/>
      <c r="AO329" s="152"/>
      <c r="AP329" s="152"/>
      <c r="AQ329" s="152"/>
      <c r="AR329" s="152"/>
      <c r="AS329" s="152"/>
      <c r="AT329" s="152"/>
      <c r="AU329" s="152"/>
      <c r="AV329" s="152"/>
      <c r="AW329" s="152"/>
      <c r="AX329" s="152"/>
      <c r="AY329" s="152"/>
      <c r="AZ329" s="152"/>
      <c r="BA329" s="152"/>
      <c r="BB329" s="152"/>
      <c r="BC329" s="152"/>
      <c r="BD329" s="152"/>
      <c r="BE329" s="152"/>
      <c r="BF329" s="152"/>
      <c r="BG329" s="152"/>
      <c r="BH329" s="152"/>
    </row>
    <row r="330" spans="1:60" outlineLevel="1" x14ac:dyDescent="0.2">
      <c r="A330" s="159"/>
      <c r="B330" s="160"/>
      <c r="C330" s="194" t="s">
        <v>711</v>
      </c>
      <c r="D330" s="190"/>
      <c r="E330" s="191"/>
      <c r="F330" s="161"/>
      <c r="G330" s="161"/>
      <c r="H330" s="161"/>
      <c r="I330" s="161"/>
      <c r="J330" s="161"/>
      <c r="K330" s="161"/>
      <c r="L330" s="161"/>
      <c r="M330" s="161"/>
      <c r="N330" s="161"/>
      <c r="O330" s="161"/>
      <c r="P330" s="161"/>
      <c r="Q330" s="161"/>
      <c r="R330" s="161"/>
      <c r="S330" s="161"/>
      <c r="T330" s="161"/>
      <c r="U330" s="161"/>
      <c r="V330" s="161"/>
      <c r="W330" s="161"/>
      <c r="X330" s="152"/>
      <c r="Y330" s="152"/>
      <c r="Z330" s="152"/>
      <c r="AA330" s="152"/>
      <c r="AB330" s="152"/>
      <c r="AC330" s="152"/>
      <c r="AD330" s="152"/>
      <c r="AE330" s="152"/>
      <c r="AF330" s="152"/>
      <c r="AG330" s="152" t="s">
        <v>299</v>
      </c>
      <c r="AH330" s="152">
        <v>0</v>
      </c>
      <c r="AI330" s="152"/>
      <c r="AJ330" s="152"/>
      <c r="AK330" s="152"/>
      <c r="AL330" s="152"/>
      <c r="AM330" s="152"/>
      <c r="AN330" s="152"/>
      <c r="AO330" s="152"/>
      <c r="AP330" s="152"/>
      <c r="AQ330" s="152"/>
      <c r="AR330" s="152"/>
      <c r="AS330" s="152"/>
      <c r="AT330" s="152"/>
      <c r="AU330" s="152"/>
      <c r="AV330" s="152"/>
      <c r="AW330" s="152"/>
      <c r="AX330" s="152"/>
      <c r="AY330" s="152"/>
      <c r="AZ330" s="152"/>
      <c r="BA330" s="152"/>
      <c r="BB330" s="152"/>
      <c r="BC330" s="152"/>
      <c r="BD330" s="152"/>
      <c r="BE330" s="152"/>
      <c r="BF330" s="152"/>
      <c r="BG330" s="152"/>
      <c r="BH330" s="152"/>
    </row>
    <row r="331" spans="1:60" outlineLevel="1" x14ac:dyDescent="0.2">
      <c r="A331" s="159"/>
      <c r="B331" s="160"/>
      <c r="C331" s="194" t="s">
        <v>713</v>
      </c>
      <c r="D331" s="190"/>
      <c r="E331" s="191"/>
      <c r="F331" s="161"/>
      <c r="G331" s="161"/>
      <c r="H331" s="161"/>
      <c r="I331" s="161"/>
      <c r="J331" s="161"/>
      <c r="K331" s="161"/>
      <c r="L331" s="161"/>
      <c r="M331" s="161"/>
      <c r="N331" s="161"/>
      <c r="O331" s="161"/>
      <c r="P331" s="161"/>
      <c r="Q331" s="161"/>
      <c r="R331" s="161"/>
      <c r="S331" s="161"/>
      <c r="T331" s="161"/>
      <c r="U331" s="161"/>
      <c r="V331" s="161"/>
      <c r="W331" s="161"/>
      <c r="X331" s="152"/>
      <c r="Y331" s="152"/>
      <c r="Z331" s="152"/>
      <c r="AA331" s="152"/>
      <c r="AB331" s="152"/>
      <c r="AC331" s="152"/>
      <c r="AD331" s="152"/>
      <c r="AE331" s="152"/>
      <c r="AF331" s="152"/>
      <c r="AG331" s="152" t="s">
        <v>299</v>
      </c>
      <c r="AH331" s="152">
        <v>0</v>
      </c>
      <c r="AI331" s="152"/>
      <c r="AJ331" s="152"/>
      <c r="AK331" s="152"/>
      <c r="AL331" s="152"/>
      <c r="AM331" s="152"/>
      <c r="AN331" s="152"/>
      <c r="AO331" s="152"/>
      <c r="AP331" s="152"/>
      <c r="AQ331" s="152"/>
      <c r="AR331" s="152"/>
      <c r="AS331" s="152"/>
      <c r="AT331" s="152"/>
      <c r="AU331" s="152"/>
      <c r="AV331" s="152"/>
      <c r="AW331" s="152"/>
      <c r="AX331" s="152"/>
      <c r="AY331" s="152"/>
      <c r="AZ331" s="152"/>
      <c r="BA331" s="152"/>
      <c r="BB331" s="152"/>
      <c r="BC331" s="152"/>
      <c r="BD331" s="152"/>
      <c r="BE331" s="152"/>
      <c r="BF331" s="152"/>
      <c r="BG331" s="152"/>
      <c r="BH331" s="152"/>
    </row>
    <row r="332" spans="1:60" outlineLevel="1" x14ac:dyDescent="0.2">
      <c r="A332" s="159"/>
      <c r="B332" s="160"/>
      <c r="C332" s="194" t="s">
        <v>723</v>
      </c>
      <c r="D332" s="190"/>
      <c r="E332" s="191">
        <v>15</v>
      </c>
      <c r="F332" s="161"/>
      <c r="G332" s="161"/>
      <c r="H332" s="161"/>
      <c r="I332" s="161"/>
      <c r="J332" s="161"/>
      <c r="K332" s="161"/>
      <c r="L332" s="161"/>
      <c r="M332" s="161"/>
      <c r="N332" s="161"/>
      <c r="O332" s="161"/>
      <c r="P332" s="161"/>
      <c r="Q332" s="161"/>
      <c r="R332" s="161"/>
      <c r="S332" s="161"/>
      <c r="T332" s="161"/>
      <c r="U332" s="161"/>
      <c r="V332" s="161"/>
      <c r="W332" s="161"/>
      <c r="X332" s="152"/>
      <c r="Y332" s="152"/>
      <c r="Z332" s="152"/>
      <c r="AA332" s="152"/>
      <c r="AB332" s="152"/>
      <c r="AC332" s="152"/>
      <c r="AD332" s="152"/>
      <c r="AE332" s="152"/>
      <c r="AF332" s="152"/>
      <c r="AG332" s="152" t="s">
        <v>299</v>
      </c>
      <c r="AH332" s="152">
        <v>0</v>
      </c>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2"/>
      <c r="BG332" s="152"/>
      <c r="BH332" s="152"/>
    </row>
    <row r="333" spans="1:60" x14ac:dyDescent="0.2">
      <c r="A333" s="163" t="s">
        <v>249</v>
      </c>
      <c r="B333" s="164" t="s">
        <v>162</v>
      </c>
      <c r="C333" s="184" t="s">
        <v>163</v>
      </c>
      <c r="D333" s="165"/>
      <c r="E333" s="166"/>
      <c r="F333" s="167"/>
      <c r="G333" s="167">
        <f>SUMIF(AG334:AG349,"&lt;&gt;NOR",G334:G349)</f>
        <v>0</v>
      </c>
      <c r="H333" s="167"/>
      <c r="I333" s="167">
        <f>SUM(I334:I349)</f>
        <v>0</v>
      </c>
      <c r="J333" s="167"/>
      <c r="K333" s="167">
        <f>SUM(K334:K349)</f>
        <v>0</v>
      </c>
      <c r="L333" s="167"/>
      <c r="M333" s="167">
        <f>SUM(M334:M349)</f>
        <v>0</v>
      </c>
      <c r="N333" s="167"/>
      <c r="O333" s="167">
        <f>SUM(O334:O349)</f>
        <v>9.3999999999999986</v>
      </c>
      <c r="P333" s="167"/>
      <c r="Q333" s="167">
        <f>SUM(Q334:Q349)</f>
        <v>0</v>
      </c>
      <c r="R333" s="167"/>
      <c r="S333" s="167"/>
      <c r="T333" s="168"/>
      <c r="U333" s="162"/>
      <c r="V333" s="162">
        <f>SUM(V334:V349)</f>
        <v>25.92</v>
      </c>
      <c r="W333" s="162"/>
      <c r="AG333" t="s">
        <v>250</v>
      </c>
    </row>
    <row r="334" spans="1:60" ht="45" outlineLevel="1" x14ac:dyDescent="0.2">
      <c r="A334" s="169">
        <v>34</v>
      </c>
      <c r="B334" s="170" t="s">
        <v>724</v>
      </c>
      <c r="C334" s="186" t="s">
        <v>725</v>
      </c>
      <c r="D334" s="171" t="s">
        <v>446</v>
      </c>
      <c r="E334" s="172">
        <v>56</v>
      </c>
      <c r="F334" s="173"/>
      <c r="G334" s="174">
        <f>ROUND(E334*F334,2)</f>
        <v>0</v>
      </c>
      <c r="H334" s="173"/>
      <c r="I334" s="174">
        <f>ROUND(E334*H334,2)</f>
        <v>0</v>
      </c>
      <c r="J334" s="173"/>
      <c r="K334" s="174">
        <f>ROUND(E334*J334,2)</f>
        <v>0</v>
      </c>
      <c r="L334" s="174">
        <v>21</v>
      </c>
      <c r="M334" s="174">
        <f>G334*(1+L334/100)</f>
        <v>0</v>
      </c>
      <c r="N334" s="174">
        <v>0.16150999999999999</v>
      </c>
      <c r="O334" s="174">
        <f>ROUND(E334*N334,2)</f>
        <v>9.0399999999999991</v>
      </c>
      <c r="P334" s="174">
        <v>0</v>
      </c>
      <c r="Q334" s="174">
        <f>ROUND(E334*P334,2)</f>
        <v>0</v>
      </c>
      <c r="R334" s="174" t="s">
        <v>333</v>
      </c>
      <c r="S334" s="174" t="s">
        <v>726</v>
      </c>
      <c r="T334" s="175" t="s">
        <v>727</v>
      </c>
      <c r="U334" s="161">
        <v>0.4415</v>
      </c>
      <c r="V334" s="161">
        <f>ROUND(E334*U334,2)</f>
        <v>24.72</v>
      </c>
      <c r="W334" s="161"/>
      <c r="X334" s="152"/>
      <c r="Y334" s="152"/>
      <c r="Z334" s="152"/>
      <c r="AA334" s="152"/>
      <c r="AB334" s="152"/>
      <c r="AC334" s="152"/>
      <c r="AD334" s="152"/>
      <c r="AE334" s="152"/>
      <c r="AF334" s="152"/>
      <c r="AG334" s="152" t="s">
        <v>295</v>
      </c>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row>
    <row r="335" spans="1:60" outlineLevel="1" x14ac:dyDescent="0.2">
      <c r="A335" s="159"/>
      <c r="B335" s="160"/>
      <c r="C335" s="194" t="s">
        <v>728</v>
      </c>
      <c r="D335" s="190"/>
      <c r="E335" s="191"/>
      <c r="F335" s="161"/>
      <c r="G335" s="161"/>
      <c r="H335" s="161"/>
      <c r="I335" s="161"/>
      <c r="J335" s="161"/>
      <c r="K335" s="161"/>
      <c r="L335" s="161"/>
      <c r="M335" s="161"/>
      <c r="N335" s="161"/>
      <c r="O335" s="161"/>
      <c r="P335" s="161"/>
      <c r="Q335" s="161"/>
      <c r="R335" s="161"/>
      <c r="S335" s="161"/>
      <c r="T335" s="161"/>
      <c r="U335" s="161"/>
      <c r="V335" s="161"/>
      <c r="W335" s="161"/>
      <c r="X335" s="152"/>
      <c r="Y335" s="152"/>
      <c r="Z335" s="152"/>
      <c r="AA335" s="152"/>
      <c r="AB335" s="152"/>
      <c r="AC335" s="152"/>
      <c r="AD335" s="152"/>
      <c r="AE335" s="152"/>
      <c r="AF335" s="152"/>
      <c r="AG335" s="152" t="s">
        <v>299</v>
      </c>
      <c r="AH335" s="152">
        <v>0</v>
      </c>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c r="BD335" s="152"/>
      <c r="BE335" s="152"/>
      <c r="BF335" s="152"/>
      <c r="BG335" s="152"/>
      <c r="BH335" s="152"/>
    </row>
    <row r="336" spans="1:60" outlineLevel="1" x14ac:dyDescent="0.2">
      <c r="A336" s="159"/>
      <c r="B336" s="160"/>
      <c r="C336" s="194" t="s">
        <v>729</v>
      </c>
      <c r="D336" s="190"/>
      <c r="E336" s="191"/>
      <c r="F336" s="161"/>
      <c r="G336" s="161"/>
      <c r="H336" s="161"/>
      <c r="I336" s="161"/>
      <c r="J336" s="161"/>
      <c r="K336" s="161"/>
      <c r="L336" s="161"/>
      <c r="M336" s="161"/>
      <c r="N336" s="161"/>
      <c r="O336" s="161"/>
      <c r="P336" s="161"/>
      <c r="Q336" s="161"/>
      <c r="R336" s="161"/>
      <c r="S336" s="161"/>
      <c r="T336" s="161"/>
      <c r="U336" s="161"/>
      <c r="V336" s="161"/>
      <c r="W336" s="161"/>
      <c r="X336" s="152"/>
      <c r="Y336" s="152"/>
      <c r="Z336" s="152"/>
      <c r="AA336" s="152"/>
      <c r="AB336" s="152"/>
      <c r="AC336" s="152"/>
      <c r="AD336" s="152"/>
      <c r="AE336" s="152"/>
      <c r="AF336" s="152"/>
      <c r="AG336" s="152" t="s">
        <v>299</v>
      </c>
      <c r="AH336" s="152">
        <v>0</v>
      </c>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c r="BD336" s="152"/>
      <c r="BE336" s="152"/>
      <c r="BF336" s="152"/>
      <c r="BG336" s="152"/>
      <c r="BH336" s="152"/>
    </row>
    <row r="337" spans="1:60" outlineLevel="1" x14ac:dyDescent="0.2">
      <c r="A337" s="159"/>
      <c r="B337" s="160"/>
      <c r="C337" s="194" t="s">
        <v>730</v>
      </c>
      <c r="D337" s="190"/>
      <c r="E337" s="191">
        <v>56</v>
      </c>
      <c r="F337" s="161"/>
      <c r="G337" s="161"/>
      <c r="H337" s="161"/>
      <c r="I337" s="161"/>
      <c r="J337" s="161"/>
      <c r="K337" s="161"/>
      <c r="L337" s="161"/>
      <c r="M337" s="161"/>
      <c r="N337" s="161"/>
      <c r="O337" s="161"/>
      <c r="P337" s="161"/>
      <c r="Q337" s="161"/>
      <c r="R337" s="161"/>
      <c r="S337" s="161"/>
      <c r="T337" s="161"/>
      <c r="U337" s="161"/>
      <c r="V337" s="161"/>
      <c r="W337" s="161"/>
      <c r="X337" s="152"/>
      <c r="Y337" s="152"/>
      <c r="Z337" s="152"/>
      <c r="AA337" s="152"/>
      <c r="AB337" s="152"/>
      <c r="AC337" s="152"/>
      <c r="AD337" s="152"/>
      <c r="AE337" s="152"/>
      <c r="AF337" s="152"/>
      <c r="AG337" s="152" t="s">
        <v>299</v>
      </c>
      <c r="AH337" s="152">
        <v>0</v>
      </c>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c r="BD337" s="152"/>
      <c r="BE337" s="152"/>
      <c r="BF337" s="152"/>
      <c r="BG337" s="152"/>
      <c r="BH337" s="152"/>
    </row>
    <row r="338" spans="1:60" ht="33.75" outlineLevel="1" x14ac:dyDescent="0.2">
      <c r="A338" s="169">
        <v>35</v>
      </c>
      <c r="B338" s="170" t="s">
        <v>731</v>
      </c>
      <c r="C338" s="186" t="s">
        <v>732</v>
      </c>
      <c r="D338" s="171" t="s">
        <v>446</v>
      </c>
      <c r="E338" s="172">
        <v>1</v>
      </c>
      <c r="F338" s="173"/>
      <c r="G338" s="174">
        <f>ROUND(E338*F338,2)</f>
        <v>0</v>
      </c>
      <c r="H338" s="173"/>
      <c r="I338" s="174">
        <f>ROUND(E338*H338,2)</f>
        <v>0</v>
      </c>
      <c r="J338" s="173"/>
      <c r="K338" s="174">
        <f>ROUND(E338*J338,2)</f>
        <v>0</v>
      </c>
      <c r="L338" s="174">
        <v>21</v>
      </c>
      <c r="M338" s="174">
        <f>G338*(1+L338/100)</f>
        <v>0</v>
      </c>
      <c r="N338" s="174">
        <v>4.9399999999999999E-3</v>
      </c>
      <c r="O338" s="174">
        <f>ROUND(E338*N338,2)</f>
        <v>0</v>
      </c>
      <c r="P338" s="174">
        <v>0</v>
      </c>
      <c r="Q338" s="174">
        <f>ROUND(E338*P338,2)</f>
        <v>0</v>
      </c>
      <c r="R338" s="174" t="s">
        <v>333</v>
      </c>
      <c r="S338" s="174" t="s">
        <v>726</v>
      </c>
      <c r="T338" s="175" t="s">
        <v>727</v>
      </c>
      <c r="U338" s="161">
        <v>0.1366</v>
      </c>
      <c r="V338" s="161">
        <f>ROUND(E338*U338,2)</f>
        <v>0.14000000000000001</v>
      </c>
      <c r="W338" s="161"/>
      <c r="X338" s="152"/>
      <c r="Y338" s="152"/>
      <c r="Z338" s="152"/>
      <c r="AA338" s="152"/>
      <c r="AB338" s="152"/>
      <c r="AC338" s="152"/>
      <c r="AD338" s="152"/>
      <c r="AE338" s="152"/>
      <c r="AF338" s="152"/>
      <c r="AG338" s="152" t="s">
        <v>295</v>
      </c>
      <c r="AH338" s="152"/>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c r="BD338" s="152"/>
      <c r="BE338" s="152"/>
      <c r="BF338" s="152"/>
      <c r="BG338" s="152"/>
      <c r="BH338" s="152"/>
    </row>
    <row r="339" spans="1:60" outlineLevel="1" x14ac:dyDescent="0.2">
      <c r="A339" s="159"/>
      <c r="B339" s="160"/>
      <c r="C339" s="194" t="s">
        <v>733</v>
      </c>
      <c r="D339" s="190"/>
      <c r="E339" s="191"/>
      <c r="F339" s="161"/>
      <c r="G339" s="161"/>
      <c r="H339" s="161"/>
      <c r="I339" s="161"/>
      <c r="J339" s="161"/>
      <c r="K339" s="161"/>
      <c r="L339" s="161"/>
      <c r="M339" s="161"/>
      <c r="N339" s="161"/>
      <c r="O339" s="161"/>
      <c r="P339" s="161"/>
      <c r="Q339" s="161"/>
      <c r="R339" s="161"/>
      <c r="S339" s="161"/>
      <c r="T339" s="161"/>
      <c r="U339" s="161"/>
      <c r="V339" s="161"/>
      <c r="W339" s="161"/>
      <c r="X339" s="152"/>
      <c r="Y339" s="152"/>
      <c r="Z339" s="152"/>
      <c r="AA339" s="152"/>
      <c r="AB339" s="152"/>
      <c r="AC339" s="152"/>
      <c r="AD339" s="152"/>
      <c r="AE339" s="152"/>
      <c r="AF339" s="152"/>
      <c r="AG339" s="152" t="s">
        <v>299</v>
      </c>
      <c r="AH339" s="152">
        <v>0</v>
      </c>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row>
    <row r="340" spans="1:60" outlineLevel="1" x14ac:dyDescent="0.2">
      <c r="A340" s="159"/>
      <c r="B340" s="160"/>
      <c r="C340" s="194" t="s">
        <v>729</v>
      </c>
      <c r="D340" s="190"/>
      <c r="E340" s="191"/>
      <c r="F340" s="161"/>
      <c r="G340" s="161"/>
      <c r="H340" s="161"/>
      <c r="I340" s="161"/>
      <c r="J340" s="161"/>
      <c r="K340" s="161"/>
      <c r="L340" s="161"/>
      <c r="M340" s="161"/>
      <c r="N340" s="161"/>
      <c r="O340" s="161"/>
      <c r="P340" s="161"/>
      <c r="Q340" s="161"/>
      <c r="R340" s="161"/>
      <c r="S340" s="161"/>
      <c r="T340" s="161"/>
      <c r="U340" s="161"/>
      <c r="V340" s="161"/>
      <c r="W340" s="161"/>
      <c r="X340" s="152"/>
      <c r="Y340" s="152"/>
      <c r="Z340" s="152"/>
      <c r="AA340" s="152"/>
      <c r="AB340" s="152"/>
      <c r="AC340" s="152"/>
      <c r="AD340" s="152"/>
      <c r="AE340" s="152"/>
      <c r="AF340" s="152"/>
      <c r="AG340" s="152" t="s">
        <v>299</v>
      </c>
      <c r="AH340" s="152">
        <v>0</v>
      </c>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row>
    <row r="341" spans="1:60" outlineLevel="1" x14ac:dyDescent="0.2">
      <c r="A341" s="159"/>
      <c r="B341" s="160"/>
      <c r="C341" s="194" t="s">
        <v>734</v>
      </c>
      <c r="D341" s="190"/>
      <c r="E341" s="191">
        <v>1</v>
      </c>
      <c r="F341" s="161"/>
      <c r="G341" s="161"/>
      <c r="H341" s="161"/>
      <c r="I341" s="161"/>
      <c r="J341" s="161"/>
      <c r="K341" s="161"/>
      <c r="L341" s="161"/>
      <c r="M341" s="161"/>
      <c r="N341" s="161"/>
      <c r="O341" s="161"/>
      <c r="P341" s="161"/>
      <c r="Q341" s="161"/>
      <c r="R341" s="161"/>
      <c r="S341" s="161"/>
      <c r="T341" s="161"/>
      <c r="U341" s="161"/>
      <c r="V341" s="161"/>
      <c r="W341" s="161"/>
      <c r="X341" s="152"/>
      <c r="Y341" s="152"/>
      <c r="Z341" s="152"/>
      <c r="AA341" s="152"/>
      <c r="AB341" s="152"/>
      <c r="AC341" s="152"/>
      <c r="AD341" s="152"/>
      <c r="AE341" s="152"/>
      <c r="AF341" s="152"/>
      <c r="AG341" s="152" t="s">
        <v>299</v>
      </c>
      <c r="AH341" s="152">
        <v>0</v>
      </c>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c r="BD341" s="152"/>
      <c r="BE341" s="152"/>
      <c r="BF341" s="152"/>
      <c r="BG341" s="152"/>
      <c r="BH341" s="152"/>
    </row>
    <row r="342" spans="1:60" ht="33.75" outlineLevel="1" x14ac:dyDescent="0.2">
      <c r="A342" s="169">
        <v>36</v>
      </c>
      <c r="B342" s="170" t="s">
        <v>735</v>
      </c>
      <c r="C342" s="186" t="s">
        <v>736</v>
      </c>
      <c r="D342" s="171" t="s">
        <v>446</v>
      </c>
      <c r="E342" s="172">
        <v>1</v>
      </c>
      <c r="F342" s="173"/>
      <c r="G342" s="174">
        <f>ROUND(E342*F342,2)</f>
        <v>0</v>
      </c>
      <c r="H342" s="173"/>
      <c r="I342" s="174">
        <f>ROUND(E342*H342,2)</f>
        <v>0</v>
      </c>
      <c r="J342" s="173"/>
      <c r="K342" s="174">
        <f>ROUND(E342*J342,2)</f>
        <v>0</v>
      </c>
      <c r="L342" s="174">
        <v>21</v>
      </c>
      <c r="M342" s="174">
        <f>G342*(1+L342/100)</f>
        <v>0</v>
      </c>
      <c r="N342" s="174">
        <v>5.1500000000000001E-3</v>
      </c>
      <c r="O342" s="174">
        <f>ROUND(E342*N342,2)</f>
        <v>0.01</v>
      </c>
      <c r="P342" s="174">
        <v>0</v>
      </c>
      <c r="Q342" s="174">
        <f>ROUND(E342*P342,2)</f>
        <v>0</v>
      </c>
      <c r="R342" s="174" t="s">
        <v>333</v>
      </c>
      <c r="S342" s="174" t="s">
        <v>726</v>
      </c>
      <c r="T342" s="175" t="s">
        <v>727</v>
      </c>
      <c r="U342" s="161">
        <v>0.1366</v>
      </c>
      <c r="V342" s="161">
        <f>ROUND(E342*U342,2)</f>
        <v>0.14000000000000001</v>
      </c>
      <c r="W342" s="161"/>
      <c r="X342" s="152"/>
      <c r="Y342" s="152"/>
      <c r="Z342" s="152"/>
      <c r="AA342" s="152"/>
      <c r="AB342" s="152"/>
      <c r="AC342" s="152"/>
      <c r="AD342" s="152"/>
      <c r="AE342" s="152"/>
      <c r="AF342" s="152"/>
      <c r="AG342" s="152" t="s">
        <v>295</v>
      </c>
      <c r="AH342" s="152"/>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c r="BD342" s="152"/>
      <c r="BE342" s="152"/>
      <c r="BF342" s="152"/>
      <c r="BG342" s="152"/>
      <c r="BH342" s="152"/>
    </row>
    <row r="343" spans="1:60" outlineLevel="1" x14ac:dyDescent="0.2">
      <c r="A343" s="159"/>
      <c r="B343" s="160"/>
      <c r="C343" s="194" t="s">
        <v>733</v>
      </c>
      <c r="D343" s="190"/>
      <c r="E343" s="191"/>
      <c r="F343" s="161"/>
      <c r="G343" s="161"/>
      <c r="H343" s="161"/>
      <c r="I343" s="161"/>
      <c r="J343" s="161"/>
      <c r="K343" s="161"/>
      <c r="L343" s="161"/>
      <c r="M343" s="161"/>
      <c r="N343" s="161"/>
      <c r="O343" s="161"/>
      <c r="P343" s="161"/>
      <c r="Q343" s="161"/>
      <c r="R343" s="161"/>
      <c r="S343" s="161"/>
      <c r="T343" s="161"/>
      <c r="U343" s="161"/>
      <c r="V343" s="161"/>
      <c r="W343" s="161"/>
      <c r="X343" s="152"/>
      <c r="Y343" s="152"/>
      <c r="Z343" s="152"/>
      <c r="AA343" s="152"/>
      <c r="AB343" s="152"/>
      <c r="AC343" s="152"/>
      <c r="AD343" s="152"/>
      <c r="AE343" s="152"/>
      <c r="AF343" s="152"/>
      <c r="AG343" s="152" t="s">
        <v>299</v>
      </c>
      <c r="AH343" s="152">
        <v>0</v>
      </c>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c r="BD343" s="152"/>
      <c r="BE343" s="152"/>
      <c r="BF343" s="152"/>
      <c r="BG343" s="152"/>
      <c r="BH343" s="152"/>
    </row>
    <row r="344" spans="1:60" outlineLevel="1" x14ac:dyDescent="0.2">
      <c r="A344" s="159"/>
      <c r="B344" s="160"/>
      <c r="C344" s="194" t="s">
        <v>729</v>
      </c>
      <c r="D344" s="190"/>
      <c r="E344" s="191"/>
      <c r="F344" s="161"/>
      <c r="G344" s="161"/>
      <c r="H344" s="161"/>
      <c r="I344" s="161"/>
      <c r="J344" s="161"/>
      <c r="K344" s="161"/>
      <c r="L344" s="161"/>
      <c r="M344" s="161"/>
      <c r="N344" s="161"/>
      <c r="O344" s="161"/>
      <c r="P344" s="161"/>
      <c r="Q344" s="161"/>
      <c r="R344" s="161"/>
      <c r="S344" s="161"/>
      <c r="T344" s="161"/>
      <c r="U344" s="161"/>
      <c r="V344" s="161"/>
      <c r="W344" s="161"/>
      <c r="X344" s="152"/>
      <c r="Y344" s="152"/>
      <c r="Z344" s="152"/>
      <c r="AA344" s="152"/>
      <c r="AB344" s="152"/>
      <c r="AC344" s="152"/>
      <c r="AD344" s="152"/>
      <c r="AE344" s="152"/>
      <c r="AF344" s="152"/>
      <c r="AG344" s="152" t="s">
        <v>299</v>
      </c>
      <c r="AH344" s="152">
        <v>0</v>
      </c>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c r="BD344" s="152"/>
      <c r="BE344" s="152"/>
      <c r="BF344" s="152"/>
      <c r="BG344" s="152"/>
      <c r="BH344" s="152"/>
    </row>
    <row r="345" spans="1:60" outlineLevel="1" x14ac:dyDescent="0.2">
      <c r="A345" s="159"/>
      <c r="B345" s="160"/>
      <c r="C345" s="194" t="s">
        <v>734</v>
      </c>
      <c r="D345" s="190"/>
      <c r="E345" s="191">
        <v>1</v>
      </c>
      <c r="F345" s="161"/>
      <c r="G345" s="161"/>
      <c r="H345" s="161"/>
      <c r="I345" s="161"/>
      <c r="J345" s="161"/>
      <c r="K345" s="161"/>
      <c r="L345" s="161"/>
      <c r="M345" s="161"/>
      <c r="N345" s="161"/>
      <c r="O345" s="161"/>
      <c r="P345" s="161"/>
      <c r="Q345" s="161"/>
      <c r="R345" s="161"/>
      <c r="S345" s="161"/>
      <c r="T345" s="161"/>
      <c r="U345" s="161"/>
      <c r="V345" s="161"/>
      <c r="W345" s="161"/>
      <c r="X345" s="152"/>
      <c r="Y345" s="152"/>
      <c r="Z345" s="152"/>
      <c r="AA345" s="152"/>
      <c r="AB345" s="152"/>
      <c r="AC345" s="152"/>
      <c r="AD345" s="152"/>
      <c r="AE345" s="152"/>
      <c r="AF345" s="152"/>
      <c r="AG345" s="152" t="s">
        <v>299</v>
      </c>
      <c r="AH345" s="152">
        <v>0</v>
      </c>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c r="BD345" s="152"/>
      <c r="BE345" s="152"/>
      <c r="BF345" s="152"/>
      <c r="BG345" s="152"/>
      <c r="BH345" s="152"/>
    </row>
    <row r="346" spans="1:60" ht="45" outlineLevel="1" x14ac:dyDescent="0.2">
      <c r="A346" s="169">
        <v>37</v>
      </c>
      <c r="B346" s="170" t="s">
        <v>737</v>
      </c>
      <c r="C346" s="186" t="s">
        <v>738</v>
      </c>
      <c r="D346" s="171" t="s">
        <v>446</v>
      </c>
      <c r="E346" s="172">
        <v>3</v>
      </c>
      <c r="F346" s="173"/>
      <c r="G346" s="174">
        <f>ROUND(E346*F346,2)</f>
        <v>0</v>
      </c>
      <c r="H346" s="173"/>
      <c r="I346" s="174">
        <f>ROUND(E346*H346,2)</f>
        <v>0</v>
      </c>
      <c r="J346" s="173"/>
      <c r="K346" s="174">
        <f>ROUND(E346*J346,2)</f>
        <v>0</v>
      </c>
      <c r="L346" s="174">
        <v>21</v>
      </c>
      <c r="M346" s="174">
        <f>G346*(1+L346/100)</f>
        <v>0</v>
      </c>
      <c r="N346" s="174">
        <v>0.11645</v>
      </c>
      <c r="O346" s="174">
        <f>ROUND(E346*N346,2)</f>
        <v>0.35</v>
      </c>
      <c r="P346" s="174">
        <v>0</v>
      </c>
      <c r="Q346" s="174">
        <f>ROUND(E346*P346,2)</f>
        <v>0</v>
      </c>
      <c r="R346" s="174" t="s">
        <v>333</v>
      </c>
      <c r="S346" s="174" t="s">
        <v>726</v>
      </c>
      <c r="T346" s="175" t="s">
        <v>727</v>
      </c>
      <c r="U346" s="161">
        <v>0.30775000000000002</v>
      </c>
      <c r="V346" s="161">
        <f>ROUND(E346*U346,2)</f>
        <v>0.92</v>
      </c>
      <c r="W346" s="161"/>
      <c r="X346" s="152"/>
      <c r="Y346" s="152"/>
      <c r="Z346" s="152"/>
      <c r="AA346" s="152"/>
      <c r="AB346" s="152"/>
      <c r="AC346" s="152"/>
      <c r="AD346" s="152"/>
      <c r="AE346" s="152"/>
      <c r="AF346" s="152"/>
      <c r="AG346" s="152" t="s">
        <v>295</v>
      </c>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row>
    <row r="347" spans="1:60" outlineLevel="1" x14ac:dyDescent="0.2">
      <c r="A347" s="159"/>
      <c r="B347" s="160"/>
      <c r="C347" s="194" t="s">
        <v>733</v>
      </c>
      <c r="D347" s="190"/>
      <c r="E347" s="191"/>
      <c r="F347" s="161"/>
      <c r="G347" s="161"/>
      <c r="H347" s="161"/>
      <c r="I347" s="161"/>
      <c r="J347" s="161"/>
      <c r="K347" s="161"/>
      <c r="L347" s="161"/>
      <c r="M347" s="161"/>
      <c r="N347" s="161"/>
      <c r="O347" s="161"/>
      <c r="P347" s="161"/>
      <c r="Q347" s="161"/>
      <c r="R347" s="161"/>
      <c r="S347" s="161"/>
      <c r="T347" s="161"/>
      <c r="U347" s="161"/>
      <c r="V347" s="161"/>
      <c r="W347" s="161"/>
      <c r="X347" s="152"/>
      <c r="Y347" s="152"/>
      <c r="Z347" s="152"/>
      <c r="AA347" s="152"/>
      <c r="AB347" s="152"/>
      <c r="AC347" s="152"/>
      <c r="AD347" s="152"/>
      <c r="AE347" s="152"/>
      <c r="AF347" s="152"/>
      <c r="AG347" s="152" t="s">
        <v>299</v>
      </c>
      <c r="AH347" s="152">
        <v>0</v>
      </c>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row>
    <row r="348" spans="1:60" outlineLevel="1" x14ac:dyDescent="0.2">
      <c r="A348" s="159"/>
      <c r="B348" s="160"/>
      <c r="C348" s="194" t="s">
        <v>729</v>
      </c>
      <c r="D348" s="190"/>
      <c r="E348" s="191"/>
      <c r="F348" s="161"/>
      <c r="G348" s="161"/>
      <c r="H348" s="161"/>
      <c r="I348" s="161"/>
      <c r="J348" s="161"/>
      <c r="K348" s="161"/>
      <c r="L348" s="161"/>
      <c r="M348" s="161"/>
      <c r="N348" s="161"/>
      <c r="O348" s="161"/>
      <c r="P348" s="161"/>
      <c r="Q348" s="161"/>
      <c r="R348" s="161"/>
      <c r="S348" s="161"/>
      <c r="T348" s="161"/>
      <c r="U348" s="161"/>
      <c r="V348" s="161"/>
      <c r="W348" s="161"/>
      <c r="X348" s="152"/>
      <c r="Y348" s="152"/>
      <c r="Z348" s="152"/>
      <c r="AA348" s="152"/>
      <c r="AB348" s="152"/>
      <c r="AC348" s="152"/>
      <c r="AD348" s="152"/>
      <c r="AE348" s="152"/>
      <c r="AF348" s="152"/>
      <c r="AG348" s="152" t="s">
        <v>299</v>
      </c>
      <c r="AH348" s="152">
        <v>0</v>
      </c>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c r="BD348" s="152"/>
      <c r="BE348" s="152"/>
      <c r="BF348" s="152"/>
      <c r="BG348" s="152"/>
      <c r="BH348" s="152"/>
    </row>
    <row r="349" spans="1:60" outlineLevel="1" x14ac:dyDescent="0.2">
      <c r="A349" s="159"/>
      <c r="B349" s="160"/>
      <c r="C349" s="194" t="s">
        <v>739</v>
      </c>
      <c r="D349" s="190"/>
      <c r="E349" s="191">
        <v>3</v>
      </c>
      <c r="F349" s="161"/>
      <c r="G349" s="161"/>
      <c r="H349" s="161"/>
      <c r="I349" s="161"/>
      <c r="J349" s="161"/>
      <c r="K349" s="161"/>
      <c r="L349" s="161"/>
      <c r="M349" s="161"/>
      <c r="N349" s="161"/>
      <c r="O349" s="161"/>
      <c r="P349" s="161"/>
      <c r="Q349" s="161"/>
      <c r="R349" s="161"/>
      <c r="S349" s="161"/>
      <c r="T349" s="161"/>
      <c r="U349" s="161"/>
      <c r="V349" s="161"/>
      <c r="W349" s="161"/>
      <c r="X349" s="152"/>
      <c r="Y349" s="152"/>
      <c r="Z349" s="152"/>
      <c r="AA349" s="152"/>
      <c r="AB349" s="152"/>
      <c r="AC349" s="152"/>
      <c r="AD349" s="152"/>
      <c r="AE349" s="152"/>
      <c r="AF349" s="152"/>
      <c r="AG349" s="152" t="s">
        <v>299</v>
      </c>
      <c r="AH349" s="152">
        <v>0</v>
      </c>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c r="BD349" s="152"/>
      <c r="BE349" s="152"/>
      <c r="BF349" s="152"/>
      <c r="BG349" s="152"/>
      <c r="BH349" s="152"/>
    </row>
    <row r="350" spans="1:60" x14ac:dyDescent="0.2">
      <c r="A350" s="163" t="s">
        <v>249</v>
      </c>
      <c r="B350" s="164" t="s">
        <v>166</v>
      </c>
      <c r="C350" s="184" t="s">
        <v>167</v>
      </c>
      <c r="D350" s="165"/>
      <c r="E350" s="166"/>
      <c r="F350" s="167"/>
      <c r="G350" s="167">
        <f>SUMIF(AG351:AG444,"&lt;&gt;NOR",G351:G444)</f>
        <v>0</v>
      </c>
      <c r="H350" s="167"/>
      <c r="I350" s="167">
        <f>SUM(I351:I444)</f>
        <v>0</v>
      </c>
      <c r="J350" s="167"/>
      <c r="K350" s="167">
        <f>SUM(K351:K444)</f>
        <v>0</v>
      </c>
      <c r="L350" s="167"/>
      <c r="M350" s="167">
        <f>SUM(M351:M444)</f>
        <v>0</v>
      </c>
      <c r="N350" s="167"/>
      <c r="O350" s="167">
        <f>SUM(O351:O444)</f>
        <v>29.000000000000004</v>
      </c>
      <c r="P350" s="167"/>
      <c r="Q350" s="167">
        <f>SUM(Q351:Q444)</f>
        <v>0</v>
      </c>
      <c r="R350" s="167"/>
      <c r="S350" s="167"/>
      <c r="T350" s="168"/>
      <c r="U350" s="162"/>
      <c r="V350" s="162">
        <f>SUM(V351:V444)</f>
        <v>157.06</v>
      </c>
      <c r="W350" s="162"/>
      <c r="AG350" t="s">
        <v>250</v>
      </c>
    </row>
    <row r="351" spans="1:60" ht="22.5" outlineLevel="1" x14ac:dyDescent="0.2">
      <c r="A351" s="169">
        <v>38</v>
      </c>
      <c r="B351" s="170" t="s">
        <v>740</v>
      </c>
      <c r="C351" s="186" t="s">
        <v>741</v>
      </c>
      <c r="D351" s="171" t="s">
        <v>369</v>
      </c>
      <c r="E351" s="172">
        <v>74</v>
      </c>
      <c r="F351" s="173"/>
      <c r="G351" s="174">
        <f>ROUND(E351*F351,2)</f>
        <v>0</v>
      </c>
      <c r="H351" s="173"/>
      <c r="I351" s="174">
        <f>ROUND(E351*H351,2)</f>
        <v>0</v>
      </c>
      <c r="J351" s="173"/>
      <c r="K351" s="174">
        <f>ROUND(E351*J351,2)</f>
        <v>0</v>
      </c>
      <c r="L351" s="174">
        <v>21</v>
      </c>
      <c r="M351" s="174">
        <f>G351*(1+L351/100)</f>
        <v>0</v>
      </c>
      <c r="N351" s="174">
        <v>1E-4</v>
      </c>
      <c r="O351" s="174">
        <f>ROUND(E351*N351,2)</f>
        <v>0.01</v>
      </c>
      <c r="P351" s="174">
        <v>0</v>
      </c>
      <c r="Q351" s="174">
        <f>ROUND(E351*P351,2)</f>
        <v>0</v>
      </c>
      <c r="R351" s="174" t="s">
        <v>529</v>
      </c>
      <c r="S351" s="174" t="s">
        <v>261</v>
      </c>
      <c r="T351" s="175" t="s">
        <v>261</v>
      </c>
      <c r="U351" s="161">
        <v>0.11899999999999999</v>
      </c>
      <c r="V351" s="161">
        <f>ROUND(E351*U351,2)</f>
        <v>8.81</v>
      </c>
      <c r="W351" s="161"/>
      <c r="X351" s="152"/>
      <c r="Y351" s="152"/>
      <c r="Z351" s="152"/>
      <c r="AA351" s="152"/>
      <c r="AB351" s="152"/>
      <c r="AC351" s="152"/>
      <c r="AD351" s="152"/>
      <c r="AE351" s="152"/>
      <c r="AF351" s="152"/>
      <c r="AG351" s="152" t="s">
        <v>295</v>
      </c>
      <c r="AH351" s="152"/>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c r="BD351" s="152"/>
      <c r="BE351" s="152"/>
      <c r="BF351" s="152"/>
      <c r="BG351" s="152"/>
      <c r="BH351" s="152"/>
    </row>
    <row r="352" spans="1:60" outlineLevel="1" x14ac:dyDescent="0.2">
      <c r="A352" s="159"/>
      <c r="B352" s="160"/>
      <c r="C352" s="254" t="s">
        <v>530</v>
      </c>
      <c r="D352" s="255"/>
      <c r="E352" s="255"/>
      <c r="F352" s="255"/>
      <c r="G352" s="255"/>
      <c r="H352" s="161"/>
      <c r="I352" s="161"/>
      <c r="J352" s="161"/>
      <c r="K352" s="161"/>
      <c r="L352" s="161"/>
      <c r="M352" s="161"/>
      <c r="N352" s="161"/>
      <c r="O352" s="161"/>
      <c r="P352" s="161"/>
      <c r="Q352" s="161"/>
      <c r="R352" s="161"/>
      <c r="S352" s="161"/>
      <c r="T352" s="161"/>
      <c r="U352" s="161"/>
      <c r="V352" s="161"/>
      <c r="W352" s="161"/>
      <c r="X352" s="152"/>
      <c r="Y352" s="152"/>
      <c r="Z352" s="152"/>
      <c r="AA352" s="152"/>
      <c r="AB352" s="152"/>
      <c r="AC352" s="152"/>
      <c r="AD352" s="152"/>
      <c r="AE352" s="152"/>
      <c r="AF352" s="152"/>
      <c r="AG352" s="152" t="s">
        <v>297</v>
      </c>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2"/>
      <c r="BG352" s="152"/>
      <c r="BH352" s="152"/>
    </row>
    <row r="353" spans="1:60" outlineLevel="1" x14ac:dyDescent="0.2">
      <c r="A353" s="159"/>
      <c r="B353" s="160"/>
      <c r="C353" s="194" t="s">
        <v>742</v>
      </c>
      <c r="D353" s="190"/>
      <c r="E353" s="191"/>
      <c r="F353" s="161"/>
      <c r="G353" s="161"/>
      <c r="H353" s="161"/>
      <c r="I353" s="161"/>
      <c r="J353" s="161"/>
      <c r="K353" s="161"/>
      <c r="L353" s="161"/>
      <c r="M353" s="161"/>
      <c r="N353" s="161"/>
      <c r="O353" s="161"/>
      <c r="P353" s="161"/>
      <c r="Q353" s="161"/>
      <c r="R353" s="161"/>
      <c r="S353" s="161"/>
      <c r="T353" s="161"/>
      <c r="U353" s="161"/>
      <c r="V353" s="161"/>
      <c r="W353" s="161"/>
      <c r="X353" s="152"/>
      <c r="Y353" s="152"/>
      <c r="Z353" s="152"/>
      <c r="AA353" s="152"/>
      <c r="AB353" s="152"/>
      <c r="AC353" s="152"/>
      <c r="AD353" s="152"/>
      <c r="AE353" s="152"/>
      <c r="AF353" s="152"/>
      <c r="AG353" s="152" t="s">
        <v>299</v>
      </c>
      <c r="AH353" s="152">
        <v>0</v>
      </c>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c r="BD353" s="152"/>
      <c r="BE353" s="152"/>
      <c r="BF353" s="152"/>
      <c r="BG353" s="152"/>
      <c r="BH353" s="152"/>
    </row>
    <row r="354" spans="1:60" outlineLevel="1" x14ac:dyDescent="0.2">
      <c r="A354" s="159"/>
      <c r="B354" s="160"/>
      <c r="C354" s="194" t="s">
        <v>743</v>
      </c>
      <c r="D354" s="190"/>
      <c r="E354" s="191">
        <v>74</v>
      </c>
      <c r="F354" s="161"/>
      <c r="G354" s="161"/>
      <c r="H354" s="161"/>
      <c r="I354" s="161"/>
      <c r="J354" s="161"/>
      <c r="K354" s="161"/>
      <c r="L354" s="161"/>
      <c r="M354" s="161"/>
      <c r="N354" s="161"/>
      <c r="O354" s="161"/>
      <c r="P354" s="161"/>
      <c r="Q354" s="161"/>
      <c r="R354" s="161"/>
      <c r="S354" s="161"/>
      <c r="T354" s="161"/>
      <c r="U354" s="161"/>
      <c r="V354" s="161"/>
      <c r="W354" s="161"/>
      <c r="X354" s="152"/>
      <c r="Y354" s="152"/>
      <c r="Z354" s="152"/>
      <c r="AA354" s="152"/>
      <c r="AB354" s="152"/>
      <c r="AC354" s="152"/>
      <c r="AD354" s="152"/>
      <c r="AE354" s="152"/>
      <c r="AF354" s="152"/>
      <c r="AG354" s="152" t="s">
        <v>299</v>
      </c>
      <c r="AH354" s="152">
        <v>0</v>
      </c>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c r="BD354" s="152"/>
      <c r="BE354" s="152"/>
      <c r="BF354" s="152"/>
      <c r="BG354" s="152"/>
      <c r="BH354" s="152"/>
    </row>
    <row r="355" spans="1:60" ht="22.5" outlineLevel="1" x14ac:dyDescent="0.2">
      <c r="A355" s="169">
        <v>39</v>
      </c>
      <c r="B355" s="170" t="s">
        <v>744</v>
      </c>
      <c r="C355" s="186" t="s">
        <v>745</v>
      </c>
      <c r="D355" s="171" t="s">
        <v>369</v>
      </c>
      <c r="E355" s="172">
        <v>77</v>
      </c>
      <c r="F355" s="173"/>
      <c r="G355" s="174">
        <f>ROUND(E355*F355,2)</f>
        <v>0</v>
      </c>
      <c r="H355" s="173"/>
      <c r="I355" s="174">
        <f>ROUND(E355*H355,2)</f>
        <v>0</v>
      </c>
      <c r="J355" s="173"/>
      <c r="K355" s="174">
        <f>ROUND(E355*J355,2)</f>
        <v>0</v>
      </c>
      <c r="L355" s="174">
        <v>21</v>
      </c>
      <c r="M355" s="174">
        <f>G355*(1+L355/100)</f>
        <v>0</v>
      </c>
      <c r="N355" s="174">
        <v>1.6000000000000001E-4</v>
      </c>
      <c r="O355" s="174">
        <f>ROUND(E355*N355,2)</f>
        <v>0.01</v>
      </c>
      <c r="P355" s="174">
        <v>0</v>
      </c>
      <c r="Q355" s="174">
        <f>ROUND(E355*P355,2)</f>
        <v>0</v>
      </c>
      <c r="R355" s="174" t="s">
        <v>529</v>
      </c>
      <c r="S355" s="174" t="s">
        <v>261</v>
      </c>
      <c r="T355" s="175" t="s">
        <v>261</v>
      </c>
      <c r="U355" s="161">
        <v>0.29599999999999999</v>
      </c>
      <c r="V355" s="161">
        <f>ROUND(E355*U355,2)</f>
        <v>22.79</v>
      </c>
      <c r="W355" s="161"/>
      <c r="X355" s="152"/>
      <c r="Y355" s="152"/>
      <c r="Z355" s="152"/>
      <c r="AA355" s="152"/>
      <c r="AB355" s="152"/>
      <c r="AC355" s="152"/>
      <c r="AD355" s="152"/>
      <c r="AE355" s="152"/>
      <c r="AF355" s="152"/>
      <c r="AG355" s="152" t="s">
        <v>295</v>
      </c>
      <c r="AH355" s="152"/>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c r="BD355" s="152"/>
      <c r="BE355" s="152"/>
      <c r="BF355" s="152"/>
      <c r="BG355" s="152"/>
      <c r="BH355" s="152"/>
    </row>
    <row r="356" spans="1:60" outlineLevel="1" x14ac:dyDescent="0.2">
      <c r="A356" s="159"/>
      <c r="B356" s="160"/>
      <c r="C356" s="254" t="s">
        <v>530</v>
      </c>
      <c r="D356" s="255"/>
      <c r="E356" s="255"/>
      <c r="F356" s="255"/>
      <c r="G356" s="255"/>
      <c r="H356" s="161"/>
      <c r="I356" s="161"/>
      <c r="J356" s="161"/>
      <c r="K356" s="161"/>
      <c r="L356" s="161"/>
      <c r="M356" s="161"/>
      <c r="N356" s="161"/>
      <c r="O356" s="161"/>
      <c r="P356" s="161"/>
      <c r="Q356" s="161"/>
      <c r="R356" s="161"/>
      <c r="S356" s="161"/>
      <c r="T356" s="161"/>
      <c r="U356" s="161"/>
      <c r="V356" s="161"/>
      <c r="W356" s="161"/>
      <c r="X356" s="152"/>
      <c r="Y356" s="152"/>
      <c r="Z356" s="152"/>
      <c r="AA356" s="152"/>
      <c r="AB356" s="152"/>
      <c r="AC356" s="152"/>
      <c r="AD356" s="152"/>
      <c r="AE356" s="152"/>
      <c r="AF356" s="152"/>
      <c r="AG356" s="152" t="s">
        <v>297</v>
      </c>
      <c r="AH356" s="152"/>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c r="BD356" s="152"/>
      <c r="BE356" s="152"/>
      <c r="BF356" s="152"/>
      <c r="BG356" s="152"/>
      <c r="BH356" s="152"/>
    </row>
    <row r="357" spans="1:60" outlineLevel="1" x14ac:dyDescent="0.2">
      <c r="A357" s="159"/>
      <c r="B357" s="160"/>
      <c r="C357" s="194" t="s">
        <v>746</v>
      </c>
      <c r="D357" s="190"/>
      <c r="E357" s="191"/>
      <c r="F357" s="161"/>
      <c r="G357" s="161"/>
      <c r="H357" s="161"/>
      <c r="I357" s="161"/>
      <c r="J357" s="161"/>
      <c r="K357" s="161"/>
      <c r="L357" s="161"/>
      <c r="M357" s="161"/>
      <c r="N357" s="161"/>
      <c r="O357" s="161"/>
      <c r="P357" s="161"/>
      <c r="Q357" s="161"/>
      <c r="R357" s="161"/>
      <c r="S357" s="161"/>
      <c r="T357" s="161"/>
      <c r="U357" s="161"/>
      <c r="V357" s="161"/>
      <c r="W357" s="161"/>
      <c r="X357" s="152"/>
      <c r="Y357" s="152"/>
      <c r="Z357" s="152"/>
      <c r="AA357" s="152"/>
      <c r="AB357" s="152"/>
      <c r="AC357" s="152"/>
      <c r="AD357" s="152"/>
      <c r="AE357" s="152"/>
      <c r="AF357" s="152"/>
      <c r="AG357" s="152" t="s">
        <v>299</v>
      </c>
      <c r="AH357" s="152">
        <v>0</v>
      </c>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c r="BD357" s="152"/>
      <c r="BE357" s="152"/>
      <c r="BF357" s="152"/>
      <c r="BG357" s="152"/>
      <c r="BH357" s="152"/>
    </row>
    <row r="358" spans="1:60" outlineLevel="1" x14ac:dyDescent="0.2">
      <c r="A358" s="159"/>
      <c r="B358" s="160"/>
      <c r="C358" s="194" t="s">
        <v>747</v>
      </c>
      <c r="D358" s="190"/>
      <c r="E358" s="191">
        <v>21</v>
      </c>
      <c r="F358" s="161"/>
      <c r="G358" s="161"/>
      <c r="H358" s="161"/>
      <c r="I358" s="161"/>
      <c r="J358" s="161"/>
      <c r="K358" s="161"/>
      <c r="L358" s="161"/>
      <c r="M358" s="161"/>
      <c r="N358" s="161"/>
      <c r="O358" s="161"/>
      <c r="P358" s="161"/>
      <c r="Q358" s="161"/>
      <c r="R358" s="161"/>
      <c r="S358" s="161"/>
      <c r="T358" s="161"/>
      <c r="U358" s="161"/>
      <c r="V358" s="161"/>
      <c r="W358" s="161"/>
      <c r="X358" s="152"/>
      <c r="Y358" s="152"/>
      <c r="Z358" s="152"/>
      <c r="AA358" s="152"/>
      <c r="AB358" s="152"/>
      <c r="AC358" s="152"/>
      <c r="AD358" s="152"/>
      <c r="AE358" s="152"/>
      <c r="AF358" s="152"/>
      <c r="AG358" s="152" t="s">
        <v>299</v>
      </c>
      <c r="AH358" s="152">
        <v>0</v>
      </c>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c r="BD358" s="152"/>
      <c r="BE358" s="152"/>
      <c r="BF358" s="152"/>
      <c r="BG358" s="152"/>
      <c r="BH358" s="152"/>
    </row>
    <row r="359" spans="1:60" outlineLevel="1" x14ac:dyDescent="0.2">
      <c r="A359" s="159"/>
      <c r="B359" s="160"/>
      <c r="C359" s="194" t="s">
        <v>748</v>
      </c>
      <c r="D359" s="190"/>
      <c r="E359" s="191"/>
      <c r="F359" s="161"/>
      <c r="G359" s="161"/>
      <c r="H359" s="161"/>
      <c r="I359" s="161"/>
      <c r="J359" s="161"/>
      <c r="K359" s="161"/>
      <c r="L359" s="161"/>
      <c r="M359" s="161"/>
      <c r="N359" s="161"/>
      <c r="O359" s="161"/>
      <c r="P359" s="161"/>
      <c r="Q359" s="161"/>
      <c r="R359" s="161"/>
      <c r="S359" s="161"/>
      <c r="T359" s="161"/>
      <c r="U359" s="161"/>
      <c r="V359" s="161"/>
      <c r="W359" s="161"/>
      <c r="X359" s="152"/>
      <c r="Y359" s="152"/>
      <c r="Z359" s="152"/>
      <c r="AA359" s="152"/>
      <c r="AB359" s="152"/>
      <c r="AC359" s="152"/>
      <c r="AD359" s="152"/>
      <c r="AE359" s="152"/>
      <c r="AF359" s="152"/>
      <c r="AG359" s="152" t="s">
        <v>299</v>
      </c>
      <c r="AH359" s="152">
        <v>0</v>
      </c>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c r="BD359" s="152"/>
      <c r="BE359" s="152"/>
      <c r="BF359" s="152"/>
      <c r="BG359" s="152"/>
      <c r="BH359" s="152"/>
    </row>
    <row r="360" spans="1:60" outlineLevel="1" x14ac:dyDescent="0.2">
      <c r="A360" s="159"/>
      <c r="B360" s="160"/>
      <c r="C360" s="194" t="s">
        <v>749</v>
      </c>
      <c r="D360" s="190"/>
      <c r="E360" s="191">
        <v>56</v>
      </c>
      <c r="F360" s="161"/>
      <c r="G360" s="161"/>
      <c r="H360" s="161"/>
      <c r="I360" s="161"/>
      <c r="J360" s="161"/>
      <c r="K360" s="161"/>
      <c r="L360" s="161"/>
      <c r="M360" s="161"/>
      <c r="N360" s="161"/>
      <c r="O360" s="161"/>
      <c r="P360" s="161"/>
      <c r="Q360" s="161"/>
      <c r="R360" s="161"/>
      <c r="S360" s="161"/>
      <c r="T360" s="161"/>
      <c r="U360" s="161"/>
      <c r="V360" s="161"/>
      <c r="W360" s="161"/>
      <c r="X360" s="152"/>
      <c r="Y360" s="152"/>
      <c r="Z360" s="152"/>
      <c r="AA360" s="152"/>
      <c r="AB360" s="152"/>
      <c r="AC360" s="152"/>
      <c r="AD360" s="152"/>
      <c r="AE360" s="152"/>
      <c r="AF360" s="152"/>
      <c r="AG360" s="152" t="s">
        <v>299</v>
      </c>
      <c r="AH360" s="152">
        <v>0</v>
      </c>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c r="BD360" s="152"/>
      <c r="BE360" s="152"/>
      <c r="BF360" s="152"/>
      <c r="BG360" s="152"/>
      <c r="BH360" s="152"/>
    </row>
    <row r="361" spans="1:60" ht="22.5" outlineLevel="1" x14ac:dyDescent="0.2">
      <c r="A361" s="169">
        <v>40</v>
      </c>
      <c r="B361" s="170" t="s">
        <v>750</v>
      </c>
      <c r="C361" s="186" t="s">
        <v>751</v>
      </c>
      <c r="D361" s="171" t="s">
        <v>446</v>
      </c>
      <c r="E361" s="172">
        <v>6</v>
      </c>
      <c r="F361" s="173"/>
      <c r="G361" s="174">
        <f>ROUND(E361*F361,2)</f>
        <v>0</v>
      </c>
      <c r="H361" s="173"/>
      <c r="I361" s="174">
        <f>ROUND(E361*H361,2)</f>
        <v>0</v>
      </c>
      <c r="J361" s="173"/>
      <c r="K361" s="174">
        <f>ROUND(E361*J361,2)</f>
        <v>0</v>
      </c>
      <c r="L361" s="174">
        <v>21</v>
      </c>
      <c r="M361" s="174">
        <f>G361*(1+L361/100)</f>
        <v>0</v>
      </c>
      <c r="N361" s="174">
        <v>1.0000000000000001E-5</v>
      </c>
      <c r="O361" s="174">
        <f>ROUND(E361*N361,2)</f>
        <v>0</v>
      </c>
      <c r="P361" s="174">
        <v>0</v>
      </c>
      <c r="Q361" s="174">
        <f>ROUND(E361*P361,2)</f>
        <v>0</v>
      </c>
      <c r="R361" s="174" t="s">
        <v>529</v>
      </c>
      <c r="S361" s="174" t="s">
        <v>261</v>
      </c>
      <c r="T361" s="175" t="s">
        <v>261</v>
      </c>
      <c r="U361" s="161">
        <v>0.17599999999999999</v>
      </c>
      <c r="V361" s="161">
        <f>ROUND(E361*U361,2)</f>
        <v>1.06</v>
      </c>
      <c r="W361" s="161"/>
      <c r="X361" s="152"/>
      <c r="Y361" s="152"/>
      <c r="Z361" s="152"/>
      <c r="AA361" s="152"/>
      <c r="AB361" s="152"/>
      <c r="AC361" s="152"/>
      <c r="AD361" s="152"/>
      <c r="AE361" s="152"/>
      <c r="AF361" s="152"/>
      <c r="AG361" s="152" t="s">
        <v>295</v>
      </c>
      <c r="AH361" s="152"/>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c r="BD361" s="152"/>
      <c r="BE361" s="152"/>
      <c r="BF361" s="152"/>
      <c r="BG361" s="152"/>
      <c r="BH361" s="152"/>
    </row>
    <row r="362" spans="1:60" outlineLevel="1" x14ac:dyDescent="0.2">
      <c r="A362" s="159"/>
      <c r="B362" s="160"/>
      <c r="C362" s="254" t="s">
        <v>530</v>
      </c>
      <c r="D362" s="255"/>
      <c r="E362" s="255"/>
      <c r="F362" s="255"/>
      <c r="G362" s="255"/>
      <c r="H362" s="161"/>
      <c r="I362" s="161"/>
      <c r="J362" s="161"/>
      <c r="K362" s="161"/>
      <c r="L362" s="161"/>
      <c r="M362" s="161"/>
      <c r="N362" s="161"/>
      <c r="O362" s="161"/>
      <c r="P362" s="161"/>
      <c r="Q362" s="161"/>
      <c r="R362" s="161"/>
      <c r="S362" s="161"/>
      <c r="T362" s="161"/>
      <c r="U362" s="161"/>
      <c r="V362" s="161"/>
      <c r="W362" s="161"/>
      <c r="X362" s="152"/>
      <c r="Y362" s="152"/>
      <c r="Z362" s="152"/>
      <c r="AA362" s="152"/>
      <c r="AB362" s="152"/>
      <c r="AC362" s="152"/>
      <c r="AD362" s="152"/>
      <c r="AE362" s="152"/>
      <c r="AF362" s="152"/>
      <c r="AG362" s="152" t="s">
        <v>297</v>
      </c>
      <c r="AH362" s="152"/>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c r="BD362" s="152"/>
      <c r="BE362" s="152"/>
      <c r="BF362" s="152"/>
      <c r="BG362" s="152"/>
      <c r="BH362" s="152"/>
    </row>
    <row r="363" spans="1:60" outlineLevel="1" x14ac:dyDescent="0.2">
      <c r="A363" s="159"/>
      <c r="B363" s="160"/>
      <c r="C363" s="194" t="s">
        <v>752</v>
      </c>
      <c r="D363" s="190"/>
      <c r="E363" s="191"/>
      <c r="F363" s="161"/>
      <c r="G363" s="161"/>
      <c r="H363" s="161"/>
      <c r="I363" s="161"/>
      <c r="J363" s="161"/>
      <c r="K363" s="161"/>
      <c r="L363" s="161"/>
      <c r="M363" s="161"/>
      <c r="N363" s="161"/>
      <c r="O363" s="161"/>
      <c r="P363" s="161"/>
      <c r="Q363" s="161"/>
      <c r="R363" s="161"/>
      <c r="S363" s="161"/>
      <c r="T363" s="161"/>
      <c r="U363" s="161"/>
      <c r="V363" s="161"/>
      <c r="W363" s="161"/>
      <c r="X363" s="152"/>
      <c r="Y363" s="152"/>
      <c r="Z363" s="152"/>
      <c r="AA363" s="152"/>
      <c r="AB363" s="152"/>
      <c r="AC363" s="152"/>
      <c r="AD363" s="152"/>
      <c r="AE363" s="152"/>
      <c r="AF363" s="152"/>
      <c r="AG363" s="152" t="s">
        <v>299</v>
      </c>
      <c r="AH363" s="152">
        <v>0</v>
      </c>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c r="BD363" s="152"/>
      <c r="BE363" s="152"/>
      <c r="BF363" s="152"/>
      <c r="BG363" s="152"/>
      <c r="BH363" s="152"/>
    </row>
    <row r="364" spans="1:60" outlineLevel="1" x14ac:dyDescent="0.2">
      <c r="A364" s="159"/>
      <c r="B364" s="160"/>
      <c r="C364" s="194" t="s">
        <v>753</v>
      </c>
      <c r="D364" s="190"/>
      <c r="E364" s="191">
        <v>5</v>
      </c>
      <c r="F364" s="161"/>
      <c r="G364" s="161"/>
      <c r="H364" s="161"/>
      <c r="I364" s="161"/>
      <c r="J364" s="161"/>
      <c r="K364" s="161"/>
      <c r="L364" s="161"/>
      <c r="M364" s="161"/>
      <c r="N364" s="161"/>
      <c r="O364" s="161"/>
      <c r="P364" s="161"/>
      <c r="Q364" s="161"/>
      <c r="R364" s="161"/>
      <c r="S364" s="161"/>
      <c r="T364" s="161"/>
      <c r="U364" s="161"/>
      <c r="V364" s="161"/>
      <c r="W364" s="161"/>
      <c r="X364" s="152"/>
      <c r="Y364" s="152"/>
      <c r="Z364" s="152"/>
      <c r="AA364" s="152"/>
      <c r="AB364" s="152"/>
      <c r="AC364" s="152"/>
      <c r="AD364" s="152"/>
      <c r="AE364" s="152"/>
      <c r="AF364" s="152"/>
      <c r="AG364" s="152" t="s">
        <v>299</v>
      </c>
      <c r="AH364" s="152">
        <v>0</v>
      </c>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c r="BD364" s="152"/>
      <c r="BE364" s="152"/>
      <c r="BF364" s="152"/>
      <c r="BG364" s="152"/>
      <c r="BH364" s="152"/>
    </row>
    <row r="365" spans="1:60" outlineLevel="1" x14ac:dyDescent="0.2">
      <c r="A365" s="159"/>
      <c r="B365" s="160"/>
      <c r="C365" s="194" t="s">
        <v>754</v>
      </c>
      <c r="D365" s="190"/>
      <c r="E365" s="191"/>
      <c r="F365" s="161"/>
      <c r="G365" s="161"/>
      <c r="H365" s="161"/>
      <c r="I365" s="161"/>
      <c r="J365" s="161"/>
      <c r="K365" s="161"/>
      <c r="L365" s="161"/>
      <c r="M365" s="161"/>
      <c r="N365" s="161"/>
      <c r="O365" s="161"/>
      <c r="P365" s="161"/>
      <c r="Q365" s="161"/>
      <c r="R365" s="161"/>
      <c r="S365" s="161"/>
      <c r="T365" s="161"/>
      <c r="U365" s="161"/>
      <c r="V365" s="161"/>
      <c r="W365" s="161"/>
      <c r="X365" s="152"/>
      <c r="Y365" s="152"/>
      <c r="Z365" s="152"/>
      <c r="AA365" s="152"/>
      <c r="AB365" s="152"/>
      <c r="AC365" s="152"/>
      <c r="AD365" s="152"/>
      <c r="AE365" s="152"/>
      <c r="AF365" s="152"/>
      <c r="AG365" s="152" t="s">
        <v>299</v>
      </c>
      <c r="AH365" s="152">
        <v>0</v>
      </c>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c r="BD365" s="152"/>
      <c r="BE365" s="152"/>
      <c r="BF365" s="152"/>
      <c r="BG365" s="152"/>
      <c r="BH365" s="152"/>
    </row>
    <row r="366" spans="1:60" outlineLevel="1" x14ac:dyDescent="0.2">
      <c r="A366" s="159"/>
      <c r="B366" s="160"/>
      <c r="C366" s="194" t="s">
        <v>734</v>
      </c>
      <c r="D366" s="190"/>
      <c r="E366" s="191">
        <v>1</v>
      </c>
      <c r="F366" s="161"/>
      <c r="G366" s="161"/>
      <c r="H366" s="161"/>
      <c r="I366" s="161"/>
      <c r="J366" s="161"/>
      <c r="K366" s="161"/>
      <c r="L366" s="161"/>
      <c r="M366" s="161"/>
      <c r="N366" s="161"/>
      <c r="O366" s="161"/>
      <c r="P366" s="161"/>
      <c r="Q366" s="161"/>
      <c r="R366" s="161"/>
      <c r="S366" s="161"/>
      <c r="T366" s="161"/>
      <c r="U366" s="161"/>
      <c r="V366" s="161"/>
      <c r="W366" s="161"/>
      <c r="X366" s="152"/>
      <c r="Y366" s="152"/>
      <c r="Z366" s="152"/>
      <c r="AA366" s="152"/>
      <c r="AB366" s="152"/>
      <c r="AC366" s="152"/>
      <c r="AD366" s="152"/>
      <c r="AE366" s="152"/>
      <c r="AF366" s="152"/>
      <c r="AG366" s="152" t="s">
        <v>299</v>
      </c>
      <c r="AH366" s="152">
        <v>0</v>
      </c>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c r="BD366" s="152"/>
      <c r="BE366" s="152"/>
      <c r="BF366" s="152"/>
      <c r="BG366" s="152"/>
      <c r="BH366" s="152"/>
    </row>
    <row r="367" spans="1:60" ht="22.5" outlineLevel="1" x14ac:dyDescent="0.2">
      <c r="A367" s="169">
        <v>41</v>
      </c>
      <c r="B367" s="170" t="s">
        <v>755</v>
      </c>
      <c r="C367" s="186" t="s">
        <v>756</v>
      </c>
      <c r="D367" s="171" t="s">
        <v>369</v>
      </c>
      <c r="E367" s="172">
        <v>151</v>
      </c>
      <c r="F367" s="173"/>
      <c r="G367" s="174">
        <f>ROUND(E367*F367,2)</f>
        <v>0</v>
      </c>
      <c r="H367" s="173"/>
      <c r="I367" s="174">
        <f>ROUND(E367*H367,2)</f>
        <v>0</v>
      </c>
      <c r="J367" s="173"/>
      <c r="K367" s="174">
        <f>ROUND(E367*J367,2)</f>
        <v>0</v>
      </c>
      <c r="L367" s="174">
        <v>21</v>
      </c>
      <c r="M367" s="174">
        <f>G367*(1+L367/100)</f>
        <v>0</v>
      </c>
      <c r="N367" s="174">
        <v>0</v>
      </c>
      <c r="O367" s="174">
        <f>ROUND(E367*N367,2)</f>
        <v>0</v>
      </c>
      <c r="P367" s="174">
        <v>0</v>
      </c>
      <c r="Q367" s="174">
        <f>ROUND(E367*P367,2)</f>
        <v>0</v>
      </c>
      <c r="R367" s="174" t="s">
        <v>529</v>
      </c>
      <c r="S367" s="174" t="s">
        <v>261</v>
      </c>
      <c r="T367" s="175" t="s">
        <v>261</v>
      </c>
      <c r="U367" s="161">
        <v>7.9000000000000001E-2</v>
      </c>
      <c r="V367" s="161">
        <f>ROUND(E367*U367,2)</f>
        <v>11.93</v>
      </c>
      <c r="W367" s="161"/>
      <c r="X367" s="152"/>
      <c r="Y367" s="152"/>
      <c r="Z367" s="152"/>
      <c r="AA367" s="152"/>
      <c r="AB367" s="152"/>
      <c r="AC367" s="152"/>
      <c r="AD367" s="152"/>
      <c r="AE367" s="152"/>
      <c r="AF367" s="152"/>
      <c r="AG367" s="152" t="s">
        <v>295</v>
      </c>
      <c r="AH367" s="152"/>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c r="BD367" s="152"/>
      <c r="BE367" s="152"/>
      <c r="BF367" s="152"/>
      <c r="BG367" s="152"/>
      <c r="BH367" s="152"/>
    </row>
    <row r="368" spans="1:60" outlineLevel="1" x14ac:dyDescent="0.2">
      <c r="A368" s="159"/>
      <c r="B368" s="160"/>
      <c r="C368" s="254" t="s">
        <v>757</v>
      </c>
      <c r="D368" s="255"/>
      <c r="E368" s="255"/>
      <c r="F368" s="255"/>
      <c r="G368" s="255"/>
      <c r="H368" s="161"/>
      <c r="I368" s="161"/>
      <c r="J368" s="161"/>
      <c r="K368" s="161"/>
      <c r="L368" s="161"/>
      <c r="M368" s="161"/>
      <c r="N368" s="161"/>
      <c r="O368" s="161"/>
      <c r="P368" s="161"/>
      <c r="Q368" s="161"/>
      <c r="R368" s="161"/>
      <c r="S368" s="161"/>
      <c r="T368" s="161"/>
      <c r="U368" s="161"/>
      <c r="V368" s="161"/>
      <c r="W368" s="161"/>
      <c r="X368" s="152"/>
      <c r="Y368" s="152"/>
      <c r="Z368" s="152"/>
      <c r="AA368" s="152"/>
      <c r="AB368" s="152"/>
      <c r="AC368" s="152"/>
      <c r="AD368" s="152"/>
      <c r="AE368" s="152"/>
      <c r="AF368" s="152"/>
      <c r="AG368" s="152" t="s">
        <v>297</v>
      </c>
      <c r="AH368" s="152"/>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c r="BD368" s="152"/>
      <c r="BE368" s="152"/>
      <c r="BF368" s="152"/>
      <c r="BG368" s="152"/>
      <c r="BH368" s="152"/>
    </row>
    <row r="369" spans="1:60" outlineLevel="1" x14ac:dyDescent="0.2">
      <c r="A369" s="159"/>
      <c r="B369" s="160"/>
      <c r="C369" s="194" t="s">
        <v>742</v>
      </c>
      <c r="D369" s="190"/>
      <c r="E369" s="191"/>
      <c r="F369" s="161"/>
      <c r="G369" s="161"/>
      <c r="H369" s="161"/>
      <c r="I369" s="161"/>
      <c r="J369" s="161"/>
      <c r="K369" s="161"/>
      <c r="L369" s="161"/>
      <c r="M369" s="161"/>
      <c r="N369" s="161"/>
      <c r="O369" s="161"/>
      <c r="P369" s="161"/>
      <c r="Q369" s="161"/>
      <c r="R369" s="161"/>
      <c r="S369" s="161"/>
      <c r="T369" s="161"/>
      <c r="U369" s="161"/>
      <c r="V369" s="161"/>
      <c r="W369" s="161"/>
      <c r="X369" s="152"/>
      <c r="Y369" s="152"/>
      <c r="Z369" s="152"/>
      <c r="AA369" s="152"/>
      <c r="AB369" s="152"/>
      <c r="AC369" s="152"/>
      <c r="AD369" s="152"/>
      <c r="AE369" s="152"/>
      <c r="AF369" s="152"/>
      <c r="AG369" s="152" t="s">
        <v>299</v>
      </c>
      <c r="AH369" s="152">
        <v>0</v>
      </c>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c r="BD369" s="152"/>
      <c r="BE369" s="152"/>
      <c r="BF369" s="152"/>
      <c r="BG369" s="152"/>
      <c r="BH369" s="152"/>
    </row>
    <row r="370" spans="1:60" outlineLevel="1" x14ac:dyDescent="0.2">
      <c r="A370" s="159"/>
      <c r="B370" s="160"/>
      <c r="C370" s="194" t="s">
        <v>743</v>
      </c>
      <c r="D370" s="190"/>
      <c r="E370" s="191">
        <v>74</v>
      </c>
      <c r="F370" s="161"/>
      <c r="G370" s="161"/>
      <c r="H370" s="161"/>
      <c r="I370" s="161"/>
      <c r="J370" s="161"/>
      <c r="K370" s="161"/>
      <c r="L370" s="161"/>
      <c r="M370" s="161"/>
      <c r="N370" s="161"/>
      <c r="O370" s="161"/>
      <c r="P370" s="161"/>
      <c r="Q370" s="161"/>
      <c r="R370" s="161"/>
      <c r="S370" s="161"/>
      <c r="T370" s="161"/>
      <c r="U370" s="161"/>
      <c r="V370" s="161"/>
      <c r="W370" s="161"/>
      <c r="X370" s="152"/>
      <c r="Y370" s="152"/>
      <c r="Z370" s="152"/>
      <c r="AA370" s="152"/>
      <c r="AB370" s="152"/>
      <c r="AC370" s="152"/>
      <c r="AD370" s="152"/>
      <c r="AE370" s="152"/>
      <c r="AF370" s="152"/>
      <c r="AG370" s="152" t="s">
        <v>299</v>
      </c>
      <c r="AH370" s="152">
        <v>0</v>
      </c>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c r="BD370" s="152"/>
      <c r="BE370" s="152"/>
      <c r="BF370" s="152"/>
      <c r="BG370" s="152"/>
      <c r="BH370" s="152"/>
    </row>
    <row r="371" spans="1:60" outlineLevel="1" x14ac:dyDescent="0.2">
      <c r="A371" s="159"/>
      <c r="B371" s="160"/>
      <c r="C371" s="194" t="s">
        <v>746</v>
      </c>
      <c r="D371" s="190"/>
      <c r="E371" s="191"/>
      <c r="F371" s="161"/>
      <c r="G371" s="161"/>
      <c r="H371" s="161"/>
      <c r="I371" s="161"/>
      <c r="J371" s="161"/>
      <c r="K371" s="161"/>
      <c r="L371" s="161"/>
      <c r="M371" s="161"/>
      <c r="N371" s="161"/>
      <c r="O371" s="161"/>
      <c r="P371" s="161"/>
      <c r="Q371" s="161"/>
      <c r="R371" s="161"/>
      <c r="S371" s="161"/>
      <c r="T371" s="161"/>
      <c r="U371" s="161"/>
      <c r="V371" s="161"/>
      <c r="W371" s="161"/>
      <c r="X371" s="152"/>
      <c r="Y371" s="152"/>
      <c r="Z371" s="152"/>
      <c r="AA371" s="152"/>
      <c r="AB371" s="152"/>
      <c r="AC371" s="152"/>
      <c r="AD371" s="152"/>
      <c r="AE371" s="152"/>
      <c r="AF371" s="152"/>
      <c r="AG371" s="152" t="s">
        <v>299</v>
      </c>
      <c r="AH371" s="152">
        <v>0</v>
      </c>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c r="BD371" s="152"/>
      <c r="BE371" s="152"/>
      <c r="BF371" s="152"/>
      <c r="BG371" s="152"/>
      <c r="BH371" s="152"/>
    </row>
    <row r="372" spans="1:60" outlineLevel="1" x14ac:dyDescent="0.2">
      <c r="A372" s="159"/>
      <c r="B372" s="160"/>
      <c r="C372" s="194" t="s">
        <v>747</v>
      </c>
      <c r="D372" s="190"/>
      <c r="E372" s="191">
        <v>21</v>
      </c>
      <c r="F372" s="161"/>
      <c r="G372" s="161"/>
      <c r="H372" s="161"/>
      <c r="I372" s="161"/>
      <c r="J372" s="161"/>
      <c r="K372" s="161"/>
      <c r="L372" s="161"/>
      <c r="M372" s="161"/>
      <c r="N372" s="161"/>
      <c r="O372" s="161"/>
      <c r="P372" s="161"/>
      <c r="Q372" s="161"/>
      <c r="R372" s="161"/>
      <c r="S372" s="161"/>
      <c r="T372" s="161"/>
      <c r="U372" s="161"/>
      <c r="V372" s="161"/>
      <c r="W372" s="161"/>
      <c r="X372" s="152"/>
      <c r="Y372" s="152"/>
      <c r="Z372" s="152"/>
      <c r="AA372" s="152"/>
      <c r="AB372" s="152"/>
      <c r="AC372" s="152"/>
      <c r="AD372" s="152"/>
      <c r="AE372" s="152"/>
      <c r="AF372" s="152"/>
      <c r="AG372" s="152" t="s">
        <v>299</v>
      </c>
      <c r="AH372" s="152">
        <v>0</v>
      </c>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c r="BD372" s="152"/>
      <c r="BE372" s="152"/>
      <c r="BF372" s="152"/>
      <c r="BG372" s="152"/>
      <c r="BH372" s="152"/>
    </row>
    <row r="373" spans="1:60" outlineLevel="1" x14ac:dyDescent="0.2">
      <c r="A373" s="159"/>
      <c r="B373" s="160"/>
      <c r="C373" s="194" t="s">
        <v>748</v>
      </c>
      <c r="D373" s="190"/>
      <c r="E373" s="191"/>
      <c r="F373" s="161"/>
      <c r="G373" s="161"/>
      <c r="H373" s="161"/>
      <c r="I373" s="161"/>
      <c r="J373" s="161"/>
      <c r="K373" s="161"/>
      <c r="L373" s="161"/>
      <c r="M373" s="161"/>
      <c r="N373" s="161"/>
      <c r="O373" s="161"/>
      <c r="P373" s="161"/>
      <c r="Q373" s="161"/>
      <c r="R373" s="161"/>
      <c r="S373" s="161"/>
      <c r="T373" s="161"/>
      <c r="U373" s="161"/>
      <c r="V373" s="161"/>
      <c r="W373" s="161"/>
      <c r="X373" s="152"/>
      <c r="Y373" s="152"/>
      <c r="Z373" s="152"/>
      <c r="AA373" s="152"/>
      <c r="AB373" s="152"/>
      <c r="AC373" s="152"/>
      <c r="AD373" s="152"/>
      <c r="AE373" s="152"/>
      <c r="AF373" s="152"/>
      <c r="AG373" s="152" t="s">
        <v>299</v>
      </c>
      <c r="AH373" s="152">
        <v>0</v>
      </c>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c r="BD373" s="152"/>
      <c r="BE373" s="152"/>
      <c r="BF373" s="152"/>
      <c r="BG373" s="152"/>
      <c r="BH373" s="152"/>
    </row>
    <row r="374" spans="1:60" outlineLevel="1" x14ac:dyDescent="0.2">
      <c r="A374" s="159"/>
      <c r="B374" s="160"/>
      <c r="C374" s="194" t="s">
        <v>749</v>
      </c>
      <c r="D374" s="190"/>
      <c r="E374" s="191">
        <v>56</v>
      </c>
      <c r="F374" s="161"/>
      <c r="G374" s="161"/>
      <c r="H374" s="161"/>
      <c r="I374" s="161"/>
      <c r="J374" s="161"/>
      <c r="K374" s="161"/>
      <c r="L374" s="161"/>
      <c r="M374" s="161"/>
      <c r="N374" s="161"/>
      <c r="O374" s="161"/>
      <c r="P374" s="161"/>
      <c r="Q374" s="161"/>
      <c r="R374" s="161"/>
      <c r="S374" s="161"/>
      <c r="T374" s="161"/>
      <c r="U374" s="161"/>
      <c r="V374" s="161"/>
      <c r="W374" s="161"/>
      <c r="X374" s="152"/>
      <c r="Y374" s="152"/>
      <c r="Z374" s="152"/>
      <c r="AA374" s="152"/>
      <c r="AB374" s="152"/>
      <c r="AC374" s="152"/>
      <c r="AD374" s="152"/>
      <c r="AE374" s="152"/>
      <c r="AF374" s="152"/>
      <c r="AG374" s="152" t="s">
        <v>299</v>
      </c>
      <c r="AH374" s="152">
        <v>0</v>
      </c>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c r="BD374" s="152"/>
      <c r="BE374" s="152"/>
      <c r="BF374" s="152"/>
      <c r="BG374" s="152"/>
      <c r="BH374" s="152"/>
    </row>
    <row r="375" spans="1:60" ht="33.75" outlineLevel="1" x14ac:dyDescent="0.2">
      <c r="A375" s="169">
        <v>42</v>
      </c>
      <c r="B375" s="170" t="s">
        <v>758</v>
      </c>
      <c r="C375" s="186" t="s">
        <v>759</v>
      </c>
      <c r="D375" s="171" t="s">
        <v>760</v>
      </c>
      <c r="E375" s="172">
        <v>5</v>
      </c>
      <c r="F375" s="173"/>
      <c r="G375" s="174">
        <f>ROUND(E375*F375,2)</f>
        <v>0</v>
      </c>
      <c r="H375" s="173"/>
      <c r="I375" s="174">
        <f>ROUND(E375*H375,2)</f>
        <v>0</v>
      </c>
      <c r="J375" s="173"/>
      <c r="K375" s="174">
        <f>ROUND(E375*J375,2)</f>
        <v>0</v>
      </c>
      <c r="L375" s="174">
        <v>21</v>
      </c>
      <c r="M375" s="174">
        <f>G375*(1+L375/100)</f>
        <v>0</v>
      </c>
      <c r="N375" s="174">
        <v>1.7000000000000001E-4</v>
      </c>
      <c r="O375" s="174">
        <f>ROUND(E375*N375,2)</f>
        <v>0</v>
      </c>
      <c r="P375" s="174">
        <v>0</v>
      </c>
      <c r="Q375" s="174">
        <f>ROUND(E375*P375,2)</f>
        <v>0</v>
      </c>
      <c r="R375" s="174" t="s">
        <v>529</v>
      </c>
      <c r="S375" s="174" t="s">
        <v>261</v>
      </c>
      <c r="T375" s="175" t="s">
        <v>261</v>
      </c>
      <c r="U375" s="161">
        <v>7.1</v>
      </c>
      <c r="V375" s="161">
        <f>ROUND(E375*U375,2)</f>
        <v>35.5</v>
      </c>
      <c r="W375" s="161"/>
      <c r="X375" s="152"/>
      <c r="Y375" s="152"/>
      <c r="Z375" s="152"/>
      <c r="AA375" s="152"/>
      <c r="AB375" s="152"/>
      <c r="AC375" s="152"/>
      <c r="AD375" s="152"/>
      <c r="AE375" s="152"/>
      <c r="AF375" s="152"/>
      <c r="AG375" s="152" t="s">
        <v>295</v>
      </c>
      <c r="AH375" s="152"/>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c r="BD375" s="152"/>
      <c r="BE375" s="152"/>
      <c r="BF375" s="152"/>
      <c r="BG375" s="152"/>
      <c r="BH375" s="152"/>
    </row>
    <row r="376" spans="1:60" outlineLevel="1" x14ac:dyDescent="0.2">
      <c r="A376" s="159"/>
      <c r="B376" s="160"/>
      <c r="C376" s="254" t="s">
        <v>757</v>
      </c>
      <c r="D376" s="255"/>
      <c r="E376" s="255"/>
      <c r="F376" s="255"/>
      <c r="G376" s="255"/>
      <c r="H376" s="161"/>
      <c r="I376" s="161"/>
      <c r="J376" s="161"/>
      <c r="K376" s="161"/>
      <c r="L376" s="161"/>
      <c r="M376" s="161"/>
      <c r="N376" s="161"/>
      <c r="O376" s="161"/>
      <c r="P376" s="161"/>
      <c r="Q376" s="161"/>
      <c r="R376" s="161"/>
      <c r="S376" s="161"/>
      <c r="T376" s="161"/>
      <c r="U376" s="161"/>
      <c r="V376" s="161"/>
      <c r="W376" s="161"/>
      <c r="X376" s="152"/>
      <c r="Y376" s="152"/>
      <c r="Z376" s="152"/>
      <c r="AA376" s="152"/>
      <c r="AB376" s="152"/>
      <c r="AC376" s="152"/>
      <c r="AD376" s="152"/>
      <c r="AE376" s="152"/>
      <c r="AF376" s="152"/>
      <c r="AG376" s="152" t="s">
        <v>297</v>
      </c>
      <c r="AH376" s="152"/>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c r="BD376" s="152"/>
      <c r="BE376" s="152"/>
      <c r="BF376" s="152"/>
      <c r="BG376" s="152"/>
      <c r="BH376" s="152"/>
    </row>
    <row r="377" spans="1:60" outlineLevel="1" x14ac:dyDescent="0.2">
      <c r="A377" s="169">
        <v>43</v>
      </c>
      <c r="B377" s="170" t="s">
        <v>761</v>
      </c>
      <c r="C377" s="186" t="s">
        <v>762</v>
      </c>
      <c r="D377" s="171" t="s">
        <v>305</v>
      </c>
      <c r="E377" s="172">
        <v>5</v>
      </c>
      <c r="F377" s="173"/>
      <c r="G377" s="174">
        <f>ROUND(E377*F377,2)</f>
        <v>0</v>
      </c>
      <c r="H377" s="173"/>
      <c r="I377" s="174">
        <f>ROUND(E377*H377,2)</f>
        <v>0</v>
      </c>
      <c r="J377" s="173"/>
      <c r="K377" s="174">
        <f>ROUND(E377*J377,2)</f>
        <v>0</v>
      </c>
      <c r="L377" s="174">
        <v>21</v>
      </c>
      <c r="M377" s="174">
        <f>G377*(1+L377/100)</f>
        <v>0</v>
      </c>
      <c r="N377" s="174">
        <v>2.5249999999999999</v>
      </c>
      <c r="O377" s="174">
        <f>ROUND(E377*N377,2)</f>
        <v>12.63</v>
      </c>
      <c r="P377" s="174">
        <v>0</v>
      </c>
      <c r="Q377" s="174">
        <f>ROUND(E377*P377,2)</f>
        <v>0</v>
      </c>
      <c r="R377" s="174" t="s">
        <v>529</v>
      </c>
      <c r="S377" s="174" t="s">
        <v>261</v>
      </c>
      <c r="T377" s="175" t="s">
        <v>261</v>
      </c>
      <c r="U377" s="161">
        <v>1.3029999999999999</v>
      </c>
      <c r="V377" s="161">
        <f>ROUND(E377*U377,2)</f>
        <v>6.52</v>
      </c>
      <c r="W377" s="161"/>
      <c r="X377" s="152"/>
      <c r="Y377" s="152"/>
      <c r="Z377" s="152"/>
      <c r="AA377" s="152"/>
      <c r="AB377" s="152"/>
      <c r="AC377" s="152"/>
      <c r="AD377" s="152"/>
      <c r="AE377" s="152"/>
      <c r="AF377" s="152"/>
      <c r="AG377" s="152" t="s">
        <v>295</v>
      </c>
      <c r="AH377" s="152"/>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c r="BD377" s="152"/>
      <c r="BE377" s="152"/>
      <c r="BF377" s="152"/>
      <c r="BG377" s="152"/>
      <c r="BH377" s="152"/>
    </row>
    <row r="378" spans="1:60" outlineLevel="1" x14ac:dyDescent="0.2">
      <c r="A378" s="159"/>
      <c r="B378" s="160"/>
      <c r="C378" s="254" t="s">
        <v>763</v>
      </c>
      <c r="D378" s="255"/>
      <c r="E378" s="255"/>
      <c r="F378" s="255"/>
      <c r="G378" s="255"/>
      <c r="H378" s="161"/>
      <c r="I378" s="161"/>
      <c r="J378" s="161"/>
      <c r="K378" s="161"/>
      <c r="L378" s="161"/>
      <c r="M378" s="161"/>
      <c r="N378" s="161"/>
      <c r="O378" s="161"/>
      <c r="P378" s="161"/>
      <c r="Q378" s="161"/>
      <c r="R378" s="161"/>
      <c r="S378" s="161"/>
      <c r="T378" s="161"/>
      <c r="U378" s="161"/>
      <c r="V378" s="161"/>
      <c r="W378" s="161"/>
      <c r="X378" s="152"/>
      <c r="Y378" s="152"/>
      <c r="Z378" s="152"/>
      <c r="AA378" s="152"/>
      <c r="AB378" s="152"/>
      <c r="AC378" s="152"/>
      <c r="AD378" s="152"/>
      <c r="AE378" s="152"/>
      <c r="AF378" s="152"/>
      <c r="AG378" s="152" t="s">
        <v>297</v>
      </c>
      <c r="AH378" s="152"/>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c r="BD378" s="152"/>
      <c r="BE378" s="152"/>
      <c r="BF378" s="152"/>
      <c r="BG378" s="152"/>
      <c r="BH378" s="152"/>
    </row>
    <row r="379" spans="1:60" outlineLevel="1" x14ac:dyDescent="0.2">
      <c r="A379" s="159"/>
      <c r="B379" s="160"/>
      <c r="C379" s="194" t="s">
        <v>764</v>
      </c>
      <c r="D379" s="190"/>
      <c r="E379" s="191"/>
      <c r="F379" s="161"/>
      <c r="G379" s="161"/>
      <c r="H379" s="161"/>
      <c r="I379" s="161"/>
      <c r="J379" s="161"/>
      <c r="K379" s="161"/>
      <c r="L379" s="161"/>
      <c r="M379" s="161"/>
      <c r="N379" s="161"/>
      <c r="O379" s="161"/>
      <c r="P379" s="161"/>
      <c r="Q379" s="161"/>
      <c r="R379" s="161"/>
      <c r="S379" s="161"/>
      <c r="T379" s="161"/>
      <c r="U379" s="161"/>
      <c r="V379" s="161"/>
      <c r="W379" s="161"/>
      <c r="X379" s="152"/>
      <c r="Y379" s="152"/>
      <c r="Z379" s="152"/>
      <c r="AA379" s="152"/>
      <c r="AB379" s="152"/>
      <c r="AC379" s="152"/>
      <c r="AD379" s="152"/>
      <c r="AE379" s="152"/>
      <c r="AF379" s="152"/>
      <c r="AG379" s="152" t="s">
        <v>299</v>
      </c>
      <c r="AH379" s="152">
        <v>0</v>
      </c>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c r="BD379" s="152"/>
      <c r="BE379" s="152"/>
      <c r="BF379" s="152"/>
      <c r="BG379" s="152"/>
      <c r="BH379" s="152"/>
    </row>
    <row r="380" spans="1:60" outlineLevel="1" x14ac:dyDescent="0.2">
      <c r="A380" s="159"/>
      <c r="B380" s="160"/>
      <c r="C380" s="194" t="s">
        <v>765</v>
      </c>
      <c r="D380" s="190"/>
      <c r="E380" s="191">
        <v>2</v>
      </c>
      <c r="F380" s="161"/>
      <c r="G380" s="161"/>
      <c r="H380" s="161"/>
      <c r="I380" s="161"/>
      <c r="J380" s="161"/>
      <c r="K380" s="161"/>
      <c r="L380" s="161"/>
      <c r="M380" s="161"/>
      <c r="N380" s="161"/>
      <c r="O380" s="161"/>
      <c r="P380" s="161"/>
      <c r="Q380" s="161"/>
      <c r="R380" s="161"/>
      <c r="S380" s="161"/>
      <c r="T380" s="161"/>
      <c r="U380" s="161"/>
      <c r="V380" s="161"/>
      <c r="W380" s="161"/>
      <c r="X380" s="152"/>
      <c r="Y380" s="152"/>
      <c r="Z380" s="152"/>
      <c r="AA380" s="152"/>
      <c r="AB380" s="152"/>
      <c r="AC380" s="152"/>
      <c r="AD380" s="152"/>
      <c r="AE380" s="152"/>
      <c r="AF380" s="152"/>
      <c r="AG380" s="152" t="s">
        <v>299</v>
      </c>
      <c r="AH380" s="152">
        <v>0</v>
      </c>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c r="BD380" s="152"/>
      <c r="BE380" s="152"/>
      <c r="BF380" s="152"/>
      <c r="BG380" s="152"/>
      <c r="BH380" s="152"/>
    </row>
    <row r="381" spans="1:60" outlineLevel="1" x14ac:dyDescent="0.2">
      <c r="A381" s="159"/>
      <c r="B381" s="160"/>
      <c r="C381" s="194" t="s">
        <v>766</v>
      </c>
      <c r="D381" s="190"/>
      <c r="E381" s="191"/>
      <c r="F381" s="161"/>
      <c r="G381" s="161"/>
      <c r="H381" s="161"/>
      <c r="I381" s="161"/>
      <c r="J381" s="161"/>
      <c r="K381" s="161"/>
      <c r="L381" s="161"/>
      <c r="M381" s="161"/>
      <c r="N381" s="161"/>
      <c r="O381" s="161"/>
      <c r="P381" s="161"/>
      <c r="Q381" s="161"/>
      <c r="R381" s="161"/>
      <c r="S381" s="161"/>
      <c r="T381" s="161"/>
      <c r="U381" s="161"/>
      <c r="V381" s="161"/>
      <c r="W381" s="161"/>
      <c r="X381" s="152"/>
      <c r="Y381" s="152"/>
      <c r="Z381" s="152"/>
      <c r="AA381" s="152"/>
      <c r="AB381" s="152"/>
      <c r="AC381" s="152"/>
      <c r="AD381" s="152"/>
      <c r="AE381" s="152"/>
      <c r="AF381" s="152"/>
      <c r="AG381" s="152" t="s">
        <v>299</v>
      </c>
      <c r="AH381" s="152">
        <v>0</v>
      </c>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c r="BD381" s="152"/>
      <c r="BE381" s="152"/>
      <c r="BF381" s="152"/>
      <c r="BG381" s="152"/>
      <c r="BH381" s="152"/>
    </row>
    <row r="382" spans="1:60" outlineLevel="1" x14ac:dyDescent="0.2">
      <c r="A382" s="159"/>
      <c r="B382" s="160"/>
      <c r="C382" s="194" t="s">
        <v>713</v>
      </c>
      <c r="D382" s="190"/>
      <c r="E382" s="191"/>
      <c r="F382" s="161"/>
      <c r="G382" s="161"/>
      <c r="H382" s="161"/>
      <c r="I382" s="161"/>
      <c r="J382" s="161"/>
      <c r="K382" s="161"/>
      <c r="L382" s="161"/>
      <c r="M382" s="161"/>
      <c r="N382" s="161"/>
      <c r="O382" s="161"/>
      <c r="P382" s="161"/>
      <c r="Q382" s="161"/>
      <c r="R382" s="161"/>
      <c r="S382" s="161"/>
      <c r="T382" s="161"/>
      <c r="U382" s="161"/>
      <c r="V382" s="161"/>
      <c r="W382" s="161"/>
      <c r="X382" s="152"/>
      <c r="Y382" s="152"/>
      <c r="Z382" s="152"/>
      <c r="AA382" s="152"/>
      <c r="AB382" s="152"/>
      <c r="AC382" s="152"/>
      <c r="AD382" s="152"/>
      <c r="AE382" s="152"/>
      <c r="AF382" s="152"/>
      <c r="AG382" s="152" t="s">
        <v>299</v>
      </c>
      <c r="AH382" s="152">
        <v>0</v>
      </c>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c r="BD382" s="152"/>
      <c r="BE382" s="152"/>
      <c r="BF382" s="152"/>
      <c r="BG382" s="152"/>
      <c r="BH382" s="152"/>
    </row>
    <row r="383" spans="1:60" outlineLevel="1" x14ac:dyDescent="0.2">
      <c r="A383" s="159"/>
      <c r="B383" s="160"/>
      <c r="C383" s="194" t="s">
        <v>767</v>
      </c>
      <c r="D383" s="190"/>
      <c r="E383" s="191">
        <v>3</v>
      </c>
      <c r="F383" s="161"/>
      <c r="G383" s="161"/>
      <c r="H383" s="161"/>
      <c r="I383" s="161"/>
      <c r="J383" s="161"/>
      <c r="K383" s="161"/>
      <c r="L383" s="161"/>
      <c r="M383" s="161"/>
      <c r="N383" s="161"/>
      <c r="O383" s="161"/>
      <c r="P383" s="161"/>
      <c r="Q383" s="161"/>
      <c r="R383" s="161"/>
      <c r="S383" s="161"/>
      <c r="T383" s="161"/>
      <c r="U383" s="161"/>
      <c r="V383" s="161"/>
      <c r="W383" s="161"/>
      <c r="X383" s="152"/>
      <c r="Y383" s="152"/>
      <c r="Z383" s="152"/>
      <c r="AA383" s="152"/>
      <c r="AB383" s="152"/>
      <c r="AC383" s="152"/>
      <c r="AD383" s="152"/>
      <c r="AE383" s="152"/>
      <c r="AF383" s="152"/>
      <c r="AG383" s="152" t="s">
        <v>299</v>
      </c>
      <c r="AH383" s="152">
        <v>0</v>
      </c>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c r="BD383" s="152"/>
      <c r="BE383" s="152"/>
      <c r="BF383" s="152"/>
      <c r="BG383" s="152"/>
      <c r="BH383" s="152"/>
    </row>
    <row r="384" spans="1:60" outlineLevel="1" x14ac:dyDescent="0.2">
      <c r="A384" s="169">
        <v>44</v>
      </c>
      <c r="B384" s="170" t="s">
        <v>768</v>
      </c>
      <c r="C384" s="186" t="s">
        <v>769</v>
      </c>
      <c r="D384" s="171" t="s">
        <v>293</v>
      </c>
      <c r="E384" s="172">
        <v>5</v>
      </c>
      <c r="F384" s="173"/>
      <c r="G384" s="174">
        <f>ROUND(E384*F384,2)</f>
        <v>0</v>
      </c>
      <c r="H384" s="173"/>
      <c r="I384" s="174">
        <f>ROUND(E384*H384,2)</f>
        <v>0</v>
      </c>
      <c r="J384" s="173"/>
      <c r="K384" s="174">
        <f>ROUND(E384*J384,2)</f>
        <v>0</v>
      </c>
      <c r="L384" s="174">
        <v>21</v>
      </c>
      <c r="M384" s="174">
        <f>G384*(1+L384/100)</f>
        <v>0</v>
      </c>
      <c r="N384" s="174">
        <v>4.1799999999999997E-3</v>
      </c>
      <c r="O384" s="174">
        <f>ROUND(E384*N384,2)</f>
        <v>0.02</v>
      </c>
      <c r="P384" s="174">
        <v>0</v>
      </c>
      <c r="Q384" s="174">
        <f>ROUND(E384*P384,2)</f>
        <v>0</v>
      </c>
      <c r="R384" s="174" t="s">
        <v>529</v>
      </c>
      <c r="S384" s="174" t="s">
        <v>261</v>
      </c>
      <c r="T384" s="175" t="s">
        <v>261</v>
      </c>
      <c r="U384" s="161">
        <v>0.96299999999999997</v>
      </c>
      <c r="V384" s="161">
        <f>ROUND(E384*U384,2)</f>
        <v>4.82</v>
      </c>
      <c r="W384" s="161"/>
      <c r="X384" s="152"/>
      <c r="Y384" s="152"/>
      <c r="Z384" s="152"/>
      <c r="AA384" s="152"/>
      <c r="AB384" s="152"/>
      <c r="AC384" s="152"/>
      <c r="AD384" s="152"/>
      <c r="AE384" s="152"/>
      <c r="AF384" s="152"/>
      <c r="AG384" s="152" t="s">
        <v>295</v>
      </c>
      <c r="AH384" s="152"/>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c r="BD384" s="152"/>
      <c r="BE384" s="152"/>
      <c r="BF384" s="152"/>
      <c r="BG384" s="152"/>
      <c r="BH384" s="152"/>
    </row>
    <row r="385" spans="1:60" outlineLevel="1" x14ac:dyDescent="0.2">
      <c r="A385" s="159"/>
      <c r="B385" s="160"/>
      <c r="C385" s="194" t="s">
        <v>764</v>
      </c>
      <c r="D385" s="190"/>
      <c r="E385" s="191"/>
      <c r="F385" s="161"/>
      <c r="G385" s="161"/>
      <c r="H385" s="161"/>
      <c r="I385" s="161"/>
      <c r="J385" s="161"/>
      <c r="K385" s="161"/>
      <c r="L385" s="161"/>
      <c r="M385" s="161"/>
      <c r="N385" s="161"/>
      <c r="O385" s="161"/>
      <c r="P385" s="161"/>
      <c r="Q385" s="161"/>
      <c r="R385" s="161"/>
      <c r="S385" s="161"/>
      <c r="T385" s="161"/>
      <c r="U385" s="161"/>
      <c r="V385" s="161"/>
      <c r="W385" s="161"/>
      <c r="X385" s="152"/>
      <c r="Y385" s="152"/>
      <c r="Z385" s="152"/>
      <c r="AA385" s="152"/>
      <c r="AB385" s="152"/>
      <c r="AC385" s="152"/>
      <c r="AD385" s="152"/>
      <c r="AE385" s="152"/>
      <c r="AF385" s="152"/>
      <c r="AG385" s="152" t="s">
        <v>299</v>
      </c>
      <c r="AH385" s="152">
        <v>0</v>
      </c>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c r="BD385" s="152"/>
      <c r="BE385" s="152"/>
      <c r="BF385" s="152"/>
      <c r="BG385" s="152"/>
      <c r="BH385" s="152"/>
    </row>
    <row r="386" spans="1:60" outlineLevel="1" x14ac:dyDescent="0.2">
      <c r="A386" s="159"/>
      <c r="B386" s="160"/>
      <c r="C386" s="194" t="s">
        <v>765</v>
      </c>
      <c r="D386" s="190"/>
      <c r="E386" s="191">
        <v>2</v>
      </c>
      <c r="F386" s="161"/>
      <c r="G386" s="161"/>
      <c r="H386" s="161"/>
      <c r="I386" s="161"/>
      <c r="J386" s="161"/>
      <c r="K386" s="161"/>
      <c r="L386" s="161"/>
      <c r="M386" s="161"/>
      <c r="N386" s="161"/>
      <c r="O386" s="161"/>
      <c r="P386" s="161"/>
      <c r="Q386" s="161"/>
      <c r="R386" s="161"/>
      <c r="S386" s="161"/>
      <c r="T386" s="161"/>
      <c r="U386" s="161"/>
      <c r="V386" s="161"/>
      <c r="W386" s="161"/>
      <c r="X386" s="152"/>
      <c r="Y386" s="152"/>
      <c r="Z386" s="152"/>
      <c r="AA386" s="152"/>
      <c r="AB386" s="152"/>
      <c r="AC386" s="152"/>
      <c r="AD386" s="152"/>
      <c r="AE386" s="152"/>
      <c r="AF386" s="152"/>
      <c r="AG386" s="152" t="s">
        <v>299</v>
      </c>
      <c r="AH386" s="152">
        <v>0</v>
      </c>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c r="BD386" s="152"/>
      <c r="BE386" s="152"/>
      <c r="BF386" s="152"/>
      <c r="BG386" s="152"/>
      <c r="BH386" s="152"/>
    </row>
    <row r="387" spans="1:60" outlineLevel="1" x14ac:dyDescent="0.2">
      <c r="A387" s="159"/>
      <c r="B387" s="160"/>
      <c r="C387" s="194" t="s">
        <v>766</v>
      </c>
      <c r="D387" s="190"/>
      <c r="E387" s="191"/>
      <c r="F387" s="161"/>
      <c r="G387" s="161"/>
      <c r="H387" s="161"/>
      <c r="I387" s="161"/>
      <c r="J387" s="161"/>
      <c r="K387" s="161"/>
      <c r="L387" s="161"/>
      <c r="M387" s="161"/>
      <c r="N387" s="161"/>
      <c r="O387" s="161"/>
      <c r="P387" s="161"/>
      <c r="Q387" s="161"/>
      <c r="R387" s="161"/>
      <c r="S387" s="161"/>
      <c r="T387" s="161"/>
      <c r="U387" s="161"/>
      <c r="V387" s="161"/>
      <c r="W387" s="161"/>
      <c r="X387" s="152"/>
      <c r="Y387" s="152"/>
      <c r="Z387" s="152"/>
      <c r="AA387" s="152"/>
      <c r="AB387" s="152"/>
      <c r="AC387" s="152"/>
      <c r="AD387" s="152"/>
      <c r="AE387" s="152"/>
      <c r="AF387" s="152"/>
      <c r="AG387" s="152" t="s">
        <v>299</v>
      </c>
      <c r="AH387" s="152">
        <v>0</v>
      </c>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c r="BD387" s="152"/>
      <c r="BE387" s="152"/>
      <c r="BF387" s="152"/>
      <c r="BG387" s="152"/>
      <c r="BH387" s="152"/>
    </row>
    <row r="388" spans="1:60" outlineLevel="1" x14ac:dyDescent="0.2">
      <c r="A388" s="159"/>
      <c r="B388" s="160"/>
      <c r="C388" s="194" t="s">
        <v>713</v>
      </c>
      <c r="D388" s="190"/>
      <c r="E388" s="191"/>
      <c r="F388" s="161"/>
      <c r="G388" s="161"/>
      <c r="H388" s="161"/>
      <c r="I388" s="161"/>
      <c r="J388" s="161"/>
      <c r="K388" s="161"/>
      <c r="L388" s="161"/>
      <c r="M388" s="161"/>
      <c r="N388" s="161"/>
      <c r="O388" s="161"/>
      <c r="P388" s="161"/>
      <c r="Q388" s="161"/>
      <c r="R388" s="161"/>
      <c r="S388" s="161"/>
      <c r="T388" s="161"/>
      <c r="U388" s="161"/>
      <c r="V388" s="161"/>
      <c r="W388" s="161"/>
      <c r="X388" s="152"/>
      <c r="Y388" s="152"/>
      <c r="Z388" s="152"/>
      <c r="AA388" s="152"/>
      <c r="AB388" s="152"/>
      <c r="AC388" s="152"/>
      <c r="AD388" s="152"/>
      <c r="AE388" s="152"/>
      <c r="AF388" s="152"/>
      <c r="AG388" s="152" t="s">
        <v>299</v>
      </c>
      <c r="AH388" s="152">
        <v>0</v>
      </c>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c r="BD388" s="152"/>
      <c r="BE388" s="152"/>
      <c r="BF388" s="152"/>
      <c r="BG388" s="152"/>
      <c r="BH388" s="152"/>
    </row>
    <row r="389" spans="1:60" outlineLevel="1" x14ac:dyDescent="0.2">
      <c r="A389" s="159"/>
      <c r="B389" s="160"/>
      <c r="C389" s="194" t="s">
        <v>767</v>
      </c>
      <c r="D389" s="190"/>
      <c r="E389" s="191">
        <v>3</v>
      </c>
      <c r="F389" s="161"/>
      <c r="G389" s="161"/>
      <c r="H389" s="161"/>
      <c r="I389" s="161"/>
      <c r="J389" s="161"/>
      <c r="K389" s="161"/>
      <c r="L389" s="161"/>
      <c r="M389" s="161"/>
      <c r="N389" s="161"/>
      <c r="O389" s="161"/>
      <c r="P389" s="161"/>
      <c r="Q389" s="161"/>
      <c r="R389" s="161"/>
      <c r="S389" s="161"/>
      <c r="T389" s="161"/>
      <c r="U389" s="161"/>
      <c r="V389" s="161"/>
      <c r="W389" s="161"/>
      <c r="X389" s="152"/>
      <c r="Y389" s="152"/>
      <c r="Z389" s="152"/>
      <c r="AA389" s="152"/>
      <c r="AB389" s="152"/>
      <c r="AC389" s="152"/>
      <c r="AD389" s="152"/>
      <c r="AE389" s="152"/>
      <c r="AF389" s="152"/>
      <c r="AG389" s="152" t="s">
        <v>299</v>
      </c>
      <c r="AH389" s="152">
        <v>0</v>
      </c>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c r="BD389" s="152"/>
      <c r="BE389" s="152"/>
      <c r="BF389" s="152"/>
      <c r="BG389" s="152"/>
      <c r="BH389" s="152"/>
    </row>
    <row r="390" spans="1:60" ht="22.5" outlineLevel="1" x14ac:dyDescent="0.2">
      <c r="A390" s="169">
        <v>45</v>
      </c>
      <c r="B390" s="170" t="s">
        <v>770</v>
      </c>
      <c r="C390" s="186" t="s">
        <v>771</v>
      </c>
      <c r="D390" s="171" t="s">
        <v>446</v>
      </c>
      <c r="E390" s="172">
        <v>3</v>
      </c>
      <c r="F390" s="173"/>
      <c r="G390" s="174">
        <f>ROUND(E390*F390,2)</f>
        <v>0</v>
      </c>
      <c r="H390" s="173"/>
      <c r="I390" s="174">
        <f>ROUND(E390*H390,2)</f>
        <v>0</v>
      </c>
      <c r="J390" s="173"/>
      <c r="K390" s="174">
        <f>ROUND(E390*J390,2)</f>
        <v>0</v>
      </c>
      <c r="L390" s="174">
        <v>21</v>
      </c>
      <c r="M390" s="174">
        <f>G390*(1+L390/100)</f>
        <v>0</v>
      </c>
      <c r="N390" s="174">
        <v>0.79342000000000001</v>
      </c>
      <c r="O390" s="174">
        <f>ROUND(E390*N390,2)</f>
        <v>2.38</v>
      </c>
      <c r="P390" s="174">
        <v>0</v>
      </c>
      <c r="Q390" s="174">
        <f>ROUND(E390*P390,2)</f>
        <v>0</v>
      </c>
      <c r="R390" s="174" t="s">
        <v>772</v>
      </c>
      <c r="S390" s="174" t="s">
        <v>261</v>
      </c>
      <c r="T390" s="175" t="s">
        <v>261</v>
      </c>
      <c r="U390" s="161">
        <v>11.489319999999999</v>
      </c>
      <c r="V390" s="161">
        <f>ROUND(E390*U390,2)</f>
        <v>34.47</v>
      </c>
      <c r="W390" s="161"/>
      <c r="X390" s="152"/>
      <c r="Y390" s="152"/>
      <c r="Z390" s="152"/>
      <c r="AA390" s="152"/>
      <c r="AB390" s="152"/>
      <c r="AC390" s="152"/>
      <c r="AD390" s="152"/>
      <c r="AE390" s="152"/>
      <c r="AF390" s="152"/>
      <c r="AG390" s="152" t="s">
        <v>773</v>
      </c>
      <c r="AH390" s="152"/>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c r="BD390" s="152"/>
      <c r="BE390" s="152"/>
      <c r="BF390" s="152"/>
      <c r="BG390" s="152"/>
      <c r="BH390" s="152"/>
    </row>
    <row r="391" spans="1:60" ht="22.5" outlineLevel="1" x14ac:dyDescent="0.2">
      <c r="A391" s="159"/>
      <c r="B391" s="160"/>
      <c r="C391" s="254" t="s">
        <v>774</v>
      </c>
      <c r="D391" s="255"/>
      <c r="E391" s="255"/>
      <c r="F391" s="255"/>
      <c r="G391" s="255"/>
      <c r="H391" s="161"/>
      <c r="I391" s="161"/>
      <c r="J391" s="161"/>
      <c r="K391" s="161"/>
      <c r="L391" s="161"/>
      <c r="M391" s="161"/>
      <c r="N391" s="161"/>
      <c r="O391" s="161"/>
      <c r="P391" s="161"/>
      <c r="Q391" s="161"/>
      <c r="R391" s="161"/>
      <c r="S391" s="161"/>
      <c r="T391" s="161"/>
      <c r="U391" s="161"/>
      <c r="V391" s="161"/>
      <c r="W391" s="161"/>
      <c r="X391" s="152"/>
      <c r="Y391" s="152"/>
      <c r="Z391" s="152"/>
      <c r="AA391" s="152"/>
      <c r="AB391" s="152"/>
      <c r="AC391" s="152"/>
      <c r="AD391" s="152"/>
      <c r="AE391" s="152"/>
      <c r="AF391" s="152"/>
      <c r="AG391" s="152" t="s">
        <v>297</v>
      </c>
      <c r="AH391" s="152"/>
      <c r="AI391" s="152"/>
      <c r="AJ391" s="152"/>
      <c r="AK391" s="152"/>
      <c r="AL391" s="152"/>
      <c r="AM391" s="152"/>
      <c r="AN391" s="152"/>
      <c r="AO391" s="152"/>
      <c r="AP391" s="152"/>
      <c r="AQ391" s="152"/>
      <c r="AR391" s="152"/>
      <c r="AS391" s="152"/>
      <c r="AT391" s="152"/>
      <c r="AU391" s="152"/>
      <c r="AV391" s="152"/>
      <c r="AW391" s="152"/>
      <c r="AX391" s="152"/>
      <c r="AY391" s="152"/>
      <c r="AZ391" s="152"/>
      <c r="BA391" s="197" t="str">
        <f>C391</f>
        <v>kanalizační, obložením dna betonem C 25/30 z cementu portlandského nebo struskoportlandského, podkladní prstenec z prostého betonu C -/7,5 pod poklop do výšky 10 cm, dodávka a osazení poklopu litinového kruhového včetně rámu.</v>
      </c>
      <c r="BB391" s="152"/>
      <c r="BC391" s="152"/>
      <c r="BD391" s="152"/>
      <c r="BE391" s="152"/>
      <c r="BF391" s="152"/>
      <c r="BG391" s="152"/>
      <c r="BH391" s="152"/>
    </row>
    <row r="392" spans="1:60" outlineLevel="1" x14ac:dyDescent="0.2">
      <c r="A392" s="159"/>
      <c r="B392" s="160"/>
      <c r="C392" s="194" t="s">
        <v>775</v>
      </c>
      <c r="D392" s="190"/>
      <c r="E392" s="191"/>
      <c r="F392" s="161"/>
      <c r="G392" s="161"/>
      <c r="H392" s="161"/>
      <c r="I392" s="161"/>
      <c r="J392" s="161"/>
      <c r="K392" s="161"/>
      <c r="L392" s="161"/>
      <c r="M392" s="161"/>
      <c r="N392" s="161"/>
      <c r="O392" s="161"/>
      <c r="P392" s="161"/>
      <c r="Q392" s="161"/>
      <c r="R392" s="161"/>
      <c r="S392" s="161"/>
      <c r="T392" s="161"/>
      <c r="U392" s="161"/>
      <c r="V392" s="161"/>
      <c r="W392" s="161"/>
      <c r="X392" s="152"/>
      <c r="Y392" s="152"/>
      <c r="Z392" s="152"/>
      <c r="AA392" s="152"/>
      <c r="AB392" s="152"/>
      <c r="AC392" s="152"/>
      <c r="AD392" s="152"/>
      <c r="AE392" s="152"/>
      <c r="AF392" s="152"/>
      <c r="AG392" s="152" t="s">
        <v>299</v>
      </c>
      <c r="AH392" s="152">
        <v>0</v>
      </c>
      <c r="AI392" s="152"/>
      <c r="AJ392" s="152"/>
      <c r="AK392" s="152"/>
      <c r="AL392" s="152"/>
      <c r="AM392" s="152"/>
      <c r="AN392" s="152"/>
      <c r="AO392" s="152"/>
      <c r="AP392" s="152"/>
      <c r="AQ392" s="152"/>
      <c r="AR392" s="152"/>
      <c r="AS392" s="152"/>
      <c r="AT392" s="152"/>
      <c r="AU392" s="152"/>
      <c r="AV392" s="152"/>
      <c r="AW392" s="152"/>
      <c r="AX392" s="152"/>
      <c r="AY392" s="152"/>
      <c r="AZ392" s="152"/>
      <c r="BA392" s="152"/>
      <c r="BB392" s="152"/>
      <c r="BC392" s="152"/>
      <c r="BD392" s="152"/>
      <c r="BE392" s="152"/>
      <c r="BF392" s="152"/>
      <c r="BG392" s="152"/>
      <c r="BH392" s="152"/>
    </row>
    <row r="393" spans="1:60" outlineLevel="1" x14ac:dyDescent="0.2">
      <c r="A393" s="159"/>
      <c r="B393" s="160"/>
      <c r="C393" s="194" t="s">
        <v>776</v>
      </c>
      <c r="D393" s="190"/>
      <c r="E393" s="191"/>
      <c r="F393" s="161"/>
      <c r="G393" s="161"/>
      <c r="H393" s="161"/>
      <c r="I393" s="161"/>
      <c r="J393" s="161"/>
      <c r="K393" s="161"/>
      <c r="L393" s="161"/>
      <c r="M393" s="161"/>
      <c r="N393" s="161"/>
      <c r="O393" s="161"/>
      <c r="P393" s="161"/>
      <c r="Q393" s="161"/>
      <c r="R393" s="161"/>
      <c r="S393" s="161"/>
      <c r="T393" s="161"/>
      <c r="U393" s="161"/>
      <c r="V393" s="161"/>
      <c r="W393" s="161"/>
      <c r="X393" s="152"/>
      <c r="Y393" s="152"/>
      <c r="Z393" s="152"/>
      <c r="AA393" s="152"/>
      <c r="AB393" s="152"/>
      <c r="AC393" s="152"/>
      <c r="AD393" s="152"/>
      <c r="AE393" s="152"/>
      <c r="AF393" s="152"/>
      <c r="AG393" s="152" t="s">
        <v>299</v>
      </c>
      <c r="AH393" s="152">
        <v>0</v>
      </c>
      <c r="AI393" s="152"/>
      <c r="AJ393" s="152"/>
      <c r="AK393" s="152"/>
      <c r="AL393" s="152"/>
      <c r="AM393" s="152"/>
      <c r="AN393" s="152"/>
      <c r="AO393" s="152"/>
      <c r="AP393" s="152"/>
      <c r="AQ393" s="152"/>
      <c r="AR393" s="152"/>
      <c r="AS393" s="152"/>
      <c r="AT393" s="152"/>
      <c r="AU393" s="152"/>
      <c r="AV393" s="152"/>
      <c r="AW393" s="152"/>
      <c r="AX393" s="152"/>
      <c r="AY393" s="152"/>
      <c r="AZ393" s="152"/>
      <c r="BA393" s="152"/>
      <c r="BB393" s="152"/>
      <c r="BC393" s="152"/>
      <c r="BD393" s="152"/>
      <c r="BE393" s="152"/>
      <c r="BF393" s="152"/>
      <c r="BG393" s="152"/>
      <c r="BH393" s="152"/>
    </row>
    <row r="394" spans="1:60" outlineLevel="1" x14ac:dyDescent="0.2">
      <c r="A394" s="159"/>
      <c r="B394" s="160"/>
      <c r="C394" s="194" t="s">
        <v>767</v>
      </c>
      <c r="D394" s="190"/>
      <c r="E394" s="191">
        <v>3</v>
      </c>
      <c r="F394" s="161"/>
      <c r="G394" s="161"/>
      <c r="H394" s="161"/>
      <c r="I394" s="161"/>
      <c r="J394" s="161"/>
      <c r="K394" s="161"/>
      <c r="L394" s="161"/>
      <c r="M394" s="161"/>
      <c r="N394" s="161"/>
      <c r="O394" s="161"/>
      <c r="P394" s="161"/>
      <c r="Q394" s="161"/>
      <c r="R394" s="161"/>
      <c r="S394" s="161"/>
      <c r="T394" s="161"/>
      <c r="U394" s="161"/>
      <c r="V394" s="161"/>
      <c r="W394" s="161"/>
      <c r="X394" s="152"/>
      <c r="Y394" s="152"/>
      <c r="Z394" s="152"/>
      <c r="AA394" s="152"/>
      <c r="AB394" s="152"/>
      <c r="AC394" s="152"/>
      <c r="AD394" s="152"/>
      <c r="AE394" s="152"/>
      <c r="AF394" s="152"/>
      <c r="AG394" s="152" t="s">
        <v>299</v>
      </c>
      <c r="AH394" s="152">
        <v>0</v>
      </c>
      <c r="AI394" s="152"/>
      <c r="AJ394" s="152"/>
      <c r="AK394" s="152"/>
      <c r="AL394" s="152"/>
      <c r="AM394" s="152"/>
      <c r="AN394" s="152"/>
      <c r="AO394" s="152"/>
      <c r="AP394" s="152"/>
      <c r="AQ394" s="152"/>
      <c r="AR394" s="152"/>
      <c r="AS394" s="152"/>
      <c r="AT394" s="152"/>
      <c r="AU394" s="152"/>
      <c r="AV394" s="152"/>
      <c r="AW394" s="152"/>
      <c r="AX394" s="152"/>
      <c r="AY394" s="152"/>
      <c r="AZ394" s="152"/>
      <c r="BA394" s="152"/>
      <c r="BB394" s="152"/>
      <c r="BC394" s="152"/>
      <c r="BD394" s="152"/>
      <c r="BE394" s="152"/>
      <c r="BF394" s="152"/>
      <c r="BG394" s="152"/>
      <c r="BH394" s="152"/>
    </row>
    <row r="395" spans="1:60" ht="22.5" outlineLevel="1" x14ac:dyDescent="0.2">
      <c r="A395" s="169">
        <v>46</v>
      </c>
      <c r="B395" s="170" t="s">
        <v>777</v>
      </c>
      <c r="C395" s="186" t="s">
        <v>778</v>
      </c>
      <c r="D395" s="171" t="s">
        <v>446</v>
      </c>
      <c r="E395" s="172">
        <v>2</v>
      </c>
      <c r="F395" s="173"/>
      <c r="G395" s="174">
        <f>ROUND(E395*F395,2)</f>
        <v>0</v>
      </c>
      <c r="H395" s="173"/>
      <c r="I395" s="174">
        <f>ROUND(E395*H395,2)</f>
        <v>0</v>
      </c>
      <c r="J395" s="173"/>
      <c r="K395" s="174">
        <f>ROUND(E395*J395,2)</f>
        <v>0</v>
      </c>
      <c r="L395" s="174">
        <v>21</v>
      </c>
      <c r="M395" s="174">
        <f>G395*(1+L395/100)</f>
        <v>0</v>
      </c>
      <c r="N395" s="174">
        <v>3.4470100000000001</v>
      </c>
      <c r="O395" s="174">
        <f>ROUND(E395*N395,2)</f>
        <v>6.89</v>
      </c>
      <c r="P395" s="174">
        <v>0</v>
      </c>
      <c r="Q395" s="174">
        <f>ROUND(E395*P395,2)</f>
        <v>0</v>
      </c>
      <c r="R395" s="174" t="s">
        <v>772</v>
      </c>
      <c r="S395" s="174" t="s">
        <v>261</v>
      </c>
      <c r="T395" s="175" t="s">
        <v>261</v>
      </c>
      <c r="U395" s="161">
        <v>8.0667200000000001</v>
      </c>
      <c r="V395" s="161">
        <f>ROUND(E395*U395,2)</f>
        <v>16.13</v>
      </c>
      <c r="W395" s="161"/>
      <c r="X395" s="152"/>
      <c r="Y395" s="152"/>
      <c r="Z395" s="152"/>
      <c r="AA395" s="152"/>
      <c r="AB395" s="152"/>
      <c r="AC395" s="152"/>
      <c r="AD395" s="152"/>
      <c r="AE395" s="152"/>
      <c r="AF395" s="152"/>
      <c r="AG395" s="152" t="s">
        <v>773</v>
      </c>
      <c r="AH395" s="152"/>
      <c r="AI395" s="152"/>
      <c r="AJ395" s="152"/>
      <c r="AK395" s="152"/>
      <c r="AL395" s="152"/>
      <c r="AM395" s="152"/>
      <c r="AN395" s="152"/>
      <c r="AO395" s="152"/>
      <c r="AP395" s="152"/>
      <c r="AQ395" s="152"/>
      <c r="AR395" s="152"/>
      <c r="AS395" s="152"/>
      <c r="AT395" s="152"/>
      <c r="AU395" s="152"/>
      <c r="AV395" s="152"/>
      <c r="AW395" s="152"/>
      <c r="AX395" s="152"/>
      <c r="AY395" s="152"/>
      <c r="AZ395" s="152"/>
      <c r="BA395" s="152"/>
      <c r="BB395" s="152"/>
      <c r="BC395" s="152"/>
      <c r="BD395" s="152"/>
      <c r="BE395" s="152"/>
      <c r="BF395" s="152"/>
      <c r="BG395" s="152"/>
      <c r="BH395" s="152"/>
    </row>
    <row r="396" spans="1:60" ht="22.5" outlineLevel="1" x14ac:dyDescent="0.2">
      <c r="A396" s="159"/>
      <c r="B396" s="160"/>
      <c r="C396" s="254" t="s">
        <v>774</v>
      </c>
      <c r="D396" s="255"/>
      <c r="E396" s="255"/>
      <c r="F396" s="255"/>
      <c r="G396" s="255"/>
      <c r="H396" s="161"/>
      <c r="I396" s="161"/>
      <c r="J396" s="161"/>
      <c r="K396" s="161"/>
      <c r="L396" s="161"/>
      <c r="M396" s="161"/>
      <c r="N396" s="161"/>
      <c r="O396" s="161"/>
      <c r="P396" s="161"/>
      <c r="Q396" s="161"/>
      <c r="R396" s="161"/>
      <c r="S396" s="161"/>
      <c r="T396" s="161"/>
      <c r="U396" s="161"/>
      <c r="V396" s="161"/>
      <c r="W396" s="161"/>
      <c r="X396" s="152"/>
      <c r="Y396" s="152"/>
      <c r="Z396" s="152"/>
      <c r="AA396" s="152"/>
      <c r="AB396" s="152"/>
      <c r="AC396" s="152"/>
      <c r="AD396" s="152"/>
      <c r="AE396" s="152"/>
      <c r="AF396" s="152"/>
      <c r="AG396" s="152" t="s">
        <v>297</v>
      </c>
      <c r="AH396" s="152"/>
      <c r="AI396" s="152"/>
      <c r="AJ396" s="152"/>
      <c r="AK396" s="152"/>
      <c r="AL396" s="152"/>
      <c r="AM396" s="152"/>
      <c r="AN396" s="152"/>
      <c r="AO396" s="152"/>
      <c r="AP396" s="152"/>
      <c r="AQ396" s="152"/>
      <c r="AR396" s="152"/>
      <c r="AS396" s="152"/>
      <c r="AT396" s="152"/>
      <c r="AU396" s="152"/>
      <c r="AV396" s="152"/>
      <c r="AW396" s="152"/>
      <c r="AX396" s="152"/>
      <c r="AY396" s="152"/>
      <c r="AZ396" s="152"/>
      <c r="BA396" s="197" t="str">
        <f>C396</f>
        <v>kanalizační, obložením dna betonem C 25/30 z cementu portlandského nebo struskoportlandského, podkladní prstenec z prostého betonu C -/7,5 pod poklop do výšky 10 cm, dodávka a osazení poklopu litinového kruhového včetně rámu.</v>
      </c>
      <c r="BB396" s="152"/>
      <c r="BC396" s="152"/>
      <c r="BD396" s="152"/>
      <c r="BE396" s="152"/>
      <c r="BF396" s="152"/>
      <c r="BG396" s="152"/>
      <c r="BH396" s="152"/>
    </row>
    <row r="397" spans="1:60" outlineLevel="1" x14ac:dyDescent="0.2">
      <c r="A397" s="159"/>
      <c r="B397" s="160"/>
      <c r="C397" s="194" t="s">
        <v>779</v>
      </c>
      <c r="D397" s="190"/>
      <c r="E397" s="191"/>
      <c r="F397" s="161"/>
      <c r="G397" s="161"/>
      <c r="H397" s="161"/>
      <c r="I397" s="161"/>
      <c r="J397" s="161"/>
      <c r="K397" s="161"/>
      <c r="L397" s="161"/>
      <c r="M397" s="161"/>
      <c r="N397" s="161"/>
      <c r="O397" s="161"/>
      <c r="P397" s="161"/>
      <c r="Q397" s="161"/>
      <c r="R397" s="161"/>
      <c r="S397" s="161"/>
      <c r="T397" s="161"/>
      <c r="U397" s="161"/>
      <c r="V397" s="161"/>
      <c r="W397" s="161"/>
      <c r="X397" s="152"/>
      <c r="Y397" s="152"/>
      <c r="Z397" s="152"/>
      <c r="AA397" s="152"/>
      <c r="AB397" s="152"/>
      <c r="AC397" s="152"/>
      <c r="AD397" s="152"/>
      <c r="AE397" s="152"/>
      <c r="AF397" s="152"/>
      <c r="AG397" s="152" t="s">
        <v>299</v>
      </c>
      <c r="AH397" s="152">
        <v>0</v>
      </c>
      <c r="AI397" s="152"/>
      <c r="AJ397" s="152"/>
      <c r="AK397" s="152"/>
      <c r="AL397" s="152"/>
      <c r="AM397" s="152"/>
      <c r="AN397" s="152"/>
      <c r="AO397" s="152"/>
      <c r="AP397" s="152"/>
      <c r="AQ397" s="152"/>
      <c r="AR397" s="152"/>
      <c r="AS397" s="152"/>
      <c r="AT397" s="152"/>
      <c r="AU397" s="152"/>
      <c r="AV397" s="152"/>
      <c r="AW397" s="152"/>
      <c r="AX397" s="152"/>
      <c r="AY397" s="152"/>
      <c r="AZ397" s="152"/>
      <c r="BA397" s="152"/>
      <c r="BB397" s="152"/>
      <c r="BC397" s="152"/>
      <c r="BD397" s="152"/>
      <c r="BE397" s="152"/>
      <c r="BF397" s="152"/>
      <c r="BG397" s="152"/>
      <c r="BH397" s="152"/>
    </row>
    <row r="398" spans="1:60" outlineLevel="1" x14ac:dyDescent="0.2">
      <c r="A398" s="159"/>
      <c r="B398" s="160"/>
      <c r="C398" s="194" t="s">
        <v>780</v>
      </c>
      <c r="D398" s="190"/>
      <c r="E398" s="191"/>
      <c r="F398" s="161"/>
      <c r="G398" s="161"/>
      <c r="H398" s="161"/>
      <c r="I398" s="161"/>
      <c r="J398" s="161"/>
      <c r="K398" s="161"/>
      <c r="L398" s="161"/>
      <c r="M398" s="161"/>
      <c r="N398" s="161"/>
      <c r="O398" s="161"/>
      <c r="P398" s="161"/>
      <c r="Q398" s="161"/>
      <c r="R398" s="161"/>
      <c r="S398" s="161"/>
      <c r="T398" s="161"/>
      <c r="U398" s="161"/>
      <c r="V398" s="161"/>
      <c r="W398" s="161"/>
      <c r="X398" s="152"/>
      <c r="Y398" s="152"/>
      <c r="Z398" s="152"/>
      <c r="AA398" s="152"/>
      <c r="AB398" s="152"/>
      <c r="AC398" s="152"/>
      <c r="AD398" s="152"/>
      <c r="AE398" s="152"/>
      <c r="AF398" s="152"/>
      <c r="AG398" s="152" t="s">
        <v>299</v>
      </c>
      <c r="AH398" s="152">
        <v>0</v>
      </c>
      <c r="AI398" s="152"/>
      <c r="AJ398" s="152"/>
      <c r="AK398" s="152"/>
      <c r="AL398" s="152"/>
      <c r="AM398" s="152"/>
      <c r="AN398" s="152"/>
      <c r="AO398" s="152"/>
      <c r="AP398" s="152"/>
      <c r="AQ398" s="152"/>
      <c r="AR398" s="152"/>
      <c r="AS398" s="152"/>
      <c r="AT398" s="152"/>
      <c r="AU398" s="152"/>
      <c r="AV398" s="152"/>
      <c r="AW398" s="152"/>
      <c r="AX398" s="152"/>
      <c r="AY398" s="152"/>
      <c r="AZ398" s="152"/>
      <c r="BA398" s="152"/>
      <c r="BB398" s="152"/>
      <c r="BC398" s="152"/>
      <c r="BD398" s="152"/>
      <c r="BE398" s="152"/>
      <c r="BF398" s="152"/>
      <c r="BG398" s="152"/>
      <c r="BH398" s="152"/>
    </row>
    <row r="399" spans="1:60" outlineLevel="1" x14ac:dyDescent="0.2">
      <c r="A399" s="159"/>
      <c r="B399" s="160"/>
      <c r="C399" s="194" t="s">
        <v>781</v>
      </c>
      <c r="D399" s="190"/>
      <c r="E399" s="191"/>
      <c r="F399" s="161"/>
      <c r="G399" s="161"/>
      <c r="H399" s="161"/>
      <c r="I399" s="161"/>
      <c r="J399" s="161"/>
      <c r="K399" s="161"/>
      <c r="L399" s="161"/>
      <c r="M399" s="161"/>
      <c r="N399" s="161"/>
      <c r="O399" s="161"/>
      <c r="P399" s="161"/>
      <c r="Q399" s="161"/>
      <c r="R399" s="161"/>
      <c r="S399" s="161"/>
      <c r="T399" s="161"/>
      <c r="U399" s="161"/>
      <c r="V399" s="161"/>
      <c r="W399" s="161"/>
      <c r="X399" s="152"/>
      <c r="Y399" s="152"/>
      <c r="Z399" s="152"/>
      <c r="AA399" s="152"/>
      <c r="AB399" s="152"/>
      <c r="AC399" s="152"/>
      <c r="AD399" s="152"/>
      <c r="AE399" s="152"/>
      <c r="AF399" s="152"/>
      <c r="AG399" s="152" t="s">
        <v>299</v>
      </c>
      <c r="AH399" s="152">
        <v>0</v>
      </c>
      <c r="AI399" s="152"/>
      <c r="AJ399" s="152"/>
      <c r="AK399" s="152"/>
      <c r="AL399" s="152"/>
      <c r="AM399" s="152"/>
      <c r="AN399" s="152"/>
      <c r="AO399" s="152"/>
      <c r="AP399" s="152"/>
      <c r="AQ399" s="152"/>
      <c r="AR399" s="152"/>
      <c r="AS399" s="152"/>
      <c r="AT399" s="152"/>
      <c r="AU399" s="152"/>
      <c r="AV399" s="152"/>
      <c r="AW399" s="152"/>
      <c r="AX399" s="152"/>
      <c r="AY399" s="152"/>
      <c r="AZ399" s="152"/>
      <c r="BA399" s="152"/>
      <c r="BB399" s="152"/>
      <c r="BC399" s="152"/>
      <c r="BD399" s="152"/>
      <c r="BE399" s="152"/>
      <c r="BF399" s="152"/>
      <c r="BG399" s="152"/>
      <c r="BH399" s="152"/>
    </row>
    <row r="400" spans="1:60" outlineLevel="1" x14ac:dyDescent="0.2">
      <c r="A400" s="159"/>
      <c r="B400" s="160"/>
      <c r="C400" s="194" t="s">
        <v>734</v>
      </c>
      <c r="D400" s="190"/>
      <c r="E400" s="191">
        <v>1</v>
      </c>
      <c r="F400" s="161"/>
      <c r="G400" s="161"/>
      <c r="H400" s="161"/>
      <c r="I400" s="161"/>
      <c r="J400" s="161"/>
      <c r="K400" s="161"/>
      <c r="L400" s="161"/>
      <c r="M400" s="161"/>
      <c r="N400" s="161"/>
      <c r="O400" s="161"/>
      <c r="P400" s="161"/>
      <c r="Q400" s="161"/>
      <c r="R400" s="161"/>
      <c r="S400" s="161"/>
      <c r="T400" s="161"/>
      <c r="U400" s="161"/>
      <c r="V400" s="161"/>
      <c r="W400" s="161"/>
      <c r="X400" s="152"/>
      <c r="Y400" s="152"/>
      <c r="Z400" s="152"/>
      <c r="AA400" s="152"/>
      <c r="AB400" s="152"/>
      <c r="AC400" s="152"/>
      <c r="AD400" s="152"/>
      <c r="AE400" s="152"/>
      <c r="AF400" s="152"/>
      <c r="AG400" s="152" t="s">
        <v>299</v>
      </c>
      <c r="AH400" s="152">
        <v>0</v>
      </c>
      <c r="AI400" s="152"/>
      <c r="AJ400" s="152"/>
      <c r="AK400" s="152"/>
      <c r="AL400" s="152"/>
      <c r="AM400" s="152"/>
      <c r="AN400" s="152"/>
      <c r="AO400" s="152"/>
      <c r="AP400" s="152"/>
      <c r="AQ400" s="152"/>
      <c r="AR400" s="152"/>
      <c r="AS400" s="152"/>
      <c r="AT400" s="152"/>
      <c r="AU400" s="152"/>
      <c r="AV400" s="152"/>
      <c r="AW400" s="152"/>
      <c r="AX400" s="152"/>
      <c r="AY400" s="152"/>
      <c r="AZ400" s="152"/>
      <c r="BA400" s="152"/>
      <c r="BB400" s="152"/>
      <c r="BC400" s="152"/>
      <c r="BD400" s="152"/>
      <c r="BE400" s="152"/>
      <c r="BF400" s="152"/>
      <c r="BG400" s="152"/>
      <c r="BH400" s="152"/>
    </row>
    <row r="401" spans="1:60" ht="22.5" outlineLevel="1" x14ac:dyDescent="0.2">
      <c r="A401" s="159"/>
      <c r="B401" s="160"/>
      <c r="C401" s="194" t="s">
        <v>782</v>
      </c>
      <c r="D401" s="190"/>
      <c r="E401" s="191"/>
      <c r="F401" s="161"/>
      <c r="G401" s="161"/>
      <c r="H401" s="161"/>
      <c r="I401" s="161"/>
      <c r="J401" s="161"/>
      <c r="K401" s="161"/>
      <c r="L401" s="161"/>
      <c r="M401" s="161"/>
      <c r="N401" s="161"/>
      <c r="O401" s="161"/>
      <c r="P401" s="161"/>
      <c r="Q401" s="161"/>
      <c r="R401" s="161"/>
      <c r="S401" s="161"/>
      <c r="T401" s="161"/>
      <c r="U401" s="161"/>
      <c r="V401" s="161"/>
      <c r="W401" s="161"/>
      <c r="X401" s="152"/>
      <c r="Y401" s="152"/>
      <c r="Z401" s="152"/>
      <c r="AA401" s="152"/>
      <c r="AB401" s="152"/>
      <c r="AC401" s="152"/>
      <c r="AD401" s="152"/>
      <c r="AE401" s="152"/>
      <c r="AF401" s="152"/>
      <c r="AG401" s="152" t="s">
        <v>299</v>
      </c>
      <c r="AH401" s="152">
        <v>0</v>
      </c>
      <c r="AI401" s="152"/>
      <c r="AJ401" s="152"/>
      <c r="AK401" s="152"/>
      <c r="AL401" s="152"/>
      <c r="AM401" s="152"/>
      <c r="AN401" s="152"/>
      <c r="AO401" s="152"/>
      <c r="AP401" s="152"/>
      <c r="AQ401" s="152"/>
      <c r="AR401" s="152"/>
      <c r="AS401" s="152"/>
      <c r="AT401" s="152"/>
      <c r="AU401" s="152"/>
      <c r="AV401" s="152"/>
      <c r="AW401" s="152"/>
      <c r="AX401" s="152"/>
      <c r="AY401" s="152"/>
      <c r="AZ401" s="152"/>
      <c r="BA401" s="152"/>
      <c r="BB401" s="152"/>
      <c r="BC401" s="152"/>
      <c r="BD401" s="152"/>
      <c r="BE401" s="152"/>
      <c r="BF401" s="152"/>
      <c r="BG401" s="152"/>
      <c r="BH401" s="152"/>
    </row>
    <row r="402" spans="1:60" outlineLevel="1" x14ac:dyDescent="0.2">
      <c r="A402" s="159"/>
      <c r="B402" s="160"/>
      <c r="C402" s="194" t="s">
        <v>781</v>
      </c>
      <c r="D402" s="190"/>
      <c r="E402" s="191"/>
      <c r="F402" s="161"/>
      <c r="G402" s="161"/>
      <c r="H402" s="161"/>
      <c r="I402" s="161"/>
      <c r="J402" s="161"/>
      <c r="K402" s="161"/>
      <c r="L402" s="161"/>
      <c r="M402" s="161"/>
      <c r="N402" s="161"/>
      <c r="O402" s="161"/>
      <c r="P402" s="161"/>
      <c r="Q402" s="161"/>
      <c r="R402" s="161"/>
      <c r="S402" s="161"/>
      <c r="T402" s="161"/>
      <c r="U402" s="161"/>
      <c r="V402" s="161"/>
      <c r="W402" s="161"/>
      <c r="X402" s="152"/>
      <c r="Y402" s="152"/>
      <c r="Z402" s="152"/>
      <c r="AA402" s="152"/>
      <c r="AB402" s="152"/>
      <c r="AC402" s="152"/>
      <c r="AD402" s="152"/>
      <c r="AE402" s="152"/>
      <c r="AF402" s="152"/>
      <c r="AG402" s="152" t="s">
        <v>299</v>
      </c>
      <c r="AH402" s="152">
        <v>0</v>
      </c>
      <c r="AI402" s="152"/>
      <c r="AJ402" s="152"/>
      <c r="AK402" s="152"/>
      <c r="AL402" s="152"/>
      <c r="AM402" s="152"/>
      <c r="AN402" s="152"/>
      <c r="AO402" s="152"/>
      <c r="AP402" s="152"/>
      <c r="AQ402" s="152"/>
      <c r="AR402" s="152"/>
      <c r="AS402" s="152"/>
      <c r="AT402" s="152"/>
      <c r="AU402" s="152"/>
      <c r="AV402" s="152"/>
      <c r="AW402" s="152"/>
      <c r="AX402" s="152"/>
      <c r="AY402" s="152"/>
      <c r="AZ402" s="152"/>
      <c r="BA402" s="152"/>
      <c r="BB402" s="152"/>
      <c r="BC402" s="152"/>
      <c r="BD402" s="152"/>
      <c r="BE402" s="152"/>
      <c r="BF402" s="152"/>
      <c r="BG402" s="152"/>
      <c r="BH402" s="152"/>
    </row>
    <row r="403" spans="1:60" outlineLevel="1" x14ac:dyDescent="0.2">
      <c r="A403" s="159"/>
      <c r="B403" s="160"/>
      <c r="C403" s="194" t="s">
        <v>734</v>
      </c>
      <c r="D403" s="190"/>
      <c r="E403" s="191">
        <v>1</v>
      </c>
      <c r="F403" s="161"/>
      <c r="G403" s="161"/>
      <c r="H403" s="161"/>
      <c r="I403" s="161"/>
      <c r="J403" s="161"/>
      <c r="K403" s="161"/>
      <c r="L403" s="161"/>
      <c r="M403" s="161"/>
      <c r="N403" s="161"/>
      <c r="O403" s="161"/>
      <c r="P403" s="161"/>
      <c r="Q403" s="161"/>
      <c r="R403" s="161"/>
      <c r="S403" s="161"/>
      <c r="T403" s="161"/>
      <c r="U403" s="161"/>
      <c r="V403" s="161"/>
      <c r="W403" s="161"/>
      <c r="X403" s="152"/>
      <c r="Y403" s="152"/>
      <c r="Z403" s="152"/>
      <c r="AA403" s="152"/>
      <c r="AB403" s="152"/>
      <c r="AC403" s="152"/>
      <c r="AD403" s="152"/>
      <c r="AE403" s="152"/>
      <c r="AF403" s="152"/>
      <c r="AG403" s="152" t="s">
        <v>299</v>
      </c>
      <c r="AH403" s="152">
        <v>0</v>
      </c>
      <c r="AI403" s="152"/>
      <c r="AJ403" s="152"/>
      <c r="AK403" s="152"/>
      <c r="AL403" s="152"/>
      <c r="AM403" s="152"/>
      <c r="AN403" s="152"/>
      <c r="AO403" s="152"/>
      <c r="AP403" s="152"/>
      <c r="AQ403" s="152"/>
      <c r="AR403" s="152"/>
      <c r="AS403" s="152"/>
      <c r="AT403" s="152"/>
      <c r="AU403" s="152"/>
      <c r="AV403" s="152"/>
      <c r="AW403" s="152"/>
      <c r="AX403" s="152"/>
      <c r="AY403" s="152"/>
      <c r="AZ403" s="152"/>
      <c r="BA403" s="152"/>
      <c r="BB403" s="152"/>
      <c r="BC403" s="152"/>
      <c r="BD403" s="152"/>
      <c r="BE403" s="152"/>
      <c r="BF403" s="152"/>
      <c r="BG403" s="152"/>
      <c r="BH403" s="152"/>
    </row>
    <row r="404" spans="1:60" ht="22.5" outlineLevel="1" x14ac:dyDescent="0.2">
      <c r="A404" s="169">
        <v>47</v>
      </c>
      <c r="B404" s="170" t="s">
        <v>783</v>
      </c>
      <c r="C404" s="186" t="s">
        <v>784</v>
      </c>
      <c r="D404" s="171" t="s">
        <v>446</v>
      </c>
      <c r="E404" s="172">
        <v>1</v>
      </c>
      <c r="F404" s="173"/>
      <c r="G404" s="174">
        <f>ROUND(E404*F404,2)</f>
        <v>0</v>
      </c>
      <c r="H404" s="173"/>
      <c r="I404" s="174">
        <f>ROUND(E404*H404,2)</f>
        <v>0</v>
      </c>
      <c r="J404" s="173"/>
      <c r="K404" s="174">
        <f>ROUND(E404*J404,2)</f>
        <v>0</v>
      </c>
      <c r="L404" s="174">
        <v>21</v>
      </c>
      <c r="M404" s="174">
        <f>G404*(1+L404/100)</f>
        <v>0</v>
      </c>
      <c r="N404" s="174">
        <v>5.6982799999999996</v>
      </c>
      <c r="O404" s="174">
        <f>ROUND(E404*N404,2)</f>
        <v>5.7</v>
      </c>
      <c r="P404" s="174">
        <v>0</v>
      </c>
      <c r="Q404" s="174">
        <f>ROUND(E404*P404,2)</f>
        <v>0</v>
      </c>
      <c r="R404" s="174" t="s">
        <v>772</v>
      </c>
      <c r="S404" s="174" t="s">
        <v>261</v>
      </c>
      <c r="T404" s="175" t="s">
        <v>261</v>
      </c>
      <c r="U404" s="161">
        <v>11.01315</v>
      </c>
      <c r="V404" s="161">
        <f>ROUND(E404*U404,2)</f>
        <v>11.01</v>
      </c>
      <c r="W404" s="161"/>
      <c r="X404" s="152"/>
      <c r="Y404" s="152"/>
      <c r="Z404" s="152"/>
      <c r="AA404" s="152"/>
      <c r="AB404" s="152"/>
      <c r="AC404" s="152"/>
      <c r="AD404" s="152"/>
      <c r="AE404" s="152"/>
      <c r="AF404" s="152"/>
      <c r="AG404" s="152" t="s">
        <v>773</v>
      </c>
      <c r="AH404" s="152"/>
      <c r="AI404" s="152"/>
      <c r="AJ404" s="152"/>
      <c r="AK404" s="152"/>
      <c r="AL404" s="152"/>
      <c r="AM404" s="152"/>
      <c r="AN404" s="152"/>
      <c r="AO404" s="152"/>
      <c r="AP404" s="152"/>
      <c r="AQ404" s="152"/>
      <c r="AR404" s="152"/>
      <c r="AS404" s="152"/>
      <c r="AT404" s="152"/>
      <c r="AU404" s="152"/>
      <c r="AV404" s="152"/>
      <c r="AW404" s="152"/>
      <c r="AX404" s="152"/>
      <c r="AY404" s="152"/>
      <c r="AZ404" s="152"/>
      <c r="BA404" s="152"/>
      <c r="BB404" s="152"/>
      <c r="BC404" s="152"/>
      <c r="BD404" s="152"/>
      <c r="BE404" s="152"/>
      <c r="BF404" s="152"/>
      <c r="BG404" s="152"/>
      <c r="BH404" s="152"/>
    </row>
    <row r="405" spans="1:60" ht="22.5" outlineLevel="1" x14ac:dyDescent="0.2">
      <c r="A405" s="159"/>
      <c r="B405" s="160"/>
      <c r="C405" s="254" t="s">
        <v>774</v>
      </c>
      <c r="D405" s="255"/>
      <c r="E405" s="255"/>
      <c r="F405" s="255"/>
      <c r="G405" s="255"/>
      <c r="H405" s="161"/>
      <c r="I405" s="161"/>
      <c r="J405" s="161"/>
      <c r="K405" s="161"/>
      <c r="L405" s="161"/>
      <c r="M405" s="161"/>
      <c r="N405" s="161"/>
      <c r="O405" s="161"/>
      <c r="P405" s="161"/>
      <c r="Q405" s="161"/>
      <c r="R405" s="161"/>
      <c r="S405" s="161"/>
      <c r="T405" s="161"/>
      <c r="U405" s="161"/>
      <c r="V405" s="161"/>
      <c r="W405" s="161"/>
      <c r="X405" s="152"/>
      <c r="Y405" s="152"/>
      <c r="Z405" s="152"/>
      <c r="AA405" s="152"/>
      <c r="AB405" s="152"/>
      <c r="AC405" s="152"/>
      <c r="AD405" s="152"/>
      <c r="AE405" s="152"/>
      <c r="AF405" s="152"/>
      <c r="AG405" s="152" t="s">
        <v>297</v>
      </c>
      <c r="AH405" s="152"/>
      <c r="AI405" s="152"/>
      <c r="AJ405" s="152"/>
      <c r="AK405" s="152"/>
      <c r="AL405" s="152"/>
      <c r="AM405" s="152"/>
      <c r="AN405" s="152"/>
      <c r="AO405" s="152"/>
      <c r="AP405" s="152"/>
      <c r="AQ405" s="152"/>
      <c r="AR405" s="152"/>
      <c r="AS405" s="152"/>
      <c r="AT405" s="152"/>
      <c r="AU405" s="152"/>
      <c r="AV405" s="152"/>
      <c r="AW405" s="152"/>
      <c r="AX405" s="152"/>
      <c r="AY405" s="152"/>
      <c r="AZ405" s="152"/>
      <c r="BA405" s="197" t="str">
        <f>C405</f>
        <v>kanalizační, obložením dna betonem C 25/30 z cementu portlandského nebo struskoportlandského, podkladní prstenec z prostého betonu C -/7,5 pod poklop do výšky 10 cm, dodávka a osazení poklopu litinového kruhového včetně rámu.</v>
      </c>
      <c r="BB405" s="152"/>
      <c r="BC405" s="152"/>
      <c r="BD405" s="152"/>
      <c r="BE405" s="152"/>
      <c r="BF405" s="152"/>
      <c r="BG405" s="152"/>
      <c r="BH405" s="152"/>
    </row>
    <row r="406" spans="1:60" outlineLevel="1" x14ac:dyDescent="0.2">
      <c r="A406" s="159"/>
      <c r="B406" s="160"/>
      <c r="C406" s="194" t="s">
        <v>785</v>
      </c>
      <c r="D406" s="190"/>
      <c r="E406" s="191"/>
      <c r="F406" s="161"/>
      <c r="G406" s="161"/>
      <c r="H406" s="161"/>
      <c r="I406" s="161"/>
      <c r="J406" s="161"/>
      <c r="K406" s="161"/>
      <c r="L406" s="161"/>
      <c r="M406" s="161"/>
      <c r="N406" s="161"/>
      <c r="O406" s="161"/>
      <c r="P406" s="161"/>
      <c r="Q406" s="161"/>
      <c r="R406" s="161"/>
      <c r="S406" s="161"/>
      <c r="T406" s="161"/>
      <c r="U406" s="161"/>
      <c r="V406" s="161"/>
      <c r="W406" s="161"/>
      <c r="X406" s="152"/>
      <c r="Y406" s="152"/>
      <c r="Z406" s="152"/>
      <c r="AA406" s="152"/>
      <c r="AB406" s="152"/>
      <c r="AC406" s="152"/>
      <c r="AD406" s="152"/>
      <c r="AE406" s="152"/>
      <c r="AF406" s="152"/>
      <c r="AG406" s="152" t="s">
        <v>299</v>
      </c>
      <c r="AH406" s="152">
        <v>0</v>
      </c>
      <c r="AI406" s="152"/>
      <c r="AJ406" s="152"/>
      <c r="AK406" s="152"/>
      <c r="AL406" s="152"/>
      <c r="AM406" s="152"/>
      <c r="AN406" s="152"/>
      <c r="AO406" s="152"/>
      <c r="AP406" s="152"/>
      <c r="AQ406" s="152"/>
      <c r="AR406" s="152"/>
      <c r="AS406" s="152"/>
      <c r="AT406" s="152"/>
      <c r="AU406" s="152"/>
      <c r="AV406" s="152"/>
      <c r="AW406" s="152"/>
      <c r="AX406" s="152"/>
      <c r="AY406" s="152"/>
      <c r="AZ406" s="152"/>
      <c r="BA406" s="152"/>
      <c r="BB406" s="152"/>
      <c r="BC406" s="152"/>
      <c r="BD406" s="152"/>
      <c r="BE406" s="152"/>
      <c r="BF406" s="152"/>
      <c r="BG406" s="152"/>
      <c r="BH406" s="152"/>
    </row>
    <row r="407" spans="1:60" ht="22.5" outlineLevel="1" x14ac:dyDescent="0.2">
      <c r="A407" s="159"/>
      <c r="B407" s="160"/>
      <c r="C407" s="194" t="s">
        <v>786</v>
      </c>
      <c r="D407" s="190"/>
      <c r="E407" s="191"/>
      <c r="F407" s="161"/>
      <c r="G407" s="161"/>
      <c r="H407" s="161"/>
      <c r="I407" s="161"/>
      <c r="J407" s="161"/>
      <c r="K407" s="161"/>
      <c r="L407" s="161"/>
      <c r="M407" s="161"/>
      <c r="N407" s="161"/>
      <c r="O407" s="161"/>
      <c r="P407" s="161"/>
      <c r="Q407" s="161"/>
      <c r="R407" s="161"/>
      <c r="S407" s="161"/>
      <c r="T407" s="161"/>
      <c r="U407" s="161"/>
      <c r="V407" s="161"/>
      <c r="W407" s="161"/>
      <c r="X407" s="152"/>
      <c r="Y407" s="152"/>
      <c r="Z407" s="152"/>
      <c r="AA407" s="152"/>
      <c r="AB407" s="152"/>
      <c r="AC407" s="152"/>
      <c r="AD407" s="152"/>
      <c r="AE407" s="152"/>
      <c r="AF407" s="152"/>
      <c r="AG407" s="152" t="s">
        <v>299</v>
      </c>
      <c r="AH407" s="152">
        <v>0</v>
      </c>
      <c r="AI407" s="152"/>
      <c r="AJ407" s="152"/>
      <c r="AK407" s="152"/>
      <c r="AL407" s="152"/>
      <c r="AM407" s="152"/>
      <c r="AN407" s="152"/>
      <c r="AO407" s="152"/>
      <c r="AP407" s="152"/>
      <c r="AQ407" s="152"/>
      <c r="AR407" s="152"/>
      <c r="AS407" s="152"/>
      <c r="AT407" s="152"/>
      <c r="AU407" s="152"/>
      <c r="AV407" s="152"/>
      <c r="AW407" s="152"/>
      <c r="AX407" s="152"/>
      <c r="AY407" s="152"/>
      <c r="AZ407" s="152"/>
      <c r="BA407" s="152"/>
      <c r="BB407" s="152"/>
      <c r="BC407" s="152"/>
      <c r="BD407" s="152"/>
      <c r="BE407" s="152"/>
      <c r="BF407" s="152"/>
      <c r="BG407" s="152"/>
      <c r="BH407" s="152"/>
    </row>
    <row r="408" spans="1:60" outlineLevel="1" x14ac:dyDescent="0.2">
      <c r="A408" s="159"/>
      <c r="B408" s="160"/>
      <c r="C408" s="194" t="s">
        <v>781</v>
      </c>
      <c r="D408" s="190"/>
      <c r="E408" s="191"/>
      <c r="F408" s="161"/>
      <c r="G408" s="161"/>
      <c r="H408" s="161"/>
      <c r="I408" s="161"/>
      <c r="J408" s="161"/>
      <c r="K408" s="161"/>
      <c r="L408" s="161"/>
      <c r="M408" s="161"/>
      <c r="N408" s="161"/>
      <c r="O408" s="161"/>
      <c r="P408" s="161"/>
      <c r="Q408" s="161"/>
      <c r="R408" s="161"/>
      <c r="S408" s="161"/>
      <c r="T408" s="161"/>
      <c r="U408" s="161"/>
      <c r="V408" s="161"/>
      <c r="W408" s="161"/>
      <c r="X408" s="152"/>
      <c r="Y408" s="152"/>
      <c r="Z408" s="152"/>
      <c r="AA408" s="152"/>
      <c r="AB408" s="152"/>
      <c r="AC408" s="152"/>
      <c r="AD408" s="152"/>
      <c r="AE408" s="152"/>
      <c r="AF408" s="152"/>
      <c r="AG408" s="152" t="s">
        <v>299</v>
      </c>
      <c r="AH408" s="152">
        <v>0</v>
      </c>
      <c r="AI408" s="152"/>
      <c r="AJ408" s="152"/>
      <c r="AK408" s="152"/>
      <c r="AL408" s="152"/>
      <c r="AM408" s="152"/>
      <c r="AN408" s="152"/>
      <c r="AO408" s="152"/>
      <c r="AP408" s="152"/>
      <c r="AQ408" s="152"/>
      <c r="AR408" s="152"/>
      <c r="AS408" s="152"/>
      <c r="AT408" s="152"/>
      <c r="AU408" s="152"/>
      <c r="AV408" s="152"/>
      <c r="AW408" s="152"/>
      <c r="AX408" s="152"/>
      <c r="AY408" s="152"/>
      <c r="AZ408" s="152"/>
      <c r="BA408" s="152"/>
      <c r="BB408" s="152"/>
      <c r="BC408" s="152"/>
      <c r="BD408" s="152"/>
      <c r="BE408" s="152"/>
      <c r="BF408" s="152"/>
      <c r="BG408" s="152"/>
      <c r="BH408" s="152"/>
    </row>
    <row r="409" spans="1:60" outlineLevel="1" x14ac:dyDescent="0.2">
      <c r="A409" s="159"/>
      <c r="B409" s="160"/>
      <c r="C409" s="194" t="s">
        <v>734</v>
      </c>
      <c r="D409" s="190"/>
      <c r="E409" s="191">
        <v>1</v>
      </c>
      <c r="F409" s="161"/>
      <c r="G409" s="161"/>
      <c r="H409" s="161"/>
      <c r="I409" s="161"/>
      <c r="J409" s="161"/>
      <c r="K409" s="161"/>
      <c r="L409" s="161"/>
      <c r="M409" s="161"/>
      <c r="N409" s="161"/>
      <c r="O409" s="161"/>
      <c r="P409" s="161"/>
      <c r="Q409" s="161"/>
      <c r="R409" s="161"/>
      <c r="S409" s="161"/>
      <c r="T409" s="161"/>
      <c r="U409" s="161"/>
      <c r="V409" s="161"/>
      <c r="W409" s="161"/>
      <c r="X409" s="152"/>
      <c r="Y409" s="152"/>
      <c r="Z409" s="152"/>
      <c r="AA409" s="152"/>
      <c r="AB409" s="152"/>
      <c r="AC409" s="152"/>
      <c r="AD409" s="152"/>
      <c r="AE409" s="152"/>
      <c r="AF409" s="152"/>
      <c r="AG409" s="152" t="s">
        <v>299</v>
      </c>
      <c r="AH409" s="152">
        <v>0</v>
      </c>
      <c r="AI409" s="152"/>
      <c r="AJ409" s="152"/>
      <c r="AK409" s="152"/>
      <c r="AL409" s="152"/>
      <c r="AM409" s="152"/>
      <c r="AN409" s="152"/>
      <c r="AO409" s="152"/>
      <c r="AP409" s="152"/>
      <c r="AQ409" s="152"/>
      <c r="AR409" s="152"/>
      <c r="AS409" s="152"/>
      <c r="AT409" s="152"/>
      <c r="AU409" s="152"/>
      <c r="AV409" s="152"/>
      <c r="AW409" s="152"/>
      <c r="AX409" s="152"/>
      <c r="AY409" s="152"/>
      <c r="AZ409" s="152"/>
      <c r="BA409" s="152"/>
      <c r="BB409" s="152"/>
      <c r="BC409" s="152"/>
      <c r="BD409" s="152"/>
      <c r="BE409" s="152"/>
      <c r="BF409" s="152"/>
      <c r="BG409" s="152"/>
      <c r="BH409" s="152"/>
    </row>
    <row r="410" spans="1:60" ht="22.5" outlineLevel="1" x14ac:dyDescent="0.2">
      <c r="A410" s="169">
        <v>48</v>
      </c>
      <c r="B410" s="170" t="s">
        <v>787</v>
      </c>
      <c r="C410" s="186" t="s">
        <v>788</v>
      </c>
      <c r="D410" s="171" t="s">
        <v>446</v>
      </c>
      <c r="E410" s="172">
        <v>2</v>
      </c>
      <c r="F410" s="173"/>
      <c r="G410" s="174">
        <f>ROUND(E410*F410,2)</f>
        <v>0</v>
      </c>
      <c r="H410" s="173"/>
      <c r="I410" s="174">
        <f>ROUND(E410*H410,2)</f>
        <v>0</v>
      </c>
      <c r="J410" s="173"/>
      <c r="K410" s="174">
        <f>ROUND(E410*J410,2)</f>
        <v>0</v>
      </c>
      <c r="L410" s="174">
        <v>21</v>
      </c>
      <c r="M410" s="174">
        <f>G410*(1+L410/100)</f>
        <v>0</v>
      </c>
      <c r="N410" s="174">
        <v>6.4130000000000006E-2</v>
      </c>
      <c r="O410" s="174">
        <f>ROUND(E410*N410,2)</f>
        <v>0.13</v>
      </c>
      <c r="P410" s="174">
        <v>0</v>
      </c>
      <c r="Q410" s="174">
        <f>ROUND(E410*P410,2)</f>
        <v>0</v>
      </c>
      <c r="R410" s="174" t="s">
        <v>772</v>
      </c>
      <c r="S410" s="174" t="s">
        <v>261</v>
      </c>
      <c r="T410" s="175" t="s">
        <v>261</v>
      </c>
      <c r="U410" s="161">
        <v>1.34172</v>
      </c>
      <c r="V410" s="161">
        <f>ROUND(E410*U410,2)</f>
        <v>2.68</v>
      </c>
      <c r="W410" s="161"/>
      <c r="X410" s="152"/>
      <c r="Y410" s="152"/>
      <c r="Z410" s="152"/>
      <c r="AA410" s="152"/>
      <c r="AB410" s="152"/>
      <c r="AC410" s="152"/>
      <c r="AD410" s="152"/>
      <c r="AE410" s="152"/>
      <c r="AF410" s="152"/>
      <c r="AG410" s="152" t="s">
        <v>773</v>
      </c>
      <c r="AH410" s="152"/>
      <c r="AI410" s="152"/>
      <c r="AJ410" s="152"/>
      <c r="AK410" s="152"/>
      <c r="AL410" s="152"/>
      <c r="AM410" s="152"/>
      <c r="AN410" s="152"/>
      <c r="AO410" s="152"/>
      <c r="AP410" s="152"/>
      <c r="AQ410" s="152"/>
      <c r="AR410" s="152"/>
      <c r="AS410" s="152"/>
      <c r="AT410" s="152"/>
      <c r="AU410" s="152"/>
      <c r="AV410" s="152"/>
      <c r="AW410" s="152"/>
      <c r="AX410" s="152"/>
      <c r="AY410" s="152"/>
      <c r="AZ410" s="152"/>
      <c r="BA410" s="152"/>
      <c r="BB410" s="152"/>
      <c r="BC410" s="152"/>
      <c r="BD410" s="152"/>
      <c r="BE410" s="152"/>
      <c r="BF410" s="152"/>
      <c r="BG410" s="152"/>
      <c r="BH410" s="152"/>
    </row>
    <row r="411" spans="1:60" outlineLevel="1" x14ac:dyDescent="0.2">
      <c r="A411" s="159"/>
      <c r="B411" s="160"/>
      <c r="C411" s="194" t="s">
        <v>789</v>
      </c>
      <c r="D411" s="190"/>
      <c r="E411" s="191"/>
      <c r="F411" s="161"/>
      <c r="G411" s="161"/>
      <c r="H411" s="161"/>
      <c r="I411" s="161"/>
      <c r="J411" s="161"/>
      <c r="K411" s="161"/>
      <c r="L411" s="161"/>
      <c r="M411" s="161"/>
      <c r="N411" s="161"/>
      <c r="O411" s="161"/>
      <c r="P411" s="161"/>
      <c r="Q411" s="161"/>
      <c r="R411" s="161"/>
      <c r="S411" s="161"/>
      <c r="T411" s="161"/>
      <c r="U411" s="161"/>
      <c r="V411" s="161"/>
      <c r="W411" s="161"/>
      <c r="X411" s="152"/>
      <c r="Y411" s="152"/>
      <c r="Z411" s="152"/>
      <c r="AA411" s="152"/>
      <c r="AB411" s="152"/>
      <c r="AC411" s="152"/>
      <c r="AD411" s="152"/>
      <c r="AE411" s="152"/>
      <c r="AF411" s="152"/>
      <c r="AG411" s="152" t="s">
        <v>299</v>
      </c>
      <c r="AH411" s="152">
        <v>0</v>
      </c>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c r="BD411" s="152"/>
      <c r="BE411" s="152"/>
      <c r="BF411" s="152"/>
      <c r="BG411" s="152"/>
      <c r="BH411" s="152"/>
    </row>
    <row r="412" spans="1:60" outlineLevel="1" x14ac:dyDescent="0.2">
      <c r="A412" s="159"/>
      <c r="B412" s="160"/>
      <c r="C412" s="194" t="s">
        <v>765</v>
      </c>
      <c r="D412" s="190"/>
      <c r="E412" s="191">
        <v>2</v>
      </c>
      <c r="F412" s="161"/>
      <c r="G412" s="161"/>
      <c r="H412" s="161"/>
      <c r="I412" s="161"/>
      <c r="J412" s="161"/>
      <c r="K412" s="161"/>
      <c r="L412" s="161"/>
      <c r="M412" s="161"/>
      <c r="N412" s="161"/>
      <c r="O412" s="161"/>
      <c r="P412" s="161"/>
      <c r="Q412" s="161"/>
      <c r="R412" s="161"/>
      <c r="S412" s="161"/>
      <c r="T412" s="161"/>
      <c r="U412" s="161"/>
      <c r="V412" s="161"/>
      <c r="W412" s="161"/>
      <c r="X412" s="152"/>
      <c r="Y412" s="152"/>
      <c r="Z412" s="152"/>
      <c r="AA412" s="152"/>
      <c r="AB412" s="152"/>
      <c r="AC412" s="152"/>
      <c r="AD412" s="152"/>
      <c r="AE412" s="152"/>
      <c r="AF412" s="152"/>
      <c r="AG412" s="152" t="s">
        <v>299</v>
      </c>
      <c r="AH412" s="152">
        <v>0</v>
      </c>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c r="BD412" s="152"/>
      <c r="BE412" s="152"/>
      <c r="BF412" s="152"/>
      <c r="BG412" s="152"/>
      <c r="BH412" s="152"/>
    </row>
    <row r="413" spans="1:60" ht="22.5" outlineLevel="1" x14ac:dyDescent="0.2">
      <c r="A413" s="169">
        <v>49</v>
      </c>
      <c r="B413" s="170" t="s">
        <v>790</v>
      </c>
      <c r="C413" s="186" t="s">
        <v>791</v>
      </c>
      <c r="D413" s="171" t="s">
        <v>446</v>
      </c>
      <c r="E413" s="172">
        <v>1</v>
      </c>
      <c r="F413" s="173"/>
      <c r="G413" s="174">
        <f>ROUND(E413*F413,2)</f>
        <v>0</v>
      </c>
      <c r="H413" s="173"/>
      <c r="I413" s="174">
        <f>ROUND(E413*H413,2)</f>
        <v>0</v>
      </c>
      <c r="J413" s="173"/>
      <c r="K413" s="174">
        <f>ROUND(E413*J413,2)</f>
        <v>0</v>
      </c>
      <c r="L413" s="174">
        <v>21</v>
      </c>
      <c r="M413" s="174">
        <f>G413*(1+L413/100)</f>
        <v>0</v>
      </c>
      <c r="N413" s="174">
        <v>7.0919999999999997E-2</v>
      </c>
      <c r="O413" s="174">
        <f>ROUND(E413*N413,2)</f>
        <v>7.0000000000000007E-2</v>
      </c>
      <c r="P413" s="174">
        <v>0</v>
      </c>
      <c r="Q413" s="174">
        <f>ROUND(E413*P413,2)</f>
        <v>0</v>
      </c>
      <c r="R413" s="174" t="s">
        <v>772</v>
      </c>
      <c r="S413" s="174" t="s">
        <v>261</v>
      </c>
      <c r="T413" s="175" t="s">
        <v>261</v>
      </c>
      <c r="U413" s="161">
        <v>1.3429599999999999</v>
      </c>
      <c r="V413" s="161">
        <f>ROUND(E413*U413,2)</f>
        <v>1.34</v>
      </c>
      <c r="W413" s="161"/>
      <c r="X413" s="152"/>
      <c r="Y413" s="152"/>
      <c r="Z413" s="152"/>
      <c r="AA413" s="152"/>
      <c r="AB413" s="152"/>
      <c r="AC413" s="152"/>
      <c r="AD413" s="152"/>
      <c r="AE413" s="152"/>
      <c r="AF413" s="152"/>
      <c r="AG413" s="152" t="s">
        <v>773</v>
      </c>
      <c r="AH413" s="152"/>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c r="BD413" s="152"/>
      <c r="BE413" s="152"/>
      <c r="BF413" s="152"/>
      <c r="BG413" s="152"/>
      <c r="BH413" s="152"/>
    </row>
    <row r="414" spans="1:60" outlineLevel="1" x14ac:dyDescent="0.2">
      <c r="A414" s="159"/>
      <c r="B414" s="160"/>
      <c r="C414" s="194" t="s">
        <v>792</v>
      </c>
      <c r="D414" s="190"/>
      <c r="E414" s="191"/>
      <c r="F414" s="161"/>
      <c r="G414" s="161"/>
      <c r="H414" s="161"/>
      <c r="I414" s="161"/>
      <c r="J414" s="161"/>
      <c r="K414" s="161"/>
      <c r="L414" s="161"/>
      <c r="M414" s="161"/>
      <c r="N414" s="161"/>
      <c r="O414" s="161"/>
      <c r="P414" s="161"/>
      <c r="Q414" s="161"/>
      <c r="R414" s="161"/>
      <c r="S414" s="161"/>
      <c r="T414" s="161"/>
      <c r="U414" s="161"/>
      <c r="V414" s="161"/>
      <c r="W414" s="161"/>
      <c r="X414" s="152"/>
      <c r="Y414" s="152"/>
      <c r="Z414" s="152"/>
      <c r="AA414" s="152"/>
      <c r="AB414" s="152"/>
      <c r="AC414" s="152"/>
      <c r="AD414" s="152"/>
      <c r="AE414" s="152"/>
      <c r="AF414" s="152"/>
      <c r="AG414" s="152" t="s">
        <v>299</v>
      </c>
      <c r="AH414" s="152">
        <v>0</v>
      </c>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c r="BD414" s="152"/>
      <c r="BE414" s="152"/>
      <c r="BF414" s="152"/>
      <c r="BG414" s="152"/>
      <c r="BH414" s="152"/>
    </row>
    <row r="415" spans="1:60" outlineLevel="1" x14ac:dyDescent="0.2">
      <c r="A415" s="159"/>
      <c r="B415" s="160"/>
      <c r="C415" s="194" t="s">
        <v>793</v>
      </c>
      <c r="D415" s="190"/>
      <c r="E415" s="191"/>
      <c r="F415" s="161"/>
      <c r="G415" s="161"/>
      <c r="H415" s="161"/>
      <c r="I415" s="161"/>
      <c r="J415" s="161"/>
      <c r="K415" s="161"/>
      <c r="L415" s="161"/>
      <c r="M415" s="161"/>
      <c r="N415" s="161"/>
      <c r="O415" s="161"/>
      <c r="P415" s="161"/>
      <c r="Q415" s="161"/>
      <c r="R415" s="161"/>
      <c r="S415" s="161"/>
      <c r="T415" s="161"/>
      <c r="U415" s="161"/>
      <c r="V415" s="161"/>
      <c r="W415" s="161"/>
      <c r="X415" s="152"/>
      <c r="Y415" s="152"/>
      <c r="Z415" s="152"/>
      <c r="AA415" s="152"/>
      <c r="AB415" s="152"/>
      <c r="AC415" s="152"/>
      <c r="AD415" s="152"/>
      <c r="AE415" s="152"/>
      <c r="AF415" s="152"/>
      <c r="AG415" s="152" t="s">
        <v>299</v>
      </c>
      <c r="AH415" s="152">
        <v>0</v>
      </c>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c r="BD415" s="152"/>
      <c r="BE415" s="152"/>
      <c r="BF415" s="152"/>
      <c r="BG415" s="152"/>
      <c r="BH415" s="152"/>
    </row>
    <row r="416" spans="1:60" outlineLevel="1" x14ac:dyDescent="0.2">
      <c r="A416" s="159"/>
      <c r="B416" s="160"/>
      <c r="C416" s="194" t="s">
        <v>794</v>
      </c>
      <c r="D416" s="190"/>
      <c r="E416" s="191"/>
      <c r="F416" s="161"/>
      <c r="G416" s="161"/>
      <c r="H416" s="161"/>
      <c r="I416" s="161"/>
      <c r="J416" s="161"/>
      <c r="K416" s="161"/>
      <c r="L416" s="161"/>
      <c r="M416" s="161"/>
      <c r="N416" s="161"/>
      <c r="O416" s="161"/>
      <c r="P416" s="161"/>
      <c r="Q416" s="161"/>
      <c r="R416" s="161"/>
      <c r="S416" s="161"/>
      <c r="T416" s="161"/>
      <c r="U416" s="161"/>
      <c r="V416" s="161"/>
      <c r="W416" s="161"/>
      <c r="X416" s="152"/>
      <c r="Y416" s="152"/>
      <c r="Z416" s="152"/>
      <c r="AA416" s="152"/>
      <c r="AB416" s="152"/>
      <c r="AC416" s="152"/>
      <c r="AD416" s="152"/>
      <c r="AE416" s="152"/>
      <c r="AF416" s="152"/>
      <c r="AG416" s="152" t="s">
        <v>299</v>
      </c>
      <c r="AH416" s="152">
        <v>0</v>
      </c>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c r="BD416" s="152"/>
      <c r="BE416" s="152"/>
      <c r="BF416" s="152"/>
      <c r="BG416" s="152"/>
      <c r="BH416" s="152"/>
    </row>
    <row r="417" spans="1:60" outlineLevel="1" x14ac:dyDescent="0.2">
      <c r="A417" s="159"/>
      <c r="B417" s="160"/>
      <c r="C417" s="194" t="s">
        <v>734</v>
      </c>
      <c r="D417" s="190"/>
      <c r="E417" s="191">
        <v>1</v>
      </c>
      <c r="F417" s="161"/>
      <c r="G417" s="161"/>
      <c r="H417" s="161"/>
      <c r="I417" s="161"/>
      <c r="J417" s="161"/>
      <c r="K417" s="161"/>
      <c r="L417" s="161"/>
      <c r="M417" s="161"/>
      <c r="N417" s="161"/>
      <c r="O417" s="161"/>
      <c r="P417" s="161"/>
      <c r="Q417" s="161"/>
      <c r="R417" s="161"/>
      <c r="S417" s="161"/>
      <c r="T417" s="161"/>
      <c r="U417" s="161"/>
      <c r="V417" s="161"/>
      <c r="W417" s="161"/>
      <c r="X417" s="152"/>
      <c r="Y417" s="152"/>
      <c r="Z417" s="152"/>
      <c r="AA417" s="152"/>
      <c r="AB417" s="152"/>
      <c r="AC417" s="152"/>
      <c r="AD417" s="152"/>
      <c r="AE417" s="152"/>
      <c r="AF417" s="152"/>
      <c r="AG417" s="152" t="s">
        <v>299</v>
      </c>
      <c r="AH417" s="152">
        <v>0</v>
      </c>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c r="BD417" s="152"/>
      <c r="BE417" s="152"/>
      <c r="BF417" s="152"/>
      <c r="BG417" s="152"/>
      <c r="BH417" s="152"/>
    </row>
    <row r="418" spans="1:60" ht="22.5" outlineLevel="1" x14ac:dyDescent="0.2">
      <c r="A418" s="169">
        <v>50</v>
      </c>
      <c r="B418" s="170" t="s">
        <v>795</v>
      </c>
      <c r="C418" s="186" t="s">
        <v>796</v>
      </c>
      <c r="D418" s="171" t="s">
        <v>446</v>
      </c>
      <c r="E418" s="172">
        <v>15.54</v>
      </c>
      <c r="F418" s="173"/>
      <c r="G418" s="174">
        <f>ROUND(E418*F418,2)</f>
        <v>0</v>
      </c>
      <c r="H418" s="173"/>
      <c r="I418" s="174">
        <f>ROUND(E418*H418,2)</f>
        <v>0</v>
      </c>
      <c r="J418" s="173"/>
      <c r="K418" s="174">
        <f>ROUND(E418*J418,2)</f>
        <v>0</v>
      </c>
      <c r="L418" s="174">
        <v>21</v>
      </c>
      <c r="M418" s="174">
        <f>G418*(1+L418/100)</f>
        <v>0</v>
      </c>
      <c r="N418" s="174">
        <v>1.6049999999999998E-2</v>
      </c>
      <c r="O418" s="174">
        <f>ROUND(E418*N418,2)</f>
        <v>0.25</v>
      </c>
      <c r="P418" s="174">
        <v>0</v>
      </c>
      <c r="Q418" s="174">
        <f>ROUND(E418*P418,2)</f>
        <v>0</v>
      </c>
      <c r="R418" s="174" t="s">
        <v>326</v>
      </c>
      <c r="S418" s="174" t="s">
        <v>261</v>
      </c>
      <c r="T418" s="175" t="s">
        <v>261</v>
      </c>
      <c r="U418" s="161">
        <v>0</v>
      </c>
      <c r="V418" s="161">
        <f>ROUND(E418*U418,2)</f>
        <v>0</v>
      </c>
      <c r="W418" s="161"/>
      <c r="X418" s="152"/>
      <c r="Y418" s="152"/>
      <c r="Z418" s="152"/>
      <c r="AA418" s="152"/>
      <c r="AB418" s="152"/>
      <c r="AC418" s="152"/>
      <c r="AD418" s="152"/>
      <c r="AE418" s="152"/>
      <c r="AF418" s="152"/>
      <c r="AG418" s="152" t="s">
        <v>327</v>
      </c>
      <c r="AH418" s="152"/>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c r="BD418" s="152"/>
      <c r="BE418" s="152"/>
      <c r="BF418" s="152"/>
      <c r="BG418" s="152"/>
      <c r="BH418" s="152"/>
    </row>
    <row r="419" spans="1:60" outlineLevel="1" x14ac:dyDescent="0.2">
      <c r="A419" s="159"/>
      <c r="B419" s="160"/>
      <c r="C419" s="194" t="s">
        <v>742</v>
      </c>
      <c r="D419" s="190"/>
      <c r="E419" s="191"/>
      <c r="F419" s="161"/>
      <c r="G419" s="161"/>
      <c r="H419" s="161"/>
      <c r="I419" s="161"/>
      <c r="J419" s="161"/>
      <c r="K419" s="161"/>
      <c r="L419" s="161"/>
      <c r="M419" s="161"/>
      <c r="N419" s="161"/>
      <c r="O419" s="161"/>
      <c r="P419" s="161"/>
      <c r="Q419" s="161"/>
      <c r="R419" s="161"/>
      <c r="S419" s="161"/>
      <c r="T419" s="161"/>
      <c r="U419" s="161"/>
      <c r="V419" s="161"/>
      <c r="W419" s="161"/>
      <c r="X419" s="152"/>
      <c r="Y419" s="152"/>
      <c r="Z419" s="152"/>
      <c r="AA419" s="152"/>
      <c r="AB419" s="152"/>
      <c r="AC419" s="152"/>
      <c r="AD419" s="152"/>
      <c r="AE419" s="152"/>
      <c r="AF419" s="152"/>
      <c r="AG419" s="152" t="s">
        <v>299</v>
      </c>
      <c r="AH419" s="152">
        <v>0</v>
      </c>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c r="BD419" s="152"/>
      <c r="BE419" s="152"/>
      <c r="BF419" s="152"/>
      <c r="BG419" s="152"/>
      <c r="BH419" s="152"/>
    </row>
    <row r="420" spans="1:60" outlineLevel="1" x14ac:dyDescent="0.2">
      <c r="A420" s="159"/>
      <c r="B420" s="160"/>
      <c r="C420" s="195" t="s">
        <v>308</v>
      </c>
      <c r="D420" s="192"/>
      <c r="E420" s="193"/>
      <c r="F420" s="161"/>
      <c r="G420" s="161"/>
      <c r="H420" s="161"/>
      <c r="I420" s="161"/>
      <c r="J420" s="161"/>
      <c r="K420" s="161"/>
      <c r="L420" s="161"/>
      <c r="M420" s="161"/>
      <c r="N420" s="161"/>
      <c r="O420" s="161"/>
      <c r="P420" s="161"/>
      <c r="Q420" s="161"/>
      <c r="R420" s="161"/>
      <c r="S420" s="161"/>
      <c r="T420" s="161"/>
      <c r="U420" s="161"/>
      <c r="V420" s="161"/>
      <c r="W420" s="161"/>
      <c r="X420" s="152"/>
      <c r="Y420" s="152"/>
      <c r="Z420" s="152"/>
      <c r="AA420" s="152"/>
      <c r="AB420" s="152"/>
      <c r="AC420" s="152"/>
      <c r="AD420" s="152"/>
      <c r="AE420" s="152"/>
      <c r="AF420" s="152"/>
      <c r="AG420" s="152" t="s">
        <v>299</v>
      </c>
      <c r="AH420" s="152"/>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c r="BD420" s="152"/>
      <c r="BE420" s="152"/>
      <c r="BF420" s="152"/>
      <c r="BG420" s="152"/>
      <c r="BH420" s="152"/>
    </row>
    <row r="421" spans="1:60" outlineLevel="1" x14ac:dyDescent="0.2">
      <c r="A421" s="159"/>
      <c r="B421" s="160"/>
      <c r="C421" s="196" t="s">
        <v>797</v>
      </c>
      <c r="D421" s="192"/>
      <c r="E421" s="193">
        <v>14.8</v>
      </c>
      <c r="F421" s="161"/>
      <c r="G421" s="161"/>
      <c r="H421" s="161"/>
      <c r="I421" s="161"/>
      <c r="J421" s="161"/>
      <c r="K421" s="161"/>
      <c r="L421" s="161"/>
      <c r="M421" s="161"/>
      <c r="N421" s="161"/>
      <c r="O421" s="161"/>
      <c r="P421" s="161"/>
      <c r="Q421" s="161"/>
      <c r="R421" s="161"/>
      <c r="S421" s="161"/>
      <c r="T421" s="161"/>
      <c r="U421" s="161"/>
      <c r="V421" s="161"/>
      <c r="W421" s="161"/>
      <c r="X421" s="152"/>
      <c r="Y421" s="152"/>
      <c r="Z421" s="152"/>
      <c r="AA421" s="152"/>
      <c r="AB421" s="152"/>
      <c r="AC421" s="152"/>
      <c r="AD421" s="152"/>
      <c r="AE421" s="152"/>
      <c r="AF421" s="152"/>
      <c r="AG421" s="152" t="s">
        <v>299</v>
      </c>
      <c r="AH421" s="152">
        <v>2</v>
      </c>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c r="BD421" s="152"/>
      <c r="BE421" s="152"/>
      <c r="BF421" s="152"/>
      <c r="BG421" s="152"/>
      <c r="BH421" s="152"/>
    </row>
    <row r="422" spans="1:60" outlineLevel="1" x14ac:dyDescent="0.2">
      <c r="A422" s="159"/>
      <c r="B422" s="160"/>
      <c r="C422" s="195" t="s">
        <v>310</v>
      </c>
      <c r="D422" s="192"/>
      <c r="E422" s="193"/>
      <c r="F422" s="161"/>
      <c r="G422" s="161"/>
      <c r="H422" s="161"/>
      <c r="I422" s="161"/>
      <c r="J422" s="161"/>
      <c r="K422" s="161"/>
      <c r="L422" s="161"/>
      <c r="M422" s="161"/>
      <c r="N422" s="161"/>
      <c r="O422" s="161"/>
      <c r="P422" s="161"/>
      <c r="Q422" s="161"/>
      <c r="R422" s="161"/>
      <c r="S422" s="161"/>
      <c r="T422" s="161"/>
      <c r="U422" s="161"/>
      <c r="V422" s="161"/>
      <c r="W422" s="161"/>
      <c r="X422" s="152"/>
      <c r="Y422" s="152"/>
      <c r="Z422" s="152"/>
      <c r="AA422" s="152"/>
      <c r="AB422" s="152"/>
      <c r="AC422" s="152"/>
      <c r="AD422" s="152"/>
      <c r="AE422" s="152"/>
      <c r="AF422" s="152"/>
      <c r="AG422" s="152" t="s">
        <v>299</v>
      </c>
      <c r="AH422" s="152"/>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c r="BD422" s="152"/>
      <c r="BE422" s="152"/>
      <c r="BF422" s="152"/>
      <c r="BG422" s="152"/>
      <c r="BH422" s="152"/>
    </row>
    <row r="423" spans="1:60" outlineLevel="1" x14ac:dyDescent="0.2">
      <c r="A423" s="159"/>
      <c r="B423" s="160"/>
      <c r="C423" s="194" t="s">
        <v>798</v>
      </c>
      <c r="D423" s="190"/>
      <c r="E423" s="191">
        <v>15.54</v>
      </c>
      <c r="F423" s="161"/>
      <c r="G423" s="161"/>
      <c r="H423" s="161"/>
      <c r="I423" s="161"/>
      <c r="J423" s="161"/>
      <c r="K423" s="161"/>
      <c r="L423" s="161"/>
      <c r="M423" s="161"/>
      <c r="N423" s="161"/>
      <c r="O423" s="161"/>
      <c r="P423" s="161"/>
      <c r="Q423" s="161"/>
      <c r="R423" s="161"/>
      <c r="S423" s="161"/>
      <c r="T423" s="161"/>
      <c r="U423" s="161"/>
      <c r="V423" s="161"/>
      <c r="W423" s="161"/>
      <c r="X423" s="152"/>
      <c r="Y423" s="152"/>
      <c r="Z423" s="152"/>
      <c r="AA423" s="152"/>
      <c r="AB423" s="152"/>
      <c r="AC423" s="152"/>
      <c r="AD423" s="152"/>
      <c r="AE423" s="152"/>
      <c r="AF423" s="152"/>
      <c r="AG423" s="152" t="s">
        <v>299</v>
      </c>
      <c r="AH423" s="152">
        <v>0</v>
      </c>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c r="BD423" s="152"/>
      <c r="BE423" s="152"/>
      <c r="BF423" s="152"/>
      <c r="BG423" s="152"/>
      <c r="BH423" s="152"/>
    </row>
    <row r="424" spans="1:60" ht="22.5" outlineLevel="1" x14ac:dyDescent="0.2">
      <c r="A424" s="169">
        <v>51</v>
      </c>
      <c r="B424" s="170" t="s">
        <v>799</v>
      </c>
      <c r="C424" s="186" t="s">
        <v>800</v>
      </c>
      <c r="D424" s="171" t="s">
        <v>446</v>
      </c>
      <c r="E424" s="172">
        <v>4.41</v>
      </c>
      <c r="F424" s="173"/>
      <c r="G424" s="174">
        <f>ROUND(E424*F424,2)</f>
        <v>0</v>
      </c>
      <c r="H424" s="173"/>
      <c r="I424" s="174">
        <f>ROUND(E424*H424,2)</f>
        <v>0</v>
      </c>
      <c r="J424" s="173"/>
      <c r="K424" s="174">
        <f>ROUND(E424*J424,2)</f>
        <v>0</v>
      </c>
      <c r="L424" s="174">
        <v>21</v>
      </c>
      <c r="M424" s="174">
        <f>G424*(1+L424/100)</f>
        <v>0</v>
      </c>
      <c r="N424" s="174">
        <v>3.8949999999999999E-2</v>
      </c>
      <c r="O424" s="174">
        <f>ROUND(E424*N424,2)</f>
        <v>0.17</v>
      </c>
      <c r="P424" s="174">
        <v>0</v>
      </c>
      <c r="Q424" s="174">
        <f>ROUND(E424*P424,2)</f>
        <v>0</v>
      </c>
      <c r="R424" s="174" t="s">
        <v>326</v>
      </c>
      <c r="S424" s="174" t="s">
        <v>261</v>
      </c>
      <c r="T424" s="175" t="s">
        <v>261</v>
      </c>
      <c r="U424" s="161">
        <v>0</v>
      </c>
      <c r="V424" s="161">
        <f>ROUND(E424*U424,2)</f>
        <v>0</v>
      </c>
      <c r="W424" s="161"/>
      <c r="X424" s="152"/>
      <c r="Y424" s="152"/>
      <c r="Z424" s="152"/>
      <c r="AA424" s="152"/>
      <c r="AB424" s="152"/>
      <c r="AC424" s="152"/>
      <c r="AD424" s="152"/>
      <c r="AE424" s="152"/>
      <c r="AF424" s="152"/>
      <c r="AG424" s="152" t="s">
        <v>327</v>
      </c>
      <c r="AH424" s="152"/>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c r="BD424" s="152"/>
      <c r="BE424" s="152"/>
      <c r="BF424" s="152"/>
      <c r="BG424" s="152"/>
      <c r="BH424" s="152"/>
    </row>
    <row r="425" spans="1:60" outlineLevel="1" x14ac:dyDescent="0.2">
      <c r="A425" s="159"/>
      <c r="B425" s="160"/>
      <c r="C425" s="194" t="s">
        <v>746</v>
      </c>
      <c r="D425" s="190"/>
      <c r="E425" s="191"/>
      <c r="F425" s="161"/>
      <c r="G425" s="161"/>
      <c r="H425" s="161"/>
      <c r="I425" s="161"/>
      <c r="J425" s="161"/>
      <c r="K425" s="161"/>
      <c r="L425" s="161"/>
      <c r="M425" s="161"/>
      <c r="N425" s="161"/>
      <c r="O425" s="161"/>
      <c r="P425" s="161"/>
      <c r="Q425" s="161"/>
      <c r="R425" s="161"/>
      <c r="S425" s="161"/>
      <c r="T425" s="161"/>
      <c r="U425" s="161"/>
      <c r="V425" s="161"/>
      <c r="W425" s="161"/>
      <c r="X425" s="152"/>
      <c r="Y425" s="152"/>
      <c r="Z425" s="152"/>
      <c r="AA425" s="152"/>
      <c r="AB425" s="152"/>
      <c r="AC425" s="152"/>
      <c r="AD425" s="152"/>
      <c r="AE425" s="152"/>
      <c r="AF425" s="152"/>
      <c r="AG425" s="152" t="s">
        <v>299</v>
      </c>
      <c r="AH425" s="152">
        <v>0</v>
      </c>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c r="BD425" s="152"/>
      <c r="BE425" s="152"/>
      <c r="BF425" s="152"/>
      <c r="BG425" s="152"/>
      <c r="BH425" s="152"/>
    </row>
    <row r="426" spans="1:60" outlineLevel="1" x14ac:dyDescent="0.2">
      <c r="A426" s="159"/>
      <c r="B426" s="160"/>
      <c r="C426" s="195" t="s">
        <v>308</v>
      </c>
      <c r="D426" s="192"/>
      <c r="E426" s="193"/>
      <c r="F426" s="161"/>
      <c r="G426" s="161"/>
      <c r="H426" s="161"/>
      <c r="I426" s="161"/>
      <c r="J426" s="161"/>
      <c r="K426" s="161"/>
      <c r="L426" s="161"/>
      <c r="M426" s="161"/>
      <c r="N426" s="161"/>
      <c r="O426" s="161"/>
      <c r="P426" s="161"/>
      <c r="Q426" s="161"/>
      <c r="R426" s="161"/>
      <c r="S426" s="161"/>
      <c r="T426" s="161"/>
      <c r="U426" s="161"/>
      <c r="V426" s="161"/>
      <c r="W426" s="161"/>
      <c r="X426" s="152"/>
      <c r="Y426" s="152"/>
      <c r="Z426" s="152"/>
      <c r="AA426" s="152"/>
      <c r="AB426" s="152"/>
      <c r="AC426" s="152"/>
      <c r="AD426" s="152"/>
      <c r="AE426" s="152"/>
      <c r="AF426" s="152"/>
      <c r="AG426" s="152" t="s">
        <v>299</v>
      </c>
      <c r="AH426" s="152"/>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c r="BD426" s="152"/>
      <c r="BE426" s="152"/>
      <c r="BF426" s="152"/>
      <c r="BG426" s="152"/>
      <c r="BH426" s="152"/>
    </row>
    <row r="427" spans="1:60" outlineLevel="1" x14ac:dyDescent="0.2">
      <c r="A427" s="159"/>
      <c r="B427" s="160"/>
      <c r="C427" s="196" t="s">
        <v>801</v>
      </c>
      <c r="D427" s="192"/>
      <c r="E427" s="193">
        <v>4.2</v>
      </c>
      <c r="F427" s="161"/>
      <c r="G427" s="161"/>
      <c r="H427" s="161"/>
      <c r="I427" s="161"/>
      <c r="J427" s="161"/>
      <c r="K427" s="161"/>
      <c r="L427" s="161"/>
      <c r="M427" s="161"/>
      <c r="N427" s="161"/>
      <c r="O427" s="161"/>
      <c r="P427" s="161"/>
      <c r="Q427" s="161"/>
      <c r="R427" s="161"/>
      <c r="S427" s="161"/>
      <c r="T427" s="161"/>
      <c r="U427" s="161"/>
      <c r="V427" s="161"/>
      <c r="W427" s="161"/>
      <c r="X427" s="152"/>
      <c r="Y427" s="152"/>
      <c r="Z427" s="152"/>
      <c r="AA427" s="152"/>
      <c r="AB427" s="152"/>
      <c r="AC427" s="152"/>
      <c r="AD427" s="152"/>
      <c r="AE427" s="152"/>
      <c r="AF427" s="152"/>
      <c r="AG427" s="152" t="s">
        <v>299</v>
      </c>
      <c r="AH427" s="152">
        <v>2</v>
      </c>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c r="BD427" s="152"/>
      <c r="BE427" s="152"/>
      <c r="BF427" s="152"/>
      <c r="BG427" s="152"/>
      <c r="BH427" s="152"/>
    </row>
    <row r="428" spans="1:60" outlineLevel="1" x14ac:dyDescent="0.2">
      <c r="A428" s="159"/>
      <c r="B428" s="160"/>
      <c r="C428" s="195" t="s">
        <v>310</v>
      </c>
      <c r="D428" s="192"/>
      <c r="E428" s="193"/>
      <c r="F428" s="161"/>
      <c r="G428" s="161"/>
      <c r="H428" s="161"/>
      <c r="I428" s="161"/>
      <c r="J428" s="161"/>
      <c r="K428" s="161"/>
      <c r="L428" s="161"/>
      <c r="M428" s="161"/>
      <c r="N428" s="161"/>
      <c r="O428" s="161"/>
      <c r="P428" s="161"/>
      <c r="Q428" s="161"/>
      <c r="R428" s="161"/>
      <c r="S428" s="161"/>
      <c r="T428" s="161"/>
      <c r="U428" s="161"/>
      <c r="V428" s="161"/>
      <c r="W428" s="161"/>
      <c r="X428" s="152"/>
      <c r="Y428" s="152"/>
      <c r="Z428" s="152"/>
      <c r="AA428" s="152"/>
      <c r="AB428" s="152"/>
      <c r="AC428" s="152"/>
      <c r="AD428" s="152"/>
      <c r="AE428" s="152"/>
      <c r="AF428" s="152"/>
      <c r="AG428" s="152" t="s">
        <v>299</v>
      </c>
      <c r="AH428" s="152"/>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c r="BD428" s="152"/>
      <c r="BE428" s="152"/>
      <c r="BF428" s="152"/>
      <c r="BG428" s="152"/>
      <c r="BH428" s="152"/>
    </row>
    <row r="429" spans="1:60" outlineLevel="1" x14ac:dyDescent="0.2">
      <c r="A429" s="159"/>
      <c r="B429" s="160"/>
      <c r="C429" s="194" t="s">
        <v>802</v>
      </c>
      <c r="D429" s="190"/>
      <c r="E429" s="191">
        <v>4.41</v>
      </c>
      <c r="F429" s="161"/>
      <c r="G429" s="161"/>
      <c r="H429" s="161"/>
      <c r="I429" s="161"/>
      <c r="J429" s="161"/>
      <c r="K429" s="161"/>
      <c r="L429" s="161"/>
      <c r="M429" s="161"/>
      <c r="N429" s="161"/>
      <c r="O429" s="161"/>
      <c r="P429" s="161"/>
      <c r="Q429" s="161"/>
      <c r="R429" s="161"/>
      <c r="S429" s="161"/>
      <c r="T429" s="161"/>
      <c r="U429" s="161"/>
      <c r="V429" s="161"/>
      <c r="W429" s="161"/>
      <c r="X429" s="152"/>
      <c r="Y429" s="152"/>
      <c r="Z429" s="152"/>
      <c r="AA429" s="152"/>
      <c r="AB429" s="152"/>
      <c r="AC429" s="152"/>
      <c r="AD429" s="152"/>
      <c r="AE429" s="152"/>
      <c r="AF429" s="152"/>
      <c r="AG429" s="152" t="s">
        <v>299</v>
      </c>
      <c r="AH429" s="152">
        <v>0</v>
      </c>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c r="BD429" s="152"/>
      <c r="BE429" s="152"/>
      <c r="BF429" s="152"/>
      <c r="BG429" s="152"/>
      <c r="BH429" s="152"/>
    </row>
    <row r="430" spans="1:60" ht="22.5" outlineLevel="1" x14ac:dyDescent="0.2">
      <c r="A430" s="169">
        <v>52</v>
      </c>
      <c r="B430" s="170" t="s">
        <v>803</v>
      </c>
      <c r="C430" s="186" t="s">
        <v>804</v>
      </c>
      <c r="D430" s="171" t="s">
        <v>446</v>
      </c>
      <c r="E430" s="172">
        <v>11.76</v>
      </c>
      <c r="F430" s="173"/>
      <c r="G430" s="174">
        <f>ROUND(E430*F430,2)</f>
        <v>0</v>
      </c>
      <c r="H430" s="173"/>
      <c r="I430" s="174">
        <f>ROUND(E430*H430,2)</f>
        <v>0</v>
      </c>
      <c r="J430" s="173"/>
      <c r="K430" s="174">
        <f>ROUND(E430*J430,2)</f>
        <v>0</v>
      </c>
      <c r="L430" s="174">
        <v>21</v>
      </c>
      <c r="M430" s="174">
        <f>G430*(1+L430/100)</f>
        <v>0</v>
      </c>
      <c r="N430" s="174">
        <v>6.1850000000000002E-2</v>
      </c>
      <c r="O430" s="174">
        <f>ROUND(E430*N430,2)</f>
        <v>0.73</v>
      </c>
      <c r="P430" s="174">
        <v>0</v>
      </c>
      <c r="Q430" s="174">
        <f>ROUND(E430*P430,2)</f>
        <v>0</v>
      </c>
      <c r="R430" s="174" t="s">
        <v>326</v>
      </c>
      <c r="S430" s="174" t="s">
        <v>261</v>
      </c>
      <c r="T430" s="175" t="s">
        <v>261</v>
      </c>
      <c r="U430" s="161">
        <v>0</v>
      </c>
      <c r="V430" s="161">
        <f>ROUND(E430*U430,2)</f>
        <v>0</v>
      </c>
      <c r="W430" s="161"/>
      <c r="X430" s="152"/>
      <c r="Y430" s="152"/>
      <c r="Z430" s="152"/>
      <c r="AA430" s="152"/>
      <c r="AB430" s="152"/>
      <c r="AC430" s="152"/>
      <c r="AD430" s="152"/>
      <c r="AE430" s="152"/>
      <c r="AF430" s="152"/>
      <c r="AG430" s="152" t="s">
        <v>327</v>
      </c>
      <c r="AH430" s="152"/>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c r="BD430" s="152"/>
      <c r="BE430" s="152"/>
      <c r="BF430" s="152"/>
      <c r="BG430" s="152"/>
      <c r="BH430" s="152"/>
    </row>
    <row r="431" spans="1:60" outlineLevel="1" x14ac:dyDescent="0.2">
      <c r="A431" s="159"/>
      <c r="B431" s="160"/>
      <c r="C431" s="194" t="s">
        <v>748</v>
      </c>
      <c r="D431" s="190"/>
      <c r="E431" s="191"/>
      <c r="F431" s="161"/>
      <c r="G431" s="161"/>
      <c r="H431" s="161"/>
      <c r="I431" s="161"/>
      <c r="J431" s="161"/>
      <c r="K431" s="161"/>
      <c r="L431" s="161"/>
      <c r="M431" s="161"/>
      <c r="N431" s="161"/>
      <c r="O431" s="161"/>
      <c r="P431" s="161"/>
      <c r="Q431" s="161"/>
      <c r="R431" s="161"/>
      <c r="S431" s="161"/>
      <c r="T431" s="161"/>
      <c r="U431" s="161"/>
      <c r="V431" s="161"/>
      <c r="W431" s="161"/>
      <c r="X431" s="152"/>
      <c r="Y431" s="152"/>
      <c r="Z431" s="152"/>
      <c r="AA431" s="152"/>
      <c r="AB431" s="152"/>
      <c r="AC431" s="152"/>
      <c r="AD431" s="152"/>
      <c r="AE431" s="152"/>
      <c r="AF431" s="152"/>
      <c r="AG431" s="152" t="s">
        <v>299</v>
      </c>
      <c r="AH431" s="152">
        <v>0</v>
      </c>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c r="BD431" s="152"/>
      <c r="BE431" s="152"/>
      <c r="BF431" s="152"/>
      <c r="BG431" s="152"/>
      <c r="BH431" s="152"/>
    </row>
    <row r="432" spans="1:60" outlineLevel="1" x14ac:dyDescent="0.2">
      <c r="A432" s="159"/>
      <c r="B432" s="160"/>
      <c r="C432" s="195" t="s">
        <v>308</v>
      </c>
      <c r="D432" s="192"/>
      <c r="E432" s="193"/>
      <c r="F432" s="161"/>
      <c r="G432" s="161"/>
      <c r="H432" s="161"/>
      <c r="I432" s="161"/>
      <c r="J432" s="161"/>
      <c r="K432" s="161"/>
      <c r="L432" s="161"/>
      <c r="M432" s="161"/>
      <c r="N432" s="161"/>
      <c r="O432" s="161"/>
      <c r="P432" s="161"/>
      <c r="Q432" s="161"/>
      <c r="R432" s="161"/>
      <c r="S432" s="161"/>
      <c r="T432" s="161"/>
      <c r="U432" s="161"/>
      <c r="V432" s="161"/>
      <c r="W432" s="161"/>
      <c r="X432" s="152"/>
      <c r="Y432" s="152"/>
      <c r="Z432" s="152"/>
      <c r="AA432" s="152"/>
      <c r="AB432" s="152"/>
      <c r="AC432" s="152"/>
      <c r="AD432" s="152"/>
      <c r="AE432" s="152"/>
      <c r="AF432" s="152"/>
      <c r="AG432" s="152" t="s">
        <v>299</v>
      </c>
      <c r="AH432" s="152"/>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c r="BD432" s="152"/>
      <c r="BE432" s="152"/>
      <c r="BF432" s="152"/>
      <c r="BG432" s="152"/>
      <c r="BH432" s="152"/>
    </row>
    <row r="433" spans="1:60" outlineLevel="1" x14ac:dyDescent="0.2">
      <c r="A433" s="159"/>
      <c r="B433" s="160"/>
      <c r="C433" s="196" t="s">
        <v>805</v>
      </c>
      <c r="D433" s="192"/>
      <c r="E433" s="193">
        <v>11.2</v>
      </c>
      <c r="F433" s="161"/>
      <c r="G433" s="161"/>
      <c r="H433" s="161"/>
      <c r="I433" s="161"/>
      <c r="J433" s="161"/>
      <c r="K433" s="161"/>
      <c r="L433" s="161"/>
      <c r="M433" s="161"/>
      <c r="N433" s="161"/>
      <c r="O433" s="161"/>
      <c r="P433" s="161"/>
      <c r="Q433" s="161"/>
      <c r="R433" s="161"/>
      <c r="S433" s="161"/>
      <c r="T433" s="161"/>
      <c r="U433" s="161"/>
      <c r="V433" s="161"/>
      <c r="W433" s="161"/>
      <c r="X433" s="152"/>
      <c r="Y433" s="152"/>
      <c r="Z433" s="152"/>
      <c r="AA433" s="152"/>
      <c r="AB433" s="152"/>
      <c r="AC433" s="152"/>
      <c r="AD433" s="152"/>
      <c r="AE433" s="152"/>
      <c r="AF433" s="152"/>
      <c r="AG433" s="152" t="s">
        <v>299</v>
      </c>
      <c r="AH433" s="152">
        <v>2</v>
      </c>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c r="BD433" s="152"/>
      <c r="BE433" s="152"/>
      <c r="BF433" s="152"/>
      <c r="BG433" s="152"/>
      <c r="BH433" s="152"/>
    </row>
    <row r="434" spans="1:60" outlineLevel="1" x14ac:dyDescent="0.2">
      <c r="A434" s="159"/>
      <c r="B434" s="160"/>
      <c r="C434" s="195" t="s">
        <v>310</v>
      </c>
      <c r="D434" s="192"/>
      <c r="E434" s="193"/>
      <c r="F434" s="161"/>
      <c r="G434" s="161"/>
      <c r="H434" s="161"/>
      <c r="I434" s="161"/>
      <c r="J434" s="161"/>
      <c r="K434" s="161"/>
      <c r="L434" s="161"/>
      <c r="M434" s="161"/>
      <c r="N434" s="161"/>
      <c r="O434" s="161"/>
      <c r="P434" s="161"/>
      <c r="Q434" s="161"/>
      <c r="R434" s="161"/>
      <c r="S434" s="161"/>
      <c r="T434" s="161"/>
      <c r="U434" s="161"/>
      <c r="V434" s="161"/>
      <c r="W434" s="161"/>
      <c r="X434" s="152"/>
      <c r="Y434" s="152"/>
      <c r="Z434" s="152"/>
      <c r="AA434" s="152"/>
      <c r="AB434" s="152"/>
      <c r="AC434" s="152"/>
      <c r="AD434" s="152"/>
      <c r="AE434" s="152"/>
      <c r="AF434" s="152"/>
      <c r="AG434" s="152" t="s">
        <v>299</v>
      </c>
      <c r="AH434" s="152"/>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c r="BD434" s="152"/>
      <c r="BE434" s="152"/>
      <c r="BF434" s="152"/>
      <c r="BG434" s="152"/>
      <c r="BH434" s="152"/>
    </row>
    <row r="435" spans="1:60" outlineLevel="1" x14ac:dyDescent="0.2">
      <c r="A435" s="159"/>
      <c r="B435" s="160"/>
      <c r="C435" s="194" t="s">
        <v>806</v>
      </c>
      <c r="D435" s="190"/>
      <c r="E435" s="191">
        <v>11.76</v>
      </c>
      <c r="F435" s="161"/>
      <c r="G435" s="161"/>
      <c r="H435" s="161"/>
      <c r="I435" s="161"/>
      <c r="J435" s="161"/>
      <c r="K435" s="161"/>
      <c r="L435" s="161"/>
      <c r="M435" s="161"/>
      <c r="N435" s="161"/>
      <c r="O435" s="161"/>
      <c r="P435" s="161"/>
      <c r="Q435" s="161"/>
      <c r="R435" s="161"/>
      <c r="S435" s="161"/>
      <c r="T435" s="161"/>
      <c r="U435" s="161"/>
      <c r="V435" s="161"/>
      <c r="W435" s="161"/>
      <c r="X435" s="152"/>
      <c r="Y435" s="152"/>
      <c r="Z435" s="152"/>
      <c r="AA435" s="152"/>
      <c r="AB435" s="152"/>
      <c r="AC435" s="152"/>
      <c r="AD435" s="152"/>
      <c r="AE435" s="152"/>
      <c r="AF435" s="152"/>
      <c r="AG435" s="152" t="s">
        <v>299</v>
      </c>
      <c r="AH435" s="152">
        <v>0</v>
      </c>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c r="BD435" s="152"/>
      <c r="BE435" s="152"/>
      <c r="BF435" s="152"/>
      <c r="BG435" s="152"/>
      <c r="BH435" s="152"/>
    </row>
    <row r="436" spans="1:60" outlineLevel="1" x14ac:dyDescent="0.2">
      <c r="A436" s="169">
        <v>53</v>
      </c>
      <c r="B436" s="170" t="s">
        <v>807</v>
      </c>
      <c r="C436" s="186" t="s">
        <v>808</v>
      </c>
      <c r="D436" s="171" t="s">
        <v>446</v>
      </c>
      <c r="E436" s="172">
        <v>2</v>
      </c>
      <c r="F436" s="173"/>
      <c r="G436" s="174">
        <f>ROUND(E436*F436,2)</f>
        <v>0</v>
      </c>
      <c r="H436" s="173"/>
      <c r="I436" s="174">
        <f>ROUND(E436*H436,2)</f>
        <v>0</v>
      </c>
      <c r="J436" s="173"/>
      <c r="K436" s="174">
        <f>ROUND(E436*J436,2)</f>
        <v>0</v>
      </c>
      <c r="L436" s="174">
        <v>21</v>
      </c>
      <c r="M436" s="174">
        <f>G436*(1+L436/100)</f>
        <v>0</v>
      </c>
      <c r="N436" s="174">
        <v>6.6E-4</v>
      </c>
      <c r="O436" s="174">
        <f>ROUND(E436*N436,2)</f>
        <v>0</v>
      </c>
      <c r="P436" s="174">
        <v>0</v>
      </c>
      <c r="Q436" s="174">
        <f>ROUND(E436*P436,2)</f>
        <v>0</v>
      </c>
      <c r="R436" s="174" t="s">
        <v>326</v>
      </c>
      <c r="S436" s="174" t="s">
        <v>261</v>
      </c>
      <c r="T436" s="175" t="s">
        <v>261</v>
      </c>
      <c r="U436" s="161">
        <v>0</v>
      </c>
      <c r="V436" s="161">
        <f>ROUND(E436*U436,2)</f>
        <v>0</v>
      </c>
      <c r="W436" s="161"/>
      <c r="X436" s="152"/>
      <c r="Y436" s="152"/>
      <c r="Z436" s="152"/>
      <c r="AA436" s="152"/>
      <c r="AB436" s="152"/>
      <c r="AC436" s="152"/>
      <c r="AD436" s="152"/>
      <c r="AE436" s="152"/>
      <c r="AF436" s="152"/>
      <c r="AG436" s="152" t="s">
        <v>327</v>
      </c>
      <c r="AH436" s="152"/>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c r="BD436" s="152"/>
      <c r="BE436" s="152"/>
      <c r="BF436" s="152"/>
      <c r="BG436" s="152"/>
      <c r="BH436" s="152"/>
    </row>
    <row r="437" spans="1:60" outlineLevel="1" x14ac:dyDescent="0.2">
      <c r="A437" s="159"/>
      <c r="B437" s="160"/>
      <c r="C437" s="194" t="s">
        <v>752</v>
      </c>
      <c r="D437" s="190"/>
      <c r="E437" s="191"/>
      <c r="F437" s="161"/>
      <c r="G437" s="161"/>
      <c r="H437" s="161"/>
      <c r="I437" s="161"/>
      <c r="J437" s="161"/>
      <c r="K437" s="161"/>
      <c r="L437" s="161"/>
      <c r="M437" s="161"/>
      <c r="N437" s="161"/>
      <c r="O437" s="161"/>
      <c r="P437" s="161"/>
      <c r="Q437" s="161"/>
      <c r="R437" s="161"/>
      <c r="S437" s="161"/>
      <c r="T437" s="161"/>
      <c r="U437" s="161"/>
      <c r="V437" s="161"/>
      <c r="W437" s="161"/>
      <c r="X437" s="152"/>
      <c r="Y437" s="152"/>
      <c r="Z437" s="152"/>
      <c r="AA437" s="152"/>
      <c r="AB437" s="152"/>
      <c r="AC437" s="152"/>
      <c r="AD437" s="152"/>
      <c r="AE437" s="152"/>
      <c r="AF437" s="152"/>
      <c r="AG437" s="152" t="s">
        <v>299</v>
      </c>
      <c r="AH437" s="152">
        <v>0</v>
      </c>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c r="BD437" s="152"/>
      <c r="BE437" s="152"/>
      <c r="BF437" s="152"/>
      <c r="BG437" s="152"/>
      <c r="BH437" s="152"/>
    </row>
    <row r="438" spans="1:60" outlineLevel="1" x14ac:dyDescent="0.2">
      <c r="A438" s="159"/>
      <c r="B438" s="160"/>
      <c r="C438" s="194" t="s">
        <v>543</v>
      </c>
      <c r="D438" s="190"/>
      <c r="E438" s="191">
        <v>2</v>
      </c>
      <c r="F438" s="161"/>
      <c r="G438" s="161"/>
      <c r="H438" s="161"/>
      <c r="I438" s="161"/>
      <c r="J438" s="161"/>
      <c r="K438" s="161"/>
      <c r="L438" s="161"/>
      <c r="M438" s="161"/>
      <c r="N438" s="161"/>
      <c r="O438" s="161"/>
      <c r="P438" s="161"/>
      <c r="Q438" s="161"/>
      <c r="R438" s="161"/>
      <c r="S438" s="161"/>
      <c r="T438" s="161"/>
      <c r="U438" s="161"/>
      <c r="V438" s="161"/>
      <c r="W438" s="161"/>
      <c r="X438" s="152"/>
      <c r="Y438" s="152"/>
      <c r="Z438" s="152"/>
      <c r="AA438" s="152"/>
      <c r="AB438" s="152"/>
      <c r="AC438" s="152"/>
      <c r="AD438" s="152"/>
      <c r="AE438" s="152"/>
      <c r="AF438" s="152"/>
      <c r="AG438" s="152" t="s">
        <v>299</v>
      </c>
      <c r="AH438" s="152">
        <v>0</v>
      </c>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c r="BD438" s="152"/>
      <c r="BE438" s="152"/>
      <c r="BF438" s="152"/>
      <c r="BG438" s="152"/>
      <c r="BH438" s="152"/>
    </row>
    <row r="439" spans="1:60" outlineLevel="1" x14ac:dyDescent="0.2">
      <c r="A439" s="169">
        <v>54</v>
      </c>
      <c r="B439" s="170" t="s">
        <v>809</v>
      </c>
      <c r="C439" s="186" t="s">
        <v>810</v>
      </c>
      <c r="D439" s="171" t="s">
        <v>446</v>
      </c>
      <c r="E439" s="172">
        <v>3</v>
      </c>
      <c r="F439" s="173"/>
      <c r="G439" s="174">
        <f>ROUND(E439*F439,2)</f>
        <v>0</v>
      </c>
      <c r="H439" s="173"/>
      <c r="I439" s="174">
        <f>ROUND(E439*H439,2)</f>
        <v>0</v>
      </c>
      <c r="J439" s="173"/>
      <c r="K439" s="174">
        <f>ROUND(E439*J439,2)</f>
        <v>0</v>
      </c>
      <c r="L439" s="174">
        <v>21</v>
      </c>
      <c r="M439" s="174">
        <f>G439*(1+L439/100)</f>
        <v>0</v>
      </c>
      <c r="N439" s="174">
        <v>9.2000000000000003E-4</v>
      </c>
      <c r="O439" s="174">
        <f>ROUND(E439*N439,2)</f>
        <v>0</v>
      </c>
      <c r="P439" s="174">
        <v>0</v>
      </c>
      <c r="Q439" s="174">
        <f>ROUND(E439*P439,2)</f>
        <v>0</v>
      </c>
      <c r="R439" s="174" t="s">
        <v>326</v>
      </c>
      <c r="S439" s="174" t="s">
        <v>261</v>
      </c>
      <c r="T439" s="175" t="s">
        <v>261</v>
      </c>
      <c r="U439" s="161">
        <v>0</v>
      </c>
      <c r="V439" s="161">
        <f>ROUND(E439*U439,2)</f>
        <v>0</v>
      </c>
      <c r="W439" s="161"/>
      <c r="X439" s="152"/>
      <c r="Y439" s="152"/>
      <c r="Z439" s="152"/>
      <c r="AA439" s="152"/>
      <c r="AB439" s="152"/>
      <c r="AC439" s="152"/>
      <c r="AD439" s="152"/>
      <c r="AE439" s="152"/>
      <c r="AF439" s="152"/>
      <c r="AG439" s="152" t="s">
        <v>327</v>
      </c>
      <c r="AH439" s="152"/>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c r="BD439" s="152"/>
      <c r="BE439" s="152"/>
      <c r="BF439" s="152"/>
      <c r="BG439" s="152"/>
      <c r="BH439" s="152"/>
    </row>
    <row r="440" spans="1:60" outlineLevel="1" x14ac:dyDescent="0.2">
      <c r="A440" s="159"/>
      <c r="B440" s="160"/>
      <c r="C440" s="194" t="s">
        <v>752</v>
      </c>
      <c r="D440" s="190"/>
      <c r="E440" s="191"/>
      <c r="F440" s="161"/>
      <c r="G440" s="161"/>
      <c r="H440" s="161"/>
      <c r="I440" s="161"/>
      <c r="J440" s="161"/>
      <c r="K440" s="161"/>
      <c r="L440" s="161"/>
      <c r="M440" s="161"/>
      <c r="N440" s="161"/>
      <c r="O440" s="161"/>
      <c r="P440" s="161"/>
      <c r="Q440" s="161"/>
      <c r="R440" s="161"/>
      <c r="S440" s="161"/>
      <c r="T440" s="161"/>
      <c r="U440" s="161"/>
      <c r="V440" s="161"/>
      <c r="W440" s="161"/>
      <c r="X440" s="152"/>
      <c r="Y440" s="152"/>
      <c r="Z440" s="152"/>
      <c r="AA440" s="152"/>
      <c r="AB440" s="152"/>
      <c r="AC440" s="152"/>
      <c r="AD440" s="152"/>
      <c r="AE440" s="152"/>
      <c r="AF440" s="152"/>
      <c r="AG440" s="152" t="s">
        <v>299</v>
      </c>
      <c r="AH440" s="152">
        <v>0</v>
      </c>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c r="BD440" s="152"/>
      <c r="BE440" s="152"/>
      <c r="BF440" s="152"/>
      <c r="BG440" s="152"/>
      <c r="BH440" s="152"/>
    </row>
    <row r="441" spans="1:60" outlineLevel="1" x14ac:dyDescent="0.2">
      <c r="A441" s="159"/>
      <c r="B441" s="160"/>
      <c r="C441" s="194" t="s">
        <v>767</v>
      </c>
      <c r="D441" s="190"/>
      <c r="E441" s="191">
        <v>3</v>
      </c>
      <c r="F441" s="161"/>
      <c r="G441" s="161"/>
      <c r="H441" s="161"/>
      <c r="I441" s="161"/>
      <c r="J441" s="161"/>
      <c r="K441" s="161"/>
      <c r="L441" s="161"/>
      <c r="M441" s="161"/>
      <c r="N441" s="161"/>
      <c r="O441" s="161"/>
      <c r="P441" s="161"/>
      <c r="Q441" s="161"/>
      <c r="R441" s="161"/>
      <c r="S441" s="161"/>
      <c r="T441" s="161"/>
      <c r="U441" s="161"/>
      <c r="V441" s="161"/>
      <c r="W441" s="161"/>
      <c r="X441" s="152"/>
      <c r="Y441" s="152"/>
      <c r="Z441" s="152"/>
      <c r="AA441" s="152"/>
      <c r="AB441" s="152"/>
      <c r="AC441" s="152"/>
      <c r="AD441" s="152"/>
      <c r="AE441" s="152"/>
      <c r="AF441" s="152"/>
      <c r="AG441" s="152" t="s">
        <v>299</v>
      </c>
      <c r="AH441" s="152">
        <v>0</v>
      </c>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c r="BD441" s="152"/>
      <c r="BE441" s="152"/>
      <c r="BF441" s="152"/>
      <c r="BG441" s="152"/>
      <c r="BH441" s="152"/>
    </row>
    <row r="442" spans="1:60" ht="22.5" outlineLevel="1" x14ac:dyDescent="0.2">
      <c r="A442" s="169">
        <v>55</v>
      </c>
      <c r="B442" s="170" t="s">
        <v>811</v>
      </c>
      <c r="C442" s="186" t="s">
        <v>812</v>
      </c>
      <c r="D442" s="171" t="s">
        <v>446</v>
      </c>
      <c r="E442" s="172">
        <v>1</v>
      </c>
      <c r="F442" s="173"/>
      <c r="G442" s="174">
        <f>ROUND(E442*F442,2)</f>
        <v>0</v>
      </c>
      <c r="H442" s="173"/>
      <c r="I442" s="174">
        <f>ROUND(E442*H442,2)</f>
        <v>0</v>
      </c>
      <c r="J442" s="173"/>
      <c r="K442" s="174">
        <f>ROUND(E442*J442,2)</f>
        <v>0</v>
      </c>
      <c r="L442" s="174">
        <v>21</v>
      </c>
      <c r="M442" s="174">
        <f>G442*(1+L442/100)</f>
        <v>0</v>
      </c>
      <c r="N442" s="174">
        <v>6.13E-3</v>
      </c>
      <c r="O442" s="174">
        <f>ROUND(E442*N442,2)</f>
        <v>0.01</v>
      </c>
      <c r="P442" s="174">
        <v>0</v>
      </c>
      <c r="Q442" s="174">
        <f>ROUND(E442*P442,2)</f>
        <v>0</v>
      </c>
      <c r="R442" s="174" t="s">
        <v>326</v>
      </c>
      <c r="S442" s="174" t="s">
        <v>261</v>
      </c>
      <c r="T442" s="175" t="s">
        <v>261</v>
      </c>
      <c r="U442" s="161">
        <v>0</v>
      </c>
      <c r="V442" s="161">
        <f>ROUND(E442*U442,2)</f>
        <v>0</v>
      </c>
      <c r="W442" s="161"/>
      <c r="X442" s="152"/>
      <c r="Y442" s="152"/>
      <c r="Z442" s="152"/>
      <c r="AA442" s="152"/>
      <c r="AB442" s="152"/>
      <c r="AC442" s="152"/>
      <c r="AD442" s="152"/>
      <c r="AE442" s="152"/>
      <c r="AF442" s="152"/>
      <c r="AG442" s="152" t="s">
        <v>327</v>
      </c>
      <c r="AH442" s="152"/>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c r="BD442" s="152"/>
      <c r="BE442" s="152"/>
      <c r="BF442" s="152"/>
      <c r="BG442" s="152"/>
      <c r="BH442" s="152"/>
    </row>
    <row r="443" spans="1:60" outlineLevel="1" x14ac:dyDescent="0.2">
      <c r="A443" s="159"/>
      <c r="B443" s="160"/>
      <c r="C443" s="194" t="s">
        <v>754</v>
      </c>
      <c r="D443" s="190"/>
      <c r="E443" s="191"/>
      <c r="F443" s="161"/>
      <c r="G443" s="161"/>
      <c r="H443" s="161"/>
      <c r="I443" s="161"/>
      <c r="J443" s="161"/>
      <c r="K443" s="161"/>
      <c r="L443" s="161"/>
      <c r="M443" s="161"/>
      <c r="N443" s="161"/>
      <c r="O443" s="161"/>
      <c r="P443" s="161"/>
      <c r="Q443" s="161"/>
      <c r="R443" s="161"/>
      <c r="S443" s="161"/>
      <c r="T443" s="161"/>
      <c r="U443" s="161"/>
      <c r="V443" s="161"/>
      <c r="W443" s="161"/>
      <c r="X443" s="152"/>
      <c r="Y443" s="152"/>
      <c r="Z443" s="152"/>
      <c r="AA443" s="152"/>
      <c r="AB443" s="152"/>
      <c r="AC443" s="152"/>
      <c r="AD443" s="152"/>
      <c r="AE443" s="152"/>
      <c r="AF443" s="152"/>
      <c r="AG443" s="152" t="s">
        <v>299</v>
      </c>
      <c r="AH443" s="152">
        <v>0</v>
      </c>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c r="BD443" s="152"/>
      <c r="BE443" s="152"/>
      <c r="BF443" s="152"/>
      <c r="BG443" s="152"/>
      <c r="BH443" s="152"/>
    </row>
    <row r="444" spans="1:60" outlineLevel="1" x14ac:dyDescent="0.2">
      <c r="A444" s="159"/>
      <c r="B444" s="160"/>
      <c r="C444" s="194" t="s">
        <v>734</v>
      </c>
      <c r="D444" s="190"/>
      <c r="E444" s="191">
        <v>1</v>
      </c>
      <c r="F444" s="161"/>
      <c r="G444" s="161"/>
      <c r="H444" s="161"/>
      <c r="I444" s="161"/>
      <c r="J444" s="161"/>
      <c r="K444" s="161"/>
      <c r="L444" s="161"/>
      <c r="M444" s="161"/>
      <c r="N444" s="161"/>
      <c r="O444" s="161"/>
      <c r="P444" s="161"/>
      <c r="Q444" s="161"/>
      <c r="R444" s="161"/>
      <c r="S444" s="161"/>
      <c r="T444" s="161"/>
      <c r="U444" s="161"/>
      <c r="V444" s="161"/>
      <c r="W444" s="161"/>
      <c r="X444" s="152"/>
      <c r="Y444" s="152"/>
      <c r="Z444" s="152"/>
      <c r="AA444" s="152"/>
      <c r="AB444" s="152"/>
      <c r="AC444" s="152"/>
      <c r="AD444" s="152"/>
      <c r="AE444" s="152"/>
      <c r="AF444" s="152"/>
      <c r="AG444" s="152" t="s">
        <v>299</v>
      </c>
      <c r="AH444" s="152">
        <v>0</v>
      </c>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c r="BD444" s="152"/>
      <c r="BE444" s="152"/>
      <c r="BF444" s="152"/>
      <c r="BG444" s="152"/>
      <c r="BH444" s="152"/>
    </row>
    <row r="445" spans="1:60" x14ac:dyDescent="0.2">
      <c r="A445" s="163" t="s">
        <v>249</v>
      </c>
      <c r="B445" s="164" t="s">
        <v>170</v>
      </c>
      <c r="C445" s="184" t="s">
        <v>171</v>
      </c>
      <c r="D445" s="165"/>
      <c r="E445" s="166"/>
      <c r="F445" s="167"/>
      <c r="G445" s="167">
        <f>SUMIF(AG446:AG449,"&lt;&gt;NOR",G446:G449)</f>
        <v>0</v>
      </c>
      <c r="H445" s="167"/>
      <c r="I445" s="167">
        <f>SUM(I446:I449)</f>
        <v>0</v>
      </c>
      <c r="J445" s="167"/>
      <c r="K445" s="167">
        <f>SUM(K446:K449)</f>
        <v>0</v>
      </c>
      <c r="L445" s="167"/>
      <c r="M445" s="167">
        <f>SUM(M446:M449)</f>
        <v>0</v>
      </c>
      <c r="N445" s="167"/>
      <c r="O445" s="167">
        <f>SUM(O446:O449)</f>
        <v>9.89</v>
      </c>
      <c r="P445" s="167"/>
      <c r="Q445" s="167">
        <f>SUM(Q446:Q449)</f>
        <v>0</v>
      </c>
      <c r="R445" s="167"/>
      <c r="S445" s="167"/>
      <c r="T445" s="168"/>
      <c r="U445" s="162"/>
      <c r="V445" s="162">
        <f>SUM(V446:V449)</f>
        <v>0</v>
      </c>
      <c r="W445" s="162"/>
      <c r="AG445" t="s">
        <v>250</v>
      </c>
    </row>
    <row r="446" spans="1:60" outlineLevel="1" x14ac:dyDescent="0.2">
      <c r="A446" s="169">
        <v>56</v>
      </c>
      <c r="B446" s="170" t="s">
        <v>813</v>
      </c>
      <c r="C446" s="186" t="s">
        <v>548</v>
      </c>
      <c r="D446" s="171" t="s">
        <v>305</v>
      </c>
      <c r="E446" s="172">
        <v>3.915</v>
      </c>
      <c r="F446" s="173"/>
      <c r="G446" s="174">
        <f>ROUND(E446*F446,2)</f>
        <v>0</v>
      </c>
      <c r="H446" s="173"/>
      <c r="I446" s="174">
        <f>ROUND(E446*H446,2)</f>
        <v>0</v>
      </c>
      <c r="J446" s="173"/>
      <c r="K446" s="174">
        <f>ROUND(E446*J446,2)</f>
        <v>0</v>
      </c>
      <c r="L446" s="174">
        <v>21</v>
      </c>
      <c r="M446" s="174">
        <f>G446*(1+L446/100)</f>
        <v>0</v>
      </c>
      <c r="N446" s="174">
        <v>2.5249999999999999</v>
      </c>
      <c r="O446" s="174">
        <f>ROUND(E446*N446,2)</f>
        <v>9.89</v>
      </c>
      <c r="P446" s="174">
        <v>0</v>
      </c>
      <c r="Q446" s="174">
        <f>ROUND(E446*P446,2)</f>
        <v>0</v>
      </c>
      <c r="R446" s="174"/>
      <c r="S446" s="174" t="s">
        <v>254</v>
      </c>
      <c r="T446" s="175" t="s">
        <v>255</v>
      </c>
      <c r="U446" s="161">
        <v>0</v>
      </c>
      <c r="V446" s="161">
        <f>ROUND(E446*U446,2)</f>
        <v>0</v>
      </c>
      <c r="W446" s="161"/>
      <c r="X446" s="152"/>
      <c r="Y446" s="152"/>
      <c r="Z446" s="152"/>
      <c r="AA446" s="152"/>
      <c r="AB446" s="152"/>
      <c r="AC446" s="152"/>
      <c r="AD446" s="152"/>
      <c r="AE446" s="152"/>
      <c r="AF446" s="152"/>
      <c r="AG446" s="152" t="s">
        <v>295</v>
      </c>
      <c r="AH446" s="152"/>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c r="BD446" s="152"/>
      <c r="BE446" s="152"/>
      <c r="BF446" s="152"/>
      <c r="BG446" s="152"/>
      <c r="BH446" s="152"/>
    </row>
    <row r="447" spans="1:60" outlineLevel="1" x14ac:dyDescent="0.2">
      <c r="A447" s="159"/>
      <c r="B447" s="160"/>
      <c r="C447" s="194" t="s">
        <v>814</v>
      </c>
      <c r="D447" s="190"/>
      <c r="E447" s="191"/>
      <c r="F447" s="161"/>
      <c r="G447" s="161"/>
      <c r="H447" s="161"/>
      <c r="I447" s="161"/>
      <c r="J447" s="161"/>
      <c r="K447" s="161"/>
      <c r="L447" s="161"/>
      <c r="M447" s="161"/>
      <c r="N447" s="161"/>
      <c r="O447" s="161"/>
      <c r="P447" s="161"/>
      <c r="Q447" s="161"/>
      <c r="R447" s="161"/>
      <c r="S447" s="161"/>
      <c r="T447" s="161"/>
      <c r="U447" s="161"/>
      <c r="V447" s="161"/>
      <c r="W447" s="161"/>
      <c r="X447" s="152"/>
      <c r="Y447" s="152"/>
      <c r="Z447" s="152"/>
      <c r="AA447" s="152"/>
      <c r="AB447" s="152"/>
      <c r="AC447" s="152"/>
      <c r="AD447" s="152"/>
      <c r="AE447" s="152"/>
      <c r="AF447" s="152"/>
      <c r="AG447" s="152" t="s">
        <v>299</v>
      </c>
      <c r="AH447" s="152">
        <v>0</v>
      </c>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c r="BD447" s="152"/>
      <c r="BE447" s="152"/>
      <c r="BF447" s="152"/>
      <c r="BG447" s="152"/>
      <c r="BH447" s="152"/>
    </row>
    <row r="448" spans="1:60" outlineLevel="1" x14ac:dyDescent="0.2">
      <c r="A448" s="159"/>
      <c r="B448" s="160"/>
      <c r="C448" s="194" t="s">
        <v>729</v>
      </c>
      <c r="D448" s="190"/>
      <c r="E448" s="191"/>
      <c r="F448" s="161"/>
      <c r="G448" s="161"/>
      <c r="H448" s="161"/>
      <c r="I448" s="161"/>
      <c r="J448" s="161"/>
      <c r="K448" s="161"/>
      <c r="L448" s="161"/>
      <c r="M448" s="161"/>
      <c r="N448" s="161"/>
      <c r="O448" s="161"/>
      <c r="P448" s="161"/>
      <c r="Q448" s="161"/>
      <c r="R448" s="161"/>
      <c r="S448" s="161"/>
      <c r="T448" s="161"/>
      <c r="U448" s="161"/>
      <c r="V448" s="161"/>
      <c r="W448" s="161"/>
      <c r="X448" s="152"/>
      <c r="Y448" s="152"/>
      <c r="Z448" s="152"/>
      <c r="AA448" s="152"/>
      <c r="AB448" s="152"/>
      <c r="AC448" s="152"/>
      <c r="AD448" s="152"/>
      <c r="AE448" s="152"/>
      <c r="AF448" s="152"/>
      <c r="AG448" s="152" t="s">
        <v>299</v>
      </c>
      <c r="AH448" s="152">
        <v>0</v>
      </c>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c r="BD448" s="152"/>
      <c r="BE448" s="152"/>
      <c r="BF448" s="152"/>
      <c r="BG448" s="152"/>
      <c r="BH448" s="152"/>
    </row>
    <row r="449" spans="1:60" outlineLevel="1" x14ac:dyDescent="0.2">
      <c r="A449" s="159"/>
      <c r="B449" s="160"/>
      <c r="C449" s="194" t="s">
        <v>815</v>
      </c>
      <c r="D449" s="190"/>
      <c r="E449" s="191">
        <v>3.92</v>
      </c>
      <c r="F449" s="161"/>
      <c r="G449" s="161"/>
      <c r="H449" s="161"/>
      <c r="I449" s="161"/>
      <c r="J449" s="161"/>
      <c r="K449" s="161"/>
      <c r="L449" s="161"/>
      <c r="M449" s="161"/>
      <c r="N449" s="161"/>
      <c r="O449" s="161"/>
      <c r="P449" s="161"/>
      <c r="Q449" s="161"/>
      <c r="R449" s="161"/>
      <c r="S449" s="161"/>
      <c r="T449" s="161"/>
      <c r="U449" s="161"/>
      <c r="V449" s="161"/>
      <c r="W449" s="161"/>
      <c r="X449" s="152"/>
      <c r="Y449" s="152"/>
      <c r="Z449" s="152"/>
      <c r="AA449" s="152"/>
      <c r="AB449" s="152"/>
      <c r="AC449" s="152"/>
      <c r="AD449" s="152"/>
      <c r="AE449" s="152"/>
      <c r="AF449" s="152"/>
      <c r="AG449" s="152" t="s">
        <v>299</v>
      </c>
      <c r="AH449" s="152">
        <v>0</v>
      </c>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c r="BD449" s="152"/>
      <c r="BE449" s="152"/>
      <c r="BF449" s="152"/>
      <c r="BG449" s="152"/>
      <c r="BH449" s="152"/>
    </row>
    <row r="450" spans="1:60" x14ac:dyDescent="0.2">
      <c r="A450" s="163" t="s">
        <v>249</v>
      </c>
      <c r="B450" s="164" t="s">
        <v>176</v>
      </c>
      <c r="C450" s="184" t="s">
        <v>177</v>
      </c>
      <c r="D450" s="165"/>
      <c r="E450" s="166"/>
      <c r="F450" s="167"/>
      <c r="G450" s="167">
        <f>SUMIF(AG451:AG455,"&lt;&gt;NOR",G451:G455)</f>
        <v>0</v>
      </c>
      <c r="H450" s="167"/>
      <c r="I450" s="167">
        <f>SUM(I451:I455)</f>
        <v>0</v>
      </c>
      <c r="J450" s="167"/>
      <c r="K450" s="167">
        <f>SUM(K451:K455)</f>
        <v>0</v>
      </c>
      <c r="L450" s="167"/>
      <c r="M450" s="167">
        <f>SUM(M451:M455)</f>
        <v>0</v>
      </c>
      <c r="N450" s="167"/>
      <c r="O450" s="167">
        <f>SUM(O451:O455)</f>
        <v>0</v>
      </c>
      <c r="P450" s="167"/>
      <c r="Q450" s="167">
        <f>SUM(Q451:Q455)</f>
        <v>0</v>
      </c>
      <c r="R450" s="167"/>
      <c r="S450" s="167"/>
      <c r="T450" s="168"/>
      <c r="U450" s="162"/>
      <c r="V450" s="162">
        <f>SUM(V451:V455)</f>
        <v>137.13</v>
      </c>
      <c r="W450" s="162"/>
      <c r="AG450" t="s">
        <v>250</v>
      </c>
    </row>
    <row r="451" spans="1:60" ht="22.5" outlineLevel="1" x14ac:dyDescent="0.2">
      <c r="A451" s="169">
        <v>57</v>
      </c>
      <c r="B451" s="170" t="s">
        <v>816</v>
      </c>
      <c r="C451" s="186" t="s">
        <v>817</v>
      </c>
      <c r="D451" s="171" t="s">
        <v>350</v>
      </c>
      <c r="E451" s="172">
        <v>303.50828999999999</v>
      </c>
      <c r="F451" s="173"/>
      <c r="G451" s="174">
        <f>ROUND(E451*F451,2)</f>
        <v>0</v>
      </c>
      <c r="H451" s="173"/>
      <c r="I451" s="174">
        <f>ROUND(E451*H451,2)</f>
        <v>0</v>
      </c>
      <c r="J451" s="173"/>
      <c r="K451" s="174">
        <f>ROUND(E451*J451,2)</f>
        <v>0</v>
      </c>
      <c r="L451" s="174">
        <v>21</v>
      </c>
      <c r="M451" s="174">
        <f>G451*(1+L451/100)</f>
        <v>0</v>
      </c>
      <c r="N451" s="174">
        <v>0</v>
      </c>
      <c r="O451" s="174">
        <f>ROUND(E451*N451,2)</f>
        <v>0</v>
      </c>
      <c r="P451" s="174">
        <v>0</v>
      </c>
      <c r="Q451" s="174">
        <f>ROUND(E451*P451,2)</f>
        <v>0</v>
      </c>
      <c r="R451" s="174" t="s">
        <v>529</v>
      </c>
      <c r="S451" s="174" t="s">
        <v>261</v>
      </c>
      <c r="T451" s="175" t="s">
        <v>261</v>
      </c>
      <c r="U451" s="161">
        <v>0.45179999999999998</v>
      </c>
      <c r="V451" s="161">
        <f>ROUND(E451*U451,2)</f>
        <v>137.13</v>
      </c>
      <c r="W451" s="161"/>
      <c r="X451" s="152"/>
      <c r="Y451" s="152"/>
      <c r="Z451" s="152"/>
      <c r="AA451" s="152"/>
      <c r="AB451" s="152"/>
      <c r="AC451" s="152"/>
      <c r="AD451" s="152"/>
      <c r="AE451" s="152"/>
      <c r="AF451" s="152"/>
      <c r="AG451" s="152" t="s">
        <v>351</v>
      </c>
      <c r="AH451" s="152"/>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c r="BD451" s="152"/>
      <c r="BE451" s="152"/>
      <c r="BF451" s="152"/>
      <c r="BG451" s="152"/>
      <c r="BH451" s="152"/>
    </row>
    <row r="452" spans="1:60" outlineLevel="1" x14ac:dyDescent="0.2">
      <c r="A452" s="159"/>
      <c r="B452" s="160"/>
      <c r="C452" s="254" t="s">
        <v>818</v>
      </c>
      <c r="D452" s="255"/>
      <c r="E452" s="255"/>
      <c r="F452" s="255"/>
      <c r="G452" s="255"/>
      <c r="H452" s="161"/>
      <c r="I452" s="161"/>
      <c r="J452" s="161"/>
      <c r="K452" s="161"/>
      <c r="L452" s="161"/>
      <c r="M452" s="161"/>
      <c r="N452" s="161"/>
      <c r="O452" s="161"/>
      <c r="P452" s="161"/>
      <c r="Q452" s="161"/>
      <c r="R452" s="161"/>
      <c r="S452" s="161"/>
      <c r="T452" s="161"/>
      <c r="U452" s="161"/>
      <c r="V452" s="161"/>
      <c r="W452" s="161"/>
      <c r="X452" s="152"/>
      <c r="Y452" s="152"/>
      <c r="Z452" s="152"/>
      <c r="AA452" s="152"/>
      <c r="AB452" s="152"/>
      <c r="AC452" s="152"/>
      <c r="AD452" s="152"/>
      <c r="AE452" s="152"/>
      <c r="AF452" s="152"/>
      <c r="AG452" s="152" t="s">
        <v>297</v>
      </c>
      <c r="AH452" s="152"/>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c r="BD452" s="152"/>
      <c r="BE452" s="152"/>
      <c r="BF452" s="152"/>
      <c r="BG452" s="152"/>
      <c r="BH452" s="152"/>
    </row>
    <row r="453" spans="1:60" outlineLevel="1" x14ac:dyDescent="0.2">
      <c r="A453" s="159"/>
      <c r="B453" s="160"/>
      <c r="C453" s="194" t="s">
        <v>353</v>
      </c>
      <c r="D453" s="190"/>
      <c r="E453" s="191"/>
      <c r="F453" s="161"/>
      <c r="G453" s="161"/>
      <c r="H453" s="161"/>
      <c r="I453" s="161"/>
      <c r="J453" s="161"/>
      <c r="K453" s="161"/>
      <c r="L453" s="161"/>
      <c r="M453" s="161"/>
      <c r="N453" s="161"/>
      <c r="O453" s="161"/>
      <c r="P453" s="161"/>
      <c r="Q453" s="161"/>
      <c r="R453" s="161"/>
      <c r="S453" s="161"/>
      <c r="T453" s="161"/>
      <c r="U453" s="161"/>
      <c r="V453" s="161"/>
      <c r="W453" s="161"/>
      <c r="X453" s="152"/>
      <c r="Y453" s="152"/>
      <c r="Z453" s="152"/>
      <c r="AA453" s="152"/>
      <c r="AB453" s="152"/>
      <c r="AC453" s="152"/>
      <c r="AD453" s="152"/>
      <c r="AE453" s="152"/>
      <c r="AF453" s="152"/>
      <c r="AG453" s="152" t="s">
        <v>299</v>
      </c>
      <c r="AH453" s="152">
        <v>0</v>
      </c>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c r="BD453" s="152"/>
      <c r="BE453" s="152"/>
      <c r="BF453" s="152"/>
      <c r="BG453" s="152"/>
      <c r="BH453" s="152"/>
    </row>
    <row r="454" spans="1:60" outlineLevel="1" x14ac:dyDescent="0.2">
      <c r="A454" s="159"/>
      <c r="B454" s="160"/>
      <c r="C454" s="194" t="s">
        <v>819</v>
      </c>
      <c r="D454" s="190"/>
      <c r="E454" s="191"/>
      <c r="F454" s="161"/>
      <c r="G454" s="161"/>
      <c r="H454" s="161"/>
      <c r="I454" s="161"/>
      <c r="J454" s="161"/>
      <c r="K454" s="161"/>
      <c r="L454" s="161"/>
      <c r="M454" s="161"/>
      <c r="N454" s="161"/>
      <c r="O454" s="161"/>
      <c r="P454" s="161"/>
      <c r="Q454" s="161"/>
      <c r="R454" s="161"/>
      <c r="S454" s="161"/>
      <c r="T454" s="161"/>
      <c r="U454" s="161"/>
      <c r="V454" s="161"/>
      <c r="W454" s="161"/>
      <c r="X454" s="152"/>
      <c r="Y454" s="152"/>
      <c r="Z454" s="152"/>
      <c r="AA454" s="152"/>
      <c r="AB454" s="152"/>
      <c r="AC454" s="152"/>
      <c r="AD454" s="152"/>
      <c r="AE454" s="152"/>
      <c r="AF454" s="152"/>
      <c r="AG454" s="152" t="s">
        <v>299</v>
      </c>
      <c r="AH454" s="152">
        <v>0</v>
      </c>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c r="BD454" s="152"/>
      <c r="BE454" s="152"/>
      <c r="BF454" s="152"/>
      <c r="BG454" s="152"/>
      <c r="BH454" s="152"/>
    </row>
    <row r="455" spans="1:60" outlineLevel="1" x14ac:dyDescent="0.2">
      <c r="A455" s="159"/>
      <c r="B455" s="160"/>
      <c r="C455" s="194" t="s">
        <v>820</v>
      </c>
      <c r="D455" s="190"/>
      <c r="E455" s="191">
        <v>303.50828999999999</v>
      </c>
      <c r="F455" s="161"/>
      <c r="G455" s="161"/>
      <c r="H455" s="161"/>
      <c r="I455" s="161"/>
      <c r="J455" s="161"/>
      <c r="K455" s="161"/>
      <c r="L455" s="161"/>
      <c r="M455" s="161"/>
      <c r="N455" s="161"/>
      <c r="O455" s="161"/>
      <c r="P455" s="161"/>
      <c r="Q455" s="161"/>
      <c r="R455" s="161"/>
      <c r="S455" s="161"/>
      <c r="T455" s="161"/>
      <c r="U455" s="161"/>
      <c r="V455" s="161"/>
      <c r="W455" s="161"/>
      <c r="X455" s="152"/>
      <c r="Y455" s="152"/>
      <c r="Z455" s="152"/>
      <c r="AA455" s="152"/>
      <c r="AB455" s="152"/>
      <c r="AC455" s="152"/>
      <c r="AD455" s="152"/>
      <c r="AE455" s="152"/>
      <c r="AF455" s="152"/>
      <c r="AG455" s="152" t="s">
        <v>299</v>
      </c>
      <c r="AH455" s="152">
        <v>0</v>
      </c>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c r="BD455" s="152"/>
      <c r="BE455" s="152"/>
      <c r="BF455" s="152"/>
      <c r="BG455" s="152"/>
      <c r="BH455" s="152"/>
    </row>
    <row r="456" spans="1:60" x14ac:dyDescent="0.2">
      <c r="A456" s="163" t="s">
        <v>249</v>
      </c>
      <c r="B456" s="164" t="s">
        <v>178</v>
      </c>
      <c r="C456" s="184" t="s">
        <v>179</v>
      </c>
      <c r="D456" s="165"/>
      <c r="E456" s="166"/>
      <c r="F456" s="167"/>
      <c r="G456" s="167">
        <f>SUMIF(AG457:AG484,"&lt;&gt;NOR",G457:G484)</f>
        <v>0</v>
      </c>
      <c r="H456" s="167"/>
      <c r="I456" s="167">
        <f>SUM(I457:I484)</f>
        <v>0</v>
      </c>
      <c r="J456" s="167"/>
      <c r="K456" s="167">
        <f>SUM(K457:K484)</f>
        <v>0</v>
      </c>
      <c r="L456" s="167"/>
      <c r="M456" s="167">
        <f>SUM(M457:M484)</f>
        <v>0</v>
      </c>
      <c r="N456" s="167"/>
      <c r="O456" s="167">
        <f>SUM(O457:O484)</f>
        <v>0.11</v>
      </c>
      <c r="P456" s="167"/>
      <c r="Q456" s="167">
        <f>SUM(Q457:Q484)</f>
        <v>0</v>
      </c>
      <c r="R456" s="167"/>
      <c r="S456" s="167"/>
      <c r="T456" s="168"/>
      <c r="U456" s="162"/>
      <c r="V456" s="162">
        <f>SUM(V457:V484)</f>
        <v>35.64</v>
      </c>
      <c r="W456" s="162"/>
      <c r="AG456" t="s">
        <v>250</v>
      </c>
    </row>
    <row r="457" spans="1:60" ht="22.5" outlineLevel="1" x14ac:dyDescent="0.2">
      <c r="A457" s="169">
        <v>58</v>
      </c>
      <c r="B457" s="170" t="s">
        <v>821</v>
      </c>
      <c r="C457" s="186" t="s">
        <v>822</v>
      </c>
      <c r="D457" s="171" t="s">
        <v>293</v>
      </c>
      <c r="E457" s="172">
        <v>253.44</v>
      </c>
      <c r="F457" s="173"/>
      <c r="G457" s="174">
        <f>ROUND(E457*F457,2)</f>
        <v>0</v>
      </c>
      <c r="H457" s="173"/>
      <c r="I457" s="174">
        <f>ROUND(E457*H457,2)</f>
        <v>0</v>
      </c>
      <c r="J457" s="173"/>
      <c r="K457" s="174">
        <f>ROUND(E457*J457,2)</f>
        <v>0</v>
      </c>
      <c r="L457" s="174">
        <v>21</v>
      </c>
      <c r="M457" s="174">
        <f>G457*(1+L457/100)</f>
        <v>0</v>
      </c>
      <c r="N457" s="174">
        <v>0</v>
      </c>
      <c r="O457" s="174">
        <f>ROUND(E457*N457,2)</f>
        <v>0</v>
      </c>
      <c r="P457" s="174">
        <v>0</v>
      </c>
      <c r="Q457" s="174">
        <f>ROUND(E457*P457,2)</f>
        <v>0</v>
      </c>
      <c r="R457" s="174" t="s">
        <v>823</v>
      </c>
      <c r="S457" s="174" t="s">
        <v>261</v>
      </c>
      <c r="T457" s="175" t="s">
        <v>261</v>
      </c>
      <c r="U457" s="161">
        <v>0.112</v>
      </c>
      <c r="V457" s="161">
        <f>ROUND(E457*U457,2)</f>
        <v>28.39</v>
      </c>
      <c r="W457" s="161"/>
      <c r="X457" s="152"/>
      <c r="Y457" s="152"/>
      <c r="Z457" s="152"/>
      <c r="AA457" s="152"/>
      <c r="AB457" s="152"/>
      <c r="AC457" s="152"/>
      <c r="AD457" s="152"/>
      <c r="AE457" s="152"/>
      <c r="AF457" s="152"/>
      <c r="AG457" s="152" t="s">
        <v>359</v>
      </c>
      <c r="AH457" s="152"/>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c r="BD457" s="152"/>
      <c r="BE457" s="152"/>
      <c r="BF457" s="152"/>
      <c r="BG457" s="152"/>
      <c r="BH457" s="152"/>
    </row>
    <row r="458" spans="1:60" outlineLevel="1" x14ac:dyDescent="0.2">
      <c r="A458" s="159"/>
      <c r="B458" s="160"/>
      <c r="C458" s="194" t="s">
        <v>824</v>
      </c>
      <c r="D458" s="190"/>
      <c r="E458" s="191"/>
      <c r="F458" s="161"/>
      <c r="G458" s="161"/>
      <c r="H458" s="161"/>
      <c r="I458" s="161"/>
      <c r="J458" s="161"/>
      <c r="K458" s="161"/>
      <c r="L458" s="161"/>
      <c r="M458" s="161"/>
      <c r="N458" s="161"/>
      <c r="O458" s="161"/>
      <c r="P458" s="161"/>
      <c r="Q458" s="161"/>
      <c r="R458" s="161"/>
      <c r="S458" s="161"/>
      <c r="T458" s="161"/>
      <c r="U458" s="161"/>
      <c r="V458" s="161"/>
      <c r="W458" s="161"/>
      <c r="X458" s="152"/>
      <c r="Y458" s="152"/>
      <c r="Z458" s="152"/>
      <c r="AA458" s="152"/>
      <c r="AB458" s="152"/>
      <c r="AC458" s="152"/>
      <c r="AD458" s="152"/>
      <c r="AE458" s="152"/>
      <c r="AF458" s="152"/>
      <c r="AG458" s="152" t="s">
        <v>299</v>
      </c>
      <c r="AH458" s="152">
        <v>0</v>
      </c>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c r="BD458" s="152"/>
      <c r="BE458" s="152"/>
      <c r="BF458" s="152"/>
      <c r="BG458" s="152"/>
      <c r="BH458" s="152"/>
    </row>
    <row r="459" spans="1:60" outlineLevel="1" x14ac:dyDescent="0.2">
      <c r="A459" s="159"/>
      <c r="B459" s="160"/>
      <c r="C459" s="194" t="s">
        <v>825</v>
      </c>
      <c r="D459" s="190"/>
      <c r="E459" s="191"/>
      <c r="F459" s="161"/>
      <c r="G459" s="161"/>
      <c r="H459" s="161"/>
      <c r="I459" s="161"/>
      <c r="J459" s="161"/>
      <c r="K459" s="161"/>
      <c r="L459" s="161"/>
      <c r="M459" s="161"/>
      <c r="N459" s="161"/>
      <c r="O459" s="161"/>
      <c r="P459" s="161"/>
      <c r="Q459" s="161"/>
      <c r="R459" s="161"/>
      <c r="S459" s="161"/>
      <c r="T459" s="161"/>
      <c r="U459" s="161"/>
      <c r="V459" s="161"/>
      <c r="W459" s="161"/>
      <c r="X459" s="152"/>
      <c r="Y459" s="152"/>
      <c r="Z459" s="152"/>
      <c r="AA459" s="152"/>
      <c r="AB459" s="152"/>
      <c r="AC459" s="152"/>
      <c r="AD459" s="152"/>
      <c r="AE459" s="152"/>
      <c r="AF459" s="152"/>
      <c r="AG459" s="152" t="s">
        <v>299</v>
      </c>
      <c r="AH459" s="152">
        <v>0</v>
      </c>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c r="BD459" s="152"/>
      <c r="BE459" s="152"/>
      <c r="BF459" s="152"/>
      <c r="BG459" s="152"/>
      <c r="BH459" s="152"/>
    </row>
    <row r="460" spans="1:60" outlineLevel="1" x14ac:dyDescent="0.2">
      <c r="A460" s="159"/>
      <c r="B460" s="160"/>
      <c r="C460" s="194" t="s">
        <v>826</v>
      </c>
      <c r="D460" s="190"/>
      <c r="E460" s="191">
        <v>126.72</v>
      </c>
      <c r="F460" s="161"/>
      <c r="G460" s="161"/>
      <c r="H460" s="161"/>
      <c r="I460" s="161"/>
      <c r="J460" s="161"/>
      <c r="K460" s="161"/>
      <c r="L460" s="161"/>
      <c r="M460" s="161"/>
      <c r="N460" s="161"/>
      <c r="O460" s="161"/>
      <c r="P460" s="161"/>
      <c r="Q460" s="161"/>
      <c r="R460" s="161"/>
      <c r="S460" s="161"/>
      <c r="T460" s="161"/>
      <c r="U460" s="161"/>
      <c r="V460" s="161"/>
      <c r="W460" s="161"/>
      <c r="X460" s="152"/>
      <c r="Y460" s="152"/>
      <c r="Z460" s="152"/>
      <c r="AA460" s="152"/>
      <c r="AB460" s="152"/>
      <c r="AC460" s="152"/>
      <c r="AD460" s="152"/>
      <c r="AE460" s="152"/>
      <c r="AF460" s="152"/>
      <c r="AG460" s="152" t="s">
        <v>299</v>
      </c>
      <c r="AH460" s="152">
        <v>0</v>
      </c>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c r="BD460" s="152"/>
      <c r="BE460" s="152"/>
      <c r="BF460" s="152"/>
      <c r="BG460" s="152"/>
      <c r="BH460" s="152"/>
    </row>
    <row r="461" spans="1:60" outlineLevel="1" x14ac:dyDescent="0.2">
      <c r="A461" s="159"/>
      <c r="B461" s="160"/>
      <c r="C461" s="194" t="s">
        <v>826</v>
      </c>
      <c r="D461" s="190"/>
      <c r="E461" s="191">
        <v>126.72</v>
      </c>
      <c r="F461" s="161"/>
      <c r="G461" s="161"/>
      <c r="H461" s="161"/>
      <c r="I461" s="161"/>
      <c r="J461" s="161"/>
      <c r="K461" s="161"/>
      <c r="L461" s="161"/>
      <c r="M461" s="161"/>
      <c r="N461" s="161"/>
      <c r="O461" s="161"/>
      <c r="P461" s="161"/>
      <c r="Q461" s="161"/>
      <c r="R461" s="161"/>
      <c r="S461" s="161"/>
      <c r="T461" s="161"/>
      <c r="U461" s="161"/>
      <c r="V461" s="161"/>
      <c r="W461" s="161"/>
      <c r="X461" s="152"/>
      <c r="Y461" s="152"/>
      <c r="Z461" s="152"/>
      <c r="AA461" s="152"/>
      <c r="AB461" s="152"/>
      <c r="AC461" s="152"/>
      <c r="AD461" s="152"/>
      <c r="AE461" s="152"/>
      <c r="AF461" s="152"/>
      <c r="AG461" s="152" t="s">
        <v>299</v>
      </c>
      <c r="AH461" s="152">
        <v>0</v>
      </c>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c r="BD461" s="152"/>
      <c r="BE461" s="152"/>
      <c r="BF461" s="152"/>
      <c r="BG461" s="152"/>
      <c r="BH461" s="152"/>
    </row>
    <row r="462" spans="1:60" ht="22.5" outlineLevel="1" x14ac:dyDescent="0.2">
      <c r="A462" s="169">
        <v>59</v>
      </c>
      <c r="B462" s="170" t="s">
        <v>827</v>
      </c>
      <c r="C462" s="186" t="s">
        <v>828</v>
      </c>
      <c r="D462" s="171" t="s">
        <v>293</v>
      </c>
      <c r="E462" s="172">
        <v>36.119999999999997</v>
      </c>
      <c r="F462" s="173"/>
      <c r="G462" s="174">
        <f>ROUND(E462*F462,2)</f>
        <v>0</v>
      </c>
      <c r="H462" s="173"/>
      <c r="I462" s="174">
        <f>ROUND(E462*H462,2)</f>
        <v>0</v>
      </c>
      <c r="J462" s="173"/>
      <c r="K462" s="174">
        <f>ROUND(E462*J462,2)</f>
        <v>0</v>
      </c>
      <c r="L462" s="174">
        <v>21</v>
      </c>
      <c r="M462" s="174">
        <f>G462*(1+L462/100)</f>
        <v>0</v>
      </c>
      <c r="N462" s="174">
        <v>1.9000000000000001E-4</v>
      </c>
      <c r="O462" s="174">
        <f>ROUND(E462*N462,2)</f>
        <v>0.01</v>
      </c>
      <c r="P462" s="174">
        <v>0</v>
      </c>
      <c r="Q462" s="174">
        <f>ROUND(E462*P462,2)</f>
        <v>0</v>
      </c>
      <c r="R462" s="174" t="s">
        <v>823</v>
      </c>
      <c r="S462" s="174" t="s">
        <v>261</v>
      </c>
      <c r="T462" s="175" t="s">
        <v>261</v>
      </c>
      <c r="U462" s="161">
        <v>0.19600000000000001</v>
      </c>
      <c r="V462" s="161">
        <f>ROUND(E462*U462,2)</f>
        <v>7.08</v>
      </c>
      <c r="W462" s="161"/>
      <c r="X462" s="152"/>
      <c r="Y462" s="152"/>
      <c r="Z462" s="152"/>
      <c r="AA462" s="152"/>
      <c r="AB462" s="152"/>
      <c r="AC462" s="152"/>
      <c r="AD462" s="152"/>
      <c r="AE462" s="152"/>
      <c r="AF462" s="152"/>
      <c r="AG462" s="152" t="s">
        <v>359</v>
      </c>
      <c r="AH462" s="152"/>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c r="BD462" s="152"/>
      <c r="BE462" s="152"/>
      <c r="BF462" s="152"/>
      <c r="BG462" s="152"/>
      <c r="BH462" s="152"/>
    </row>
    <row r="463" spans="1:60" outlineLevel="1" x14ac:dyDescent="0.2">
      <c r="A463" s="159"/>
      <c r="B463" s="160"/>
      <c r="C463" s="194" t="s">
        <v>824</v>
      </c>
      <c r="D463" s="190"/>
      <c r="E463" s="191"/>
      <c r="F463" s="161"/>
      <c r="G463" s="161"/>
      <c r="H463" s="161"/>
      <c r="I463" s="161"/>
      <c r="J463" s="161"/>
      <c r="K463" s="161"/>
      <c r="L463" s="161"/>
      <c r="M463" s="161"/>
      <c r="N463" s="161"/>
      <c r="O463" s="161"/>
      <c r="P463" s="161"/>
      <c r="Q463" s="161"/>
      <c r="R463" s="161"/>
      <c r="S463" s="161"/>
      <c r="T463" s="161"/>
      <c r="U463" s="161"/>
      <c r="V463" s="161"/>
      <c r="W463" s="161"/>
      <c r="X463" s="152"/>
      <c r="Y463" s="152"/>
      <c r="Z463" s="152"/>
      <c r="AA463" s="152"/>
      <c r="AB463" s="152"/>
      <c r="AC463" s="152"/>
      <c r="AD463" s="152"/>
      <c r="AE463" s="152"/>
      <c r="AF463" s="152"/>
      <c r="AG463" s="152" t="s">
        <v>299</v>
      </c>
      <c r="AH463" s="152">
        <v>0</v>
      </c>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c r="BD463" s="152"/>
      <c r="BE463" s="152"/>
      <c r="BF463" s="152"/>
      <c r="BG463" s="152"/>
      <c r="BH463" s="152"/>
    </row>
    <row r="464" spans="1:60" outlineLevel="1" x14ac:dyDescent="0.2">
      <c r="A464" s="159"/>
      <c r="B464" s="160"/>
      <c r="C464" s="194" t="s">
        <v>825</v>
      </c>
      <c r="D464" s="190"/>
      <c r="E464" s="191"/>
      <c r="F464" s="161"/>
      <c r="G464" s="161"/>
      <c r="H464" s="161"/>
      <c r="I464" s="161"/>
      <c r="J464" s="161"/>
      <c r="K464" s="161"/>
      <c r="L464" s="161"/>
      <c r="M464" s="161"/>
      <c r="N464" s="161"/>
      <c r="O464" s="161"/>
      <c r="P464" s="161"/>
      <c r="Q464" s="161"/>
      <c r="R464" s="161"/>
      <c r="S464" s="161"/>
      <c r="T464" s="161"/>
      <c r="U464" s="161"/>
      <c r="V464" s="161"/>
      <c r="W464" s="161"/>
      <c r="X464" s="152"/>
      <c r="Y464" s="152"/>
      <c r="Z464" s="152"/>
      <c r="AA464" s="152"/>
      <c r="AB464" s="152"/>
      <c r="AC464" s="152"/>
      <c r="AD464" s="152"/>
      <c r="AE464" s="152"/>
      <c r="AF464" s="152"/>
      <c r="AG464" s="152" t="s">
        <v>299</v>
      </c>
      <c r="AH464" s="152">
        <v>0</v>
      </c>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c r="BD464" s="152"/>
      <c r="BE464" s="152"/>
      <c r="BF464" s="152"/>
      <c r="BG464" s="152"/>
      <c r="BH464" s="152"/>
    </row>
    <row r="465" spans="1:60" outlineLevel="1" x14ac:dyDescent="0.2">
      <c r="A465" s="159"/>
      <c r="B465" s="160"/>
      <c r="C465" s="194" t="s">
        <v>829</v>
      </c>
      <c r="D465" s="190"/>
      <c r="E465" s="191">
        <v>36.119999999999997</v>
      </c>
      <c r="F465" s="161"/>
      <c r="G465" s="161"/>
      <c r="H465" s="161"/>
      <c r="I465" s="161"/>
      <c r="J465" s="161"/>
      <c r="K465" s="161"/>
      <c r="L465" s="161"/>
      <c r="M465" s="161"/>
      <c r="N465" s="161"/>
      <c r="O465" s="161"/>
      <c r="P465" s="161"/>
      <c r="Q465" s="161"/>
      <c r="R465" s="161"/>
      <c r="S465" s="161"/>
      <c r="T465" s="161"/>
      <c r="U465" s="161"/>
      <c r="V465" s="161"/>
      <c r="W465" s="161"/>
      <c r="X465" s="152"/>
      <c r="Y465" s="152"/>
      <c r="Z465" s="152"/>
      <c r="AA465" s="152"/>
      <c r="AB465" s="152"/>
      <c r="AC465" s="152"/>
      <c r="AD465" s="152"/>
      <c r="AE465" s="152"/>
      <c r="AF465" s="152"/>
      <c r="AG465" s="152" t="s">
        <v>299</v>
      </c>
      <c r="AH465" s="152">
        <v>0</v>
      </c>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c r="BD465" s="152"/>
      <c r="BE465" s="152"/>
      <c r="BF465" s="152"/>
      <c r="BG465" s="152"/>
      <c r="BH465" s="152"/>
    </row>
    <row r="466" spans="1:60" outlineLevel="1" x14ac:dyDescent="0.2">
      <c r="A466" s="169">
        <v>60</v>
      </c>
      <c r="B466" s="170" t="s">
        <v>830</v>
      </c>
      <c r="C466" s="186" t="s">
        <v>831</v>
      </c>
      <c r="D466" s="171" t="s">
        <v>293</v>
      </c>
      <c r="E466" s="172">
        <v>332.99400000000003</v>
      </c>
      <c r="F466" s="173"/>
      <c r="G466" s="174">
        <f>ROUND(E466*F466,2)</f>
        <v>0</v>
      </c>
      <c r="H466" s="173"/>
      <c r="I466" s="174">
        <f>ROUND(E466*H466,2)</f>
        <v>0</v>
      </c>
      <c r="J466" s="173"/>
      <c r="K466" s="174">
        <f>ROUND(E466*J466,2)</f>
        <v>0</v>
      </c>
      <c r="L466" s="174">
        <v>21</v>
      </c>
      <c r="M466" s="174">
        <f>G466*(1+L466/100)</f>
        <v>0</v>
      </c>
      <c r="N466" s="174">
        <v>3.1E-4</v>
      </c>
      <c r="O466" s="174">
        <f>ROUND(E466*N466,2)</f>
        <v>0.1</v>
      </c>
      <c r="P466" s="174">
        <v>0</v>
      </c>
      <c r="Q466" s="174">
        <f>ROUND(E466*P466,2)</f>
        <v>0</v>
      </c>
      <c r="R466" s="174" t="s">
        <v>326</v>
      </c>
      <c r="S466" s="174" t="s">
        <v>832</v>
      </c>
      <c r="T466" s="175" t="s">
        <v>832</v>
      </c>
      <c r="U466" s="161">
        <v>0</v>
      </c>
      <c r="V466" s="161">
        <f>ROUND(E466*U466,2)</f>
        <v>0</v>
      </c>
      <c r="W466" s="161"/>
      <c r="X466" s="152"/>
      <c r="Y466" s="152"/>
      <c r="Z466" s="152"/>
      <c r="AA466" s="152"/>
      <c r="AB466" s="152"/>
      <c r="AC466" s="152"/>
      <c r="AD466" s="152"/>
      <c r="AE466" s="152"/>
      <c r="AF466" s="152"/>
      <c r="AG466" s="152" t="s">
        <v>833</v>
      </c>
      <c r="AH466" s="152"/>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c r="BD466" s="152"/>
      <c r="BE466" s="152"/>
      <c r="BF466" s="152"/>
      <c r="BG466" s="152"/>
      <c r="BH466" s="152"/>
    </row>
    <row r="467" spans="1:60" outlineLevel="1" x14ac:dyDescent="0.2">
      <c r="A467" s="159"/>
      <c r="B467" s="160"/>
      <c r="C467" s="194" t="s">
        <v>824</v>
      </c>
      <c r="D467" s="190"/>
      <c r="E467" s="191"/>
      <c r="F467" s="161"/>
      <c r="G467" s="161"/>
      <c r="H467" s="161"/>
      <c r="I467" s="161"/>
      <c r="J467" s="161"/>
      <c r="K467" s="161"/>
      <c r="L467" s="161"/>
      <c r="M467" s="161"/>
      <c r="N467" s="161"/>
      <c r="O467" s="161"/>
      <c r="P467" s="161"/>
      <c r="Q467" s="161"/>
      <c r="R467" s="161"/>
      <c r="S467" s="161"/>
      <c r="T467" s="161"/>
      <c r="U467" s="161"/>
      <c r="V467" s="161"/>
      <c r="W467" s="161"/>
      <c r="X467" s="152"/>
      <c r="Y467" s="152"/>
      <c r="Z467" s="152"/>
      <c r="AA467" s="152"/>
      <c r="AB467" s="152"/>
      <c r="AC467" s="152"/>
      <c r="AD467" s="152"/>
      <c r="AE467" s="152"/>
      <c r="AF467" s="152"/>
      <c r="AG467" s="152" t="s">
        <v>299</v>
      </c>
      <c r="AH467" s="152">
        <v>0</v>
      </c>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c r="BD467" s="152"/>
      <c r="BE467" s="152"/>
      <c r="BF467" s="152"/>
      <c r="BG467" s="152"/>
      <c r="BH467" s="152"/>
    </row>
    <row r="468" spans="1:60" outlineLevel="1" x14ac:dyDescent="0.2">
      <c r="A468" s="159"/>
      <c r="B468" s="160"/>
      <c r="C468" s="194" t="s">
        <v>825</v>
      </c>
      <c r="D468" s="190"/>
      <c r="E468" s="191"/>
      <c r="F468" s="161"/>
      <c r="G468" s="161"/>
      <c r="H468" s="161"/>
      <c r="I468" s="161"/>
      <c r="J468" s="161"/>
      <c r="K468" s="161"/>
      <c r="L468" s="161"/>
      <c r="M468" s="161"/>
      <c r="N468" s="161"/>
      <c r="O468" s="161"/>
      <c r="P468" s="161"/>
      <c r="Q468" s="161"/>
      <c r="R468" s="161"/>
      <c r="S468" s="161"/>
      <c r="T468" s="161"/>
      <c r="U468" s="161"/>
      <c r="V468" s="161"/>
      <c r="W468" s="161"/>
      <c r="X468" s="152"/>
      <c r="Y468" s="152"/>
      <c r="Z468" s="152"/>
      <c r="AA468" s="152"/>
      <c r="AB468" s="152"/>
      <c r="AC468" s="152"/>
      <c r="AD468" s="152"/>
      <c r="AE468" s="152"/>
      <c r="AF468" s="152"/>
      <c r="AG468" s="152" t="s">
        <v>299</v>
      </c>
      <c r="AH468" s="152">
        <v>0</v>
      </c>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c r="BD468" s="152"/>
      <c r="BE468" s="152"/>
      <c r="BF468" s="152"/>
      <c r="BG468" s="152"/>
      <c r="BH468" s="152"/>
    </row>
    <row r="469" spans="1:60" outlineLevel="1" x14ac:dyDescent="0.2">
      <c r="A469" s="159"/>
      <c r="B469" s="160"/>
      <c r="C469" s="195" t="s">
        <v>308</v>
      </c>
      <c r="D469" s="192"/>
      <c r="E469" s="193"/>
      <c r="F469" s="161"/>
      <c r="G469" s="161"/>
      <c r="H469" s="161"/>
      <c r="I469" s="161"/>
      <c r="J469" s="161"/>
      <c r="K469" s="161"/>
      <c r="L469" s="161"/>
      <c r="M469" s="161"/>
      <c r="N469" s="161"/>
      <c r="O469" s="161"/>
      <c r="P469" s="161"/>
      <c r="Q469" s="161"/>
      <c r="R469" s="161"/>
      <c r="S469" s="161"/>
      <c r="T469" s="161"/>
      <c r="U469" s="161"/>
      <c r="V469" s="161"/>
      <c r="W469" s="161"/>
      <c r="X469" s="152"/>
      <c r="Y469" s="152"/>
      <c r="Z469" s="152"/>
      <c r="AA469" s="152"/>
      <c r="AB469" s="152"/>
      <c r="AC469" s="152"/>
      <c r="AD469" s="152"/>
      <c r="AE469" s="152"/>
      <c r="AF469" s="152"/>
      <c r="AG469" s="152" t="s">
        <v>299</v>
      </c>
      <c r="AH469" s="152"/>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c r="BD469" s="152"/>
      <c r="BE469" s="152"/>
      <c r="BF469" s="152"/>
      <c r="BG469" s="152"/>
      <c r="BH469" s="152"/>
    </row>
    <row r="470" spans="1:60" outlineLevel="1" x14ac:dyDescent="0.2">
      <c r="A470" s="159"/>
      <c r="B470" s="160"/>
      <c r="C470" s="196" t="s">
        <v>834</v>
      </c>
      <c r="D470" s="192"/>
      <c r="E470" s="193">
        <v>126.72</v>
      </c>
      <c r="F470" s="161"/>
      <c r="G470" s="161"/>
      <c r="H470" s="161"/>
      <c r="I470" s="161"/>
      <c r="J470" s="161"/>
      <c r="K470" s="161"/>
      <c r="L470" s="161"/>
      <c r="M470" s="161"/>
      <c r="N470" s="161"/>
      <c r="O470" s="161"/>
      <c r="P470" s="161"/>
      <c r="Q470" s="161"/>
      <c r="R470" s="161"/>
      <c r="S470" s="161"/>
      <c r="T470" s="161"/>
      <c r="U470" s="161"/>
      <c r="V470" s="161"/>
      <c r="W470" s="161"/>
      <c r="X470" s="152"/>
      <c r="Y470" s="152"/>
      <c r="Z470" s="152"/>
      <c r="AA470" s="152"/>
      <c r="AB470" s="152"/>
      <c r="AC470" s="152"/>
      <c r="AD470" s="152"/>
      <c r="AE470" s="152"/>
      <c r="AF470" s="152"/>
      <c r="AG470" s="152" t="s">
        <v>299</v>
      </c>
      <c r="AH470" s="152">
        <v>2</v>
      </c>
      <c r="AI470" s="152"/>
      <c r="AJ470" s="152"/>
      <c r="AK470" s="152"/>
      <c r="AL470" s="152"/>
      <c r="AM470" s="152"/>
      <c r="AN470" s="152"/>
      <c r="AO470" s="152"/>
      <c r="AP470" s="152"/>
      <c r="AQ470" s="152"/>
      <c r="AR470" s="152"/>
      <c r="AS470" s="152"/>
      <c r="AT470" s="152"/>
      <c r="AU470" s="152"/>
      <c r="AV470" s="152"/>
      <c r="AW470" s="152"/>
      <c r="AX470" s="152"/>
      <c r="AY470" s="152"/>
      <c r="AZ470" s="152"/>
      <c r="BA470" s="152"/>
      <c r="BB470" s="152"/>
      <c r="BC470" s="152"/>
      <c r="BD470" s="152"/>
      <c r="BE470" s="152"/>
      <c r="BF470" s="152"/>
      <c r="BG470" s="152"/>
      <c r="BH470" s="152"/>
    </row>
    <row r="471" spans="1:60" outlineLevel="1" x14ac:dyDescent="0.2">
      <c r="A471" s="159"/>
      <c r="B471" s="160"/>
      <c r="C471" s="196" t="s">
        <v>834</v>
      </c>
      <c r="D471" s="192"/>
      <c r="E471" s="193">
        <v>126.72</v>
      </c>
      <c r="F471" s="161"/>
      <c r="G471" s="161"/>
      <c r="H471" s="161"/>
      <c r="I471" s="161"/>
      <c r="J471" s="161"/>
      <c r="K471" s="161"/>
      <c r="L471" s="161"/>
      <c r="M471" s="161"/>
      <c r="N471" s="161"/>
      <c r="O471" s="161"/>
      <c r="P471" s="161"/>
      <c r="Q471" s="161"/>
      <c r="R471" s="161"/>
      <c r="S471" s="161"/>
      <c r="T471" s="161"/>
      <c r="U471" s="161"/>
      <c r="V471" s="161"/>
      <c r="W471" s="161"/>
      <c r="X471" s="152"/>
      <c r="Y471" s="152"/>
      <c r="Z471" s="152"/>
      <c r="AA471" s="152"/>
      <c r="AB471" s="152"/>
      <c r="AC471" s="152"/>
      <c r="AD471" s="152"/>
      <c r="AE471" s="152"/>
      <c r="AF471" s="152"/>
      <c r="AG471" s="152" t="s">
        <v>299</v>
      </c>
      <c r="AH471" s="152">
        <v>2</v>
      </c>
      <c r="AI471" s="152"/>
      <c r="AJ471" s="152"/>
      <c r="AK471" s="152"/>
      <c r="AL471" s="152"/>
      <c r="AM471" s="152"/>
      <c r="AN471" s="152"/>
      <c r="AO471" s="152"/>
      <c r="AP471" s="152"/>
      <c r="AQ471" s="152"/>
      <c r="AR471" s="152"/>
      <c r="AS471" s="152"/>
      <c r="AT471" s="152"/>
      <c r="AU471" s="152"/>
      <c r="AV471" s="152"/>
      <c r="AW471" s="152"/>
      <c r="AX471" s="152"/>
      <c r="AY471" s="152"/>
      <c r="AZ471" s="152"/>
      <c r="BA471" s="152"/>
      <c r="BB471" s="152"/>
      <c r="BC471" s="152"/>
      <c r="BD471" s="152"/>
      <c r="BE471" s="152"/>
      <c r="BF471" s="152"/>
      <c r="BG471" s="152"/>
      <c r="BH471" s="152"/>
    </row>
    <row r="472" spans="1:60" outlineLevel="1" x14ac:dyDescent="0.2">
      <c r="A472" s="159"/>
      <c r="B472" s="160"/>
      <c r="C472" s="195" t="s">
        <v>310</v>
      </c>
      <c r="D472" s="192"/>
      <c r="E472" s="193"/>
      <c r="F472" s="161"/>
      <c r="G472" s="161"/>
      <c r="H472" s="161"/>
      <c r="I472" s="161"/>
      <c r="J472" s="161"/>
      <c r="K472" s="161"/>
      <c r="L472" s="161"/>
      <c r="M472" s="161"/>
      <c r="N472" s="161"/>
      <c r="O472" s="161"/>
      <c r="P472" s="161"/>
      <c r="Q472" s="161"/>
      <c r="R472" s="161"/>
      <c r="S472" s="161"/>
      <c r="T472" s="161"/>
      <c r="U472" s="161"/>
      <c r="V472" s="161"/>
      <c r="W472" s="161"/>
      <c r="X472" s="152"/>
      <c r="Y472" s="152"/>
      <c r="Z472" s="152"/>
      <c r="AA472" s="152"/>
      <c r="AB472" s="152"/>
      <c r="AC472" s="152"/>
      <c r="AD472" s="152"/>
      <c r="AE472" s="152"/>
      <c r="AF472" s="152"/>
      <c r="AG472" s="152" t="s">
        <v>299</v>
      </c>
      <c r="AH472" s="152"/>
      <c r="AI472" s="152"/>
      <c r="AJ472" s="152"/>
      <c r="AK472" s="152"/>
      <c r="AL472" s="152"/>
      <c r="AM472" s="152"/>
      <c r="AN472" s="152"/>
      <c r="AO472" s="152"/>
      <c r="AP472" s="152"/>
      <c r="AQ472" s="152"/>
      <c r="AR472" s="152"/>
      <c r="AS472" s="152"/>
      <c r="AT472" s="152"/>
      <c r="AU472" s="152"/>
      <c r="AV472" s="152"/>
      <c r="AW472" s="152"/>
      <c r="AX472" s="152"/>
      <c r="AY472" s="152"/>
      <c r="AZ472" s="152"/>
      <c r="BA472" s="152"/>
      <c r="BB472" s="152"/>
      <c r="BC472" s="152"/>
      <c r="BD472" s="152"/>
      <c r="BE472" s="152"/>
      <c r="BF472" s="152"/>
      <c r="BG472" s="152"/>
      <c r="BH472" s="152"/>
    </row>
    <row r="473" spans="1:60" outlineLevel="1" x14ac:dyDescent="0.2">
      <c r="A473" s="159"/>
      <c r="B473" s="160"/>
      <c r="C473" s="194" t="s">
        <v>835</v>
      </c>
      <c r="D473" s="190"/>
      <c r="E473" s="191">
        <v>291.45999999999998</v>
      </c>
      <c r="F473" s="161"/>
      <c r="G473" s="161"/>
      <c r="H473" s="161"/>
      <c r="I473" s="161"/>
      <c r="J473" s="161"/>
      <c r="K473" s="161"/>
      <c r="L473" s="161"/>
      <c r="M473" s="161"/>
      <c r="N473" s="161"/>
      <c r="O473" s="161"/>
      <c r="P473" s="161"/>
      <c r="Q473" s="161"/>
      <c r="R473" s="161"/>
      <c r="S473" s="161"/>
      <c r="T473" s="161"/>
      <c r="U473" s="161"/>
      <c r="V473" s="161"/>
      <c r="W473" s="161"/>
      <c r="X473" s="152"/>
      <c r="Y473" s="152"/>
      <c r="Z473" s="152"/>
      <c r="AA473" s="152"/>
      <c r="AB473" s="152"/>
      <c r="AC473" s="152"/>
      <c r="AD473" s="152"/>
      <c r="AE473" s="152"/>
      <c r="AF473" s="152"/>
      <c r="AG473" s="152" t="s">
        <v>299</v>
      </c>
      <c r="AH473" s="152">
        <v>0</v>
      </c>
      <c r="AI473" s="152"/>
      <c r="AJ473" s="152"/>
      <c r="AK473" s="152"/>
      <c r="AL473" s="152"/>
      <c r="AM473" s="152"/>
      <c r="AN473" s="152"/>
      <c r="AO473" s="152"/>
      <c r="AP473" s="152"/>
      <c r="AQ473" s="152"/>
      <c r="AR473" s="152"/>
      <c r="AS473" s="152"/>
      <c r="AT473" s="152"/>
      <c r="AU473" s="152"/>
      <c r="AV473" s="152"/>
      <c r="AW473" s="152"/>
      <c r="AX473" s="152"/>
      <c r="AY473" s="152"/>
      <c r="AZ473" s="152"/>
      <c r="BA473" s="152"/>
      <c r="BB473" s="152"/>
      <c r="BC473" s="152"/>
      <c r="BD473" s="152"/>
      <c r="BE473" s="152"/>
      <c r="BF473" s="152"/>
      <c r="BG473" s="152"/>
      <c r="BH473" s="152"/>
    </row>
    <row r="474" spans="1:60" outlineLevel="1" x14ac:dyDescent="0.2">
      <c r="A474" s="159"/>
      <c r="B474" s="160"/>
      <c r="C474" s="194" t="s">
        <v>824</v>
      </c>
      <c r="D474" s="190"/>
      <c r="E474" s="191"/>
      <c r="F474" s="161"/>
      <c r="G474" s="161"/>
      <c r="H474" s="161"/>
      <c r="I474" s="161"/>
      <c r="J474" s="161"/>
      <c r="K474" s="161"/>
      <c r="L474" s="161"/>
      <c r="M474" s="161"/>
      <c r="N474" s="161"/>
      <c r="O474" s="161"/>
      <c r="P474" s="161"/>
      <c r="Q474" s="161"/>
      <c r="R474" s="161"/>
      <c r="S474" s="161"/>
      <c r="T474" s="161"/>
      <c r="U474" s="161"/>
      <c r="V474" s="161"/>
      <c r="W474" s="161"/>
      <c r="X474" s="152"/>
      <c r="Y474" s="152"/>
      <c r="Z474" s="152"/>
      <c r="AA474" s="152"/>
      <c r="AB474" s="152"/>
      <c r="AC474" s="152"/>
      <c r="AD474" s="152"/>
      <c r="AE474" s="152"/>
      <c r="AF474" s="152"/>
      <c r="AG474" s="152" t="s">
        <v>299</v>
      </c>
      <c r="AH474" s="152">
        <v>0</v>
      </c>
      <c r="AI474" s="152"/>
      <c r="AJ474" s="152"/>
      <c r="AK474" s="152"/>
      <c r="AL474" s="152"/>
      <c r="AM474" s="152"/>
      <c r="AN474" s="152"/>
      <c r="AO474" s="152"/>
      <c r="AP474" s="152"/>
      <c r="AQ474" s="152"/>
      <c r="AR474" s="152"/>
      <c r="AS474" s="152"/>
      <c r="AT474" s="152"/>
      <c r="AU474" s="152"/>
      <c r="AV474" s="152"/>
      <c r="AW474" s="152"/>
      <c r="AX474" s="152"/>
      <c r="AY474" s="152"/>
      <c r="AZ474" s="152"/>
      <c r="BA474" s="152"/>
      <c r="BB474" s="152"/>
      <c r="BC474" s="152"/>
      <c r="BD474" s="152"/>
      <c r="BE474" s="152"/>
      <c r="BF474" s="152"/>
      <c r="BG474" s="152"/>
      <c r="BH474" s="152"/>
    </row>
    <row r="475" spans="1:60" outlineLevel="1" x14ac:dyDescent="0.2">
      <c r="A475" s="159"/>
      <c r="B475" s="160"/>
      <c r="C475" s="194" t="s">
        <v>825</v>
      </c>
      <c r="D475" s="190"/>
      <c r="E475" s="191"/>
      <c r="F475" s="161"/>
      <c r="G475" s="161"/>
      <c r="H475" s="161"/>
      <c r="I475" s="161"/>
      <c r="J475" s="161"/>
      <c r="K475" s="161"/>
      <c r="L475" s="161"/>
      <c r="M475" s="161"/>
      <c r="N475" s="161"/>
      <c r="O475" s="161"/>
      <c r="P475" s="161"/>
      <c r="Q475" s="161"/>
      <c r="R475" s="161"/>
      <c r="S475" s="161"/>
      <c r="T475" s="161"/>
      <c r="U475" s="161"/>
      <c r="V475" s="161"/>
      <c r="W475" s="161"/>
      <c r="X475" s="152"/>
      <c r="Y475" s="152"/>
      <c r="Z475" s="152"/>
      <c r="AA475" s="152"/>
      <c r="AB475" s="152"/>
      <c r="AC475" s="152"/>
      <c r="AD475" s="152"/>
      <c r="AE475" s="152"/>
      <c r="AF475" s="152"/>
      <c r="AG475" s="152" t="s">
        <v>299</v>
      </c>
      <c r="AH475" s="152">
        <v>0</v>
      </c>
      <c r="AI475" s="152"/>
      <c r="AJ475" s="152"/>
      <c r="AK475" s="152"/>
      <c r="AL475" s="152"/>
      <c r="AM475" s="152"/>
      <c r="AN475" s="152"/>
      <c r="AO475" s="152"/>
      <c r="AP475" s="152"/>
      <c r="AQ475" s="152"/>
      <c r="AR475" s="152"/>
      <c r="AS475" s="152"/>
      <c r="AT475" s="152"/>
      <c r="AU475" s="152"/>
      <c r="AV475" s="152"/>
      <c r="AW475" s="152"/>
      <c r="AX475" s="152"/>
      <c r="AY475" s="152"/>
      <c r="AZ475" s="152"/>
      <c r="BA475" s="152"/>
      <c r="BB475" s="152"/>
      <c r="BC475" s="152"/>
      <c r="BD475" s="152"/>
      <c r="BE475" s="152"/>
      <c r="BF475" s="152"/>
      <c r="BG475" s="152"/>
      <c r="BH475" s="152"/>
    </row>
    <row r="476" spans="1:60" outlineLevel="1" x14ac:dyDescent="0.2">
      <c r="A476" s="159"/>
      <c r="B476" s="160"/>
      <c r="C476" s="195" t="s">
        <v>308</v>
      </c>
      <c r="D476" s="192"/>
      <c r="E476" s="193"/>
      <c r="F476" s="161"/>
      <c r="G476" s="161"/>
      <c r="H476" s="161"/>
      <c r="I476" s="161"/>
      <c r="J476" s="161"/>
      <c r="K476" s="161"/>
      <c r="L476" s="161"/>
      <c r="M476" s="161"/>
      <c r="N476" s="161"/>
      <c r="O476" s="161"/>
      <c r="P476" s="161"/>
      <c r="Q476" s="161"/>
      <c r="R476" s="161"/>
      <c r="S476" s="161"/>
      <c r="T476" s="161"/>
      <c r="U476" s="161"/>
      <c r="V476" s="161"/>
      <c r="W476" s="161"/>
      <c r="X476" s="152"/>
      <c r="Y476" s="152"/>
      <c r="Z476" s="152"/>
      <c r="AA476" s="152"/>
      <c r="AB476" s="152"/>
      <c r="AC476" s="152"/>
      <c r="AD476" s="152"/>
      <c r="AE476" s="152"/>
      <c r="AF476" s="152"/>
      <c r="AG476" s="152" t="s">
        <v>299</v>
      </c>
      <c r="AH476" s="152"/>
      <c r="AI476" s="152"/>
      <c r="AJ476" s="152"/>
      <c r="AK476" s="152"/>
      <c r="AL476" s="152"/>
      <c r="AM476" s="152"/>
      <c r="AN476" s="152"/>
      <c r="AO476" s="152"/>
      <c r="AP476" s="152"/>
      <c r="AQ476" s="152"/>
      <c r="AR476" s="152"/>
      <c r="AS476" s="152"/>
      <c r="AT476" s="152"/>
      <c r="AU476" s="152"/>
      <c r="AV476" s="152"/>
      <c r="AW476" s="152"/>
      <c r="AX476" s="152"/>
      <c r="AY476" s="152"/>
      <c r="AZ476" s="152"/>
      <c r="BA476" s="152"/>
      <c r="BB476" s="152"/>
      <c r="BC476" s="152"/>
      <c r="BD476" s="152"/>
      <c r="BE476" s="152"/>
      <c r="BF476" s="152"/>
      <c r="BG476" s="152"/>
      <c r="BH476" s="152"/>
    </row>
    <row r="477" spans="1:60" outlineLevel="1" x14ac:dyDescent="0.2">
      <c r="A477" s="159"/>
      <c r="B477" s="160"/>
      <c r="C477" s="196" t="s">
        <v>836</v>
      </c>
      <c r="D477" s="192"/>
      <c r="E477" s="193">
        <v>36.119999999999997</v>
      </c>
      <c r="F477" s="161"/>
      <c r="G477" s="161"/>
      <c r="H477" s="161"/>
      <c r="I477" s="161"/>
      <c r="J477" s="161"/>
      <c r="K477" s="161"/>
      <c r="L477" s="161"/>
      <c r="M477" s="161"/>
      <c r="N477" s="161"/>
      <c r="O477" s="161"/>
      <c r="P477" s="161"/>
      <c r="Q477" s="161"/>
      <c r="R477" s="161"/>
      <c r="S477" s="161"/>
      <c r="T477" s="161"/>
      <c r="U477" s="161"/>
      <c r="V477" s="161"/>
      <c r="W477" s="161"/>
      <c r="X477" s="152"/>
      <c r="Y477" s="152"/>
      <c r="Z477" s="152"/>
      <c r="AA477" s="152"/>
      <c r="AB477" s="152"/>
      <c r="AC477" s="152"/>
      <c r="AD477" s="152"/>
      <c r="AE477" s="152"/>
      <c r="AF477" s="152"/>
      <c r="AG477" s="152" t="s">
        <v>299</v>
      </c>
      <c r="AH477" s="152">
        <v>2</v>
      </c>
      <c r="AI477" s="152"/>
      <c r="AJ477" s="152"/>
      <c r="AK477" s="152"/>
      <c r="AL477" s="152"/>
      <c r="AM477" s="152"/>
      <c r="AN477" s="152"/>
      <c r="AO477" s="152"/>
      <c r="AP477" s="152"/>
      <c r="AQ477" s="152"/>
      <c r="AR477" s="152"/>
      <c r="AS477" s="152"/>
      <c r="AT477" s="152"/>
      <c r="AU477" s="152"/>
      <c r="AV477" s="152"/>
      <c r="AW477" s="152"/>
      <c r="AX477" s="152"/>
      <c r="AY477" s="152"/>
      <c r="AZ477" s="152"/>
      <c r="BA477" s="152"/>
      <c r="BB477" s="152"/>
      <c r="BC477" s="152"/>
      <c r="BD477" s="152"/>
      <c r="BE477" s="152"/>
      <c r="BF477" s="152"/>
      <c r="BG477" s="152"/>
      <c r="BH477" s="152"/>
    </row>
    <row r="478" spans="1:60" outlineLevel="1" x14ac:dyDescent="0.2">
      <c r="A478" s="159"/>
      <c r="B478" s="160"/>
      <c r="C478" s="195" t="s">
        <v>310</v>
      </c>
      <c r="D478" s="192"/>
      <c r="E478" s="193"/>
      <c r="F478" s="161"/>
      <c r="G478" s="161"/>
      <c r="H478" s="161"/>
      <c r="I478" s="161"/>
      <c r="J478" s="161"/>
      <c r="K478" s="161"/>
      <c r="L478" s="161"/>
      <c r="M478" s="161"/>
      <c r="N478" s="161"/>
      <c r="O478" s="161"/>
      <c r="P478" s="161"/>
      <c r="Q478" s="161"/>
      <c r="R478" s="161"/>
      <c r="S478" s="161"/>
      <c r="T478" s="161"/>
      <c r="U478" s="161"/>
      <c r="V478" s="161"/>
      <c r="W478" s="161"/>
      <c r="X478" s="152"/>
      <c r="Y478" s="152"/>
      <c r="Z478" s="152"/>
      <c r="AA478" s="152"/>
      <c r="AB478" s="152"/>
      <c r="AC478" s="152"/>
      <c r="AD478" s="152"/>
      <c r="AE478" s="152"/>
      <c r="AF478" s="152"/>
      <c r="AG478" s="152" t="s">
        <v>299</v>
      </c>
      <c r="AH478" s="152"/>
      <c r="AI478" s="152"/>
      <c r="AJ478" s="152"/>
      <c r="AK478" s="152"/>
      <c r="AL478" s="152"/>
      <c r="AM478" s="152"/>
      <c r="AN478" s="152"/>
      <c r="AO478" s="152"/>
      <c r="AP478" s="152"/>
      <c r="AQ478" s="152"/>
      <c r="AR478" s="152"/>
      <c r="AS478" s="152"/>
      <c r="AT478" s="152"/>
      <c r="AU478" s="152"/>
      <c r="AV478" s="152"/>
      <c r="AW478" s="152"/>
      <c r="AX478" s="152"/>
      <c r="AY478" s="152"/>
      <c r="AZ478" s="152"/>
      <c r="BA478" s="152"/>
      <c r="BB478" s="152"/>
      <c r="BC478" s="152"/>
      <c r="BD478" s="152"/>
      <c r="BE478" s="152"/>
      <c r="BF478" s="152"/>
      <c r="BG478" s="152"/>
      <c r="BH478" s="152"/>
    </row>
    <row r="479" spans="1:60" outlineLevel="1" x14ac:dyDescent="0.2">
      <c r="A479" s="159"/>
      <c r="B479" s="160"/>
      <c r="C479" s="194" t="s">
        <v>837</v>
      </c>
      <c r="D479" s="190"/>
      <c r="E479" s="191">
        <v>41.54</v>
      </c>
      <c r="F479" s="161"/>
      <c r="G479" s="161"/>
      <c r="H479" s="161"/>
      <c r="I479" s="161"/>
      <c r="J479" s="161"/>
      <c r="K479" s="161"/>
      <c r="L479" s="161"/>
      <c r="M479" s="161"/>
      <c r="N479" s="161"/>
      <c r="O479" s="161"/>
      <c r="P479" s="161"/>
      <c r="Q479" s="161"/>
      <c r="R479" s="161"/>
      <c r="S479" s="161"/>
      <c r="T479" s="161"/>
      <c r="U479" s="161"/>
      <c r="V479" s="161"/>
      <c r="W479" s="161"/>
      <c r="X479" s="152"/>
      <c r="Y479" s="152"/>
      <c r="Z479" s="152"/>
      <c r="AA479" s="152"/>
      <c r="AB479" s="152"/>
      <c r="AC479" s="152"/>
      <c r="AD479" s="152"/>
      <c r="AE479" s="152"/>
      <c r="AF479" s="152"/>
      <c r="AG479" s="152" t="s">
        <v>299</v>
      </c>
      <c r="AH479" s="152">
        <v>0</v>
      </c>
      <c r="AI479" s="152"/>
      <c r="AJ479" s="152"/>
      <c r="AK479" s="152"/>
      <c r="AL479" s="152"/>
      <c r="AM479" s="152"/>
      <c r="AN479" s="152"/>
      <c r="AO479" s="152"/>
      <c r="AP479" s="152"/>
      <c r="AQ479" s="152"/>
      <c r="AR479" s="152"/>
      <c r="AS479" s="152"/>
      <c r="AT479" s="152"/>
      <c r="AU479" s="152"/>
      <c r="AV479" s="152"/>
      <c r="AW479" s="152"/>
      <c r="AX479" s="152"/>
      <c r="AY479" s="152"/>
      <c r="AZ479" s="152"/>
      <c r="BA479" s="152"/>
      <c r="BB479" s="152"/>
      <c r="BC479" s="152"/>
      <c r="BD479" s="152"/>
      <c r="BE479" s="152"/>
      <c r="BF479" s="152"/>
      <c r="BG479" s="152"/>
      <c r="BH479" s="152"/>
    </row>
    <row r="480" spans="1:60" outlineLevel="1" x14ac:dyDescent="0.2">
      <c r="A480" s="169">
        <v>61</v>
      </c>
      <c r="B480" s="170" t="s">
        <v>838</v>
      </c>
      <c r="C480" s="186" t="s">
        <v>839</v>
      </c>
      <c r="D480" s="171" t="s">
        <v>350</v>
      </c>
      <c r="E480" s="172">
        <v>0.11008999999999999</v>
      </c>
      <c r="F480" s="173"/>
      <c r="G480" s="174">
        <f>ROUND(E480*F480,2)</f>
        <v>0</v>
      </c>
      <c r="H480" s="173"/>
      <c r="I480" s="174">
        <f>ROUND(E480*H480,2)</f>
        <v>0</v>
      </c>
      <c r="J480" s="173"/>
      <c r="K480" s="174">
        <f>ROUND(E480*J480,2)</f>
        <v>0</v>
      </c>
      <c r="L480" s="174">
        <v>21</v>
      </c>
      <c r="M480" s="174">
        <f>G480*(1+L480/100)</f>
        <v>0</v>
      </c>
      <c r="N480" s="174">
        <v>0</v>
      </c>
      <c r="O480" s="174">
        <f>ROUND(E480*N480,2)</f>
        <v>0</v>
      </c>
      <c r="P480" s="174">
        <v>0</v>
      </c>
      <c r="Q480" s="174">
        <f>ROUND(E480*P480,2)</f>
        <v>0</v>
      </c>
      <c r="R480" s="174" t="s">
        <v>823</v>
      </c>
      <c r="S480" s="174" t="s">
        <v>261</v>
      </c>
      <c r="T480" s="175" t="s">
        <v>261</v>
      </c>
      <c r="U480" s="161">
        <v>1.5669999999999999</v>
      </c>
      <c r="V480" s="161">
        <f>ROUND(E480*U480,2)</f>
        <v>0.17</v>
      </c>
      <c r="W480" s="161"/>
      <c r="X480" s="152"/>
      <c r="Y480" s="152"/>
      <c r="Z480" s="152"/>
      <c r="AA480" s="152"/>
      <c r="AB480" s="152"/>
      <c r="AC480" s="152"/>
      <c r="AD480" s="152"/>
      <c r="AE480" s="152"/>
      <c r="AF480" s="152"/>
      <c r="AG480" s="152" t="s">
        <v>351</v>
      </c>
      <c r="AH480" s="152"/>
      <c r="AI480" s="152"/>
      <c r="AJ480" s="152"/>
      <c r="AK480" s="152"/>
      <c r="AL480" s="152"/>
      <c r="AM480" s="152"/>
      <c r="AN480" s="152"/>
      <c r="AO480" s="152"/>
      <c r="AP480" s="152"/>
      <c r="AQ480" s="152"/>
      <c r="AR480" s="152"/>
      <c r="AS480" s="152"/>
      <c r="AT480" s="152"/>
      <c r="AU480" s="152"/>
      <c r="AV480" s="152"/>
      <c r="AW480" s="152"/>
      <c r="AX480" s="152"/>
      <c r="AY480" s="152"/>
      <c r="AZ480" s="152"/>
      <c r="BA480" s="152"/>
      <c r="BB480" s="152"/>
      <c r="BC480" s="152"/>
      <c r="BD480" s="152"/>
      <c r="BE480" s="152"/>
      <c r="BF480" s="152"/>
      <c r="BG480" s="152"/>
      <c r="BH480" s="152"/>
    </row>
    <row r="481" spans="1:60" outlineLevel="1" x14ac:dyDescent="0.2">
      <c r="A481" s="159"/>
      <c r="B481" s="160"/>
      <c r="C481" s="254" t="s">
        <v>840</v>
      </c>
      <c r="D481" s="255"/>
      <c r="E481" s="255"/>
      <c r="F481" s="255"/>
      <c r="G481" s="255"/>
      <c r="H481" s="161"/>
      <c r="I481" s="161"/>
      <c r="J481" s="161"/>
      <c r="K481" s="161"/>
      <c r="L481" s="161"/>
      <c r="M481" s="161"/>
      <c r="N481" s="161"/>
      <c r="O481" s="161"/>
      <c r="P481" s="161"/>
      <c r="Q481" s="161"/>
      <c r="R481" s="161"/>
      <c r="S481" s="161"/>
      <c r="T481" s="161"/>
      <c r="U481" s="161"/>
      <c r="V481" s="161"/>
      <c r="W481" s="161"/>
      <c r="X481" s="152"/>
      <c r="Y481" s="152"/>
      <c r="Z481" s="152"/>
      <c r="AA481" s="152"/>
      <c r="AB481" s="152"/>
      <c r="AC481" s="152"/>
      <c r="AD481" s="152"/>
      <c r="AE481" s="152"/>
      <c r="AF481" s="152"/>
      <c r="AG481" s="152" t="s">
        <v>297</v>
      </c>
      <c r="AH481" s="152"/>
      <c r="AI481" s="152"/>
      <c r="AJ481" s="152"/>
      <c r="AK481" s="152"/>
      <c r="AL481" s="152"/>
      <c r="AM481" s="152"/>
      <c r="AN481" s="152"/>
      <c r="AO481" s="152"/>
      <c r="AP481" s="152"/>
      <c r="AQ481" s="152"/>
      <c r="AR481" s="152"/>
      <c r="AS481" s="152"/>
      <c r="AT481" s="152"/>
      <c r="AU481" s="152"/>
      <c r="AV481" s="152"/>
      <c r="AW481" s="152"/>
      <c r="AX481" s="152"/>
      <c r="AY481" s="152"/>
      <c r="AZ481" s="152"/>
      <c r="BA481" s="152"/>
      <c r="BB481" s="152"/>
      <c r="BC481" s="152"/>
      <c r="BD481" s="152"/>
      <c r="BE481" s="152"/>
      <c r="BF481" s="152"/>
      <c r="BG481" s="152"/>
      <c r="BH481" s="152"/>
    </row>
    <row r="482" spans="1:60" outlineLevel="1" x14ac:dyDescent="0.2">
      <c r="A482" s="159"/>
      <c r="B482" s="160"/>
      <c r="C482" s="194" t="s">
        <v>353</v>
      </c>
      <c r="D482" s="190"/>
      <c r="E482" s="191"/>
      <c r="F482" s="161"/>
      <c r="G482" s="161"/>
      <c r="H482" s="161"/>
      <c r="I482" s="161"/>
      <c r="J482" s="161"/>
      <c r="K482" s="161"/>
      <c r="L482" s="161"/>
      <c r="M482" s="161"/>
      <c r="N482" s="161"/>
      <c r="O482" s="161"/>
      <c r="P482" s="161"/>
      <c r="Q482" s="161"/>
      <c r="R482" s="161"/>
      <c r="S482" s="161"/>
      <c r="T482" s="161"/>
      <c r="U482" s="161"/>
      <c r="V482" s="161"/>
      <c r="W482" s="161"/>
      <c r="X482" s="152"/>
      <c r="Y482" s="152"/>
      <c r="Z482" s="152"/>
      <c r="AA482" s="152"/>
      <c r="AB482" s="152"/>
      <c r="AC482" s="152"/>
      <c r="AD482" s="152"/>
      <c r="AE482" s="152"/>
      <c r="AF482" s="152"/>
      <c r="AG482" s="152" t="s">
        <v>299</v>
      </c>
      <c r="AH482" s="152">
        <v>0</v>
      </c>
      <c r="AI482" s="152"/>
      <c r="AJ482" s="152"/>
      <c r="AK482" s="152"/>
      <c r="AL482" s="152"/>
      <c r="AM482" s="152"/>
      <c r="AN482" s="152"/>
      <c r="AO482" s="152"/>
      <c r="AP482" s="152"/>
      <c r="AQ482" s="152"/>
      <c r="AR482" s="152"/>
      <c r="AS482" s="152"/>
      <c r="AT482" s="152"/>
      <c r="AU482" s="152"/>
      <c r="AV482" s="152"/>
      <c r="AW482" s="152"/>
      <c r="AX482" s="152"/>
      <c r="AY482" s="152"/>
      <c r="AZ482" s="152"/>
      <c r="BA482" s="152"/>
      <c r="BB482" s="152"/>
      <c r="BC482" s="152"/>
      <c r="BD482" s="152"/>
      <c r="BE482" s="152"/>
      <c r="BF482" s="152"/>
      <c r="BG482" s="152"/>
      <c r="BH482" s="152"/>
    </row>
    <row r="483" spans="1:60" outlineLevel="1" x14ac:dyDescent="0.2">
      <c r="A483" s="159"/>
      <c r="B483" s="160"/>
      <c r="C483" s="194" t="s">
        <v>841</v>
      </c>
      <c r="D483" s="190"/>
      <c r="E483" s="191"/>
      <c r="F483" s="161"/>
      <c r="G483" s="161"/>
      <c r="H483" s="161"/>
      <c r="I483" s="161"/>
      <c r="J483" s="161"/>
      <c r="K483" s="161"/>
      <c r="L483" s="161"/>
      <c r="M483" s="161"/>
      <c r="N483" s="161"/>
      <c r="O483" s="161"/>
      <c r="P483" s="161"/>
      <c r="Q483" s="161"/>
      <c r="R483" s="161"/>
      <c r="S483" s="161"/>
      <c r="T483" s="161"/>
      <c r="U483" s="161"/>
      <c r="V483" s="161"/>
      <c r="W483" s="161"/>
      <c r="X483" s="152"/>
      <c r="Y483" s="152"/>
      <c r="Z483" s="152"/>
      <c r="AA483" s="152"/>
      <c r="AB483" s="152"/>
      <c r="AC483" s="152"/>
      <c r="AD483" s="152"/>
      <c r="AE483" s="152"/>
      <c r="AF483" s="152"/>
      <c r="AG483" s="152" t="s">
        <v>299</v>
      </c>
      <c r="AH483" s="152">
        <v>0</v>
      </c>
      <c r="AI483" s="152"/>
      <c r="AJ483" s="152"/>
      <c r="AK483" s="152"/>
      <c r="AL483" s="152"/>
      <c r="AM483" s="152"/>
      <c r="AN483" s="152"/>
      <c r="AO483" s="152"/>
      <c r="AP483" s="152"/>
      <c r="AQ483" s="152"/>
      <c r="AR483" s="152"/>
      <c r="AS483" s="152"/>
      <c r="AT483" s="152"/>
      <c r="AU483" s="152"/>
      <c r="AV483" s="152"/>
      <c r="AW483" s="152"/>
      <c r="AX483" s="152"/>
      <c r="AY483" s="152"/>
      <c r="AZ483" s="152"/>
      <c r="BA483" s="152"/>
      <c r="BB483" s="152"/>
      <c r="BC483" s="152"/>
      <c r="BD483" s="152"/>
      <c r="BE483" s="152"/>
      <c r="BF483" s="152"/>
      <c r="BG483" s="152"/>
      <c r="BH483" s="152"/>
    </row>
    <row r="484" spans="1:60" outlineLevel="1" x14ac:dyDescent="0.2">
      <c r="A484" s="159"/>
      <c r="B484" s="160"/>
      <c r="C484" s="194" t="s">
        <v>842</v>
      </c>
      <c r="D484" s="190"/>
      <c r="E484" s="191">
        <v>0.11008999999999999</v>
      </c>
      <c r="F484" s="161"/>
      <c r="G484" s="161"/>
      <c r="H484" s="161"/>
      <c r="I484" s="161"/>
      <c r="J484" s="161"/>
      <c r="K484" s="161"/>
      <c r="L484" s="161"/>
      <c r="M484" s="161"/>
      <c r="N484" s="161"/>
      <c r="O484" s="161"/>
      <c r="P484" s="161"/>
      <c r="Q484" s="161"/>
      <c r="R484" s="161"/>
      <c r="S484" s="161"/>
      <c r="T484" s="161"/>
      <c r="U484" s="161"/>
      <c r="V484" s="161"/>
      <c r="W484" s="161"/>
      <c r="X484" s="152"/>
      <c r="Y484" s="152"/>
      <c r="Z484" s="152"/>
      <c r="AA484" s="152"/>
      <c r="AB484" s="152"/>
      <c r="AC484" s="152"/>
      <c r="AD484" s="152"/>
      <c r="AE484" s="152"/>
      <c r="AF484" s="152"/>
      <c r="AG484" s="152" t="s">
        <v>299</v>
      </c>
      <c r="AH484" s="152">
        <v>0</v>
      </c>
      <c r="AI484" s="152"/>
      <c r="AJ484" s="152"/>
      <c r="AK484" s="152"/>
      <c r="AL484" s="152"/>
      <c r="AM484" s="152"/>
      <c r="AN484" s="152"/>
      <c r="AO484" s="152"/>
      <c r="AP484" s="152"/>
      <c r="AQ484" s="152"/>
      <c r="AR484" s="152"/>
      <c r="AS484" s="152"/>
      <c r="AT484" s="152"/>
      <c r="AU484" s="152"/>
      <c r="AV484" s="152"/>
      <c r="AW484" s="152"/>
      <c r="AX484" s="152"/>
      <c r="AY484" s="152"/>
      <c r="AZ484" s="152"/>
      <c r="BA484" s="152"/>
      <c r="BB484" s="152"/>
      <c r="BC484" s="152"/>
      <c r="BD484" s="152"/>
      <c r="BE484" s="152"/>
      <c r="BF484" s="152"/>
      <c r="BG484" s="152"/>
      <c r="BH484" s="152"/>
    </row>
    <row r="485" spans="1:60" x14ac:dyDescent="0.2">
      <c r="A485" s="5"/>
      <c r="B485" s="6"/>
      <c r="C485" s="187"/>
      <c r="D485" s="8"/>
      <c r="E485" s="5"/>
      <c r="F485" s="5"/>
      <c r="G485" s="5"/>
      <c r="H485" s="5"/>
      <c r="I485" s="5"/>
      <c r="J485" s="5"/>
      <c r="K485" s="5"/>
      <c r="L485" s="5"/>
      <c r="M485" s="5"/>
      <c r="N485" s="5"/>
      <c r="O485" s="5"/>
      <c r="P485" s="5"/>
      <c r="Q485" s="5"/>
      <c r="R485" s="5"/>
      <c r="S485" s="5"/>
      <c r="T485" s="5"/>
      <c r="U485" s="5"/>
      <c r="V485" s="5"/>
      <c r="W485" s="5"/>
      <c r="AE485">
        <v>15</v>
      </c>
      <c r="AF485">
        <v>21</v>
      </c>
    </row>
    <row r="486" spans="1:60" x14ac:dyDescent="0.2">
      <c r="A486" s="155"/>
      <c r="B486" s="156" t="s">
        <v>29</v>
      </c>
      <c r="C486" s="188"/>
      <c r="D486" s="157"/>
      <c r="E486" s="158"/>
      <c r="F486" s="158"/>
      <c r="G486" s="183">
        <f>G8+G252+G283+G306+G333+G350+G445+G450+G456</f>
        <v>0</v>
      </c>
      <c r="H486" s="5"/>
      <c r="I486" s="5"/>
      <c r="J486" s="5"/>
      <c r="K486" s="5"/>
      <c r="L486" s="5"/>
      <c r="M486" s="5"/>
      <c r="N486" s="5"/>
      <c r="O486" s="5"/>
      <c r="P486" s="5"/>
      <c r="Q486" s="5"/>
      <c r="R486" s="5"/>
      <c r="S486" s="5"/>
      <c r="T486" s="5"/>
      <c r="U486" s="5"/>
      <c r="V486" s="5"/>
      <c r="W486" s="5"/>
      <c r="AE486">
        <f>SUMIF(L7:L484,AE485,G7:G484)</f>
        <v>0</v>
      </c>
      <c r="AF486">
        <f>SUMIF(L7:L484,AF485,G7:G484)</f>
        <v>0</v>
      </c>
      <c r="AG486" t="s">
        <v>288</v>
      </c>
    </row>
    <row r="487" spans="1:60" x14ac:dyDescent="0.2">
      <c r="A487" s="253" t="s">
        <v>386</v>
      </c>
      <c r="B487" s="253"/>
      <c r="C487" s="187"/>
      <c r="D487" s="8"/>
      <c r="E487" s="5"/>
      <c r="F487" s="5"/>
      <c r="G487" s="5"/>
      <c r="H487" s="5"/>
      <c r="I487" s="5"/>
      <c r="J487" s="5"/>
      <c r="K487" s="5"/>
      <c r="L487" s="5"/>
      <c r="M487" s="5"/>
      <c r="N487" s="5"/>
      <c r="O487" s="5"/>
      <c r="P487" s="5"/>
      <c r="Q487" s="5"/>
      <c r="R487" s="5"/>
      <c r="S487" s="5"/>
      <c r="T487" s="5"/>
      <c r="U487" s="5"/>
      <c r="V487" s="5"/>
      <c r="W487" s="5"/>
    </row>
    <row r="488" spans="1:60" x14ac:dyDescent="0.2">
      <c r="A488" s="5"/>
      <c r="B488" s="6" t="s">
        <v>387</v>
      </c>
      <c r="C488" s="187" t="s">
        <v>388</v>
      </c>
      <c r="D488" s="8"/>
      <c r="E488" s="5"/>
      <c r="F488" s="5"/>
      <c r="G488" s="5"/>
      <c r="H488" s="5"/>
      <c r="I488" s="5"/>
      <c r="J488" s="5"/>
      <c r="K488" s="5"/>
      <c r="L488" s="5"/>
      <c r="M488" s="5"/>
      <c r="N488" s="5"/>
      <c r="O488" s="5"/>
      <c r="P488" s="5"/>
      <c r="Q488" s="5"/>
      <c r="R488" s="5"/>
      <c r="S488" s="5"/>
      <c r="T488" s="5"/>
      <c r="U488" s="5"/>
      <c r="V488" s="5"/>
      <c r="W488" s="5"/>
      <c r="AG488" t="s">
        <v>389</v>
      </c>
    </row>
    <row r="489" spans="1:60" x14ac:dyDescent="0.2">
      <c r="A489" s="5"/>
      <c r="B489" s="6" t="s">
        <v>390</v>
      </c>
      <c r="C489" s="187" t="s">
        <v>391</v>
      </c>
      <c r="D489" s="8"/>
      <c r="E489" s="5"/>
      <c r="F489" s="5"/>
      <c r="G489" s="5"/>
      <c r="H489" s="5"/>
      <c r="I489" s="5"/>
      <c r="J489" s="5"/>
      <c r="K489" s="5"/>
      <c r="L489" s="5"/>
      <c r="M489" s="5"/>
      <c r="N489" s="5"/>
      <c r="O489" s="5"/>
      <c r="P489" s="5"/>
      <c r="Q489" s="5"/>
      <c r="R489" s="5"/>
      <c r="S489" s="5"/>
      <c r="T489" s="5"/>
      <c r="U489" s="5"/>
      <c r="V489" s="5"/>
      <c r="W489" s="5"/>
      <c r="AG489" t="s">
        <v>392</v>
      </c>
    </row>
    <row r="490" spans="1:60" x14ac:dyDescent="0.2">
      <c r="A490" s="5"/>
      <c r="B490" s="6"/>
      <c r="C490" s="187" t="s">
        <v>393</v>
      </c>
      <c r="D490" s="8"/>
      <c r="E490" s="5"/>
      <c r="F490" s="5"/>
      <c r="G490" s="5"/>
      <c r="H490" s="5"/>
      <c r="I490" s="5"/>
      <c r="J490" s="5"/>
      <c r="K490" s="5"/>
      <c r="L490" s="5"/>
      <c r="M490" s="5"/>
      <c r="N490" s="5"/>
      <c r="O490" s="5"/>
      <c r="P490" s="5"/>
      <c r="Q490" s="5"/>
      <c r="R490" s="5"/>
      <c r="S490" s="5"/>
      <c r="T490" s="5"/>
      <c r="U490" s="5"/>
      <c r="V490" s="5"/>
      <c r="W490" s="5"/>
      <c r="AG490" t="s">
        <v>394</v>
      </c>
    </row>
    <row r="491" spans="1:60" x14ac:dyDescent="0.2">
      <c r="A491" s="5"/>
      <c r="B491" s="6"/>
      <c r="C491" s="187"/>
      <c r="D491" s="8"/>
      <c r="E491" s="5"/>
      <c r="F491" s="5"/>
      <c r="G491" s="5"/>
      <c r="H491" s="5"/>
      <c r="I491" s="5"/>
      <c r="J491" s="5"/>
      <c r="K491" s="5"/>
      <c r="L491" s="5"/>
      <c r="M491" s="5"/>
      <c r="N491" s="5"/>
      <c r="O491" s="5"/>
      <c r="P491" s="5"/>
      <c r="Q491" s="5"/>
      <c r="R491" s="5"/>
      <c r="S491" s="5"/>
      <c r="T491" s="5"/>
      <c r="U491" s="5"/>
      <c r="V491" s="5"/>
      <c r="W491" s="5"/>
    </row>
    <row r="492" spans="1:60" x14ac:dyDescent="0.2">
      <c r="C492" s="189"/>
      <c r="D492" s="143"/>
      <c r="AG492" t="s">
        <v>289</v>
      </c>
    </row>
    <row r="493" spans="1:60" x14ac:dyDescent="0.2">
      <c r="D493" s="143"/>
    </row>
    <row r="494" spans="1:60" x14ac:dyDescent="0.2">
      <c r="D494" s="143"/>
    </row>
    <row r="495" spans="1:60" x14ac:dyDescent="0.2">
      <c r="D495" s="143"/>
    </row>
    <row r="496" spans="1:60"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mergeCells count="35">
    <mergeCell ref="C356:G356"/>
    <mergeCell ref="C362:G362"/>
    <mergeCell ref="C481:G481"/>
    <mergeCell ref="C376:G376"/>
    <mergeCell ref="C378:G378"/>
    <mergeCell ref="C391:G391"/>
    <mergeCell ref="C396:G396"/>
    <mergeCell ref="C405:G405"/>
    <mergeCell ref="C452:G452"/>
    <mergeCell ref="C271:G271"/>
    <mergeCell ref="C308:G308"/>
    <mergeCell ref="C320:G320"/>
    <mergeCell ref="C329:G329"/>
    <mergeCell ref="C352:G352"/>
    <mergeCell ref="A1:G1"/>
    <mergeCell ref="C2:G2"/>
    <mergeCell ref="C3:G3"/>
    <mergeCell ref="C4:G4"/>
    <mergeCell ref="C51:G51"/>
    <mergeCell ref="A487:B487"/>
    <mergeCell ref="C10:G10"/>
    <mergeCell ref="C15:G15"/>
    <mergeCell ref="C20:G20"/>
    <mergeCell ref="C24:G24"/>
    <mergeCell ref="C36:G36"/>
    <mergeCell ref="C184:G184"/>
    <mergeCell ref="C66:G66"/>
    <mergeCell ref="C92:G92"/>
    <mergeCell ref="C109:G109"/>
    <mergeCell ref="C126:G126"/>
    <mergeCell ref="C368:G368"/>
    <mergeCell ref="C200:G200"/>
    <mergeCell ref="C254:G254"/>
    <mergeCell ref="C263:G263"/>
    <mergeCell ref="C267:G26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22</vt:i4>
      </vt:variant>
      <vt:variant>
        <vt:lpstr>Pojmenované oblasti</vt:lpstr>
      </vt:variant>
      <vt:variant>
        <vt:i4>82</vt:i4>
      </vt:variant>
    </vt:vector>
  </HeadingPairs>
  <TitlesOfParts>
    <vt:vector size="104" baseType="lpstr">
      <vt:lpstr>Pokyny pro vyplnění</vt:lpstr>
      <vt:lpstr>Stavba</vt:lpstr>
      <vt:lpstr>VzorPolozky</vt:lpstr>
      <vt:lpstr>00 000 Naklady</vt:lpstr>
      <vt:lpstr>SO 101 SO 101 Pol</vt:lpstr>
      <vt:lpstr>SO 102 SO 102 Pol</vt:lpstr>
      <vt:lpstr>SO 103 SO 103 Pol</vt:lpstr>
      <vt:lpstr>SO 104 SO 104.1 Pol</vt:lpstr>
      <vt:lpstr>SO 104 SO 104.2 Pol</vt:lpstr>
      <vt:lpstr>SO 105 SO 105.1 Pol</vt:lpstr>
      <vt:lpstr>SO 106 SO 106 Pol</vt:lpstr>
      <vt:lpstr>SO 107 SO 107 Pol</vt:lpstr>
      <vt:lpstr>SO 108 SO 108 Pol</vt:lpstr>
      <vt:lpstr>SO 109 SO 109 Pol</vt:lpstr>
      <vt:lpstr>SO 110 SO 110 Pol</vt:lpstr>
      <vt:lpstr>SO 111 SO 111 Pol</vt:lpstr>
      <vt:lpstr>SO 112 SO 112 Pol</vt:lpstr>
      <vt:lpstr>SO 113 SO 113.1 Pol</vt:lpstr>
      <vt:lpstr>SO 113 SO 113.2 Pol</vt:lpstr>
      <vt:lpstr>SO 113 SO 113.3 Pol</vt:lpstr>
      <vt:lpstr>SO 113 SO 113.4 Pol</vt:lpstr>
      <vt:lpstr>SO 114 SO 114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'00 000 Naklady'!Názvy_tisku</vt:lpstr>
      <vt:lpstr>'SO 101 SO 101 Pol'!Názvy_tisku</vt:lpstr>
      <vt:lpstr>'SO 102 SO 102 Pol'!Názvy_tisku</vt:lpstr>
      <vt:lpstr>'SO 103 SO 103 Pol'!Názvy_tisku</vt:lpstr>
      <vt:lpstr>'SO 104 SO 104.1 Pol'!Názvy_tisku</vt:lpstr>
      <vt:lpstr>'SO 104 SO 104.2 Pol'!Názvy_tisku</vt:lpstr>
      <vt:lpstr>'SO 105 SO 105.1 Pol'!Názvy_tisku</vt:lpstr>
      <vt:lpstr>'SO 106 SO 106 Pol'!Názvy_tisku</vt:lpstr>
      <vt:lpstr>'SO 107 SO 107 Pol'!Názvy_tisku</vt:lpstr>
      <vt:lpstr>'SO 108 SO 108 Pol'!Názvy_tisku</vt:lpstr>
      <vt:lpstr>'SO 109 SO 109 Pol'!Názvy_tisku</vt:lpstr>
      <vt:lpstr>'SO 110 SO 110 Pol'!Názvy_tisku</vt:lpstr>
      <vt:lpstr>'SO 111 SO 111 Pol'!Názvy_tisku</vt:lpstr>
      <vt:lpstr>'SO 112 SO 112 Pol'!Názvy_tisku</vt:lpstr>
      <vt:lpstr>'SO 113 SO 113.1 Pol'!Názvy_tisku</vt:lpstr>
      <vt:lpstr>'SO 113 SO 113.2 Pol'!Názvy_tisku</vt:lpstr>
      <vt:lpstr>'SO 113 SO 113.3 Pol'!Názvy_tisku</vt:lpstr>
      <vt:lpstr>'SO 113 SO 113.4 Pol'!Názvy_tisku</vt:lpstr>
      <vt:lpstr>'SO 114 SO 114 Pol'!Názvy_tisku</vt:lpstr>
      <vt:lpstr>oadresa</vt:lpstr>
      <vt:lpstr>Stavba!Objednatel</vt:lpstr>
      <vt:lpstr>Stavba!Objekt</vt:lpstr>
      <vt:lpstr>'00 000 Naklady'!Oblast_tisku</vt:lpstr>
      <vt:lpstr>'SO 101 SO 101 Pol'!Oblast_tisku</vt:lpstr>
      <vt:lpstr>'SO 102 SO 102 Pol'!Oblast_tisku</vt:lpstr>
      <vt:lpstr>'SO 103 SO 103 Pol'!Oblast_tisku</vt:lpstr>
      <vt:lpstr>'SO 104 SO 104.1 Pol'!Oblast_tisku</vt:lpstr>
      <vt:lpstr>'SO 104 SO 104.2 Pol'!Oblast_tisku</vt:lpstr>
      <vt:lpstr>'SO 105 SO 105.1 Pol'!Oblast_tisku</vt:lpstr>
      <vt:lpstr>'SO 106 SO 106 Pol'!Oblast_tisku</vt:lpstr>
      <vt:lpstr>'SO 107 SO 107 Pol'!Oblast_tisku</vt:lpstr>
      <vt:lpstr>'SO 108 SO 108 Pol'!Oblast_tisku</vt:lpstr>
      <vt:lpstr>'SO 109 SO 109 Pol'!Oblast_tisku</vt:lpstr>
      <vt:lpstr>'SO 110 SO 110 Pol'!Oblast_tisku</vt:lpstr>
      <vt:lpstr>'SO 111 SO 111 Pol'!Oblast_tisku</vt:lpstr>
      <vt:lpstr>'SO 112 SO 112 Pol'!Oblast_tisku</vt:lpstr>
      <vt:lpstr>'SO 113 SO 113.1 Pol'!Oblast_tisku</vt:lpstr>
      <vt:lpstr>'SO 113 SO 113.2 Pol'!Oblast_tisku</vt:lpstr>
      <vt:lpstr>'SO 113 SO 113.3 Pol'!Oblast_tisku</vt:lpstr>
      <vt:lpstr>'SO 113 SO 113.4 Pol'!Oblast_tisku</vt:lpstr>
      <vt:lpstr>'SO 114 SO 114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Zaokrouhleni</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kynyking</dc:creator>
  <cp:lastModifiedBy>Radomír Drozd</cp:lastModifiedBy>
  <cp:lastPrinted>2014-02-28T09:52:57Z</cp:lastPrinted>
  <dcterms:created xsi:type="dcterms:W3CDTF">2009-04-08T07:15:50Z</dcterms:created>
  <dcterms:modified xsi:type="dcterms:W3CDTF">2018-02-07T09:25:55Z</dcterms:modified>
</cp:coreProperties>
</file>