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06"/>
  <workbookPr/>
  <mc:AlternateContent xmlns:mc="http://schemas.openxmlformats.org/markup-compatibility/2006">
    <mc:Choice Requires="x15">
      <x15ac:absPath xmlns:x15ac="http://schemas.microsoft.com/office/spreadsheetml/2010/11/ac" url="C:\Users\kuropatova\Documents\! TRASER\Projekty\P2362 - Ško Energo DVD\03 Projekt\Výkazy\"/>
    </mc:Choice>
  </mc:AlternateContent>
  <xr:revisionPtr revIDLastSave="0" documentId="13_ncr:1_{FBB27989-7ED7-4B6D-B058-314B0EE87692}" xr6:coauthVersionLast="47" xr6:coauthVersionMax="47" xr10:uidLastSave="{00000000-0000-0000-0000-000000000000}"/>
  <bookViews>
    <workbookView xWindow="22932" yWindow="-4128" windowWidth="17460" windowHeight="16560" firstSheet="2" activeTab="2" xr2:uid="{00000000-000D-0000-FFFF-FFFF00000000}"/>
  </bookViews>
  <sheets>
    <sheet name="Suma" sheetId="8" r:id="rId1"/>
    <sheet name="PS 110.1" sheetId="9" r:id="rId2"/>
    <sheet name="PS 110.2" sheetId="10" r:id="rId3"/>
    <sheet name="Rekapitulace stavby" sheetId="1" r:id="rId4"/>
    <sheet name="01 - RAD 305.1" sheetId="2" r:id="rId5"/>
    <sheet name="02 - RAD 305.2" sheetId="3" r:id="rId6"/>
    <sheet name="03 - RAD 305.3" sheetId="4" r:id="rId7"/>
    <sheet name="04 - RAD 305.4" sheetId="5" r:id="rId8"/>
    <sheet name="05 - RAD 305.5" sheetId="6" r:id="rId9"/>
    <sheet name="06 - RAD 305.6" sheetId="7" r:id="rId10"/>
  </sheets>
  <definedNames>
    <definedName name="_xlnm._FilterDatabase" localSheetId="4" hidden="1">'01 - RAD 305.1'!$C$122:$K$178</definedName>
    <definedName name="_xlnm._FilterDatabase" localSheetId="5" hidden="1">'02 - RAD 305.2'!$C$122:$K$180</definedName>
    <definedName name="_xlnm._FilterDatabase" localSheetId="6" hidden="1">'03 - RAD 305.3'!$C$122:$K$173</definedName>
    <definedName name="_xlnm._FilterDatabase" localSheetId="7" hidden="1">'04 - RAD 305.4'!$C$122:$K$175</definedName>
    <definedName name="_xlnm._FilterDatabase" localSheetId="8" hidden="1">'05 - RAD 305.5'!$C$122:$K$176</definedName>
    <definedName name="_xlnm._FilterDatabase" localSheetId="9" hidden="1">'06 - RAD 305.6'!$C$122:$K$176</definedName>
    <definedName name="_xlnm.Print_Titles" localSheetId="4">'01 - RAD 305.1'!$122:$122</definedName>
    <definedName name="_xlnm.Print_Titles" localSheetId="5">'02 - RAD 305.2'!$122:$122</definedName>
    <definedName name="_xlnm.Print_Titles" localSheetId="6">'03 - RAD 305.3'!$122:$122</definedName>
    <definedName name="_xlnm.Print_Titles" localSheetId="7">'04 - RAD 305.4'!$122:$122</definedName>
    <definedName name="_xlnm.Print_Titles" localSheetId="8">'05 - RAD 305.5'!$122:$122</definedName>
    <definedName name="_xlnm.Print_Titles" localSheetId="9">'06 - RAD 305.6'!$122:$122</definedName>
    <definedName name="_xlnm.Print_Titles" localSheetId="1">'PS 110.1'!$1:$2</definedName>
    <definedName name="_xlnm.Print_Titles" localSheetId="2">'PS 110.2'!$1:$2</definedName>
    <definedName name="_xlnm.Print_Titles" localSheetId="3">'Rekapitulace stavby'!$92:$92</definedName>
    <definedName name="_xlnm.Print_Area" localSheetId="4">'01 - RAD 305.1'!$C$4:$J$76,'01 - RAD 305.1'!$C$110:$J$178</definedName>
    <definedName name="_xlnm.Print_Area" localSheetId="5">'02 - RAD 305.2'!$C$4:$J$76,'02 - RAD 305.2'!$C$110:$J$180</definedName>
    <definedName name="_xlnm.Print_Area" localSheetId="6">'03 - RAD 305.3'!$C$4:$J$76,'03 - RAD 305.3'!$C$110:$J$173</definedName>
    <definedName name="_xlnm.Print_Area" localSheetId="7">'04 - RAD 305.4'!$C$4:$J$76,'04 - RAD 305.4'!$C$110:$J$175</definedName>
    <definedName name="_xlnm.Print_Area" localSheetId="8">'05 - RAD 305.5'!$C$4:$J$76,'05 - RAD 305.5'!$C$110:$J$176</definedName>
    <definedName name="_xlnm.Print_Area" localSheetId="9">'06 - RAD 305.6'!$C$4:$J$76,'06 - RAD 305.6'!$C$110:$J$176</definedName>
    <definedName name="_xlnm.Print_Area" localSheetId="3">'Rekapitulace stavby'!$D$4:$AO$76,'Rekapitulace stavby'!$C$82:$AQ$101</definedName>
    <definedName name="_xlnm.Print_Area" localSheetId="0">Suma!$A$1:$E$12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0" l="1"/>
  <c r="H4" i="10" s="1"/>
  <c r="F5" i="10"/>
  <c r="H5" i="10"/>
  <c r="F6" i="10"/>
  <c r="H6" i="10"/>
  <c r="F7" i="10"/>
  <c r="H7" i="10"/>
  <c r="F8" i="10"/>
  <c r="H8" i="10" s="1"/>
  <c r="F9" i="10"/>
  <c r="H9" i="10"/>
  <c r="F10" i="10"/>
  <c r="H10" i="10"/>
  <c r="F11" i="10"/>
  <c r="H11" i="10"/>
  <c r="F12" i="10"/>
  <c r="H12" i="10" s="1"/>
  <c r="F13" i="10"/>
  <c r="H13" i="10"/>
  <c r="F14" i="10"/>
  <c r="H14" i="10" s="1"/>
  <c r="F15" i="10"/>
  <c r="H15" i="10"/>
  <c r="F16" i="10"/>
  <c r="H16" i="10" s="1"/>
  <c r="F17" i="10"/>
  <c r="H17" i="10"/>
  <c r="F18" i="10"/>
  <c r="H18" i="10"/>
  <c r="F19" i="10"/>
  <c r="H19" i="10"/>
  <c r="F20" i="10"/>
  <c r="H20" i="10" s="1"/>
  <c r="F21" i="10"/>
  <c r="H21" i="10"/>
  <c r="F22" i="10"/>
  <c r="H22" i="10"/>
  <c r="F23" i="10"/>
  <c r="H23" i="10"/>
  <c r="F24" i="10"/>
  <c r="H24" i="10" s="1"/>
  <c r="F25" i="10"/>
  <c r="H25" i="10"/>
  <c r="F27" i="10"/>
  <c r="H27" i="10" s="1"/>
  <c r="F28" i="10"/>
  <c r="H28" i="10"/>
  <c r="F29" i="10"/>
  <c r="H29" i="10" s="1"/>
  <c r="F30" i="10"/>
  <c r="H30" i="10"/>
  <c r="F31" i="10"/>
  <c r="H31" i="10"/>
  <c r="F32" i="10"/>
  <c r="H32" i="10"/>
  <c r="F33" i="10"/>
  <c r="H33" i="10" s="1"/>
  <c r="F34" i="10"/>
  <c r="H34" i="10"/>
  <c r="F35" i="10"/>
  <c r="H35" i="10"/>
  <c r="F36" i="10"/>
  <c r="H36" i="10"/>
  <c r="F37" i="10"/>
  <c r="H37" i="10" s="1"/>
  <c r="F38" i="10"/>
  <c r="H38" i="10"/>
  <c r="F39" i="10"/>
  <c r="H39" i="10"/>
  <c r="F40" i="10"/>
  <c r="H40" i="10"/>
  <c r="F41" i="10"/>
  <c r="H41" i="10" s="1"/>
  <c r="F42" i="10"/>
  <c r="H42" i="10"/>
  <c r="F43" i="10"/>
  <c r="H43" i="10"/>
  <c r="F44" i="10"/>
  <c r="H44" i="10"/>
  <c r="F45" i="10"/>
  <c r="H45" i="10" s="1"/>
  <c r="G47" i="10"/>
  <c r="F4" i="9"/>
  <c r="H4" i="9"/>
  <c r="F5" i="9"/>
  <c r="H5" i="9"/>
  <c r="F7" i="9"/>
  <c r="H7" i="9" s="1"/>
  <c r="F8" i="9"/>
  <c r="H8" i="9"/>
  <c r="F9" i="9"/>
  <c r="H9" i="9"/>
  <c r="F10" i="9"/>
  <c r="H10" i="9" s="1"/>
  <c r="F11" i="9"/>
  <c r="H11" i="9" s="1"/>
  <c r="F12" i="9"/>
  <c r="H12" i="9"/>
  <c r="F13" i="9"/>
  <c r="H13" i="9"/>
  <c r="F14" i="9"/>
  <c r="H14" i="9"/>
  <c r="F15" i="9"/>
  <c r="H15" i="9"/>
  <c r="F16" i="9"/>
  <c r="H16" i="9"/>
  <c r="F17" i="9"/>
  <c r="H17" i="9"/>
  <c r="F18" i="9"/>
  <c r="H18" i="9"/>
  <c r="F19" i="9"/>
  <c r="H19" i="9" s="1"/>
  <c r="F20" i="9"/>
  <c r="H20" i="9" s="1"/>
  <c r="F21" i="9"/>
  <c r="H21" i="9" s="1"/>
  <c r="F22" i="9"/>
  <c r="H22" i="9" s="1"/>
  <c r="F23" i="9"/>
  <c r="H23" i="9" s="1"/>
  <c r="F24" i="9"/>
  <c r="H24" i="9" s="1"/>
  <c r="F25" i="9"/>
  <c r="H25" i="9"/>
  <c r="F26" i="9"/>
  <c r="H26" i="9"/>
  <c r="F27" i="9"/>
  <c r="H27" i="9" s="1"/>
  <c r="F28" i="9"/>
  <c r="H28" i="9" s="1"/>
  <c r="F29" i="9"/>
  <c r="H29" i="9"/>
  <c r="F30" i="9"/>
  <c r="H30" i="9"/>
  <c r="F31" i="9"/>
  <c r="H31" i="9" s="1"/>
  <c r="F32" i="9"/>
  <c r="H32" i="9"/>
  <c r="F33" i="9"/>
  <c r="H33" i="9" s="1"/>
  <c r="F34" i="9"/>
  <c r="H34" i="9"/>
  <c r="F35" i="9"/>
  <c r="H35" i="9" s="1"/>
  <c r="F36" i="9"/>
  <c r="H36" i="9"/>
  <c r="F37" i="9"/>
  <c r="H37" i="9" s="1"/>
  <c r="F38" i="9"/>
  <c r="H38" i="9"/>
  <c r="F39" i="9"/>
  <c r="H39" i="9" s="1"/>
  <c r="F40" i="9"/>
  <c r="H40" i="9"/>
  <c r="F41" i="9"/>
  <c r="H41" i="9" s="1"/>
  <c r="F42" i="9"/>
  <c r="H42" i="9"/>
  <c r="F43" i="9"/>
  <c r="H43" i="9" s="1"/>
  <c r="F44" i="9"/>
  <c r="H44" i="9" s="1"/>
  <c r="F45" i="9"/>
  <c r="H45" i="9" s="1"/>
  <c r="F46" i="9"/>
  <c r="H46" i="9"/>
  <c r="F47" i="9"/>
  <c r="H47" i="9"/>
  <c r="F48" i="9"/>
  <c r="H48" i="9" s="1"/>
  <c r="F49" i="9"/>
  <c r="H49" i="9" s="1"/>
  <c r="F50" i="9"/>
  <c r="H50" i="9" s="1"/>
  <c r="F51" i="9"/>
  <c r="H51" i="9"/>
  <c r="F52" i="9"/>
  <c r="H52" i="9" s="1"/>
  <c r="F53" i="9"/>
  <c r="H53" i="9" s="1"/>
  <c r="F54" i="9"/>
  <c r="H54" i="9" s="1"/>
  <c r="F55" i="9"/>
  <c r="H55" i="9" s="1"/>
  <c r="F56" i="9"/>
  <c r="H56" i="9" s="1"/>
  <c r="F58" i="9"/>
  <c r="H58" i="9"/>
  <c r="F59" i="9"/>
  <c r="H59" i="9" s="1"/>
  <c r="F60" i="9"/>
  <c r="H60" i="9"/>
  <c r="F61" i="9"/>
  <c r="H61" i="9" s="1"/>
  <c r="F62" i="9"/>
  <c r="H62" i="9"/>
  <c r="F63" i="9"/>
  <c r="H63" i="9" s="1"/>
  <c r="F64" i="9"/>
  <c r="H64" i="9"/>
  <c r="F65" i="9"/>
  <c r="H65" i="9" s="1"/>
  <c r="F66" i="9"/>
  <c r="H66" i="9" s="1"/>
  <c r="F67" i="9"/>
  <c r="H67" i="9" s="1"/>
  <c r="F68" i="9"/>
  <c r="H68" i="9" s="1"/>
  <c r="F69" i="9"/>
  <c r="H69" i="9"/>
  <c r="F70" i="9"/>
  <c r="H70" i="9" s="1"/>
  <c r="F72" i="9"/>
  <c r="H72" i="9" s="1"/>
  <c r="F73" i="9"/>
  <c r="H73" i="9" s="1"/>
  <c r="F74" i="9"/>
  <c r="H74" i="9"/>
  <c r="F75" i="9"/>
  <c r="H75" i="9" s="1"/>
  <c r="F76" i="9"/>
  <c r="H76" i="9" s="1"/>
  <c r="F77" i="9"/>
  <c r="H77" i="9" s="1"/>
  <c r="F78" i="9"/>
  <c r="H78" i="9"/>
  <c r="F79" i="9"/>
  <c r="H79" i="9" s="1"/>
  <c r="F80" i="9"/>
  <c r="H80" i="9" s="1"/>
  <c r="F81" i="9"/>
  <c r="H81" i="9" s="1"/>
  <c r="F82" i="9"/>
  <c r="H82" i="9" s="1"/>
  <c r="F83" i="9"/>
  <c r="H83" i="9"/>
  <c r="F84" i="9"/>
  <c r="H84" i="9" s="1"/>
  <c r="F86" i="9"/>
  <c r="H86" i="9"/>
  <c r="F87" i="9"/>
  <c r="H87" i="9" s="1"/>
  <c r="F88" i="9"/>
  <c r="H88" i="9"/>
  <c r="F89" i="9"/>
  <c r="H89" i="9" s="1"/>
  <c r="F90" i="9"/>
  <c r="H90" i="9"/>
  <c r="F91" i="9"/>
  <c r="H91" i="9" s="1"/>
  <c r="F92" i="9"/>
  <c r="H92" i="9"/>
  <c r="F93" i="9"/>
  <c r="H93" i="9" s="1"/>
  <c r="F94" i="9"/>
  <c r="H94" i="9" s="1"/>
  <c r="F95" i="9"/>
  <c r="H95" i="9" s="1"/>
  <c r="F96" i="9"/>
  <c r="H96" i="9"/>
  <c r="F97" i="9"/>
  <c r="H97" i="9" s="1"/>
  <c r="F98" i="9"/>
  <c r="H98" i="9"/>
  <c r="F100" i="9"/>
  <c r="H100" i="9" s="1"/>
  <c r="F101" i="9"/>
  <c r="H101" i="9"/>
  <c r="F103" i="9"/>
  <c r="H103" i="9" s="1"/>
  <c r="F104" i="9"/>
  <c r="H104" i="9"/>
  <c r="F105" i="9"/>
  <c r="H105" i="9" s="1"/>
  <c r="F106" i="9"/>
  <c r="H106" i="9"/>
  <c r="F107" i="9"/>
  <c r="H107" i="9" s="1"/>
  <c r="F109" i="9"/>
  <c r="H109" i="9" s="1"/>
  <c r="F110" i="9"/>
  <c r="H110" i="9" s="1"/>
  <c r="F111" i="9"/>
  <c r="H111" i="9" s="1"/>
  <c r="F112" i="9"/>
  <c r="H112" i="9"/>
  <c r="F113" i="9"/>
  <c r="H113" i="9" s="1"/>
  <c r="F114" i="9"/>
  <c r="H114" i="9" s="1"/>
  <c r="F115" i="9"/>
  <c r="H115" i="9" s="1"/>
  <c r="G118" i="9"/>
  <c r="D3" i="8"/>
  <c r="D4" i="8"/>
  <c r="H47" i="10" l="1"/>
  <c r="E4" i="8" s="1"/>
  <c r="F47" i="10"/>
  <c r="C4" i="8" s="1"/>
  <c r="F118" i="9"/>
  <c r="C3" i="8" s="1"/>
  <c r="D6" i="8"/>
  <c r="H118" i="9"/>
  <c r="E3" i="8" s="1"/>
  <c r="E6" i="8" s="1"/>
  <c r="C6" i="8" l="1"/>
  <c r="J37" i="7"/>
  <c r="J36" i="7"/>
  <c r="AY100" i="1"/>
  <c r="J35" i="7"/>
  <c r="AX100" i="1"/>
  <c r="BI176" i="7"/>
  <c r="BH176" i="7"/>
  <c r="BG176" i="7"/>
  <c r="BF176" i="7"/>
  <c r="BK176" i="7"/>
  <c r="J176" i="7"/>
  <c r="BE176" i="7"/>
  <c r="BI175" i="7"/>
  <c r="BH175" i="7"/>
  <c r="BG175" i="7"/>
  <c r="BF175" i="7"/>
  <c r="BK175" i="7"/>
  <c r="J175" i="7"/>
  <c r="BE175" i="7"/>
  <c r="BI174" i="7"/>
  <c r="BH174" i="7"/>
  <c r="BG174" i="7"/>
  <c r="BF174" i="7"/>
  <c r="BK174" i="7"/>
  <c r="J174" i="7" s="1"/>
  <c r="BE174" i="7" s="1"/>
  <c r="BI173" i="7"/>
  <c r="BH173" i="7"/>
  <c r="BG173" i="7"/>
  <c r="BF173" i="7"/>
  <c r="BK173" i="7"/>
  <c r="J173" i="7"/>
  <c r="BE173" i="7"/>
  <c r="BI172" i="7"/>
  <c r="BH172" i="7"/>
  <c r="BG172" i="7"/>
  <c r="BF172" i="7"/>
  <c r="BK172" i="7"/>
  <c r="J172" i="7"/>
  <c r="BE172" i="7"/>
  <c r="BI171" i="7"/>
  <c r="BH171" i="7"/>
  <c r="BG171" i="7"/>
  <c r="BF171" i="7"/>
  <c r="BK171" i="7"/>
  <c r="J171" i="7"/>
  <c r="BE171" i="7"/>
  <c r="BI170" i="7"/>
  <c r="BH170" i="7"/>
  <c r="BG170" i="7"/>
  <c r="BF170" i="7"/>
  <c r="BK170" i="7"/>
  <c r="J170" i="7"/>
  <c r="BE170" i="7"/>
  <c r="BI169" i="7"/>
  <c r="BH169" i="7"/>
  <c r="BG169" i="7"/>
  <c r="BF169" i="7"/>
  <c r="BK169" i="7"/>
  <c r="J169" i="7"/>
  <c r="BE169" i="7"/>
  <c r="BI168" i="7"/>
  <c r="BH168" i="7"/>
  <c r="BG168" i="7"/>
  <c r="BF168" i="7"/>
  <c r="BK168" i="7"/>
  <c r="J168" i="7"/>
  <c r="BE168" i="7"/>
  <c r="BI167" i="7"/>
  <c r="BH167" i="7"/>
  <c r="BG167" i="7"/>
  <c r="BF167" i="7"/>
  <c r="BK167" i="7"/>
  <c r="J167" i="7"/>
  <c r="BE167" i="7"/>
  <c r="BI165" i="7"/>
  <c r="BH165" i="7"/>
  <c r="BG165" i="7"/>
  <c r="BF165" i="7"/>
  <c r="T165" i="7"/>
  <c r="T164" i="7"/>
  <c r="R165" i="7"/>
  <c r="R164" i="7"/>
  <c r="P165" i="7"/>
  <c r="P164" i="7"/>
  <c r="BI163" i="7"/>
  <c r="BH163" i="7"/>
  <c r="BG163" i="7"/>
  <c r="BF163" i="7"/>
  <c r="T163" i="7"/>
  <c r="R163" i="7"/>
  <c r="P163" i="7"/>
  <c r="BI161" i="7"/>
  <c r="BH161" i="7"/>
  <c r="BG161" i="7"/>
  <c r="BF161" i="7"/>
  <c r="T161" i="7"/>
  <c r="R161" i="7"/>
  <c r="P161" i="7"/>
  <c r="BI160" i="7"/>
  <c r="BH160" i="7"/>
  <c r="BG160" i="7"/>
  <c r="BF160" i="7"/>
  <c r="T160" i="7"/>
  <c r="R160" i="7"/>
  <c r="P160" i="7"/>
  <c r="BI159" i="7"/>
  <c r="BH159" i="7"/>
  <c r="BG159" i="7"/>
  <c r="BF159" i="7"/>
  <c r="T159" i="7"/>
  <c r="R159" i="7"/>
  <c r="P159" i="7"/>
  <c r="BI157" i="7"/>
  <c r="BH157" i="7"/>
  <c r="BG157" i="7"/>
  <c r="BF157" i="7"/>
  <c r="T157" i="7"/>
  <c r="R157" i="7"/>
  <c r="P157" i="7"/>
  <c r="BI156" i="7"/>
  <c r="BH156" i="7"/>
  <c r="BG156" i="7"/>
  <c r="BF156" i="7"/>
  <c r="T156" i="7"/>
  <c r="R156" i="7"/>
  <c r="P156" i="7"/>
  <c r="BI155" i="7"/>
  <c r="BH155" i="7"/>
  <c r="BG155" i="7"/>
  <c r="BF155" i="7"/>
  <c r="T155" i="7"/>
  <c r="R155" i="7"/>
  <c r="P155" i="7"/>
  <c r="BI154" i="7"/>
  <c r="BH154" i="7"/>
  <c r="BG154" i="7"/>
  <c r="BF154" i="7"/>
  <c r="T154" i="7"/>
  <c r="R154" i="7"/>
  <c r="P154" i="7"/>
  <c r="BI152" i="7"/>
  <c r="BH152" i="7"/>
  <c r="BG152" i="7"/>
  <c r="BF152" i="7"/>
  <c r="T152" i="7"/>
  <c r="R152" i="7"/>
  <c r="P152" i="7"/>
  <c r="BI151" i="7"/>
  <c r="BH151" i="7"/>
  <c r="BG151" i="7"/>
  <c r="BF151" i="7"/>
  <c r="T151" i="7"/>
  <c r="R151" i="7"/>
  <c r="P151" i="7"/>
  <c r="BI150" i="7"/>
  <c r="BH150" i="7"/>
  <c r="BG150" i="7"/>
  <c r="BF150" i="7"/>
  <c r="T150" i="7"/>
  <c r="R150" i="7"/>
  <c r="P150" i="7"/>
  <c r="BI148" i="7"/>
  <c r="BH148" i="7"/>
  <c r="BG148" i="7"/>
  <c r="BF148" i="7"/>
  <c r="T148" i="7"/>
  <c r="R148" i="7"/>
  <c r="P148" i="7"/>
  <c r="BI147" i="7"/>
  <c r="BH147" i="7"/>
  <c r="BG147" i="7"/>
  <c r="BF147" i="7"/>
  <c r="T147" i="7"/>
  <c r="R147" i="7"/>
  <c r="P147" i="7"/>
  <c r="BI145" i="7"/>
  <c r="BH145" i="7"/>
  <c r="BG145" i="7"/>
  <c r="BF145" i="7"/>
  <c r="T145" i="7"/>
  <c r="T144" i="7"/>
  <c r="R145" i="7"/>
  <c r="R144" i="7"/>
  <c r="P145" i="7"/>
  <c r="P144" i="7"/>
  <c r="BI141" i="7"/>
  <c r="BH141" i="7"/>
  <c r="BG141" i="7"/>
  <c r="BF141" i="7"/>
  <c r="T141" i="7"/>
  <c r="R141" i="7"/>
  <c r="P141" i="7"/>
  <c r="BI139" i="7"/>
  <c r="BH139" i="7"/>
  <c r="BG139" i="7"/>
  <c r="BF139" i="7"/>
  <c r="T139" i="7"/>
  <c r="R139" i="7"/>
  <c r="P139" i="7"/>
  <c r="BI138" i="7"/>
  <c r="BH138" i="7"/>
  <c r="BG138" i="7"/>
  <c r="BF138" i="7"/>
  <c r="T138" i="7"/>
  <c r="R138" i="7"/>
  <c r="P138" i="7"/>
  <c r="BI135" i="7"/>
  <c r="BH135" i="7"/>
  <c r="BG135" i="7"/>
  <c r="BF135" i="7"/>
  <c r="T135" i="7"/>
  <c r="R135" i="7"/>
  <c r="P135" i="7"/>
  <c r="BI132" i="7"/>
  <c r="BH132" i="7"/>
  <c r="BG132" i="7"/>
  <c r="BF132" i="7"/>
  <c r="T132" i="7"/>
  <c r="R132" i="7"/>
  <c r="P132" i="7"/>
  <c r="BI129" i="7"/>
  <c r="BH129" i="7"/>
  <c r="BG129" i="7"/>
  <c r="BF129" i="7"/>
  <c r="T129" i="7"/>
  <c r="R129" i="7"/>
  <c r="P129" i="7"/>
  <c r="BI126" i="7"/>
  <c r="BH126" i="7"/>
  <c r="BG126" i="7"/>
  <c r="BF126" i="7"/>
  <c r="T126" i="7"/>
  <c r="R126" i="7"/>
  <c r="P126" i="7"/>
  <c r="F117" i="7"/>
  <c r="E115" i="7"/>
  <c r="F89" i="7"/>
  <c r="E87" i="7"/>
  <c r="J24" i="7"/>
  <c r="E24" i="7"/>
  <c r="J120" i="7" s="1"/>
  <c r="J23" i="7"/>
  <c r="J21" i="7"/>
  <c r="E21" i="7"/>
  <c r="J119" i="7"/>
  <c r="J20" i="7"/>
  <c r="J18" i="7"/>
  <c r="E18" i="7"/>
  <c r="F120" i="7" s="1"/>
  <c r="J17" i="7"/>
  <c r="J15" i="7"/>
  <c r="E15" i="7"/>
  <c r="F119" i="7"/>
  <c r="J14" i="7"/>
  <c r="J12" i="7"/>
  <c r="J117" i="7"/>
  <c r="E7" i="7"/>
  <c r="E113" i="7"/>
  <c r="J37" i="6"/>
  <c r="J36" i="6"/>
  <c r="AY99" i="1"/>
  <c r="J35" i="6"/>
  <c r="AX99" i="1"/>
  <c r="BI176" i="6"/>
  <c r="BH176" i="6"/>
  <c r="BG176" i="6"/>
  <c r="BF176" i="6"/>
  <c r="BK176" i="6"/>
  <c r="J176" i="6"/>
  <c r="BE176" i="6"/>
  <c r="BI175" i="6"/>
  <c r="BH175" i="6"/>
  <c r="BG175" i="6"/>
  <c r="BF175" i="6"/>
  <c r="BK175" i="6"/>
  <c r="J175" i="6"/>
  <c r="BE175" i="6"/>
  <c r="BI174" i="6"/>
  <c r="BH174" i="6"/>
  <c r="BG174" i="6"/>
  <c r="BF174" i="6"/>
  <c r="BK174" i="6"/>
  <c r="J174" i="6"/>
  <c r="BE174" i="6"/>
  <c r="BI173" i="6"/>
  <c r="BH173" i="6"/>
  <c r="BG173" i="6"/>
  <c r="BF173" i="6"/>
  <c r="BK173" i="6"/>
  <c r="J173" i="6"/>
  <c r="BE173" i="6"/>
  <c r="BI172" i="6"/>
  <c r="BH172" i="6"/>
  <c r="BG172" i="6"/>
  <c r="BF172" i="6"/>
  <c r="BK172" i="6"/>
  <c r="J172" i="6" s="1"/>
  <c r="BE172" i="6" s="1"/>
  <c r="BI171" i="6"/>
  <c r="BH171" i="6"/>
  <c r="BG171" i="6"/>
  <c r="BF171" i="6"/>
  <c r="BK171" i="6"/>
  <c r="J171" i="6"/>
  <c r="BE171" i="6"/>
  <c r="BI170" i="6"/>
  <c r="BH170" i="6"/>
  <c r="BG170" i="6"/>
  <c r="BF170" i="6"/>
  <c r="BK170" i="6"/>
  <c r="J170" i="6"/>
  <c r="BE170" i="6" s="1"/>
  <c r="BI169" i="6"/>
  <c r="BH169" i="6"/>
  <c r="BG169" i="6"/>
  <c r="BF169" i="6"/>
  <c r="BK169" i="6"/>
  <c r="J169" i="6"/>
  <c r="BE169" i="6"/>
  <c r="BI168" i="6"/>
  <c r="BH168" i="6"/>
  <c r="BG168" i="6"/>
  <c r="BF168" i="6"/>
  <c r="BK168" i="6"/>
  <c r="J168" i="6"/>
  <c r="BE168" i="6"/>
  <c r="BI167" i="6"/>
  <c r="BH167" i="6"/>
  <c r="BG167" i="6"/>
  <c r="BF167" i="6"/>
  <c r="BK167" i="6"/>
  <c r="J167" i="6"/>
  <c r="BE167" i="6"/>
  <c r="BI165" i="6"/>
  <c r="BH165" i="6"/>
  <c r="BG165" i="6"/>
  <c r="BF165" i="6"/>
  <c r="T165" i="6"/>
  <c r="T164" i="6"/>
  <c r="R165" i="6"/>
  <c r="R164" i="6"/>
  <c r="P165" i="6"/>
  <c r="P164" i="6"/>
  <c r="BI163" i="6"/>
  <c r="BH163" i="6"/>
  <c r="BG163" i="6"/>
  <c r="BF163" i="6"/>
  <c r="T163" i="6"/>
  <c r="R163" i="6"/>
  <c r="P163" i="6"/>
  <c r="BI161" i="6"/>
  <c r="BH161" i="6"/>
  <c r="BG161" i="6"/>
  <c r="BF161" i="6"/>
  <c r="T161" i="6"/>
  <c r="R161" i="6"/>
  <c r="P161" i="6"/>
  <c r="BI160" i="6"/>
  <c r="BH160" i="6"/>
  <c r="BG160" i="6"/>
  <c r="BF160" i="6"/>
  <c r="T160" i="6"/>
  <c r="R160" i="6"/>
  <c r="P160" i="6"/>
  <c r="BI159" i="6"/>
  <c r="BH159" i="6"/>
  <c r="BG159" i="6"/>
  <c r="BF159" i="6"/>
  <c r="T159" i="6"/>
  <c r="R159" i="6"/>
  <c r="P159" i="6"/>
  <c r="BI157" i="6"/>
  <c r="BH157" i="6"/>
  <c r="BG157" i="6"/>
  <c r="BF157" i="6"/>
  <c r="T157" i="6"/>
  <c r="R157" i="6"/>
  <c r="P157" i="6"/>
  <c r="BI156" i="6"/>
  <c r="BH156" i="6"/>
  <c r="BG156" i="6"/>
  <c r="BF156" i="6"/>
  <c r="T156" i="6"/>
  <c r="R156" i="6"/>
  <c r="P156" i="6"/>
  <c r="BI155" i="6"/>
  <c r="BH155" i="6"/>
  <c r="BG155" i="6"/>
  <c r="BF155" i="6"/>
  <c r="T155" i="6"/>
  <c r="R155" i="6"/>
  <c r="P155" i="6"/>
  <c r="BI154" i="6"/>
  <c r="BH154" i="6"/>
  <c r="BG154" i="6"/>
  <c r="BF154" i="6"/>
  <c r="T154" i="6"/>
  <c r="R154" i="6"/>
  <c r="P154" i="6"/>
  <c r="BI152" i="6"/>
  <c r="BH152" i="6"/>
  <c r="BG152" i="6"/>
  <c r="BF152" i="6"/>
  <c r="T152" i="6"/>
  <c r="R152" i="6"/>
  <c r="P152" i="6"/>
  <c r="BI151" i="6"/>
  <c r="BH151" i="6"/>
  <c r="BG151" i="6"/>
  <c r="BF151" i="6"/>
  <c r="T151" i="6"/>
  <c r="R151" i="6"/>
  <c r="P151" i="6"/>
  <c r="BI150" i="6"/>
  <c r="BH150" i="6"/>
  <c r="BG150" i="6"/>
  <c r="BF150" i="6"/>
  <c r="T150" i="6"/>
  <c r="R150" i="6"/>
  <c r="P150" i="6"/>
  <c r="BI148" i="6"/>
  <c r="BH148" i="6"/>
  <c r="BG148" i="6"/>
  <c r="BF148" i="6"/>
  <c r="T148" i="6"/>
  <c r="R148" i="6"/>
  <c r="P148" i="6"/>
  <c r="BI147" i="6"/>
  <c r="BH147" i="6"/>
  <c r="BG147" i="6"/>
  <c r="BF147" i="6"/>
  <c r="T147" i="6"/>
  <c r="R147" i="6"/>
  <c r="P147" i="6"/>
  <c r="BI145" i="6"/>
  <c r="BH145" i="6"/>
  <c r="BG145" i="6"/>
  <c r="BF145" i="6"/>
  <c r="T145" i="6"/>
  <c r="T144" i="6"/>
  <c r="R145" i="6"/>
  <c r="R144" i="6"/>
  <c r="P145" i="6"/>
  <c r="P144" i="6"/>
  <c r="BI141" i="6"/>
  <c r="BH141" i="6"/>
  <c r="BG141" i="6"/>
  <c r="BF141" i="6"/>
  <c r="T141" i="6"/>
  <c r="R141" i="6"/>
  <c r="P141" i="6"/>
  <c r="BI139" i="6"/>
  <c r="BH139" i="6"/>
  <c r="BG139" i="6"/>
  <c r="BF139" i="6"/>
  <c r="T139" i="6"/>
  <c r="R139" i="6"/>
  <c r="P139" i="6"/>
  <c r="BI138" i="6"/>
  <c r="BH138" i="6"/>
  <c r="BG138" i="6"/>
  <c r="BF138" i="6"/>
  <c r="T138" i="6"/>
  <c r="R138" i="6"/>
  <c r="P138" i="6"/>
  <c r="BI135" i="6"/>
  <c r="BH135" i="6"/>
  <c r="BG135" i="6"/>
  <c r="BF135" i="6"/>
  <c r="T135" i="6"/>
  <c r="R135" i="6"/>
  <c r="P135" i="6"/>
  <c r="BI132" i="6"/>
  <c r="BH132" i="6"/>
  <c r="BG132" i="6"/>
  <c r="BF132" i="6"/>
  <c r="T132" i="6"/>
  <c r="R132" i="6"/>
  <c r="P132" i="6"/>
  <c r="BI129" i="6"/>
  <c r="BH129" i="6"/>
  <c r="BG129" i="6"/>
  <c r="BF129" i="6"/>
  <c r="T129" i="6"/>
  <c r="R129" i="6"/>
  <c r="P129" i="6"/>
  <c r="BI126" i="6"/>
  <c r="BH126" i="6"/>
  <c r="BG126" i="6"/>
  <c r="BF126" i="6"/>
  <c r="T126" i="6"/>
  <c r="R126" i="6"/>
  <c r="P126" i="6"/>
  <c r="F117" i="6"/>
  <c r="E115" i="6"/>
  <c r="F89" i="6"/>
  <c r="E87" i="6"/>
  <c r="J24" i="6"/>
  <c r="E24" i="6"/>
  <c r="J120" i="6"/>
  <c r="J23" i="6"/>
  <c r="J21" i="6"/>
  <c r="E21" i="6"/>
  <c r="J119" i="6" s="1"/>
  <c r="J20" i="6"/>
  <c r="J18" i="6"/>
  <c r="E18" i="6"/>
  <c r="F120" i="6"/>
  <c r="J17" i="6"/>
  <c r="J15" i="6"/>
  <c r="E15" i="6"/>
  <c r="F91" i="6"/>
  <c r="J14" i="6"/>
  <c r="J12" i="6"/>
  <c r="J117" i="6" s="1"/>
  <c r="E7" i="6"/>
  <c r="E113" i="6"/>
  <c r="J37" i="5"/>
  <c r="J36" i="5"/>
  <c r="AY98" i="1"/>
  <c r="J35" i="5"/>
  <c r="AX98" i="1"/>
  <c r="BI175" i="5"/>
  <c r="BH175" i="5"/>
  <c r="BG175" i="5"/>
  <c r="BF175" i="5"/>
  <c r="BK175" i="5"/>
  <c r="J175" i="5" s="1"/>
  <c r="BE175" i="5" s="1"/>
  <c r="BI174" i="5"/>
  <c r="BH174" i="5"/>
  <c r="BG174" i="5"/>
  <c r="BF174" i="5"/>
  <c r="BK174" i="5"/>
  <c r="J174" i="5"/>
  <c r="BE174" i="5"/>
  <c r="BI173" i="5"/>
  <c r="BH173" i="5"/>
  <c r="BG173" i="5"/>
  <c r="BF173" i="5"/>
  <c r="BK173" i="5"/>
  <c r="J173" i="5"/>
  <c r="BE173" i="5"/>
  <c r="BI172" i="5"/>
  <c r="BH172" i="5"/>
  <c r="BG172" i="5"/>
  <c r="BF172" i="5"/>
  <c r="BK172" i="5"/>
  <c r="J172" i="5"/>
  <c r="BE172" i="5"/>
  <c r="BI171" i="5"/>
  <c r="BH171" i="5"/>
  <c r="BG171" i="5"/>
  <c r="BF171" i="5"/>
  <c r="BK171" i="5"/>
  <c r="J171" i="5"/>
  <c r="BE171" i="5"/>
  <c r="BI170" i="5"/>
  <c r="BH170" i="5"/>
  <c r="BG170" i="5"/>
  <c r="BF170" i="5"/>
  <c r="BK170" i="5"/>
  <c r="J170" i="5"/>
  <c r="BE170" i="5"/>
  <c r="BI169" i="5"/>
  <c r="BH169" i="5"/>
  <c r="BG169" i="5"/>
  <c r="BF169" i="5"/>
  <c r="BK169" i="5"/>
  <c r="J169" i="5"/>
  <c r="BE169" i="5"/>
  <c r="BI168" i="5"/>
  <c r="BH168" i="5"/>
  <c r="BG168" i="5"/>
  <c r="BF168" i="5"/>
  <c r="BK168" i="5"/>
  <c r="J168" i="5" s="1"/>
  <c r="BE168" i="5" s="1"/>
  <c r="BI167" i="5"/>
  <c r="BH167" i="5"/>
  <c r="BG167" i="5"/>
  <c r="BF167" i="5"/>
  <c r="BK167" i="5"/>
  <c r="J167" i="5"/>
  <c r="BE167" i="5" s="1"/>
  <c r="BI166" i="5"/>
  <c r="BH166" i="5"/>
  <c r="BG166" i="5"/>
  <c r="BF166" i="5"/>
  <c r="BK166" i="5"/>
  <c r="J166" i="5"/>
  <c r="BE166" i="5"/>
  <c r="BI164" i="5"/>
  <c r="BH164" i="5"/>
  <c r="BG164" i="5"/>
  <c r="BF164" i="5"/>
  <c r="T164" i="5"/>
  <c r="T163" i="5"/>
  <c r="R164" i="5"/>
  <c r="R163" i="5" s="1"/>
  <c r="P164" i="5"/>
  <c r="P163" i="5"/>
  <c r="BI162" i="5"/>
  <c r="BH162" i="5"/>
  <c r="BG162" i="5"/>
  <c r="BF162" i="5"/>
  <c r="T162" i="5"/>
  <c r="R162" i="5"/>
  <c r="P162" i="5"/>
  <c r="BI160" i="5"/>
  <c r="BH160" i="5"/>
  <c r="BG160" i="5"/>
  <c r="BF160" i="5"/>
  <c r="T160" i="5"/>
  <c r="R160" i="5"/>
  <c r="P160" i="5"/>
  <c r="BI159" i="5"/>
  <c r="BH159" i="5"/>
  <c r="BG159" i="5"/>
  <c r="BF159" i="5"/>
  <c r="T159" i="5"/>
  <c r="R159" i="5"/>
  <c r="P159" i="5"/>
  <c r="BI158" i="5"/>
  <c r="BH158" i="5"/>
  <c r="BG158" i="5"/>
  <c r="BF158" i="5"/>
  <c r="T158" i="5"/>
  <c r="R158" i="5"/>
  <c r="P158" i="5"/>
  <c r="BI156" i="5"/>
  <c r="BH156" i="5"/>
  <c r="BG156" i="5"/>
  <c r="BF156" i="5"/>
  <c r="T156" i="5"/>
  <c r="R156" i="5"/>
  <c r="P156" i="5"/>
  <c r="BI155" i="5"/>
  <c r="BH155" i="5"/>
  <c r="BG155" i="5"/>
  <c r="BF155" i="5"/>
  <c r="T155" i="5"/>
  <c r="R155" i="5"/>
  <c r="P155" i="5"/>
  <c r="BI154" i="5"/>
  <c r="BH154" i="5"/>
  <c r="BG154" i="5"/>
  <c r="BF154" i="5"/>
  <c r="T154" i="5"/>
  <c r="R154" i="5"/>
  <c r="P154" i="5"/>
  <c r="BI153" i="5"/>
  <c r="BH153" i="5"/>
  <c r="BG153" i="5"/>
  <c r="BF153" i="5"/>
  <c r="T153" i="5"/>
  <c r="R153" i="5"/>
  <c r="P153" i="5"/>
  <c r="BI151" i="5"/>
  <c r="BH151" i="5"/>
  <c r="BG151" i="5"/>
  <c r="BF151" i="5"/>
  <c r="T151" i="5"/>
  <c r="R151" i="5"/>
  <c r="P151" i="5"/>
  <c r="BI150" i="5"/>
  <c r="BH150" i="5"/>
  <c r="BG150" i="5"/>
  <c r="BF150" i="5"/>
  <c r="T150" i="5"/>
  <c r="R150" i="5"/>
  <c r="P150" i="5"/>
  <c r="BI148" i="5"/>
  <c r="BH148" i="5"/>
  <c r="BG148" i="5"/>
  <c r="BF148" i="5"/>
  <c r="T148" i="5"/>
  <c r="R148" i="5"/>
  <c r="P148" i="5"/>
  <c r="BI147" i="5"/>
  <c r="BH147" i="5"/>
  <c r="BG147" i="5"/>
  <c r="BF147" i="5"/>
  <c r="T147" i="5"/>
  <c r="R147" i="5"/>
  <c r="P147" i="5"/>
  <c r="BI145" i="5"/>
  <c r="BH145" i="5"/>
  <c r="BG145" i="5"/>
  <c r="BF145" i="5"/>
  <c r="T145" i="5"/>
  <c r="T144" i="5"/>
  <c r="R145" i="5"/>
  <c r="R144" i="5"/>
  <c r="P145" i="5"/>
  <c r="P144" i="5" s="1"/>
  <c r="BI141" i="5"/>
  <c r="BH141" i="5"/>
  <c r="BG141" i="5"/>
  <c r="BF141" i="5"/>
  <c r="T141" i="5"/>
  <c r="R141" i="5"/>
  <c r="P141" i="5"/>
  <c r="BI139" i="5"/>
  <c r="BH139" i="5"/>
  <c r="BG139" i="5"/>
  <c r="BF139" i="5"/>
  <c r="T139" i="5"/>
  <c r="R139" i="5"/>
  <c r="P139" i="5"/>
  <c r="BI138" i="5"/>
  <c r="BH138" i="5"/>
  <c r="BG138" i="5"/>
  <c r="BF138" i="5"/>
  <c r="T138" i="5"/>
  <c r="R138" i="5"/>
  <c r="P138" i="5"/>
  <c r="BI135" i="5"/>
  <c r="BH135" i="5"/>
  <c r="BG135" i="5"/>
  <c r="BF135" i="5"/>
  <c r="T135" i="5"/>
  <c r="R135" i="5"/>
  <c r="P135" i="5"/>
  <c r="BI132" i="5"/>
  <c r="BH132" i="5"/>
  <c r="BG132" i="5"/>
  <c r="BF132" i="5"/>
  <c r="T132" i="5"/>
  <c r="R132" i="5"/>
  <c r="P132" i="5"/>
  <c r="BI129" i="5"/>
  <c r="BH129" i="5"/>
  <c r="BG129" i="5"/>
  <c r="BF129" i="5"/>
  <c r="T129" i="5"/>
  <c r="R129" i="5"/>
  <c r="P129" i="5"/>
  <c r="BI126" i="5"/>
  <c r="BH126" i="5"/>
  <c r="BG126" i="5"/>
  <c r="BF126" i="5"/>
  <c r="T126" i="5"/>
  <c r="R126" i="5"/>
  <c r="P126" i="5"/>
  <c r="F117" i="5"/>
  <c r="E115" i="5"/>
  <c r="F89" i="5"/>
  <c r="E87" i="5"/>
  <c r="J24" i="5"/>
  <c r="E24" i="5"/>
  <c r="J92" i="5"/>
  <c r="J23" i="5"/>
  <c r="J21" i="5"/>
  <c r="E21" i="5"/>
  <c r="J91" i="5"/>
  <c r="J20" i="5"/>
  <c r="J18" i="5"/>
  <c r="E18" i="5"/>
  <c r="F120" i="5"/>
  <c r="J17" i="5"/>
  <c r="J15" i="5"/>
  <c r="E15" i="5"/>
  <c r="F119" i="5"/>
  <c r="J14" i="5"/>
  <c r="J12" i="5"/>
  <c r="J117" i="5" s="1"/>
  <c r="E7" i="5"/>
  <c r="E85" i="5" s="1"/>
  <c r="J37" i="4"/>
  <c r="J36" i="4"/>
  <c r="AY97" i="1"/>
  <c r="J35" i="4"/>
  <c r="AX97" i="1"/>
  <c r="BI173" i="4"/>
  <c r="BH173" i="4"/>
  <c r="BG173" i="4"/>
  <c r="BF173" i="4"/>
  <c r="BK173" i="4"/>
  <c r="J173" i="4"/>
  <c r="BE173" i="4"/>
  <c r="BI172" i="4"/>
  <c r="BH172" i="4"/>
  <c r="BG172" i="4"/>
  <c r="BF172" i="4"/>
  <c r="BK172" i="4"/>
  <c r="J172" i="4"/>
  <c r="BE172" i="4"/>
  <c r="BI171" i="4"/>
  <c r="BH171" i="4"/>
  <c r="BG171" i="4"/>
  <c r="BF171" i="4"/>
  <c r="BK171" i="4"/>
  <c r="J171" i="4"/>
  <c r="BE171" i="4"/>
  <c r="BI170" i="4"/>
  <c r="BH170" i="4"/>
  <c r="BG170" i="4"/>
  <c r="BF170" i="4"/>
  <c r="BK170" i="4"/>
  <c r="J170" i="4" s="1"/>
  <c r="BE170" i="4" s="1"/>
  <c r="BI169" i="4"/>
  <c r="BH169" i="4"/>
  <c r="BG169" i="4"/>
  <c r="BF169" i="4"/>
  <c r="BK169" i="4"/>
  <c r="J169" i="4"/>
  <c r="BE169" i="4"/>
  <c r="BI168" i="4"/>
  <c r="BH168" i="4"/>
  <c r="BG168" i="4"/>
  <c r="BF168" i="4"/>
  <c r="BK168" i="4"/>
  <c r="J168" i="4"/>
  <c r="BE168" i="4" s="1"/>
  <c r="BI167" i="4"/>
  <c r="BH167" i="4"/>
  <c r="BG167" i="4"/>
  <c r="BF167" i="4"/>
  <c r="BK167" i="4"/>
  <c r="J167" i="4"/>
  <c r="BE167" i="4"/>
  <c r="BI166" i="4"/>
  <c r="BH166" i="4"/>
  <c r="BG166" i="4"/>
  <c r="BF166" i="4"/>
  <c r="BK166" i="4"/>
  <c r="J166" i="4"/>
  <c r="BE166" i="4"/>
  <c r="BI165" i="4"/>
  <c r="BH165" i="4"/>
  <c r="BG165" i="4"/>
  <c r="BF165" i="4"/>
  <c r="BK165" i="4"/>
  <c r="J165" i="4"/>
  <c r="BE165" i="4"/>
  <c r="BI164" i="4"/>
  <c r="BH164" i="4"/>
  <c r="BG164" i="4"/>
  <c r="BF164" i="4"/>
  <c r="BK164" i="4"/>
  <c r="J164" i="4"/>
  <c r="BE164" i="4"/>
  <c r="BI162" i="4"/>
  <c r="BH162" i="4"/>
  <c r="BG162" i="4"/>
  <c r="BF162" i="4"/>
  <c r="T162" i="4"/>
  <c r="T161" i="4"/>
  <c r="R162" i="4"/>
  <c r="R161" i="4"/>
  <c r="P162" i="4"/>
  <c r="P161" i="4"/>
  <c r="BI160" i="4"/>
  <c r="BH160" i="4"/>
  <c r="BG160" i="4"/>
  <c r="BF160" i="4"/>
  <c r="T160" i="4"/>
  <c r="R160" i="4"/>
  <c r="P160" i="4"/>
  <c r="BI158" i="4"/>
  <c r="BH158" i="4"/>
  <c r="BG158" i="4"/>
  <c r="BF158" i="4"/>
  <c r="T158" i="4"/>
  <c r="R158" i="4"/>
  <c r="P158" i="4"/>
  <c r="BI157" i="4"/>
  <c r="BH157" i="4"/>
  <c r="BG157" i="4"/>
  <c r="BF157" i="4"/>
  <c r="T157" i="4"/>
  <c r="R157" i="4"/>
  <c r="P157" i="4"/>
  <c r="BI156" i="4"/>
  <c r="BH156" i="4"/>
  <c r="BG156" i="4"/>
  <c r="BF156" i="4"/>
  <c r="T156" i="4"/>
  <c r="R156" i="4"/>
  <c r="P156" i="4"/>
  <c r="BI154" i="4"/>
  <c r="BH154" i="4"/>
  <c r="BG154" i="4"/>
  <c r="BF154" i="4"/>
  <c r="T154" i="4"/>
  <c r="R154" i="4"/>
  <c r="P154" i="4"/>
  <c r="BI153" i="4"/>
  <c r="BH153" i="4"/>
  <c r="BG153" i="4"/>
  <c r="BF153" i="4"/>
  <c r="T153" i="4"/>
  <c r="R153" i="4"/>
  <c r="P153" i="4"/>
  <c r="BI152" i="4"/>
  <c r="BH152" i="4"/>
  <c r="BG152" i="4"/>
  <c r="BF152" i="4"/>
  <c r="T152" i="4"/>
  <c r="R152" i="4"/>
  <c r="P152" i="4"/>
  <c r="BI151" i="4"/>
  <c r="BH151" i="4"/>
  <c r="BG151" i="4"/>
  <c r="BF151" i="4"/>
  <c r="T151" i="4"/>
  <c r="R151" i="4"/>
  <c r="P151" i="4"/>
  <c r="BI149" i="4"/>
  <c r="BH149" i="4"/>
  <c r="BG149" i="4"/>
  <c r="BF149" i="4"/>
  <c r="T149" i="4"/>
  <c r="R149" i="4"/>
  <c r="P149" i="4"/>
  <c r="BI148" i="4"/>
  <c r="BH148" i="4"/>
  <c r="BG148" i="4"/>
  <c r="BF148" i="4"/>
  <c r="T148" i="4"/>
  <c r="R148" i="4"/>
  <c r="P148" i="4"/>
  <c r="BI146" i="4"/>
  <c r="BH146" i="4"/>
  <c r="BG146" i="4"/>
  <c r="BF146" i="4"/>
  <c r="T146" i="4"/>
  <c r="R146" i="4"/>
  <c r="P146" i="4"/>
  <c r="BI145" i="4"/>
  <c r="BH145" i="4"/>
  <c r="BG145" i="4"/>
  <c r="BF145" i="4"/>
  <c r="T145" i="4"/>
  <c r="R145" i="4"/>
  <c r="P145" i="4"/>
  <c r="BI143" i="4"/>
  <c r="BH143" i="4"/>
  <c r="BG143" i="4"/>
  <c r="BF143" i="4"/>
  <c r="T143" i="4"/>
  <c r="T142" i="4"/>
  <c r="R143" i="4"/>
  <c r="R142" i="4"/>
  <c r="P143" i="4"/>
  <c r="P142" i="4"/>
  <c r="BI139" i="4"/>
  <c r="BH139" i="4"/>
  <c r="BG139" i="4"/>
  <c r="BF139" i="4"/>
  <c r="T139" i="4"/>
  <c r="R139" i="4"/>
  <c r="P139" i="4"/>
  <c r="BI137" i="4"/>
  <c r="BH137" i="4"/>
  <c r="BG137" i="4"/>
  <c r="BF137" i="4"/>
  <c r="T137" i="4"/>
  <c r="R137" i="4"/>
  <c r="P137" i="4"/>
  <c r="BI136" i="4"/>
  <c r="BH136" i="4"/>
  <c r="BG136" i="4"/>
  <c r="BF136" i="4"/>
  <c r="T136" i="4"/>
  <c r="R136" i="4"/>
  <c r="P136" i="4"/>
  <c r="BI133" i="4"/>
  <c r="BH133" i="4"/>
  <c r="BG133" i="4"/>
  <c r="BF133" i="4"/>
  <c r="T133" i="4"/>
  <c r="R133" i="4"/>
  <c r="P133" i="4"/>
  <c r="BI130" i="4"/>
  <c r="BH130" i="4"/>
  <c r="BG130" i="4"/>
  <c r="BF130" i="4"/>
  <c r="T130" i="4"/>
  <c r="R130" i="4"/>
  <c r="P130" i="4"/>
  <c r="BI127" i="4"/>
  <c r="BH127" i="4"/>
  <c r="BG127" i="4"/>
  <c r="BF127" i="4"/>
  <c r="T127" i="4"/>
  <c r="R127" i="4"/>
  <c r="P127" i="4"/>
  <c r="BI126" i="4"/>
  <c r="BH126" i="4"/>
  <c r="BG126" i="4"/>
  <c r="BF126" i="4"/>
  <c r="T126" i="4"/>
  <c r="R126" i="4"/>
  <c r="P126" i="4"/>
  <c r="F117" i="4"/>
  <c r="E115" i="4"/>
  <c r="F89" i="4"/>
  <c r="E87" i="4"/>
  <c r="J24" i="4"/>
  <c r="E24" i="4"/>
  <c r="J120" i="4"/>
  <c r="J23" i="4"/>
  <c r="J21" i="4"/>
  <c r="E21" i="4"/>
  <c r="J91" i="4" s="1"/>
  <c r="J20" i="4"/>
  <c r="J18" i="4"/>
  <c r="E18" i="4"/>
  <c r="F92" i="4"/>
  <c r="J17" i="4"/>
  <c r="J15" i="4"/>
  <c r="E15" i="4"/>
  <c r="F119" i="4"/>
  <c r="J14" i="4"/>
  <c r="J12" i="4"/>
  <c r="J89" i="4"/>
  <c r="E7" i="4"/>
  <c r="E113" i="4"/>
  <c r="J37" i="3"/>
  <c r="J36" i="3"/>
  <c r="AY96" i="1"/>
  <c r="J35" i="3"/>
  <c r="AX96" i="1"/>
  <c r="BI180" i="3"/>
  <c r="BH180" i="3"/>
  <c r="BG180" i="3"/>
  <c r="BF180" i="3"/>
  <c r="BK180" i="3"/>
  <c r="J180" i="3" s="1"/>
  <c r="BE180" i="3" s="1"/>
  <c r="BI179" i="3"/>
  <c r="BH179" i="3"/>
  <c r="BG179" i="3"/>
  <c r="BF179" i="3"/>
  <c r="BK179" i="3"/>
  <c r="J179" i="3"/>
  <c r="BE179" i="3"/>
  <c r="BI178" i="3"/>
  <c r="BH178" i="3"/>
  <c r="BG178" i="3"/>
  <c r="BF178" i="3"/>
  <c r="BK178" i="3"/>
  <c r="J178" i="3"/>
  <c r="BE178" i="3"/>
  <c r="BI177" i="3"/>
  <c r="BH177" i="3"/>
  <c r="BG177" i="3"/>
  <c r="BF177" i="3"/>
  <c r="BK177" i="3"/>
  <c r="J177" i="3"/>
  <c r="BE177" i="3"/>
  <c r="BI176" i="3"/>
  <c r="BH176" i="3"/>
  <c r="BG176" i="3"/>
  <c r="BF176" i="3"/>
  <c r="BK176" i="3"/>
  <c r="J176" i="3"/>
  <c r="BE176" i="3"/>
  <c r="BI175" i="3"/>
  <c r="BH175" i="3"/>
  <c r="BG175" i="3"/>
  <c r="BF175" i="3"/>
  <c r="BK175" i="3"/>
  <c r="J175" i="3"/>
  <c r="BE175" i="3"/>
  <c r="BI174" i="3"/>
  <c r="BH174" i="3"/>
  <c r="BG174" i="3"/>
  <c r="BF174" i="3"/>
  <c r="BK174" i="3"/>
  <c r="J174" i="3"/>
  <c r="BE174" i="3"/>
  <c r="BI173" i="3"/>
  <c r="BH173" i="3"/>
  <c r="BG173" i="3"/>
  <c r="BF173" i="3"/>
  <c r="BK173" i="3"/>
  <c r="J173" i="3" s="1"/>
  <c r="BE173" i="3" s="1"/>
  <c r="BI172" i="3"/>
  <c r="BH172" i="3"/>
  <c r="BG172" i="3"/>
  <c r="BF172" i="3"/>
  <c r="BK172" i="3"/>
  <c r="J172" i="3"/>
  <c r="BE172" i="3" s="1"/>
  <c r="BI171" i="3"/>
  <c r="BH171" i="3"/>
  <c r="BG171" i="3"/>
  <c r="BF171" i="3"/>
  <c r="BK171" i="3"/>
  <c r="J171" i="3"/>
  <c r="BE171" i="3"/>
  <c r="BI169" i="3"/>
  <c r="BH169" i="3"/>
  <c r="BG169" i="3"/>
  <c r="BF169" i="3"/>
  <c r="T169" i="3"/>
  <c r="T168" i="3"/>
  <c r="R169" i="3"/>
  <c r="R168" i="3" s="1"/>
  <c r="P169" i="3"/>
  <c r="P168" i="3"/>
  <c r="BI167" i="3"/>
  <c r="BH167" i="3"/>
  <c r="BG167" i="3"/>
  <c r="BF167" i="3"/>
  <c r="T167" i="3"/>
  <c r="R167" i="3"/>
  <c r="P167" i="3"/>
  <c r="BI165" i="3"/>
  <c r="BH165" i="3"/>
  <c r="BG165" i="3"/>
  <c r="BF165" i="3"/>
  <c r="T165" i="3"/>
  <c r="R165" i="3"/>
  <c r="P165" i="3"/>
  <c r="BI164" i="3"/>
  <c r="BH164" i="3"/>
  <c r="BG164" i="3"/>
  <c r="BF164" i="3"/>
  <c r="T164" i="3"/>
  <c r="R164" i="3"/>
  <c r="P164" i="3"/>
  <c r="BI163" i="3"/>
  <c r="BH163" i="3"/>
  <c r="BG163" i="3"/>
  <c r="BF163" i="3"/>
  <c r="T163" i="3"/>
  <c r="R163" i="3"/>
  <c r="P163" i="3"/>
  <c r="BI161" i="3"/>
  <c r="BH161" i="3"/>
  <c r="BG161" i="3"/>
  <c r="BF161" i="3"/>
  <c r="T161" i="3"/>
  <c r="R161" i="3"/>
  <c r="P161" i="3"/>
  <c r="BI160" i="3"/>
  <c r="BH160" i="3"/>
  <c r="BG160" i="3"/>
  <c r="BF160" i="3"/>
  <c r="T160" i="3"/>
  <c r="R160" i="3"/>
  <c r="P160" i="3"/>
  <c r="BI159" i="3"/>
  <c r="BH159" i="3"/>
  <c r="BG159" i="3"/>
  <c r="BF159" i="3"/>
  <c r="T159" i="3"/>
  <c r="R159" i="3"/>
  <c r="P159" i="3"/>
  <c r="BI158" i="3"/>
  <c r="BH158" i="3"/>
  <c r="BG158" i="3"/>
  <c r="BF158" i="3"/>
  <c r="T158" i="3"/>
  <c r="R158" i="3"/>
  <c r="P158" i="3"/>
  <c r="BI156" i="3"/>
  <c r="BH156" i="3"/>
  <c r="BG156" i="3"/>
  <c r="BF156" i="3"/>
  <c r="T156" i="3"/>
  <c r="R156" i="3"/>
  <c r="P156" i="3"/>
  <c r="BI155" i="3"/>
  <c r="BH155" i="3"/>
  <c r="BG155" i="3"/>
  <c r="BF155" i="3"/>
  <c r="T155" i="3"/>
  <c r="R155" i="3"/>
  <c r="P155" i="3"/>
  <c r="BI154" i="3"/>
  <c r="BH154" i="3"/>
  <c r="BG154" i="3"/>
  <c r="BF154" i="3"/>
  <c r="T154" i="3"/>
  <c r="R154" i="3"/>
  <c r="P154" i="3"/>
  <c r="BI152" i="3"/>
  <c r="BH152" i="3"/>
  <c r="BG152" i="3"/>
  <c r="BF152" i="3"/>
  <c r="T152" i="3"/>
  <c r="R152" i="3"/>
  <c r="P152" i="3"/>
  <c r="BI151" i="3"/>
  <c r="BH151" i="3"/>
  <c r="BG151" i="3"/>
  <c r="BF151" i="3"/>
  <c r="T151" i="3"/>
  <c r="R151" i="3"/>
  <c r="P151" i="3"/>
  <c r="BI149" i="3"/>
  <c r="BH149" i="3"/>
  <c r="BG149" i="3"/>
  <c r="BF149" i="3"/>
  <c r="T149" i="3"/>
  <c r="T148" i="3"/>
  <c r="R149" i="3"/>
  <c r="R148" i="3"/>
  <c r="P149" i="3"/>
  <c r="P148" i="3"/>
  <c r="BI145" i="3"/>
  <c r="BH145" i="3"/>
  <c r="BG145" i="3"/>
  <c r="BF145" i="3"/>
  <c r="T145" i="3"/>
  <c r="R145" i="3"/>
  <c r="P145" i="3"/>
  <c r="BI143" i="3"/>
  <c r="BH143" i="3"/>
  <c r="BG143" i="3"/>
  <c r="BF143" i="3"/>
  <c r="T143" i="3"/>
  <c r="R143" i="3"/>
  <c r="P143" i="3"/>
  <c r="BI142" i="3"/>
  <c r="BH142" i="3"/>
  <c r="BG142" i="3"/>
  <c r="BF142" i="3"/>
  <c r="T142" i="3"/>
  <c r="R142" i="3"/>
  <c r="P142" i="3"/>
  <c r="BI139" i="3"/>
  <c r="BH139" i="3"/>
  <c r="BG139" i="3"/>
  <c r="BF139" i="3"/>
  <c r="T139" i="3"/>
  <c r="R139" i="3"/>
  <c r="P139" i="3"/>
  <c r="BI135" i="3"/>
  <c r="BH135" i="3"/>
  <c r="BG135" i="3"/>
  <c r="BF135" i="3"/>
  <c r="T135" i="3"/>
  <c r="R135" i="3"/>
  <c r="P135" i="3"/>
  <c r="BI132" i="3"/>
  <c r="BH132" i="3"/>
  <c r="BG132" i="3"/>
  <c r="BF132" i="3"/>
  <c r="T132" i="3"/>
  <c r="R132" i="3"/>
  <c r="P132" i="3"/>
  <c r="BI129" i="3"/>
  <c r="BH129" i="3"/>
  <c r="BG129" i="3"/>
  <c r="BF129" i="3"/>
  <c r="T129" i="3"/>
  <c r="R129" i="3"/>
  <c r="P129" i="3"/>
  <c r="BI126" i="3"/>
  <c r="BH126" i="3"/>
  <c r="BG126" i="3"/>
  <c r="BF126" i="3"/>
  <c r="T126" i="3"/>
  <c r="R126" i="3"/>
  <c r="P126" i="3"/>
  <c r="F117" i="3"/>
  <c r="E115" i="3"/>
  <c r="F89" i="3"/>
  <c r="E87" i="3"/>
  <c r="J24" i="3"/>
  <c r="E24" i="3"/>
  <c r="J92" i="3"/>
  <c r="J23" i="3"/>
  <c r="J21" i="3"/>
  <c r="E21" i="3"/>
  <c r="J91" i="3"/>
  <c r="J20" i="3"/>
  <c r="J18" i="3"/>
  <c r="E18" i="3"/>
  <c r="F92" i="3"/>
  <c r="J17" i="3"/>
  <c r="J15" i="3"/>
  <c r="E15" i="3"/>
  <c r="F119" i="3"/>
  <c r="J14" i="3"/>
  <c r="J12" i="3"/>
  <c r="J89" i="3"/>
  <c r="E7" i="3"/>
  <c r="E113" i="3"/>
  <c r="J37" i="2"/>
  <c r="J36" i="2"/>
  <c r="AY95" i="1" s="1"/>
  <c r="J35" i="2"/>
  <c r="AX95" i="1"/>
  <c r="BI178" i="2"/>
  <c r="BH178" i="2"/>
  <c r="BG178" i="2"/>
  <c r="BF178" i="2"/>
  <c r="BK178" i="2"/>
  <c r="J178" i="2"/>
  <c r="BE178" i="2"/>
  <c r="BI177" i="2"/>
  <c r="BH177" i="2"/>
  <c r="BG177" i="2"/>
  <c r="BF177" i="2"/>
  <c r="BK177" i="2"/>
  <c r="J177" i="2" s="1"/>
  <c r="BE177" i="2" s="1"/>
  <c r="BI176" i="2"/>
  <c r="BH176" i="2"/>
  <c r="BG176" i="2"/>
  <c r="BF176" i="2"/>
  <c r="BK176" i="2"/>
  <c r="J176" i="2"/>
  <c r="BE176" i="2"/>
  <c r="BI175" i="2"/>
  <c r="BH175" i="2"/>
  <c r="BG175" i="2"/>
  <c r="BF175" i="2"/>
  <c r="BK175" i="2"/>
  <c r="J175" i="2"/>
  <c r="BE175" i="2" s="1"/>
  <c r="BI174" i="2"/>
  <c r="BH174" i="2"/>
  <c r="BG174" i="2"/>
  <c r="BF174" i="2"/>
  <c r="BK174" i="2"/>
  <c r="J174" i="2"/>
  <c r="BE174" i="2"/>
  <c r="BI173" i="2"/>
  <c r="BH173" i="2"/>
  <c r="BG173" i="2"/>
  <c r="BF173" i="2"/>
  <c r="BK173" i="2"/>
  <c r="J173" i="2"/>
  <c r="BE173" i="2"/>
  <c r="BI172" i="2"/>
  <c r="BH172" i="2"/>
  <c r="BG172" i="2"/>
  <c r="BF172" i="2"/>
  <c r="BK172" i="2"/>
  <c r="J172" i="2"/>
  <c r="BE172" i="2"/>
  <c r="BI171" i="2"/>
  <c r="BH171" i="2"/>
  <c r="BG171" i="2"/>
  <c r="BF171" i="2"/>
  <c r="BK171" i="2"/>
  <c r="J171" i="2"/>
  <c r="BE171" i="2"/>
  <c r="BI170" i="2"/>
  <c r="BH170" i="2"/>
  <c r="BG170" i="2"/>
  <c r="BF170" i="2"/>
  <c r="BK170" i="2"/>
  <c r="J170" i="2"/>
  <c r="BE170" i="2"/>
  <c r="BI169" i="2"/>
  <c r="BH169" i="2"/>
  <c r="BG169" i="2"/>
  <c r="BF169" i="2"/>
  <c r="BK169" i="2"/>
  <c r="J169" i="2"/>
  <c r="BE169" i="2"/>
  <c r="BI167" i="2"/>
  <c r="BH167" i="2"/>
  <c r="BG167" i="2"/>
  <c r="BF167" i="2"/>
  <c r="T167" i="2"/>
  <c r="T166" i="2" s="1"/>
  <c r="R167" i="2"/>
  <c r="R166" i="2"/>
  <c r="P167" i="2"/>
  <c r="P166" i="2"/>
  <c r="BI165" i="2"/>
  <c r="BH165" i="2"/>
  <c r="BG165" i="2"/>
  <c r="BF165" i="2"/>
  <c r="T165" i="2"/>
  <c r="R165" i="2"/>
  <c r="P165" i="2"/>
  <c r="BI163" i="2"/>
  <c r="BH163" i="2"/>
  <c r="BG163" i="2"/>
  <c r="BF163" i="2"/>
  <c r="T163" i="2"/>
  <c r="R163" i="2"/>
  <c r="P163" i="2"/>
  <c r="BI162" i="2"/>
  <c r="BH162" i="2"/>
  <c r="BG162" i="2"/>
  <c r="BF162" i="2"/>
  <c r="T162" i="2"/>
  <c r="R162" i="2"/>
  <c r="P162" i="2"/>
  <c r="BI161" i="2"/>
  <c r="BH161" i="2"/>
  <c r="BG161" i="2"/>
  <c r="BF161" i="2"/>
  <c r="T161" i="2"/>
  <c r="R161" i="2"/>
  <c r="P161" i="2"/>
  <c r="BI159" i="2"/>
  <c r="BH159" i="2"/>
  <c r="BG159" i="2"/>
  <c r="BF159" i="2"/>
  <c r="T159" i="2"/>
  <c r="R159" i="2"/>
  <c r="P159" i="2"/>
  <c r="BI158" i="2"/>
  <c r="BH158" i="2"/>
  <c r="BG158" i="2"/>
  <c r="BF158" i="2"/>
  <c r="T158" i="2"/>
  <c r="R158" i="2"/>
  <c r="P158" i="2"/>
  <c r="BI157" i="2"/>
  <c r="BH157" i="2"/>
  <c r="BG157" i="2"/>
  <c r="BF157" i="2"/>
  <c r="T157" i="2"/>
  <c r="R157" i="2"/>
  <c r="P157" i="2"/>
  <c r="BI156" i="2"/>
  <c r="BH156" i="2"/>
  <c r="BG156" i="2"/>
  <c r="BF156" i="2"/>
  <c r="T156" i="2"/>
  <c r="R156" i="2"/>
  <c r="P156" i="2"/>
  <c r="BI154" i="2"/>
  <c r="BH154" i="2"/>
  <c r="BG154" i="2"/>
  <c r="BF154" i="2"/>
  <c r="T154" i="2"/>
  <c r="R154" i="2"/>
  <c r="P154" i="2"/>
  <c r="BI153" i="2"/>
  <c r="BH153" i="2"/>
  <c r="BG153" i="2"/>
  <c r="BF153" i="2"/>
  <c r="T153" i="2"/>
  <c r="R153" i="2"/>
  <c r="P153" i="2"/>
  <c r="BI152" i="2"/>
  <c r="BH152" i="2"/>
  <c r="BG152" i="2"/>
  <c r="BF152" i="2"/>
  <c r="T152" i="2"/>
  <c r="R152" i="2"/>
  <c r="P152" i="2"/>
  <c r="BI150" i="2"/>
  <c r="BH150" i="2"/>
  <c r="BG150" i="2"/>
  <c r="BF150" i="2"/>
  <c r="T150" i="2"/>
  <c r="R150" i="2"/>
  <c r="P150" i="2"/>
  <c r="BI149" i="2"/>
  <c r="BH149" i="2"/>
  <c r="BG149" i="2"/>
  <c r="BF149" i="2"/>
  <c r="T149" i="2"/>
  <c r="R149" i="2"/>
  <c r="P149" i="2"/>
  <c r="BI147" i="2"/>
  <c r="BH147" i="2"/>
  <c r="BG147" i="2"/>
  <c r="BF147" i="2"/>
  <c r="T147" i="2"/>
  <c r="T146" i="2"/>
  <c r="R147" i="2"/>
  <c r="R146" i="2"/>
  <c r="P147" i="2"/>
  <c r="P146" i="2" s="1"/>
  <c r="BI143" i="2"/>
  <c r="BH143" i="2"/>
  <c r="BG143" i="2"/>
  <c r="BF143" i="2"/>
  <c r="T143" i="2"/>
  <c r="R143" i="2"/>
  <c r="P143" i="2"/>
  <c r="BI141" i="2"/>
  <c r="BH141" i="2"/>
  <c r="BG141" i="2"/>
  <c r="BF141" i="2"/>
  <c r="T141" i="2"/>
  <c r="R141" i="2"/>
  <c r="P141" i="2"/>
  <c r="BI140" i="2"/>
  <c r="BH140" i="2"/>
  <c r="BG140" i="2"/>
  <c r="BF140" i="2"/>
  <c r="T140" i="2"/>
  <c r="R140" i="2"/>
  <c r="P140" i="2"/>
  <c r="BI137" i="2"/>
  <c r="BH137" i="2"/>
  <c r="BG137" i="2"/>
  <c r="BF137" i="2"/>
  <c r="T137" i="2"/>
  <c r="R137" i="2"/>
  <c r="P137" i="2"/>
  <c r="BI133" i="2"/>
  <c r="BH133" i="2"/>
  <c r="BG133" i="2"/>
  <c r="BF133" i="2"/>
  <c r="T133" i="2"/>
  <c r="R133" i="2"/>
  <c r="P133" i="2"/>
  <c r="BI130" i="2"/>
  <c r="BH130" i="2"/>
  <c r="BG130" i="2"/>
  <c r="BF130" i="2"/>
  <c r="T130" i="2"/>
  <c r="R130" i="2"/>
  <c r="P130" i="2"/>
  <c r="BI129" i="2"/>
  <c r="BH129" i="2"/>
  <c r="BG129" i="2"/>
  <c r="BF129" i="2"/>
  <c r="T129" i="2"/>
  <c r="R129" i="2"/>
  <c r="P129" i="2"/>
  <c r="BI126" i="2"/>
  <c r="BH126" i="2"/>
  <c r="BG126" i="2"/>
  <c r="BF126" i="2"/>
  <c r="J34" i="2" s="1"/>
  <c r="T126" i="2"/>
  <c r="R126" i="2"/>
  <c r="P126" i="2"/>
  <c r="F117" i="2"/>
  <c r="E115" i="2"/>
  <c r="F89" i="2"/>
  <c r="E87" i="2"/>
  <c r="J24" i="2"/>
  <c r="E24" i="2"/>
  <c r="J120" i="2" s="1"/>
  <c r="J23" i="2"/>
  <c r="J21" i="2"/>
  <c r="E21" i="2"/>
  <c r="J91" i="2"/>
  <c r="J20" i="2"/>
  <c r="J18" i="2"/>
  <c r="E18" i="2"/>
  <c r="F92" i="2"/>
  <c r="J17" i="2"/>
  <c r="J15" i="2"/>
  <c r="E15" i="2"/>
  <c r="F119" i="2"/>
  <c r="J14" i="2"/>
  <c r="J12" i="2"/>
  <c r="J117" i="2" s="1"/>
  <c r="E7" i="2"/>
  <c r="E113" i="2"/>
  <c r="L90" i="1"/>
  <c r="AM90" i="1"/>
  <c r="AM89" i="1"/>
  <c r="L89" i="1"/>
  <c r="AM87" i="1"/>
  <c r="L87" i="1"/>
  <c r="L85" i="1"/>
  <c r="L84" i="1"/>
  <c r="BK163" i="2"/>
  <c r="BK165" i="2"/>
  <c r="BK153" i="2"/>
  <c r="J149" i="2"/>
  <c r="BK133" i="2"/>
  <c r="BK158" i="3"/>
  <c r="BK135" i="3"/>
  <c r="BK137" i="4"/>
  <c r="BK139" i="4"/>
  <c r="BK129" i="5"/>
  <c r="BK148" i="5"/>
  <c r="J156" i="6"/>
  <c r="J150" i="6"/>
  <c r="BK148" i="6"/>
  <c r="BK161" i="6"/>
  <c r="J163" i="7"/>
  <c r="BK139" i="7"/>
  <c r="J126" i="7"/>
  <c r="J145" i="7"/>
  <c r="J159" i="7"/>
  <c r="BK161" i="2"/>
  <c r="BK157" i="2"/>
  <c r="BK152" i="2"/>
  <c r="BK143" i="2"/>
  <c r="J129" i="2"/>
  <c r="BK154" i="2"/>
  <c r="BK149" i="2"/>
  <c r="BK137" i="2"/>
  <c r="AS94" i="1"/>
  <c r="J145" i="3"/>
  <c r="J158" i="3"/>
  <c r="J136" i="4"/>
  <c r="BK139" i="5"/>
  <c r="J151" i="5"/>
  <c r="J162" i="5"/>
  <c r="BK154" i="6"/>
  <c r="J145" i="6"/>
  <c r="J139" i="6"/>
  <c r="BK159" i="7"/>
  <c r="J154" i="7"/>
  <c r="BK145" i="7"/>
  <c r="J155" i="7"/>
  <c r="J140" i="2"/>
  <c r="BK159" i="2"/>
  <c r="J154" i="2"/>
  <c r="BK143" i="3"/>
  <c r="J155" i="3"/>
  <c r="BK153" i="4"/>
  <c r="BK158" i="4"/>
  <c r="J143" i="4"/>
  <c r="BK157" i="4"/>
  <c r="BK155" i="5"/>
  <c r="J154" i="5"/>
  <c r="J135" i="5"/>
  <c r="BK160" i="6"/>
  <c r="J161" i="6"/>
  <c r="J129" i="6"/>
  <c r="BK169" i="3"/>
  <c r="J163" i="3"/>
  <c r="J152" i="3"/>
  <c r="BK129" i="3"/>
  <c r="J165" i="3"/>
  <c r="BK139" i="3"/>
  <c r="J156" i="4"/>
  <c r="BK133" i="4"/>
  <c r="BK146" i="4"/>
  <c r="J130" i="4"/>
  <c r="J162" i="4"/>
  <c r="J148" i="4"/>
  <c r="J151" i="4"/>
  <c r="J138" i="5"/>
  <c r="BK159" i="5"/>
  <c r="J129" i="5"/>
  <c r="BK147" i="6"/>
  <c r="BK165" i="6"/>
  <c r="J126" i="6"/>
  <c r="BK132" i="6"/>
  <c r="J148" i="7"/>
  <c r="BK152" i="7"/>
  <c r="BK129" i="7"/>
  <c r="BK167" i="2"/>
  <c r="J130" i="2"/>
  <c r="J158" i="2"/>
  <c r="J152" i="2"/>
  <c r="BK140" i="2"/>
  <c r="J139" i="3"/>
  <c r="J164" i="3"/>
  <c r="BK160" i="3"/>
  <c r="J129" i="3"/>
  <c r="BK154" i="3"/>
  <c r="J153" i="4"/>
  <c r="J160" i="4"/>
  <c r="BK152" i="4"/>
  <c r="J157" i="4"/>
  <c r="J127" i="4"/>
  <c r="J139" i="4"/>
  <c r="J133" i="4"/>
  <c r="BK138" i="5"/>
  <c r="BK132" i="5"/>
  <c r="BK126" i="5"/>
  <c r="J158" i="5"/>
  <c r="BK135" i="6"/>
  <c r="J141" i="6"/>
  <c r="BK151" i="6"/>
  <c r="BK163" i="7"/>
  <c r="J165" i="7"/>
  <c r="J161" i="7"/>
  <c r="J156" i="7"/>
  <c r="BK126" i="2"/>
  <c r="J156" i="2"/>
  <c r="J147" i="2"/>
  <c r="BK162" i="2"/>
  <c r="J142" i="3"/>
  <c r="BK167" i="3"/>
  <c r="J132" i="3"/>
  <c r="J161" i="3"/>
  <c r="BK127" i="4"/>
  <c r="J149" i="4"/>
  <c r="BK136" i="4"/>
  <c r="BK156" i="4"/>
  <c r="BK148" i="4"/>
  <c r="BK126" i="4"/>
  <c r="J148" i="5"/>
  <c r="BK147" i="5"/>
  <c r="J132" i="5"/>
  <c r="BK150" i="6"/>
  <c r="BK138" i="6"/>
  <c r="J138" i="6"/>
  <c r="J152" i="7"/>
  <c r="BK161" i="7"/>
  <c r="J160" i="7"/>
  <c r="J132" i="7"/>
  <c r="J141" i="2"/>
  <c r="J161" i="2"/>
  <c r="BK156" i="2"/>
  <c r="BK147" i="2"/>
  <c r="BK130" i="2"/>
  <c r="BK163" i="3"/>
  <c r="BK152" i="3"/>
  <c r="BK165" i="3"/>
  <c r="J169" i="3"/>
  <c r="BK132" i="3"/>
  <c r="BK162" i="5"/>
  <c r="BK145" i="5"/>
  <c r="BK151" i="5"/>
  <c r="J141" i="5"/>
  <c r="J160" i="6"/>
  <c r="J151" i="6"/>
  <c r="J154" i="6"/>
  <c r="BK138" i="7"/>
  <c r="BK147" i="7"/>
  <c r="J151" i="7"/>
  <c r="BK164" i="3"/>
  <c r="J126" i="3"/>
  <c r="BK156" i="3"/>
  <c r="BK143" i="4"/>
  <c r="BK160" i="5"/>
  <c r="J156" i="5"/>
  <c r="J145" i="5"/>
  <c r="BK163" i="6"/>
  <c r="BK159" i="6"/>
  <c r="BK145" i="6"/>
  <c r="BK160" i="7"/>
  <c r="BK151" i="7"/>
  <c r="J139" i="7"/>
  <c r="J167" i="2"/>
  <c r="BK158" i="2"/>
  <c r="J153" i="2"/>
  <c r="J143" i="2"/>
  <c r="J126" i="2"/>
  <c r="J167" i="3"/>
  <c r="BK145" i="3"/>
  <c r="J149" i="3"/>
  <c r="J156" i="3"/>
  <c r="BK155" i="3"/>
  <c r="BK130" i="4"/>
  <c r="J139" i="5"/>
  <c r="BK153" i="5"/>
  <c r="J150" i="5"/>
  <c r="J132" i="6"/>
  <c r="BK129" i="6"/>
  <c r="J148" i="6"/>
  <c r="BK154" i="7"/>
  <c r="J150" i="7"/>
  <c r="J147" i="7"/>
  <c r="J157" i="7"/>
  <c r="J162" i="2"/>
  <c r="J133" i="2"/>
  <c r="J157" i="2"/>
  <c r="J150" i="2"/>
  <c r="BK129" i="2"/>
  <c r="BK161" i="3"/>
  <c r="J159" i="3"/>
  <c r="J135" i="3"/>
  <c r="BK151" i="3"/>
  <c r="BK159" i="3"/>
  <c r="J158" i="4"/>
  <c r="BK154" i="5"/>
  <c r="BK158" i="5"/>
  <c r="J126" i="5"/>
  <c r="BK157" i="6"/>
  <c r="BK141" i="6"/>
  <c r="J147" i="6"/>
  <c r="BK126" i="7"/>
  <c r="J138" i="7"/>
  <c r="J135" i="7"/>
  <c r="J129" i="7"/>
  <c r="J163" i="2"/>
  <c r="J137" i="2"/>
  <c r="J159" i="2"/>
  <c r="BK150" i="2"/>
  <c r="BK141" i="2"/>
  <c r="J165" i="2"/>
  <c r="BK149" i="3"/>
  <c r="BK142" i="3"/>
  <c r="J154" i="3"/>
  <c r="BK151" i="4"/>
  <c r="J154" i="4"/>
  <c r="BK162" i="4"/>
  <c r="J146" i="4"/>
  <c r="J126" i="4"/>
  <c r="BK145" i="4"/>
  <c r="J153" i="5"/>
  <c r="J159" i="5"/>
  <c r="BK141" i="5"/>
  <c r="J160" i="5"/>
  <c r="J135" i="6"/>
  <c r="BK156" i="6"/>
  <c r="BK155" i="6"/>
  <c r="BK132" i="7"/>
  <c r="BK156" i="7"/>
  <c r="BK148" i="7"/>
  <c r="BK135" i="7"/>
  <c r="BK154" i="4"/>
  <c r="BK156" i="5"/>
  <c r="J155" i="5"/>
  <c r="J152" i="6"/>
  <c r="BK152" i="6"/>
  <c r="J143" i="3"/>
  <c r="J145" i="4"/>
  <c r="BK160" i="4"/>
  <c r="J137" i="4"/>
  <c r="J152" i="4"/>
  <c r="BK135" i="5"/>
  <c r="BK164" i="5"/>
  <c r="J165" i="6"/>
  <c r="J155" i="6"/>
  <c r="J163" i="6"/>
  <c r="BK126" i="6"/>
  <c r="J141" i="7"/>
  <c r="BK141" i="7"/>
  <c r="BK150" i="7"/>
  <c r="BK165" i="7"/>
  <c r="BK126" i="3"/>
  <c r="J151" i="3"/>
  <c r="J160" i="3"/>
  <c r="BK149" i="4"/>
  <c r="BK150" i="5"/>
  <c r="J164" i="5"/>
  <c r="J147" i="5"/>
  <c r="J157" i="6"/>
  <c r="BK139" i="6"/>
  <c r="J159" i="6"/>
  <c r="BK157" i="7"/>
  <c r="BK155" i="7"/>
  <c r="F35" i="2" l="1"/>
  <c r="F36" i="2"/>
  <c r="F37" i="2"/>
  <c r="F34" i="2"/>
  <c r="T148" i="2"/>
  <c r="T125" i="3"/>
  <c r="T146" i="5"/>
  <c r="T125" i="6"/>
  <c r="R158" i="6"/>
  <c r="R160" i="2"/>
  <c r="BK162" i="3"/>
  <c r="J162" i="3"/>
  <c r="J101" i="3"/>
  <c r="T144" i="4"/>
  <c r="P146" i="5"/>
  <c r="P146" i="6"/>
  <c r="P148" i="2"/>
  <c r="T150" i="3"/>
  <c r="T125" i="4"/>
  <c r="BK125" i="5"/>
  <c r="J125" i="5"/>
  <c r="J98" i="5"/>
  <c r="BK158" i="6"/>
  <c r="J158" i="6"/>
  <c r="J101" i="6"/>
  <c r="BK125" i="2"/>
  <c r="J125" i="2" s="1"/>
  <c r="J98" i="2" s="1"/>
  <c r="P150" i="3"/>
  <c r="T155" i="4"/>
  <c r="T124" i="4" s="1"/>
  <c r="T123" i="4" s="1"/>
  <c r="P162" i="3"/>
  <c r="R144" i="4"/>
  <c r="P158" i="6"/>
  <c r="BK148" i="2"/>
  <c r="J148" i="2"/>
  <c r="J100" i="2"/>
  <c r="BK170" i="3"/>
  <c r="J170" i="3"/>
  <c r="J103" i="3"/>
  <c r="BK125" i="4"/>
  <c r="J125" i="4"/>
  <c r="J98" i="4"/>
  <c r="BK163" i="4"/>
  <c r="J163" i="4"/>
  <c r="J103" i="4"/>
  <c r="R157" i="5"/>
  <c r="BK160" i="2"/>
  <c r="J160" i="2"/>
  <c r="J101" i="2"/>
  <c r="BK125" i="3"/>
  <c r="J125" i="3" s="1"/>
  <c r="J98" i="3" s="1"/>
  <c r="R155" i="4"/>
  <c r="P157" i="5"/>
  <c r="T125" i="2"/>
  <c r="R125" i="3"/>
  <c r="BK165" i="5"/>
  <c r="J165" i="5"/>
  <c r="J103" i="5"/>
  <c r="P146" i="7"/>
  <c r="R148" i="2"/>
  <c r="P125" i="3"/>
  <c r="P124" i="3"/>
  <c r="P123" i="3"/>
  <c r="AU96" i="1"/>
  <c r="T162" i="3"/>
  <c r="R125" i="4"/>
  <c r="R124" i="4"/>
  <c r="R123" i="4" s="1"/>
  <c r="P125" i="5"/>
  <c r="R146" i="7"/>
  <c r="P160" i="2"/>
  <c r="R162" i="3"/>
  <c r="BK155" i="4"/>
  <c r="J155" i="4"/>
  <c r="J101" i="4"/>
  <c r="T125" i="5"/>
  <c r="P125" i="6"/>
  <c r="BK166" i="6"/>
  <c r="J166" i="6"/>
  <c r="J103" i="6"/>
  <c r="T125" i="7"/>
  <c r="BK158" i="7"/>
  <c r="J158" i="7"/>
  <c r="J101" i="7"/>
  <c r="T160" i="2"/>
  <c r="BK144" i="4"/>
  <c r="J144" i="4"/>
  <c r="J100" i="4"/>
  <c r="R146" i="5"/>
  <c r="BK146" i="6"/>
  <c r="J146" i="6"/>
  <c r="J100" i="6"/>
  <c r="T158" i="6"/>
  <c r="T146" i="7"/>
  <c r="P125" i="2"/>
  <c r="BK150" i="3"/>
  <c r="J150" i="3"/>
  <c r="J100" i="3"/>
  <c r="T157" i="5"/>
  <c r="BK146" i="7"/>
  <c r="J146" i="7"/>
  <c r="J100" i="7"/>
  <c r="T158" i="7"/>
  <c r="BK168" i="2"/>
  <c r="J168" i="2"/>
  <c r="J103" i="2"/>
  <c r="R150" i="3"/>
  <c r="P144" i="4"/>
  <c r="BK146" i="5"/>
  <c r="J146" i="5"/>
  <c r="J100" i="5"/>
  <c r="R125" i="6"/>
  <c r="T146" i="6"/>
  <c r="BK125" i="7"/>
  <c r="J125" i="7" s="1"/>
  <c r="J98" i="7" s="1"/>
  <c r="P158" i="7"/>
  <c r="P125" i="4"/>
  <c r="R125" i="5"/>
  <c r="R125" i="7"/>
  <c r="R158" i="7"/>
  <c r="R125" i="2"/>
  <c r="R124" i="2"/>
  <c r="R123" i="2"/>
  <c r="P155" i="4"/>
  <c r="BK157" i="5"/>
  <c r="J157" i="5" s="1"/>
  <c r="J101" i="5" s="1"/>
  <c r="BK125" i="6"/>
  <c r="J125" i="6" s="1"/>
  <c r="J98" i="6" s="1"/>
  <c r="R146" i="6"/>
  <c r="P125" i="7"/>
  <c r="P124" i="7" s="1"/>
  <c r="P123" i="7" s="1"/>
  <c r="AU100" i="1" s="1"/>
  <c r="BK166" i="7"/>
  <c r="J166" i="7"/>
  <c r="J103" i="7"/>
  <c r="BK161" i="4"/>
  <c r="J161" i="4"/>
  <c r="J102" i="4"/>
  <c r="BK146" i="2"/>
  <c r="J146" i="2"/>
  <c r="J99" i="2"/>
  <c r="BK168" i="3"/>
  <c r="J168" i="3"/>
  <c r="J102" i="3"/>
  <c r="BK144" i="5"/>
  <c r="BK163" i="5"/>
  <c r="J163" i="5"/>
  <c r="J102" i="5"/>
  <c r="BK144" i="6"/>
  <c r="J144" i="6"/>
  <c r="J99" i="6"/>
  <c r="BK166" i="2"/>
  <c r="J166" i="2"/>
  <c r="J102" i="2"/>
  <c r="BK148" i="3"/>
  <c r="J148" i="3"/>
  <c r="J99" i="3"/>
  <c r="BK164" i="6"/>
  <c r="J164" i="6"/>
  <c r="J102" i="6"/>
  <c r="BK144" i="7"/>
  <c r="J144" i="7"/>
  <c r="J99" i="7"/>
  <c r="BK142" i="4"/>
  <c r="J142" i="4"/>
  <c r="J99" i="4"/>
  <c r="BK164" i="7"/>
  <c r="J164" i="7" s="1"/>
  <c r="J102" i="7" s="1"/>
  <c r="F92" i="7"/>
  <c r="BE126" i="7"/>
  <c r="BE139" i="7"/>
  <c r="BE147" i="7"/>
  <c r="BE157" i="7"/>
  <c r="J91" i="7"/>
  <c r="BE148" i="7"/>
  <c r="BE161" i="7"/>
  <c r="J89" i="7"/>
  <c r="BE159" i="7"/>
  <c r="BE151" i="7"/>
  <c r="F91" i="7"/>
  <c r="BE163" i="7"/>
  <c r="BE132" i="7"/>
  <c r="BE135" i="7"/>
  <c r="BE150" i="7"/>
  <c r="BE154" i="7"/>
  <c r="BE165" i="7"/>
  <c r="E85" i="7"/>
  <c r="BE141" i="7"/>
  <c r="J92" i="7"/>
  <c r="BE138" i="7"/>
  <c r="BE156" i="7"/>
  <c r="BE145" i="7"/>
  <c r="BE152" i="7"/>
  <c r="BE129" i="7"/>
  <c r="BE155" i="7"/>
  <c r="BE160" i="7"/>
  <c r="J89" i="6"/>
  <c r="BE135" i="6"/>
  <c r="J92" i="6"/>
  <c r="BE132" i="6"/>
  <c r="E85" i="6"/>
  <c r="BE156" i="6"/>
  <c r="F92" i="6"/>
  <c r="BE126" i="6"/>
  <c r="BE148" i="6"/>
  <c r="BE152" i="6"/>
  <c r="F119" i="6"/>
  <c r="BE141" i="6"/>
  <c r="BE150" i="6"/>
  <c r="BE155" i="6"/>
  <c r="BE129" i="6"/>
  <c r="BE154" i="6"/>
  <c r="BE157" i="6"/>
  <c r="BE151" i="6"/>
  <c r="J91" i="6"/>
  <c r="BE138" i="6"/>
  <c r="BE145" i="6"/>
  <c r="BE159" i="6"/>
  <c r="BE163" i="6"/>
  <c r="BE139" i="6"/>
  <c r="BE160" i="6"/>
  <c r="BE147" i="6"/>
  <c r="BE165" i="6"/>
  <c r="BE161" i="6"/>
  <c r="E113" i="5"/>
  <c r="F92" i="5"/>
  <c r="J119" i="5"/>
  <c r="BE147" i="5"/>
  <c r="J89" i="5"/>
  <c r="BE135" i="5"/>
  <c r="BE148" i="5"/>
  <c r="BE153" i="5"/>
  <c r="BE159" i="5"/>
  <c r="BE164" i="5"/>
  <c r="F91" i="5"/>
  <c r="J120" i="5"/>
  <c r="BE138" i="5"/>
  <c r="BE145" i="5"/>
  <c r="BE154" i="5"/>
  <c r="BE129" i="5"/>
  <c r="BE151" i="5"/>
  <c r="BE139" i="5"/>
  <c r="BE158" i="5"/>
  <c r="BE141" i="5"/>
  <c r="BE160" i="5"/>
  <c r="BE150" i="5"/>
  <c r="BE155" i="5"/>
  <c r="BE132" i="5"/>
  <c r="BE162" i="5"/>
  <c r="BE126" i="5"/>
  <c r="BE156" i="5"/>
  <c r="F120" i="4"/>
  <c r="BE136" i="4"/>
  <c r="E85" i="4"/>
  <c r="BE162" i="4"/>
  <c r="BE149" i="4"/>
  <c r="BE153" i="4"/>
  <c r="J92" i="4"/>
  <c r="BE160" i="4"/>
  <c r="J117" i="4"/>
  <c r="BE143" i="4"/>
  <c r="BE152" i="4"/>
  <c r="J119" i="4"/>
  <c r="BE133" i="4"/>
  <c r="BE158" i="4"/>
  <c r="BE130" i="4"/>
  <c r="F91" i="4"/>
  <c r="BE127" i="4"/>
  <c r="BE137" i="4"/>
  <c r="BE154" i="4"/>
  <c r="BE145" i="4"/>
  <c r="BE151" i="4"/>
  <c r="BE126" i="4"/>
  <c r="BE148" i="4"/>
  <c r="BE156" i="4"/>
  <c r="BE139" i="4"/>
  <c r="BE157" i="4"/>
  <c r="BE146" i="4"/>
  <c r="J120" i="3"/>
  <c r="BE132" i="3"/>
  <c r="E85" i="3"/>
  <c r="F120" i="3"/>
  <c r="BE142" i="3"/>
  <c r="BE145" i="3"/>
  <c r="BE155" i="3"/>
  <c r="BE158" i="3"/>
  <c r="J119" i="3"/>
  <c r="BE139" i="3"/>
  <c r="BE163" i="3"/>
  <c r="J117" i="3"/>
  <c r="BE161" i="3"/>
  <c r="BE126" i="3"/>
  <c r="BE165" i="3"/>
  <c r="BE169" i="3"/>
  <c r="BK124" i="2"/>
  <c r="BK123" i="2"/>
  <c r="J123" i="2"/>
  <c r="J96" i="2" s="1"/>
  <c r="BE152" i="3"/>
  <c r="BE151" i="3"/>
  <c r="F91" i="3"/>
  <c r="BE129" i="3"/>
  <c r="BE154" i="3"/>
  <c r="BE156" i="3"/>
  <c r="BE160" i="3"/>
  <c r="BE167" i="3"/>
  <c r="BE135" i="3"/>
  <c r="BE143" i="3"/>
  <c r="BE149" i="3"/>
  <c r="BE159" i="3"/>
  <c r="BE164" i="3"/>
  <c r="BC95" i="1"/>
  <c r="AW95" i="1"/>
  <c r="BA95" i="1"/>
  <c r="BE161" i="2"/>
  <c r="BE163" i="2"/>
  <c r="BB95" i="1"/>
  <c r="E85" i="2"/>
  <c r="J89" i="2"/>
  <c r="J92" i="2"/>
  <c r="J119" i="2"/>
  <c r="F120" i="2"/>
  <c r="BE126" i="2"/>
  <c r="BE129" i="2"/>
  <c r="BE130" i="2"/>
  <c r="BE137" i="2"/>
  <c r="BE143" i="2"/>
  <c r="BE147" i="2"/>
  <c r="BE149" i="2"/>
  <c r="BE150" i="2"/>
  <c r="BE152" i="2"/>
  <c r="BE153" i="2"/>
  <c r="BE154" i="2"/>
  <c r="BE156" i="2"/>
  <c r="BE157" i="2"/>
  <c r="BE158" i="2"/>
  <c r="BE159" i="2"/>
  <c r="BE165" i="2"/>
  <c r="F91" i="2"/>
  <c r="BE133" i="2"/>
  <c r="BE140" i="2"/>
  <c r="BE141" i="2"/>
  <c r="BE162" i="2"/>
  <c r="BE167" i="2"/>
  <c r="BD95" i="1"/>
  <c r="F36" i="4"/>
  <c r="BC97" i="1"/>
  <c r="J34" i="6"/>
  <c r="AW99" i="1"/>
  <c r="J34" i="5"/>
  <c r="AW98" i="1"/>
  <c r="F36" i="5"/>
  <c r="BC98" i="1"/>
  <c r="J34" i="7"/>
  <c r="AW100" i="1" s="1"/>
  <c r="F34" i="5"/>
  <c r="BA98" i="1"/>
  <c r="F35" i="5"/>
  <c r="BB98" i="1"/>
  <c r="F37" i="3"/>
  <c r="BD96" i="1"/>
  <c r="J34" i="4"/>
  <c r="AW97" i="1"/>
  <c r="F35" i="7"/>
  <c r="BB100" i="1"/>
  <c r="J34" i="3"/>
  <c r="AW96" i="1"/>
  <c r="F37" i="7"/>
  <c r="BD100" i="1" s="1"/>
  <c r="F35" i="4"/>
  <c r="BB97" i="1"/>
  <c r="F36" i="7"/>
  <c r="BC100" i="1"/>
  <c r="F37" i="4"/>
  <c r="BD97" i="1"/>
  <c r="F37" i="6"/>
  <c r="BD99" i="1" s="1"/>
  <c r="F34" i="3"/>
  <c r="BA96" i="1"/>
  <c r="F34" i="6"/>
  <c r="BA99" i="1"/>
  <c r="F36" i="3"/>
  <c r="BC96" i="1"/>
  <c r="F36" i="6"/>
  <c r="BC99" i="1"/>
  <c r="F37" i="5"/>
  <c r="BD98" i="1"/>
  <c r="F35" i="3"/>
  <c r="BB96" i="1"/>
  <c r="F34" i="7"/>
  <c r="BA100" i="1"/>
  <c r="F34" i="4"/>
  <c r="BA97" i="1" s="1"/>
  <c r="F35" i="6"/>
  <c r="BB99" i="1"/>
  <c r="BK124" i="6" l="1"/>
  <c r="BK124" i="5"/>
  <c r="BK123" i="5" s="1"/>
  <c r="J123" i="5" s="1"/>
  <c r="J30" i="5" s="1"/>
  <c r="R124" i="5"/>
  <c r="R123" i="5" s="1"/>
  <c r="R124" i="7"/>
  <c r="R123" i="7" s="1"/>
  <c r="BK124" i="4"/>
  <c r="J124" i="4" s="1"/>
  <c r="J97" i="4" s="1"/>
  <c r="P124" i="2"/>
  <c r="P123" i="2" s="1"/>
  <c r="AU95" i="1" s="1"/>
  <c r="P124" i="6"/>
  <c r="P123" i="6" s="1"/>
  <c r="AU99" i="1" s="1"/>
  <c r="P124" i="5"/>
  <c r="P123" i="5" s="1"/>
  <c r="AU98" i="1" s="1"/>
  <c r="BK123" i="6"/>
  <c r="J123" i="6" s="1"/>
  <c r="J96" i="6" s="1"/>
  <c r="J124" i="6"/>
  <c r="J97" i="6" s="1"/>
  <c r="J144" i="5"/>
  <c r="J99" i="5" s="1"/>
  <c r="R124" i="6"/>
  <c r="R123" i="6"/>
  <c r="R124" i="3"/>
  <c r="R123" i="3"/>
  <c r="T124" i="7"/>
  <c r="T123" i="7"/>
  <c r="BK124" i="3"/>
  <c r="J124" i="3"/>
  <c r="J97" i="3"/>
  <c r="T124" i="2"/>
  <c r="T123" i="2"/>
  <c r="T124" i="5"/>
  <c r="T123" i="5"/>
  <c r="P124" i="4"/>
  <c r="P123" i="4"/>
  <c r="AU97" i="1"/>
  <c r="AU94" i="1" s="1"/>
  <c r="T124" i="6"/>
  <c r="T123" i="6"/>
  <c r="T124" i="3"/>
  <c r="T123" i="3"/>
  <c r="BK124" i="7"/>
  <c r="J124" i="7" s="1"/>
  <c r="J97" i="7" s="1"/>
  <c r="AG98" i="1"/>
  <c r="J96" i="5"/>
  <c r="J124" i="5"/>
  <c r="J97" i="5"/>
  <c r="BK123" i="4"/>
  <c r="J123" i="4"/>
  <c r="J96" i="4"/>
  <c r="J124" i="2"/>
  <c r="J97" i="2"/>
  <c r="F33" i="2"/>
  <c r="AZ95" i="1"/>
  <c r="J30" i="6"/>
  <c r="AG99" i="1" s="1"/>
  <c r="F33" i="7"/>
  <c r="AZ100" i="1"/>
  <c r="J30" i="2"/>
  <c r="AG95" i="1"/>
  <c r="J33" i="5"/>
  <c r="AV98" i="1"/>
  <c r="AT98" i="1"/>
  <c r="AN98" i="1"/>
  <c r="BA94" i="1"/>
  <c r="W30" i="1" s="1"/>
  <c r="J33" i="2"/>
  <c r="AV95" i="1"/>
  <c r="AT95" i="1"/>
  <c r="J33" i="7"/>
  <c r="AV100" i="1"/>
  <c r="AT100" i="1"/>
  <c r="F33" i="3"/>
  <c r="AZ96" i="1" s="1"/>
  <c r="BB94" i="1"/>
  <c r="W31" i="1"/>
  <c r="J33" i="3"/>
  <c r="AV96" i="1"/>
  <c r="AT96" i="1"/>
  <c r="F33" i="5"/>
  <c r="AZ98" i="1"/>
  <c r="BD94" i="1"/>
  <c r="W33" i="1"/>
  <c r="J33" i="4"/>
  <c r="AV97" i="1"/>
  <c r="AT97" i="1"/>
  <c r="F33" i="4"/>
  <c r="AZ97" i="1"/>
  <c r="F33" i="6"/>
  <c r="AZ99" i="1" s="1"/>
  <c r="J33" i="6"/>
  <c r="AV99" i="1"/>
  <c r="AT99" i="1"/>
  <c r="BC94" i="1"/>
  <c r="W32" i="1"/>
  <c r="BK123" i="3" l="1"/>
  <c r="J123" i="3"/>
  <c r="BK123" i="7"/>
  <c r="J123" i="7"/>
  <c r="J96" i="7"/>
  <c r="AN99" i="1"/>
  <c r="J39" i="6"/>
  <c r="J39" i="5"/>
  <c r="AN95" i="1"/>
  <c r="J39" i="2"/>
  <c r="J30" i="3"/>
  <c r="AG96" i="1" s="1"/>
  <c r="AZ94" i="1"/>
  <c r="W29" i="1" s="1"/>
  <c r="AW94" i="1"/>
  <c r="AK30" i="1" s="1"/>
  <c r="J30" i="4"/>
  <c r="AG97" i="1"/>
  <c r="AY94" i="1"/>
  <c r="AX94" i="1"/>
  <c r="J39" i="3" l="1"/>
  <c r="J96" i="3"/>
  <c r="J39" i="4"/>
  <c r="AN97" i="1"/>
  <c r="AN96" i="1"/>
  <c r="J30" i="7"/>
  <c r="AG100" i="1" s="1"/>
  <c r="AG94" i="1" s="1"/>
  <c r="AK26" i="1" s="1"/>
  <c r="AV94" i="1"/>
  <c r="AK29" i="1" s="1"/>
  <c r="AK35" i="1" l="1"/>
  <c r="J39" i="7"/>
  <c r="AN100" i="1"/>
  <c r="AT94" i="1"/>
  <c r="AN94" i="1" s="1"/>
</calcChain>
</file>

<file path=xl/sharedStrings.xml><?xml version="1.0" encoding="utf-8"?>
<sst xmlns="http://schemas.openxmlformats.org/spreadsheetml/2006/main" count="4851" uniqueCount="721">
  <si>
    <t>Cenová rekapitulace OB 7</t>
  </si>
  <si>
    <t>PS/SO</t>
  </si>
  <si>
    <t>Název PS/SO</t>
  </si>
  <si>
    <t>Cena dodávka (Kč)</t>
  </si>
  <si>
    <t>Cena montáž  (Kč)</t>
  </si>
  <si>
    <t>Cena celkem (Kč)</t>
  </si>
  <si>
    <t>PS110.1</t>
  </si>
  <si>
    <t>Stabilní hasicí zařízení - vodní</t>
  </si>
  <si>
    <t>PS110.2</t>
  </si>
  <si>
    <t>Stabilní hasicí zařízení - plynové</t>
  </si>
  <si>
    <t>IO305</t>
  </si>
  <si>
    <t>Voda SHZ</t>
  </si>
  <si>
    <t xml:space="preserve">Cena celkem </t>
  </si>
  <si>
    <t>**** Položka "Cena celkem" za uvedený OB je vždy uvažována jako kompletní za funční celek a zahrnuje ceny veškerých plnění poskytnutých zhotovitelem na základě smlouvy, popřípadě těch, které mají být podle smlouvy poskytnuty k dosažení účelu smlouvy, aniž by taková plnění byla výslovně zde nebo ve smlouvě uvedena. Položky neuvedené, ale potřebné pro funkční celek musí být součástí položky "Jiné", případně uvedeny jako nové položky.</t>
  </si>
  <si>
    <t>Č. položky</t>
  </si>
  <si>
    <t xml:space="preserve">Název položky </t>
  </si>
  <si>
    <t>Měrná jedn.</t>
  </si>
  <si>
    <t>Množství</t>
  </si>
  <si>
    <t>Jednotková cena</t>
  </si>
  <si>
    <t xml:space="preserve">Cena dodávka </t>
  </si>
  <si>
    <t xml:space="preserve">Cena montáž </t>
  </si>
  <si>
    <t>Cena Celkem ****</t>
  </si>
  <si>
    <t>Poznámka</t>
  </si>
  <si>
    <t>OB7 - PS110.1 Stabilní hasicí zařízení - vodní</t>
  </si>
  <si>
    <t>(Kč / KS bez DPH)</t>
  </si>
  <si>
    <t>(Kč bez DPH)</t>
  </si>
  <si>
    <t>HLAVNÍ ZÁSOBNÍ NÁDRŽ</t>
  </si>
  <si>
    <t>110.1-01</t>
  </si>
  <si>
    <t>Sprinklerová ocelová nadzemní nádrž dle VdS.
KOHIMEX, Typ nádrže KKL 14 – 9,5 R: 
Průměr nádrže: 10,54 m; 
Výška pláště: 11,44 m; 
Užitný objem: 939 m3; 
(Specifikace dodávky: kompletní ocelová nádrž včetně těsnícího a spojovacího materiálu, střecha nádrže - povrchová ochrana žár. zinek ,sklon 2-5cm/m, včetně kontrolního otvoru, žebřík s plošinkou - povrchová ochrana žár. zinek; revizní vstup 610x 610 mm - povrchová ochrana žár. zinek, přepadové potrubí DN 150, vypouštění DN 100, 4 ks topná tělesa á 7,5kW)</t>
  </si>
  <si>
    <t>set</t>
  </si>
  <si>
    <t>110.1-02</t>
  </si>
  <si>
    <t xml:space="preserve">Opláštění ocelových nádrží - exteriér - interiér - 
trapézový lakovaný AL plech, vlny na svislo+tepelná izolace hydrofobizovaná kamenná vlna Rockwool tl. 100mm, detaily oplechování izolace nádrže budou před montáží schváleny investorem (barva bude určena investorem dle vzorníku RAL, možná kombinace více barev) </t>
  </si>
  <si>
    <t>STROJOVNA SHZ</t>
  </si>
  <si>
    <t>110.1-03</t>
  </si>
  <si>
    <t>Čerpadlo s dieselmotorem
Agregát : WINTER 150/4005 „LT“
Čerpadlo : Odstředivé jednostupňové čerpadlo
Model : 150/400 „LT“; Parametry : Q = 480 m3/h, H = 100 m, tlak na sání ˃ 0,5 bar
Čerpadlo sání/výtlak : DN 200/150, PN 10/16
Dieselmotor : Clarke DQ6H-NLKA60
Parametry : 290 kW, 1.950 ot/min, 24 V, Chlazení : výměník voda – voda, odvod chladící vody zpět do hlavní nádrže s vodou
Nádrž : 560 litrů, jednoplášťová s příslušenstvím a alarmem pro nízkou hladinu paliva,
s ruční pumpou pro doplňování paliva, vč. 100% paliva a rezervy na testy
Baterie : 2 sady bezúdržbových baterií – 24 V
Rozvaděč : WINTER DPC/24-G-VdS - 2 sady tlakových spínačů s manometry
Dodávka : čerpadlo s dieselmotorem spojené spojkou, nádrž, baterie a rozvaděč
na společném rámu se záchytnou vanou integrovanou do rámu agregátu</t>
  </si>
  <si>
    <t>kpl</t>
  </si>
  <si>
    <t>110.1-04</t>
  </si>
  <si>
    <t>Doplňovací čerpadlo: vertikální vícestupňové čerpadlo in-line bez rozvaděče; Model : DPV 6/14; Parametry : Q = 100 l/min, H = 100 m; Čerpadlo sání/výtlak : oválná příruba G 6/4, PN 16; Elektromotor : 3 kW, 2.940 ot/min, 400 V, 50 Hz, IP 55,</t>
  </si>
  <si>
    <t>ks</t>
  </si>
  <si>
    <t>110.1-05</t>
  </si>
  <si>
    <t>Kompresor (Q = 525 l/min, p = 10 bar)_Orlík EKA 40/12</t>
  </si>
  <si>
    <t>110.1-06</t>
  </si>
  <si>
    <t>Tlaková nádoba PN16 (včetně vystrojení potřebného k automatickému doplňování hladiny vody, tlaku vzduchu  a potřebných pojistných ventilů včetně pasportu a revizní zprávy TNS) V = 30m3 (průměr cca 2,3m), Step Trutnov, Dukla trutnov, Vaněk trutnov, Tenez a.s.</t>
  </si>
  <si>
    <t>110.1-07</t>
  </si>
  <si>
    <t>Zpětná klapka DN 150 (PN16)</t>
  </si>
  <si>
    <t>110.1-08</t>
  </si>
  <si>
    <t>Zpětná klapka DN 200 (PN16)</t>
  </si>
  <si>
    <t>110.1-09</t>
  </si>
  <si>
    <t>Zpětná klapka DN 250 (PN16)</t>
  </si>
  <si>
    <t>110.1-10</t>
  </si>
  <si>
    <t>Uzávírací šoupě DN 300 (PN16)</t>
  </si>
  <si>
    <t>110.1-11</t>
  </si>
  <si>
    <t>Uzávírací šoupě DN 200 (PN16)</t>
  </si>
  <si>
    <t>110.1-12</t>
  </si>
  <si>
    <t>Uzávírací klapka DN 300 (PN16)</t>
  </si>
  <si>
    <t>110.1-13</t>
  </si>
  <si>
    <t>Uzávírací klapka DN 250 (PN16)</t>
  </si>
  <si>
    <t>110.1-14</t>
  </si>
  <si>
    <t>Uzávírací klapka DN 200 (PN16)</t>
  </si>
  <si>
    <t>110.1-15</t>
  </si>
  <si>
    <t>Uzávírací klapka DN 150 (PN16)</t>
  </si>
  <si>
    <t>110.1-16</t>
  </si>
  <si>
    <t>Uzávírací klapka DN 100 (PN16)</t>
  </si>
  <si>
    <t>110.1-17</t>
  </si>
  <si>
    <t>Drenčerový řídící ventil DN150 s el.aktivací, tlakový spínač, PN16</t>
  </si>
  <si>
    <t>110.1-18</t>
  </si>
  <si>
    <t>Elektrický poplachový zvonek včetně kabeláže, tlakových spínačů a rozšíření systému monitorování SHZ.</t>
  </si>
  <si>
    <t>110.1-19</t>
  </si>
  <si>
    <t>Plastová úkapová vana pod rozdělovačem SHZ, 
svařovaná na místě, šířka 600mm, výška 600mm, délka 10 m</t>
  </si>
  <si>
    <t>110.1-20</t>
  </si>
  <si>
    <t>Sprinkler SSU, 1/2", 68°C, SR, bronz, Tyco</t>
  </si>
  <si>
    <t>110.1-21</t>
  </si>
  <si>
    <t>Sprinkler SSU, 1/2", 93°C, SR, bronz, Tyco</t>
  </si>
  <si>
    <t>110.1-22</t>
  </si>
  <si>
    <t>Zádržný plech 0,3x0,3 m, pozink plech, tl. 1,5mm</t>
  </si>
  <si>
    <t>110.1-23</t>
  </si>
  <si>
    <t>Potrubí ocelové DN25-DN50 vč. závěsů, fitinek, tvarovek, spojek a nátěrů nutno dodržet požadavky ITS Škoda Auto</t>
  </si>
  <si>
    <t>m</t>
  </si>
  <si>
    <t>110.1-24</t>
  </si>
  <si>
    <t>Potrubí ocelové DN65-DN150 vč. závěsů, fitinek, tvarovek, spojek a nátěrů nutno dodržet požadavky ITS Škoda Auto</t>
  </si>
  <si>
    <t>110.1-25</t>
  </si>
  <si>
    <t>Potrubí ocelové DN200-DN300 vč. závěsů, fitinek, tvarovek, spojek a nátěrů nutno dodržet požadavky ITS Škoda Auto</t>
  </si>
  <si>
    <t>110.1-26</t>
  </si>
  <si>
    <t>Potrubí od úkapů svedené do odpadů ocel (odvodnění apod.)</t>
  </si>
  <si>
    <t>110.1-27</t>
  </si>
  <si>
    <t>Potrubí od úkapů svedené do odpadů - plast (manometry, ucpávky, apod.)</t>
  </si>
  <si>
    <t>110.1-28</t>
  </si>
  <si>
    <t xml:space="preserve">Výfukové potrubí k dieselčerpadlům DN 150 + 3ks tlumiče  + tepelná izolace (max. teplota potrubín 569°C) + opláštění Al. plech </t>
  </si>
  <si>
    <t>110.1-29</t>
  </si>
  <si>
    <t>Rozdělovač DN300, PN16, 6m</t>
  </si>
  <si>
    <t>110.1-30</t>
  </si>
  <si>
    <t>Rozdělovač DN250, PN16, 10m</t>
  </si>
  <si>
    <t>110.1-31</t>
  </si>
  <si>
    <t xml:space="preserve">Drobné armatury DN 25-DN 50 (PN16, kulové kohouty, tlakové spínače, manometry, atd….) </t>
  </si>
  <si>
    <t>110.1-32</t>
  </si>
  <si>
    <t>Jištění strojovny: klapka, průtokový hlásič DN80 + testovací soustava  (PN16), Tyco</t>
  </si>
  <si>
    <t>110.1-33</t>
  </si>
  <si>
    <t xml:space="preserve">Průtokoměr DN 200 (PN16), </t>
  </si>
  <si>
    <t>110.1-34</t>
  </si>
  <si>
    <t xml:space="preserve">sestava hlídání poklesu tlaku v systému (tlakový spínač, manometr, kulový kohout), </t>
  </si>
  <si>
    <t>110.1-35</t>
  </si>
  <si>
    <t>Manometr (p = -1-3, glycerin)</t>
  </si>
  <si>
    <t>110.1-36</t>
  </si>
  <si>
    <t>Manometr (p = 1-16, glycerin)</t>
  </si>
  <si>
    <t>110.1-37</t>
  </si>
  <si>
    <t>Manometr (p = 1-16,vzduch)</t>
  </si>
  <si>
    <t>110.1-38</t>
  </si>
  <si>
    <t>Protivířivá deska 1200x1200mm (včetně uchycení)</t>
  </si>
  <si>
    <t>110.1-39</t>
  </si>
  <si>
    <t>Excentrická redukce 300/200  (PN10)</t>
  </si>
  <si>
    <t>110.1-40</t>
  </si>
  <si>
    <t>Centrická redukce  250/150 (PN16)</t>
  </si>
  <si>
    <t>110.1-41</t>
  </si>
  <si>
    <t>Automatické plnění nádrží, zajištěno uzavírací armaturou s el.pohonem, dimenze ¾“</t>
  </si>
  <si>
    <t>110.1-42</t>
  </si>
  <si>
    <t>Napojení pro mobilní techniku DN 200 4xB75 s odvodněním</t>
  </si>
  <si>
    <t>110.1-43</t>
  </si>
  <si>
    <t>Záchytný vozík PLN 1001</t>
  </si>
  <si>
    <t>110.1-44</t>
  </si>
  <si>
    <t>Pomocné nosné konstrukce (PNK)</t>
  </si>
  <si>
    <t>kg</t>
  </si>
  <si>
    <t>110.1-45</t>
  </si>
  <si>
    <t xml:space="preserve">Elektrorozvaděče </t>
  </si>
  <si>
    <t>110.1-46</t>
  </si>
  <si>
    <t>Dodávka a montáž systému monitorování</t>
  </si>
  <si>
    <t>110.1-47</t>
  </si>
  <si>
    <t>Kabelové rozvody NN včetně kabelových nosičů standard OBO</t>
  </si>
  <si>
    <t>110.1-48</t>
  </si>
  <si>
    <t>Kabelové rozvody systému monitorování vč. kabelových nosičů</t>
  </si>
  <si>
    <t>110.1-49</t>
  </si>
  <si>
    <t>Termostat - prostorový</t>
  </si>
  <si>
    <t>110.1-50</t>
  </si>
  <si>
    <t>Náhradní sprinklery včetně skříně</t>
  </si>
  <si>
    <t>110.1-51</t>
  </si>
  <si>
    <t>Manipulační Al žebřík, profi provedení L=4,0m</t>
  </si>
  <si>
    <t>110.1-52</t>
  </si>
  <si>
    <t>Žaluzie 800x800mm včetně el.ovládání</t>
  </si>
  <si>
    <t>Elektrické vytápění nádrží (elektrokotel)</t>
  </si>
  <si>
    <t>110.1-53</t>
  </si>
  <si>
    <t xml:space="preserve"> PZP KOMPLET, typ: EK Standard-9/P2</t>
  </si>
  <si>
    <t>110.1-54</t>
  </si>
  <si>
    <t>El. topná spirála 3kW</t>
  </si>
  <si>
    <t>110.1-55</t>
  </si>
  <si>
    <t>Oběhové čerpadlo KSB Rio 40-150D</t>
  </si>
  <si>
    <t>110.1-56</t>
  </si>
  <si>
    <t>Rozvaděč s regulací a spínáním</t>
  </si>
  <si>
    <t>110.1-57</t>
  </si>
  <si>
    <t>Havarijní termostat</t>
  </si>
  <si>
    <t>110.1-58</t>
  </si>
  <si>
    <t>Snímač teplotry kabelový PT 100</t>
  </si>
  <si>
    <t>110.1-59</t>
  </si>
  <si>
    <t>Hladinové sondy HS 2</t>
  </si>
  <si>
    <t>110.1-60</t>
  </si>
  <si>
    <t>Pojištný ventil</t>
  </si>
  <si>
    <t>110.1-61</t>
  </si>
  <si>
    <t>Kulový kohout DN 40</t>
  </si>
  <si>
    <t>110.1-62</t>
  </si>
  <si>
    <t>Kulový kohout DN 25</t>
  </si>
  <si>
    <t>110.1-63</t>
  </si>
  <si>
    <t>Potrubí DN 40 vč. nátěrů, fitinek, tvarovek, spojek(PN16)</t>
  </si>
  <si>
    <t>110.1-64</t>
  </si>
  <si>
    <t>Provozní termostat</t>
  </si>
  <si>
    <t>110.1-65</t>
  </si>
  <si>
    <t>Horní plnění cisteren: Šoupně DN150x1, kulový kohout DN25x1, Elektricky ovládaná klapka s elektropohonem DN150x1, Elektromagnetický ventil, který se uzavře při plnění cisterny DN25x1, pohyblivé rameno DN 150 - Výrobce: SILEA S.p.A., Code: 12010103, Materiál: nerezová ocel</t>
  </si>
  <si>
    <t>MÍSTNOST VENTILOVÝCH STANIC V SO101</t>
  </si>
  <si>
    <t>110.1-66</t>
  </si>
  <si>
    <t>Suchá VS DN 150 vč. Vystrojení (trim, rychlootvírač, požární zvon,…)</t>
  </si>
  <si>
    <t>110.1-67</t>
  </si>
  <si>
    <t>110.1-68</t>
  </si>
  <si>
    <t>Uzávěr DN150 (PN16) - GRINNEL (Tyco-Fire)</t>
  </si>
  <si>
    <t>110.1-69</t>
  </si>
  <si>
    <t>Uzávěr DN250 (PN16) - GRINNEL (Tyco-Fire)</t>
  </si>
  <si>
    <t>110.1-70</t>
  </si>
  <si>
    <t>110.1-71</t>
  </si>
  <si>
    <t>KOMPRESOR ORLÍK SKS 9-2/100 vč. Pasportu tlakové nádoby</t>
  </si>
  <si>
    <t>110.1-72</t>
  </si>
  <si>
    <t>Jištění místnosti ventilových stanic. Uzávěr DN65, průtokový hlásič DN 65 + testovací soustava  (PN16), Tyco</t>
  </si>
  <si>
    <t>110.1-73</t>
  </si>
  <si>
    <t>Pomocná nosná konstrukce</t>
  </si>
  <si>
    <t>110.1-74</t>
  </si>
  <si>
    <t>Drobné armatury DN 25-DN 50 (PN16, kulové kohouty, tlakové spínače, manometry, atd….)</t>
  </si>
  <si>
    <t>110.1-75</t>
  </si>
  <si>
    <t>Rozdělovač DN250, PN16, 10 m</t>
  </si>
  <si>
    <t>110.1-76</t>
  </si>
  <si>
    <t>Plastová úkapová vana pod rozdělovačem SHZ,                                                                           svařovaná na místě, šířka 600mm, výška 600mm, délka 10 m</t>
  </si>
  <si>
    <t>110.1-77</t>
  </si>
  <si>
    <t xml:space="preserve">Dodávka a montáž systému monitorování vč. Rozvaděčů EPB </t>
  </si>
  <si>
    <t>110.1-78</t>
  </si>
  <si>
    <t>Kabelové rozvody komplet</t>
  </si>
  <si>
    <t>MÍSTNOST VENTILOVÝCH STANIC V SO102</t>
  </si>
  <si>
    <t>110.1-79</t>
  </si>
  <si>
    <t>110.1-80</t>
  </si>
  <si>
    <t>110.1-81</t>
  </si>
  <si>
    <t>110.1-82</t>
  </si>
  <si>
    <t>110.1-83</t>
  </si>
  <si>
    <t>110.1-84</t>
  </si>
  <si>
    <t>110.1-85</t>
  </si>
  <si>
    <t>110.1-86</t>
  </si>
  <si>
    <t>110.1-87</t>
  </si>
  <si>
    <t>110.1-88</t>
  </si>
  <si>
    <t>Rozdělovač DN250, PN16, 43m</t>
  </si>
  <si>
    <t>110.1-89</t>
  </si>
  <si>
    <t>Plastová úkapová vana pod rozdělovačem SHZ,                                                                           svařovaná na místě, šířka 600mm, výška 600mm, délka 35 m</t>
  </si>
  <si>
    <t>110.1-90</t>
  </si>
  <si>
    <t>110.1-91</t>
  </si>
  <si>
    <t>TRUBNÍ ROZVODY SHZ</t>
  </si>
  <si>
    <t>110.1-92</t>
  </si>
  <si>
    <t>Sprinkler SSU, 20mm, K115, 68°C/93°C, std</t>
  </si>
  <si>
    <t>110.1-93</t>
  </si>
  <si>
    <t>Otevřená vodní sprejová hubice, 3/4"</t>
  </si>
  <si>
    <t>110.1-94</t>
  </si>
  <si>
    <t xml:space="preserve">Otevřená mlhová hlavice MXID2, 3/4" </t>
  </si>
  <si>
    <t>110.1-95</t>
  </si>
  <si>
    <t>Zátka (pro provedení tlakové zkoušky)</t>
  </si>
  <si>
    <t>110.1-96</t>
  </si>
  <si>
    <t>110.1-97</t>
  </si>
  <si>
    <t>110.1-98</t>
  </si>
  <si>
    <t>Drobné armatury (DN25-DN50)</t>
  </si>
  <si>
    <t>110.1-99</t>
  </si>
  <si>
    <t>Vypouštěcí set - suchá soustava</t>
  </si>
  <si>
    <t>OSTATNÍ</t>
  </si>
  <si>
    <t>110.1-100</t>
  </si>
  <si>
    <t>Realizační projektová dokumentace strojní části SHZ</t>
  </si>
  <si>
    <t>110.1-101</t>
  </si>
  <si>
    <t>Realizační projektová dokumentace el. zařízení a systému monitorování vč. provedení výchozích revizí těchto zařízení.</t>
  </si>
  <si>
    <t>110.1-102</t>
  </si>
  <si>
    <t>Kontrola VdS komisařem až do odstarnění všech závad tzn. kontroly na stavbě v průběhu výstavby, výchozí přejímka + kontroly odstranění závad</t>
  </si>
  <si>
    <t>110.1-103</t>
  </si>
  <si>
    <t>Tlaková zkouška dle TZ. (voda a vzduch)</t>
  </si>
  <si>
    <t>110.1-104</t>
  </si>
  <si>
    <t>Komplexní zkoušky, revize, značení, bezpečnostní značení, technologické schéma a schéma jištěných ploch, provozní předpisy a návody.</t>
  </si>
  <si>
    <t>110.1-105</t>
  </si>
  <si>
    <t>Předávací dokumentace</t>
  </si>
  <si>
    <t>110.1-106</t>
  </si>
  <si>
    <t>Zaškolení obsluhy a údržby</t>
  </si>
  <si>
    <t xml:space="preserve">Celkem **** </t>
  </si>
  <si>
    <t>**** Položka "Celkem" za uvedený PS je vždy uvažována jako kompletní za funční celek a zahrnuje ceny veškerých plnění poskytnutých zhotovitelem na základě smlouvy, popřípadě těch, které mají být podle smlouvy poskytnuty k dosažení účelu smlouvy, aniž by taková plnění byla výslovně zde nebo ve smlouvě uvedena. Položky neuvedené, ale potřebné pro funkční celek musí být součástí položky "Ostatní", případně uvedeny jako nové položky.</t>
  </si>
  <si>
    <t>OB7 - PS110.2 Stabilní hasicí zařízení - plynové</t>
  </si>
  <si>
    <t>(ks/m/set)</t>
  </si>
  <si>
    <t>STROJNÍ ČÁST</t>
  </si>
  <si>
    <t>110.2-01</t>
  </si>
  <si>
    <t>Láhev / Cylinder 80 l / 300 bar</t>
  </si>
  <si>
    <t>110.2-02</t>
  </si>
  <si>
    <t xml:space="preserve">Objímka lahve / Cylinder bracket </t>
  </si>
  <si>
    <t>110.2-03</t>
  </si>
  <si>
    <t xml:space="preserve">Upevňovací lišta / lahev / Cylinder rail </t>
  </si>
  <si>
    <t>110.2-04</t>
  </si>
  <si>
    <t>Vypouštěcí ventil / Discharge valve</t>
  </si>
  <si>
    <t>110.2-05</t>
  </si>
  <si>
    <t>Kabel pro monitoring hasiva / Cable kit - agent monitoring</t>
  </si>
  <si>
    <t>110.2-06</t>
  </si>
  <si>
    <t>Vypouštěcí hadice / Discharge hose</t>
  </si>
  <si>
    <t>110.2-07</t>
  </si>
  <si>
    <t>Spouštěcí aktivátor / Electric actuator</t>
  </si>
  <si>
    <t>110.2-08</t>
  </si>
  <si>
    <t>Sběrné potrubí / láhev / Manifold / cylinder</t>
  </si>
  <si>
    <t>110.2-09</t>
  </si>
  <si>
    <t>Sekční ventil včetně příslušenství / Selector valve inc. accessories</t>
  </si>
  <si>
    <t>110.2-10</t>
  </si>
  <si>
    <t>Tlakový spínač - vypuštění hasiva / Pressure switch - agent discharge</t>
  </si>
  <si>
    <t>110.2-11</t>
  </si>
  <si>
    <t>Testovací přípojka / Test port kit</t>
  </si>
  <si>
    <t>110.2-12</t>
  </si>
  <si>
    <t>Potrubí ocelové DN15 vč. závěsů,fitinek / Pipe DN15 inc. fittings, fixing</t>
  </si>
  <si>
    <t>110.2-13</t>
  </si>
  <si>
    <t>Potrubí ocelové DN20 vč. závěsů,fitinek / Pipe DN20 inc. fittings, fixing</t>
  </si>
  <si>
    <t>110.2-14</t>
  </si>
  <si>
    <t>Potrubí ocelové DN25 vč. závěsů,fitinek / Pipe DN25 inc. fittings, fixing</t>
  </si>
  <si>
    <t>110.2-15</t>
  </si>
  <si>
    <t>Potrubí ocelové DN32 vč. závěsů,fitinek / Pipe DN32 inc. fittings, fixing</t>
  </si>
  <si>
    <t>110.2-16</t>
  </si>
  <si>
    <t>Potrubí ocelové DN40 vč. závěsů,fitinek / Pipe DN40 inc. fittings, fixing</t>
  </si>
  <si>
    <t>110.2-17</t>
  </si>
  <si>
    <t>Potrubí ocelové DN50 vč. závěsů,fitinek / Pipe DN50 inc. fittings, fixing</t>
  </si>
  <si>
    <t>110.2-18</t>
  </si>
  <si>
    <t>Potrubí ocelové DN65 vč. závěsů,fitinek / Pipe DN65 inc. fittings, fixing</t>
  </si>
  <si>
    <t>110.2-19</t>
  </si>
  <si>
    <t>Vypouštěcí hubice / Discharde nozzle</t>
  </si>
  <si>
    <t>110.2-20</t>
  </si>
  <si>
    <t>Přetlaková klapka / Pressure Relief Vent IGV0303</t>
  </si>
  <si>
    <t>110.2-21</t>
  </si>
  <si>
    <t>Přetlaková klapka / Pressure Relief Vent IGV0505</t>
  </si>
  <si>
    <t>110.2-22</t>
  </si>
  <si>
    <t>Informační tabulky včetně schéma zařízení / Information tables including equipment diagrams</t>
  </si>
  <si>
    <t>ELEKTRICKÁ ČÁST</t>
  </si>
  <si>
    <t>110.2-23</t>
  </si>
  <si>
    <t>Ústředna GHZ pro jeden HÚ včetně vybavení / Control panel for one extinguishing area inc. accessories</t>
  </si>
  <si>
    <t>110.2-24</t>
  </si>
  <si>
    <t>Ústředna GHZ pro dva HÚ včetně vybavení / Control panel for two extinguishing areas inc. accessories</t>
  </si>
  <si>
    <t>110.2-25</t>
  </si>
  <si>
    <t>Akubaterie pro zálohování ústředen / Battery 12 V / 18 Ah</t>
  </si>
  <si>
    <t>110.2-26</t>
  </si>
  <si>
    <t>Opticko-kouřový hlásič požáru včetně patice / Optical smoke detector inc. base</t>
  </si>
  <si>
    <t>110.2-27</t>
  </si>
  <si>
    <t>Tlačítko START - žluté / Manual call point - START yellow</t>
  </si>
  <si>
    <t>110.2-28</t>
  </si>
  <si>
    <t>Tlačítko STOP - modré /  / Manual call point - STOP blue</t>
  </si>
  <si>
    <t>110.2-29</t>
  </si>
  <si>
    <t xml:space="preserve">Výstražná signalizace - akustická (předpoplach) / Warning alarm - acoustic (pre-alarm) </t>
  </si>
  <si>
    <t>110.2-30</t>
  </si>
  <si>
    <t>Výstražná signalizace - opticko-akustická (poplach) / Warning alarm - optical-acoustic (alarm)</t>
  </si>
  <si>
    <t>110.2-31</t>
  </si>
  <si>
    <t>Výstražná signalizace - tablo (vypuštění hasiva - NEVSTUPUJTE) / Warning alarm - signboard (agent discharge - DO NOT ENTER)</t>
  </si>
  <si>
    <t>110.2-32</t>
  </si>
  <si>
    <t>Kabely příslušných typů včetně elektroinst. materiálu / Cables of relevant types including electrical material</t>
  </si>
  <si>
    <t>110.2-33</t>
  </si>
  <si>
    <t>Rozhraní GHZ / EPS / Interface INERGEN / FAS</t>
  </si>
  <si>
    <t>SLUŽBY</t>
  </si>
  <si>
    <t>110.2-34</t>
  </si>
  <si>
    <t>Doprava a manipulace</t>
  </si>
  <si>
    <t>110.2-35</t>
  </si>
  <si>
    <t>Montáž zařízení (strojní a elektrická část) vč. lešení / Installation of equipment (mechanical and electrical part) incl. scaffold</t>
  </si>
  <si>
    <t>110.2-36</t>
  </si>
  <si>
    <t>Komplexní zkoušky / Tests</t>
  </si>
  <si>
    <t>110.2-37</t>
  </si>
  <si>
    <t>Tlakové zkoušky s TIČR (dle NV č. 191/2022) / Pressure tests with TIČR (according to government regulation no. 191/2022)</t>
  </si>
  <si>
    <t>110.2-38</t>
  </si>
  <si>
    <t>Door Fan Test</t>
  </si>
  <si>
    <t>110.2-39</t>
  </si>
  <si>
    <t>Zaškolení obsluhy / Operator training</t>
  </si>
  <si>
    <t>110.2-40</t>
  </si>
  <si>
    <t>Vypracování realizačního projektu, Development of the implementation project</t>
  </si>
  <si>
    <t>Export Komplet</t>
  </si>
  <si>
    <t/>
  </si>
  <si>
    <t>2.0</t>
  </si>
  <si>
    <t>False</t>
  </si>
  <si>
    <t>{dc034978-953d-43fa-92cc-741b64490735}</t>
  </si>
  <si>
    <t>&gt;&gt;  skryté sloupce  &lt;&lt;</t>
  </si>
  <si>
    <t>0,01</t>
  </si>
  <si>
    <t>21</t>
  </si>
  <si>
    <t>12</t>
  </si>
  <si>
    <t>REKAPITULACE STAVBY</t>
  </si>
  <si>
    <t>v ---  níže se nacházejí doplnkové a pomocné údaje k sestavám  --- v</t>
  </si>
  <si>
    <t>Návod na vyplnění</t>
  </si>
  <si>
    <t>0,001</t>
  </si>
  <si>
    <t>Kód:</t>
  </si>
  <si>
    <t>OB7</t>
  </si>
  <si>
    <t>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</si>
  <si>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</si>
  <si>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SHZ</t>
  </si>
  <si>
    <t>KSO:</t>
  </si>
  <si>
    <t>CC-CZ:</t>
  </si>
  <si>
    <t>Místo:</t>
  </si>
  <si>
    <t xml:space="preserve"> </t>
  </si>
  <si>
    <t>Datum:</t>
  </si>
  <si>
    <t>22. 1. 2024</t>
  </si>
  <si>
    <t>Zadavatel:</t>
  </si>
  <si>
    <t>IČ:</t>
  </si>
  <si>
    <t>DIČ:</t>
  </si>
  <si>
    <t>Uchazeč:</t>
  </si>
  <si>
    <t>Vyplň údaj</t>
  </si>
  <si>
    <t>Projektant:</t>
  </si>
  <si>
    <t>True</t>
  </si>
  <si>
    <t>Zpracovatel:</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</si>
  <si>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</si>
  <si>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</si>
  <si>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</si>
  <si>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</si>
  <si>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</si>
  <si>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</si>
  <si>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</si>
  <si>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</si>
  <si>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</si>
  <si>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</si>
  <si>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</si>
  <si>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</si>
  <si>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</si>
  <si>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</si>
  <si>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</si>
  <si>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</si>
  <si>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</si>
  <si>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</si>
  <si>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</si>
  <si>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</si>
  <si>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</si>
  <si>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</si>
  <si>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</si>
  <si>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</si>
  <si>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</si>
  <si>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</si>
  <si>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</si>
  <si>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</si>
  <si>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</si>
  <si>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</si>
  <si>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</si>
  <si>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</si>
  <si>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</si>
  <si>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</si>
  <si>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</si>
  <si>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</si>
  <si>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</si>
  <si>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</si>
  <si>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</si>
  <si>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</si>
  <si>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</si>
  <si>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</si>
  <si>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</si>
  <si>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</si>
  <si>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</si>
  <si>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</si>
  <si>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01</t>
  </si>
  <si>
    <t>RAD 305.1</t>
  </si>
  <si>
    <t>STA</t>
  </si>
  <si>
    <t>1</t>
  </si>
  <si>
    <t>{84a91095-5118-469a-9535-a9c3b7220de1}</t>
  </si>
  <si>
    <t>2</t>
  </si>
  <si>
    <t>02</t>
  </si>
  <si>
    <t>RAD 305.2</t>
  </si>
  <si>
    <t>{3cc93756-e027-4fe8-8981-3e0f0b0d2f24}</t>
  </si>
  <si>
    <t>03</t>
  </si>
  <si>
    <t>RAD 305.3</t>
  </si>
  <si>
    <t>{44e15c8e-9419-46f8-a1c1-3171a674cdec}</t>
  </si>
  <si>
    <t>04</t>
  </si>
  <si>
    <t>RAD 305.4</t>
  </si>
  <si>
    <t>{3f82f3ad-b2fb-4b1f-b3f2-338dd6a9bd07}</t>
  </si>
  <si>
    <t>05</t>
  </si>
  <si>
    <t>RAD 305.5</t>
  </si>
  <si>
    <t>{449d104a-a36c-40b4-8b80-9d2a0e6366d3}</t>
  </si>
  <si>
    <t>06</t>
  </si>
  <si>
    <t>RAD 305.6</t>
  </si>
  <si>
    <t>{5d9d263d-e770-44e7-b970-16843510133c}</t>
  </si>
  <si>
    <t>KRYCÍ LIST SOUPISU PRACÍ</t>
  </si>
  <si>
    <t>Objekt:</t>
  </si>
  <si>
    <t>01 - RAD 305.1</t>
  </si>
  <si>
    <t>REKAPITULACE ČLENĚNÍ SOUPISU PRACÍ</t>
  </si>
  <si>
    <t>Kód dílu - Popis</t>
  </si>
  <si>
    <t>Cena celkem [CZK]</t>
  </si>
  <si>
    <t>Náklady ze soupisu prací</t>
  </si>
  <si>
    <t>-1</t>
  </si>
  <si>
    <t>HSV - Práce a dodávky HSV</t>
  </si>
  <si>
    <t xml:space="preserve">    1 - Zemní práce</t>
  </si>
  <si>
    <t xml:space="preserve">    4 - Vodorovné konstrukce</t>
  </si>
  <si>
    <t xml:space="preserve">    8 - Trubní vedení</t>
  </si>
  <si>
    <t xml:space="preserve">    997 - Přesun sutě</t>
  </si>
  <si>
    <t xml:space="preserve">    998 - Přesun hmot</t>
  </si>
  <si>
    <t>VP -   Vícepráce</t>
  </si>
  <si>
    <t>SOUPIS PRACÍ</t>
  </si>
  <si>
    <t>PČ</t>
  </si>
  <si>
    <t>MJ</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</si>
  <si>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</si>
  <si>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</si>
  <si>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</si>
  <si>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</si>
  <si>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</si>
  <si>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</si>
  <si>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</si>
  <si>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</si>
  <si>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</si>
  <si>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</si>
  <si>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</si>
  <si>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</si>
  <si>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</si>
  <si>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</si>
  <si>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113154124R</t>
  </si>
  <si>
    <t xml:space="preserve">Odstránení konstrukce vozovky do 500 m2 </t>
  </si>
  <si>
    <t>m2</t>
  </si>
  <si>
    <t>4</t>
  </si>
  <si>
    <t>718845086</t>
  </si>
  <si>
    <t>VV</t>
  </si>
  <si>
    <t>"odstránenie kce. vozov." 57,91*1</t>
  </si>
  <si>
    <t>Súčet</t>
  </si>
  <si>
    <t>121151103</t>
  </si>
  <si>
    <t>Sejmutí ornice plochy do 100 m2 tl vrstvy do 200 mm strojně</t>
  </si>
  <si>
    <t>-316764386</t>
  </si>
  <si>
    <t>3</t>
  </si>
  <si>
    <t>132151254</t>
  </si>
  <si>
    <t>Hloubení rýh nezapažených š do 2000 mm v hornině třídy těžitelnosti I skupiny 1 a 2 objem do 500 m3 strojně</t>
  </si>
  <si>
    <t>m3</t>
  </si>
  <si>
    <t>-228614126</t>
  </si>
  <si>
    <t>"výkop ryhy" 124,4*1*1,8</t>
  </si>
  <si>
    <t>171151103</t>
  </si>
  <si>
    <t>Uložení sypaniny z hornin soudržných do násypů zhutněných strojně</t>
  </si>
  <si>
    <t>-899717092</t>
  </si>
  <si>
    <t>"zásyp/úsek 1" 0,9*1*(66,49-0,5)</t>
  </si>
  <si>
    <t>"zásyp/úsek 2" 0,8*1*(57,91-0,5)</t>
  </si>
  <si>
    <t>5</t>
  </si>
  <si>
    <t>174253301</t>
  </si>
  <si>
    <t>Zásyp rýh pro drény hl do 1,0 m</t>
  </si>
  <si>
    <t>-1358115953</t>
  </si>
  <si>
    <t>"štrkový podsyp" 124,4</t>
  </si>
  <si>
    <t>6</t>
  </si>
  <si>
    <t>175151101</t>
  </si>
  <si>
    <t>Obsypání potrubí strojně sypaninou bez prohození, uloženou do 3 m</t>
  </si>
  <si>
    <t>1467487480</t>
  </si>
  <si>
    <t>7</t>
  </si>
  <si>
    <t>M</t>
  </si>
  <si>
    <t>58337308</t>
  </si>
  <si>
    <t>štěrkopísek frakce 0/2</t>
  </si>
  <si>
    <t>t</t>
  </si>
  <si>
    <t>8</t>
  </si>
  <si>
    <t>-696917013</t>
  </si>
  <si>
    <t>51,169*2 'Přepočtené koeficientem množství</t>
  </si>
  <si>
    <t>Pol12</t>
  </si>
  <si>
    <t>Jílový nepropustný materiál</t>
  </si>
  <si>
    <t>-365436457</t>
  </si>
  <si>
    <t>"jílová vrstva" 1,5*1*1</t>
  </si>
  <si>
    <t>Vodorovné konstrukce</t>
  </si>
  <si>
    <t>9</t>
  </si>
  <si>
    <t>451573111</t>
  </si>
  <si>
    <t>Lože pod potrubí otevřený výkop - Písek, Štěrk G1</t>
  </si>
  <si>
    <t>390645246</t>
  </si>
  <si>
    <t>Trubní vedení</t>
  </si>
  <si>
    <t>10</t>
  </si>
  <si>
    <t>851371131</t>
  </si>
  <si>
    <t>Montáž potrubí z trub litinových hrdlových s integrovaným těsněním otevřený výkop DN 300 TLT</t>
  </si>
  <si>
    <t>308242530</t>
  </si>
  <si>
    <t>11</t>
  </si>
  <si>
    <t>55253006</t>
  </si>
  <si>
    <t>trouba vodovodní litinová hrdlová Pz dl 6m DN 300</t>
  </si>
  <si>
    <t>-932075778</t>
  </si>
  <si>
    <t>124,4*1,01 'Přepočtené koeficientem množství</t>
  </si>
  <si>
    <t>Pol13</t>
  </si>
  <si>
    <t>Uzávěr</t>
  </si>
  <si>
    <t>-757669672</t>
  </si>
  <si>
    <t>13</t>
  </si>
  <si>
    <t>871218111</t>
  </si>
  <si>
    <t>Kladení drenážního potrubí z tvrdého PVC průměru do 90 mm</t>
  </si>
  <si>
    <t>243711224</t>
  </si>
  <si>
    <t>14</t>
  </si>
  <si>
    <t>28610447</t>
  </si>
  <si>
    <t>trubka drenážní systému sportovišť celoperforovaná tyčová PVC-U DN 80 TP</t>
  </si>
  <si>
    <t>315852595</t>
  </si>
  <si>
    <t>15</t>
  </si>
  <si>
    <t>899721112</t>
  </si>
  <si>
    <t>Signalizační vodič DN přes 150 mm na potrubí</t>
  </si>
  <si>
    <t>-1170306142</t>
  </si>
  <si>
    <t>16</t>
  </si>
  <si>
    <t>34113002R</t>
  </si>
  <si>
    <t>Signalizační vodič CY 4mm</t>
  </si>
  <si>
    <t>-707470726</t>
  </si>
  <si>
    <t>17</t>
  </si>
  <si>
    <t>899722111</t>
  </si>
  <si>
    <t>Krytí potrubí z plastů výstražnou fólií z PVC do 20 cm</t>
  </si>
  <si>
    <t>-725898836</t>
  </si>
  <si>
    <t>18</t>
  </si>
  <si>
    <t>JTA.0013701.URS</t>
  </si>
  <si>
    <t>EXTRUNET - výstražná fólie z polyethylenu šíře 22cm s potiskem</t>
  </si>
  <si>
    <t>1820295053</t>
  </si>
  <si>
    <t>997</t>
  </si>
  <si>
    <t>Přesun sutě</t>
  </si>
  <si>
    <t>19</t>
  </si>
  <si>
    <t>997002611</t>
  </si>
  <si>
    <t>Nakládání suti a vybouraných hmot</t>
  </si>
  <si>
    <t>236349803</t>
  </si>
  <si>
    <t>20</t>
  </si>
  <si>
    <t>997006512</t>
  </si>
  <si>
    <t>Vodorovné doprava suti s naložením a složením na skládku přes 100 m do 1 km</t>
  </si>
  <si>
    <t>1605574535</t>
  </si>
  <si>
    <t>997006519</t>
  </si>
  <si>
    <t>Příplatek k vodorovnému přemístění suti na skládku ZKD 1 km přes 1 km</t>
  </si>
  <si>
    <t>-167006295</t>
  </si>
  <si>
    <t>13,319*19 'Přepočtené koeficientem množství</t>
  </si>
  <si>
    <t>22</t>
  </si>
  <si>
    <t>997013847</t>
  </si>
  <si>
    <t>Poplatek za uložení na skládce (skládkovné) odpadu asfaltového s dehtem kód odpadu 17 03 01</t>
  </si>
  <si>
    <t>-605148710</t>
  </si>
  <si>
    <t>998</t>
  </si>
  <si>
    <t>Přesun hmot</t>
  </si>
  <si>
    <t>23</t>
  </si>
  <si>
    <t>998271201</t>
  </si>
  <si>
    <t xml:space="preserve">Přesun hmot </t>
  </si>
  <si>
    <t>678342456</t>
  </si>
  <si>
    <t>VP</t>
  </si>
  <si>
    <t xml:space="preserve">  Vícepráce</t>
  </si>
  <si>
    <t>PN</t>
  </si>
  <si>
    <t>02 - RAD 305.2</t>
  </si>
  <si>
    <t>-655732455</t>
  </si>
  <si>
    <t>"odstránenie kce. vozov." 67,18*0,3*1</t>
  </si>
  <si>
    <t>1711985243</t>
  </si>
  <si>
    <t>"odstránenie ornice" 49,89*1</t>
  </si>
  <si>
    <t>877409335</t>
  </si>
  <si>
    <t>"výkop ryhy" 117,07*1*1,8</t>
  </si>
  <si>
    <t>-910359752</t>
  </si>
  <si>
    <t>"zásyp/úsek 1" 0,9*1*49,89</t>
  </si>
  <si>
    <t>"zásyp/úsek 2" 0,75*1*(67,18-1)</t>
  </si>
  <si>
    <t>1712118120</t>
  </si>
  <si>
    <t>-1928962329</t>
  </si>
  <si>
    <t>-1242180669</t>
  </si>
  <si>
    <t>48,129*2 'Přepočtené koeficientem množství</t>
  </si>
  <si>
    <t>-1602960355</t>
  </si>
  <si>
    <t>127143173</t>
  </si>
  <si>
    <t>-11223134</t>
  </si>
  <si>
    <t>869548740</t>
  </si>
  <si>
    <t>117,07*1,01 'Přepočtené koeficientem množství</t>
  </si>
  <si>
    <t>244920780</t>
  </si>
  <si>
    <t>1821803706</t>
  </si>
  <si>
    <t>-222671548</t>
  </si>
  <si>
    <t>31114653</t>
  </si>
  <si>
    <t>294832977</t>
  </si>
  <si>
    <t>-1487884396</t>
  </si>
  <si>
    <t>1490558898</t>
  </si>
  <si>
    <t>-1036023579</t>
  </si>
  <si>
    <t>-377153155</t>
  </si>
  <si>
    <t>994538756</t>
  </si>
  <si>
    <t>4,635*19 'Přepočtené koeficientem množství</t>
  </si>
  <si>
    <t>1344987515</t>
  </si>
  <si>
    <t>1906762243</t>
  </si>
  <si>
    <t>03 - RAD 305.3</t>
  </si>
  <si>
    <t>609866281</t>
  </si>
  <si>
    <t>2092985630</t>
  </si>
  <si>
    <t>"výkop ryhy" 149,69*1*1,8</t>
  </si>
  <si>
    <t>68643813</t>
  </si>
  <si>
    <t>"zásyp" 0,75*1*(149,69-1)</t>
  </si>
  <si>
    <t>1988431059</t>
  </si>
  <si>
    <t>"štrkový podsyp" (149,69-1)</t>
  </si>
  <si>
    <t>-167315745</t>
  </si>
  <si>
    <t>1662723891</t>
  </si>
  <si>
    <t>61,655*2 'Přepočtené koeficientem množství</t>
  </si>
  <si>
    <t>Pol12.1</t>
  </si>
  <si>
    <t>244422380</t>
  </si>
  <si>
    <t>17140328</t>
  </si>
  <si>
    <t>851361131</t>
  </si>
  <si>
    <t>Montáž potrubí z trub litinových hrdlových s integrovaným těsněním otevřený výkop DN 250 TLT</t>
  </si>
  <si>
    <t>-1643366619</t>
  </si>
  <si>
    <t>55253005</t>
  </si>
  <si>
    <t>trouba vodovodní litinová hrdlová Pz dl 6m DN 250</t>
  </si>
  <si>
    <t>-1070566816</t>
  </si>
  <si>
    <t>149,69*1,01 'Přepočtené koeficientem množství</t>
  </si>
  <si>
    <t>104442984</t>
  </si>
  <si>
    <t>-1601669121</t>
  </si>
  <si>
    <t>-306229325</t>
  </si>
  <si>
    <t>-661777601</t>
  </si>
  <si>
    <t>-1011224458</t>
  </si>
  <si>
    <t>1356257323</t>
  </si>
  <si>
    <t>-1121273878</t>
  </si>
  <si>
    <t>-1222373814</t>
  </si>
  <si>
    <t>-1286341340</t>
  </si>
  <si>
    <t>10,329*19 'Přepočtené koeficientem množství</t>
  </si>
  <si>
    <t>442447613</t>
  </si>
  <si>
    <t>-1012153885</t>
  </si>
  <si>
    <t>04 - RAD 305.4</t>
  </si>
  <si>
    <t>-530607772</t>
  </si>
  <si>
    <t>"odstránenie kce. vozov." 147,73*0,3*1</t>
  </si>
  <si>
    <t>793248931</t>
  </si>
  <si>
    <t>"výkop ryhy" 147,73*1*2,0</t>
  </si>
  <si>
    <t>1583602459</t>
  </si>
  <si>
    <t>"zásyp" 0,95*1*(147,73-1)</t>
  </si>
  <si>
    <t>1928472787</t>
  </si>
  <si>
    <t>"štrkový podsyp" (147,73-1)</t>
  </si>
  <si>
    <t>60635995</t>
  </si>
  <si>
    <t>413152094</t>
  </si>
  <si>
    <t>62,427*2 'Přepočtené koeficientem množství</t>
  </si>
  <si>
    <t>-1859683906</t>
  </si>
  <si>
    <t>"jílová vrstva" 1,7*1*1</t>
  </si>
  <si>
    <t>-15878690</t>
  </si>
  <si>
    <t>-852485869</t>
  </si>
  <si>
    <t>-1819132057</t>
  </si>
  <si>
    <t>147,73*1,01 'Přepočtené koeficientem množství</t>
  </si>
  <si>
    <t>1738848067</t>
  </si>
  <si>
    <t>-899078868</t>
  </si>
  <si>
    <t>306626029</t>
  </si>
  <si>
    <t>-1355144879</t>
  </si>
  <si>
    <t>1705717611</t>
  </si>
  <si>
    <t>1569129109</t>
  </si>
  <si>
    <t>1474417062</t>
  </si>
  <si>
    <t>-748551788</t>
  </si>
  <si>
    <t>1129652105</t>
  </si>
  <si>
    <t>10,193*19 'Přepočtené koeficientem množství</t>
  </si>
  <si>
    <t>1152558847</t>
  </si>
  <si>
    <t>1660222806</t>
  </si>
  <si>
    <t>05 - RAD 305.5</t>
  </si>
  <si>
    <t>-1612779921</t>
  </si>
  <si>
    <t>"odstránenie kce. vozov." 70,41*0,3*1</t>
  </si>
  <si>
    <t>-479780988</t>
  </si>
  <si>
    <t>"výkop ryhy" 70,41*1*1,8</t>
  </si>
  <si>
    <t>545938257</t>
  </si>
  <si>
    <t>"zásyp" 0,75*1*(70,41-0,5)</t>
  </si>
  <si>
    <t>-909990036</t>
  </si>
  <si>
    <t>"štrkový podsyp" (70,41-0,5)</t>
  </si>
  <si>
    <t>564039549</t>
  </si>
  <si>
    <t>676427273</t>
  </si>
  <si>
    <t>29,531*2 'Přepočtené koeficientem množství</t>
  </si>
  <si>
    <t>-1795083581</t>
  </si>
  <si>
    <t>-17925883</t>
  </si>
  <si>
    <t>923339926</t>
  </si>
  <si>
    <t>-659080083</t>
  </si>
  <si>
    <t>70,41*1,01 'Přepočtené koeficientem množství</t>
  </si>
  <si>
    <t>917970186</t>
  </si>
  <si>
    <t>-1239104731</t>
  </si>
  <si>
    <t>-1087410177</t>
  </si>
  <si>
    <t>1148680466</t>
  </si>
  <si>
    <t>-1468500196</t>
  </si>
  <si>
    <t>1665467131</t>
  </si>
  <si>
    <t>327429299</t>
  </si>
  <si>
    <t>1696632943</t>
  </si>
  <si>
    <t>-100201038</t>
  </si>
  <si>
    <t>-750634700</t>
  </si>
  <si>
    <t>4,858*19 'Přepočtené koeficientem množství</t>
  </si>
  <si>
    <t>-2031020628</t>
  </si>
  <si>
    <t>1078106923</t>
  </si>
  <si>
    <t>06 - RAD 305.6</t>
  </si>
  <si>
    <t>2105445648</t>
  </si>
  <si>
    <t>"odstránenie kce. vozov." 71,53*0,3*1</t>
  </si>
  <si>
    <t>-474759968</t>
  </si>
  <si>
    <t>"výkop ryhy" 71,53*1*1,8</t>
  </si>
  <si>
    <t>-903380121</t>
  </si>
  <si>
    <t>"zásyp" 0,75*1*(71,53-0,5)</t>
  </si>
  <si>
    <t>-1769702356</t>
  </si>
  <si>
    <t>"štrkový podsyp" 71,53-0,5</t>
  </si>
  <si>
    <t>-3666529</t>
  </si>
  <si>
    <t>-1623095505</t>
  </si>
  <si>
    <t>30,007*2 'Přepočtené koeficientem množství</t>
  </si>
  <si>
    <t>182269367</t>
  </si>
  <si>
    <t>847600162</t>
  </si>
  <si>
    <t>-1836453069</t>
  </si>
  <si>
    <t>-1712674025</t>
  </si>
  <si>
    <t>71,53*1,01 'Přepočtené koeficientem množství</t>
  </si>
  <si>
    <t>Pol13.1</t>
  </si>
  <si>
    <t>-699319193</t>
  </si>
  <si>
    <t>-1089051988</t>
  </si>
  <si>
    <t>-1846645935</t>
  </si>
  <si>
    <t>693907483</t>
  </si>
  <si>
    <t>-805727346</t>
  </si>
  <si>
    <t>2102260864</t>
  </si>
  <si>
    <t>401182850</t>
  </si>
  <si>
    <t>-1478936892</t>
  </si>
  <si>
    <t>-2039515467</t>
  </si>
  <si>
    <t>481316175</t>
  </si>
  <si>
    <t>4,936*19 'Přepočtené koeficientem množství</t>
  </si>
  <si>
    <t>-1413031798</t>
  </si>
  <si>
    <t>-1290098222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</si>
</sst>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58">
    <font>
      <sz val="8"/>
      <name val="Arial CE"/>
      <family val="2"/>
    </font>
    <font>
      <sz val="11"/>
      <color theme="1"/>
      <name val="Calibri"/>
      <family val="2"/>
      <charset val="238"/>
      <scheme val="minor"/>
    </font>
    <font>
      <sz val="11"/>
      <color theme="1"/>
      <name val="Calibri"/>
      <family val="2"/>
      <charset val="238"/>
      <scheme val="minor"/>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FFFFFF"/>
      <name val="Arial CE"/>
    </font>
    <font>
      <sz val="8"/>
      <color rgb="FF3366FF"/>
      <name val="Arial CE"/>
    </font>
    <font>
      <b/>
      <sz val="14"/>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9"/>
      <color rgb="FF0000FF"/>
      <name val="Arial CE"/>
    </font>
    <font>
      <i/>
      <sz val="8"/>
      <color rgb="FF0000FF"/>
      <name val="Arial CE"/>
    </font>
    <font>
      <u/>
      <sz val="11"/>
      <color theme="10"/>
      <name val="Calibri"/>
      <scheme val="minor"/>
    </font>
    <font>
      <b/>
      <sz val="11"/>
      <color theme="1"/>
      <name val="Calibri"/>
      <family val="2"/>
      <charset val="238"/>
      <scheme val="minor"/>
    </font>
    <font>
      <sz val="11"/>
      <color theme="1"/>
      <name val="Verdana"/>
      <family val="2"/>
      <charset val="238"/>
    </font>
    <font>
      <sz val="11"/>
      <color theme="1"/>
      <name val="Calibri"/>
      <family val="2"/>
      <scheme val="minor"/>
    </font>
    <font>
      <sz val="8"/>
      <color theme="1"/>
      <name val="Calibri"/>
      <family val="2"/>
      <charset val="238"/>
      <scheme val="minor"/>
    </font>
    <font>
      <sz val="11"/>
      <color rgb="FF000000"/>
      <name val="Calibri"/>
      <family val="2"/>
      <charset val="238"/>
    </font>
    <font>
      <sz val="11"/>
      <color theme="1"/>
      <name val="Calibri"/>
      <family val="2"/>
      <charset val="238"/>
    </font>
    <font>
      <sz val="11"/>
      <color theme="1"/>
      <name val="Arial Narrow"/>
      <family val="2"/>
      <charset val="238"/>
    </font>
    <font>
      <sz val="11"/>
      <name val="Arial Narrow"/>
      <family val="2"/>
      <charset val="238"/>
    </font>
    <font>
      <b/>
      <i/>
      <sz val="11"/>
      <color theme="1"/>
      <name val="Calibri"/>
      <family val="2"/>
      <charset val="238"/>
      <scheme val="minor"/>
    </font>
    <font>
      <sz val="11"/>
      <name val="Calibri"/>
      <family val="2"/>
      <charset val="238"/>
      <scheme val="minor"/>
    </font>
    <font>
      <i/>
      <sz val="11"/>
      <name val="Calibri"/>
      <family val="2"/>
      <charset val="238"/>
      <scheme val="minor"/>
    </font>
    <font>
      <sz val="10"/>
      <name val="Arial"/>
      <family val="2"/>
      <charset val="238"/>
    </font>
    <font>
      <sz val="11"/>
      <color rgb="FF000000"/>
      <name val="Calibri"/>
      <family val="2"/>
      <charset val="238"/>
      <scheme val="minor"/>
    </font>
    <font>
      <sz val="11"/>
      <color rgb="FF00B050"/>
      <name val="Calibri"/>
      <family val="2"/>
      <charset val="238"/>
      <scheme val="minor"/>
    </font>
    <font>
      <sz val="11"/>
      <name val="Calibri"/>
      <family val="2"/>
      <scheme val="minor"/>
    </font>
    <font>
      <sz val="11"/>
      <color rgb="FF00B050"/>
      <name val="Calibri"/>
      <family val="2"/>
      <scheme val="minor"/>
    </font>
    <font>
      <b/>
      <i/>
      <sz val="11"/>
      <color rgb="FF000000"/>
      <name val="Calibri"/>
      <family val="2"/>
      <charset val="238"/>
      <scheme val="minor"/>
    </font>
    <font>
      <b/>
      <sz val="10"/>
      <color theme="1"/>
      <name val="Calibri"/>
      <family val="2"/>
      <charset val="238"/>
      <scheme val="minor"/>
    </font>
    <font>
      <sz val="11"/>
      <name val="Arial Narrow"/>
      <family val="2"/>
    </font>
  </fonts>
  <fills count="9">
    <fill>
      <patternFill patternType="none"/>
    </fill>
    <fill>
      <patternFill patternType="gray125"/>
    </fill>
    <fill>
      <patternFill patternType="solid">
        <fgColor rgb="FFC0C0C0"/>
      </patternFill>
    </fill>
    <fill>
      <patternFill patternType="solid">
        <fgColor rgb="FFFFFFCC"/>
      </patternFill>
    </fill>
    <fill>
      <patternFill patternType="solid">
        <fgColor rgb="FFBEBEBE"/>
      </patternFill>
    </fill>
    <fill>
      <patternFill patternType="solid">
        <fgColor rgb="FFD2D2D2"/>
      </patternFill>
    </fill>
    <fill>
      <patternFill patternType="solid">
        <fgColor theme="9" tint="0.79998168889431442"/>
        <bgColor indexed="64"/>
      </patternFill>
    </fill>
    <fill>
      <patternFill patternType="solid">
        <fgColor theme="2"/>
        <bgColor indexed="64"/>
      </patternFill>
    </fill>
    <fill>
      <patternFill patternType="solid">
        <fgColor theme="0"/>
        <bgColor indexed="64"/>
      </patternFill>
    </fill>
  </fills>
  <borders count="35">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style="thin">
        <color indexed="64"/>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indexed="64"/>
      </right>
      <top style="thin">
        <color indexed="64"/>
      </top>
      <bottom style="thin">
        <color indexed="64"/>
      </bottom>
      <diagonal/>
    </border>
    <border>
      <left style="thin">
        <color rgb="FF000000"/>
      </left>
      <right style="thin">
        <color indexed="64"/>
      </right>
      <top style="thin">
        <color indexed="64"/>
      </top>
      <bottom style="thin">
        <color rgb="FF000000"/>
      </bottom>
      <diagonal/>
    </border>
  </borders>
  <cellStyleXfs count="4">
    <xf numFmtId="0" fontId="0" fillId="0" borderId="0"/>
    <xf numFmtId="0" fontId="38" fillId="0" borderId="0" applyNumberFormat="0" applyFill="0" applyBorder="0" applyAlignment="0" applyProtection="0"/>
    <xf numFmtId="0" fontId="40" fillId="0" borderId="0"/>
    <xf numFmtId="0" fontId="50" fillId="0" borderId="0"/>
  </cellStyleXfs>
  <cellXfs count="326">
    <xf numFmtId="0" fontId="0" fillId="0" borderId="0" xfId="0"/>
    <xf numFmtId="0" fontId="0" fillId="0" borderId="0" xfId="0"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0" fillId="0" borderId="0" xfId="0" applyAlignment="1">
      <alignment vertical="center" wrapText="1"/>
    </xf>
    <xf numFmtId="0" fontId="8" fillId="0" borderId="0" xfId="0" applyFont="1" applyAlignment="1">
      <alignment vertical="center"/>
    </xf>
    <xf numFmtId="0" fontId="9" fillId="0" borderId="0" xfId="0" applyFont="1" applyAlignment="1">
      <alignment vertical="center"/>
    </xf>
    <xf numFmtId="0" fontId="0" fillId="0" borderId="0" xfId="0" applyAlignment="1">
      <alignment horizontal="center" vertical="center" wrapText="1"/>
    </xf>
    <xf numFmtId="0" fontId="10" fillId="0" borderId="0" xfId="0" applyFont="1"/>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0" fillId="0" borderId="0" xfId="0" applyAlignment="1">
      <alignment horizontal="left" vertical="center"/>
    </xf>
    <xf numFmtId="0" fontId="0" fillId="0" borderId="1" xfId="0" applyBorder="1"/>
    <xf numFmtId="0" fontId="0" fillId="0" borderId="2" xfId="0" applyBorder="1"/>
    <xf numFmtId="0" fontId="0" fillId="0" borderId="3" xfId="0" applyBorder="1"/>
    <xf numFmtId="0" fontId="15" fillId="0" borderId="0" xfId="0" applyFont="1" applyAlignment="1">
      <alignment horizontal="left" vertical="center"/>
    </xf>
    <xf numFmtId="0" fontId="14" fillId="0" borderId="0" xfId="0" applyFont="1" applyAlignment="1">
      <alignment horizontal="left" vertical="center"/>
    </xf>
    <xf numFmtId="0" fontId="16" fillId="0" borderId="0" xfId="0" applyFont="1" applyAlignment="1">
      <alignment horizontal="left" vertical="center"/>
    </xf>
    <xf numFmtId="0" fontId="3" fillId="0" borderId="0" xfId="0" applyFont="1" applyAlignment="1">
      <alignment horizontal="left" vertical="top"/>
    </xf>
    <xf numFmtId="0" fontId="4" fillId="0" borderId="0" xfId="0" applyFont="1" applyAlignment="1">
      <alignment horizontal="left" vertical="center"/>
    </xf>
    <xf numFmtId="0" fontId="5" fillId="0" borderId="0" xfId="0" applyFont="1" applyAlignment="1">
      <alignment horizontal="left" vertical="top"/>
    </xf>
    <xf numFmtId="0" fontId="3" fillId="0" borderId="0" xfId="0" applyFont="1" applyAlignment="1">
      <alignment horizontal="left" vertical="center"/>
    </xf>
    <xf numFmtId="0" fontId="4" fillId="3" borderId="0" xfId="0" applyFont="1" applyFill="1" applyAlignment="1" applyProtection="1">
      <alignment horizontal="left" vertical="center"/>
      <protection locked="0"/>
    </xf>
    <xf numFmtId="49" fontId="4" fillId="3" borderId="0" xfId="0" applyNumberFormat="1" applyFont="1" applyFill="1" applyAlignment="1" applyProtection="1">
      <alignment horizontal="left" vertical="center"/>
      <protection locked="0"/>
    </xf>
    <xf numFmtId="0" fontId="4" fillId="0" borderId="0" xfId="0" applyFont="1" applyAlignment="1">
      <alignment horizontal="left" vertical="center" wrapText="1"/>
    </xf>
    <xf numFmtId="0" fontId="0" fillId="0" borderId="4" xfId="0" applyBorder="1"/>
    <xf numFmtId="0" fontId="0" fillId="0" borderId="3" xfId="0" applyBorder="1" applyAlignment="1">
      <alignment vertical="center"/>
    </xf>
    <xf numFmtId="0" fontId="18" fillId="0" borderId="5" xfId="0" applyFont="1" applyBorder="1" applyAlignment="1">
      <alignment horizontal="left" vertical="center"/>
    </xf>
    <xf numFmtId="0" fontId="0" fillId="0" borderId="5" xfId="0" applyBorder="1" applyAlignment="1">
      <alignment vertical="center"/>
    </xf>
    <xf numFmtId="0" fontId="3" fillId="0" borderId="0" xfId="0" applyFont="1" applyAlignment="1">
      <alignment horizontal="right" vertical="center"/>
    </xf>
    <xf numFmtId="0" fontId="3" fillId="0" borderId="3" xfId="0" applyFont="1" applyBorder="1" applyAlignment="1">
      <alignment vertical="center"/>
    </xf>
    <xf numFmtId="0" fontId="0" fillId="4" borderId="0" xfId="0" applyFill="1" applyAlignment="1">
      <alignment vertical="center"/>
    </xf>
    <xf numFmtId="0" fontId="6" fillId="4" borderId="6" xfId="0" applyFont="1" applyFill="1" applyBorder="1" applyAlignment="1">
      <alignment horizontal="left" vertical="center"/>
    </xf>
    <xf numFmtId="0" fontId="0" fillId="4" borderId="7" xfId="0" applyFill="1" applyBorder="1" applyAlignment="1">
      <alignment vertical="center"/>
    </xf>
    <xf numFmtId="0" fontId="6" fillId="4" borderId="7" xfId="0" applyFont="1" applyFill="1" applyBorder="1" applyAlignment="1">
      <alignment horizontal="center" vertical="center"/>
    </xf>
    <xf numFmtId="0" fontId="20" fillId="0" borderId="4" xfId="0" applyFont="1" applyBorder="1" applyAlignment="1">
      <alignment horizontal="left" vertical="center"/>
    </xf>
    <xf numFmtId="0" fontId="0" fillId="0" borderId="4" xfId="0" applyBorder="1" applyAlignment="1">
      <alignment vertical="center"/>
    </xf>
    <xf numFmtId="0" fontId="3" fillId="0" borderId="5" xfId="0" applyFont="1" applyBorder="1" applyAlignment="1">
      <alignment horizontal="left" vertical="center"/>
    </xf>
    <xf numFmtId="0" fontId="0" fillId="0" borderId="9" xfId="0" applyBorder="1" applyAlignment="1">
      <alignment vertical="center"/>
    </xf>
    <xf numFmtId="0" fontId="0" fillId="0" borderId="10"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4" fillId="0" borderId="3" xfId="0" applyFont="1" applyBorder="1" applyAlignment="1">
      <alignment vertical="center"/>
    </xf>
    <xf numFmtId="0" fontId="5" fillId="0" borderId="3" xfId="0" applyFont="1" applyBorder="1" applyAlignment="1">
      <alignment vertical="center"/>
    </xf>
    <xf numFmtId="0" fontId="5" fillId="0" borderId="0" xfId="0" applyFont="1" applyAlignment="1">
      <alignment horizontal="left" vertical="center"/>
    </xf>
    <xf numFmtId="0" fontId="18" fillId="0" borderId="0" xfId="0" applyFont="1" applyAlignment="1">
      <alignment vertical="center"/>
    </xf>
    <xf numFmtId="165" fontId="4" fillId="0" borderId="0" xfId="0" applyNumberFormat="1" applyFont="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0" fillId="0" borderId="15" xfId="0" applyBorder="1" applyAlignment="1">
      <alignment vertical="center"/>
    </xf>
    <xf numFmtId="0" fontId="0" fillId="5" borderId="7" xfId="0" applyFill="1" applyBorder="1" applyAlignment="1">
      <alignment vertical="center"/>
    </xf>
    <xf numFmtId="0" fontId="23" fillId="5" borderId="0" xfId="0" applyFont="1" applyFill="1" applyAlignment="1">
      <alignment horizontal="center" vertical="center"/>
    </xf>
    <xf numFmtId="0" fontId="24" fillId="0" borderId="16"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18" xfId="0" applyFont="1" applyBorder="1" applyAlignment="1">
      <alignment horizontal="center" vertical="center" wrapText="1"/>
    </xf>
    <xf numFmtId="0" fontId="0" fillId="0" borderId="11" xfId="0" applyBorder="1" applyAlignment="1">
      <alignment vertical="center"/>
    </xf>
    <xf numFmtId="0" fontId="6" fillId="0" borderId="3" xfId="0" applyFont="1" applyBorder="1" applyAlignment="1">
      <alignment vertical="center"/>
    </xf>
    <xf numFmtId="0" fontId="25" fillId="0" borderId="0" xfId="0" applyFont="1" applyAlignment="1">
      <alignment horizontal="left" vertical="center"/>
    </xf>
    <xf numFmtId="0" fontId="25" fillId="0" borderId="0" xfId="0" applyFont="1" applyAlignment="1">
      <alignment vertical="center"/>
    </xf>
    <xf numFmtId="4" fontId="25" fillId="0" borderId="0" xfId="0" applyNumberFormat="1" applyFont="1" applyAlignment="1">
      <alignment vertical="center"/>
    </xf>
    <xf numFmtId="0" fontId="6" fillId="0" borderId="0" xfId="0" applyFont="1" applyAlignment="1">
      <alignment horizontal="center" vertical="center"/>
    </xf>
    <xf numFmtId="4" fontId="21" fillId="0" borderId="14" xfId="0" applyNumberFormat="1" applyFont="1" applyBorder="1" applyAlignment="1">
      <alignment vertical="center"/>
    </xf>
    <xf numFmtId="4" fontId="21" fillId="0" borderId="0" xfId="0" applyNumberFormat="1" applyFont="1" applyAlignment="1">
      <alignment vertical="center"/>
    </xf>
    <xf numFmtId="166" fontId="21" fillId="0" borderId="0" xfId="0" applyNumberFormat="1" applyFont="1" applyAlignment="1">
      <alignment vertical="center"/>
    </xf>
    <xf numFmtId="4" fontId="21" fillId="0" borderId="15" xfId="0" applyNumberFormat="1" applyFont="1" applyBorder="1" applyAlignment="1">
      <alignment vertical="center"/>
    </xf>
    <xf numFmtId="0" fontId="6" fillId="0" borderId="0" xfId="0" applyFont="1" applyAlignment="1">
      <alignment horizontal="left" vertical="center"/>
    </xf>
    <xf numFmtId="0" fontId="26" fillId="0" borderId="0" xfId="0" applyFont="1" applyAlignment="1">
      <alignment horizontal="left" vertical="center"/>
    </xf>
    <xf numFmtId="0" fontId="27" fillId="0" borderId="0" xfId="1" applyFont="1" applyAlignment="1">
      <alignment horizontal="center" vertical="center"/>
    </xf>
    <xf numFmtId="0" fontId="7" fillId="0" borderId="3" xfId="0" applyFont="1" applyBorder="1" applyAlignment="1">
      <alignment vertical="center"/>
    </xf>
    <xf numFmtId="0" fontId="28" fillId="0" borderId="0" xfId="0" applyFont="1" applyAlignment="1">
      <alignment vertical="center"/>
    </xf>
    <xf numFmtId="0" fontId="29" fillId="0" borderId="0" xfId="0" applyFont="1" applyAlignment="1">
      <alignment vertical="center"/>
    </xf>
    <xf numFmtId="0" fontId="5" fillId="0" borderId="0" xfId="0" applyFont="1" applyAlignment="1">
      <alignment horizontal="center" vertical="center"/>
    </xf>
    <xf numFmtId="4" fontId="30" fillId="0" borderId="14" xfId="0" applyNumberFormat="1" applyFont="1" applyBorder="1" applyAlignment="1">
      <alignment vertical="center"/>
    </xf>
    <xf numFmtId="4" fontId="30" fillId="0" borderId="0" xfId="0" applyNumberFormat="1" applyFont="1" applyAlignment="1">
      <alignment vertical="center"/>
    </xf>
    <xf numFmtId="166" fontId="30" fillId="0" borderId="0" xfId="0" applyNumberFormat="1" applyFont="1" applyAlignment="1">
      <alignment vertical="center"/>
    </xf>
    <xf numFmtId="4" fontId="30" fillId="0" borderId="15" xfId="0" applyNumberFormat="1" applyFont="1" applyBorder="1" applyAlignment="1">
      <alignment vertical="center"/>
    </xf>
    <xf numFmtId="0" fontId="7" fillId="0" borderId="0" xfId="0" applyFont="1" applyAlignment="1">
      <alignment horizontal="left" vertical="center"/>
    </xf>
    <xf numFmtId="4" fontId="30" fillId="0" borderId="19" xfId="0" applyNumberFormat="1" applyFont="1" applyBorder="1" applyAlignment="1">
      <alignment vertical="center"/>
    </xf>
    <xf numFmtId="4" fontId="30" fillId="0" borderId="20" xfId="0" applyNumberFormat="1" applyFont="1" applyBorder="1" applyAlignment="1">
      <alignment vertical="center"/>
    </xf>
    <xf numFmtId="166" fontId="30" fillId="0" borderId="20" xfId="0" applyNumberFormat="1" applyFont="1" applyBorder="1" applyAlignment="1">
      <alignment vertical="center"/>
    </xf>
    <xf numFmtId="4" fontId="30" fillId="0" borderId="21" xfId="0" applyNumberFormat="1" applyFont="1" applyBorder="1" applyAlignment="1">
      <alignment vertical="center"/>
    </xf>
    <xf numFmtId="0" fontId="31" fillId="0" borderId="0" xfId="0" applyFont="1" applyAlignment="1">
      <alignment horizontal="left" vertical="center"/>
    </xf>
    <xf numFmtId="0" fontId="0" fillId="0" borderId="3" xfId="0" applyBorder="1" applyAlignment="1">
      <alignment vertical="center" wrapText="1"/>
    </xf>
    <xf numFmtId="0" fontId="18" fillId="0" borderId="0" xfId="0" applyFont="1" applyAlignment="1">
      <alignment horizontal="left" vertical="center"/>
    </xf>
    <xf numFmtId="0" fontId="22" fillId="0" borderId="0" xfId="0" applyFont="1" applyAlignment="1">
      <alignment horizontal="left" vertical="center"/>
    </xf>
    <xf numFmtId="4" fontId="3" fillId="0" borderId="0" xfId="0" applyNumberFormat="1" applyFont="1" applyAlignment="1">
      <alignment vertical="center"/>
    </xf>
    <xf numFmtId="164" fontId="3" fillId="0" borderId="0" xfId="0" applyNumberFormat="1" applyFont="1" applyAlignment="1">
      <alignment horizontal="right" vertical="center"/>
    </xf>
    <xf numFmtId="0" fontId="0" fillId="5" borderId="0" xfId="0" applyFill="1" applyAlignment="1">
      <alignment vertical="center"/>
    </xf>
    <xf numFmtId="0" fontId="6" fillId="5" borderId="6" xfId="0" applyFont="1" applyFill="1" applyBorder="1" applyAlignment="1">
      <alignment horizontal="left" vertical="center"/>
    </xf>
    <xf numFmtId="0" fontId="6" fillId="5" borderId="7" xfId="0" applyFont="1" applyFill="1" applyBorder="1" applyAlignment="1">
      <alignment horizontal="right" vertical="center"/>
    </xf>
    <xf numFmtId="0" fontId="6" fillId="5" borderId="7" xfId="0" applyFont="1" applyFill="1" applyBorder="1" applyAlignment="1">
      <alignment horizontal="center" vertical="center"/>
    </xf>
    <xf numFmtId="4" fontId="6" fillId="5" borderId="7" xfId="0" applyNumberFormat="1" applyFont="1" applyFill="1" applyBorder="1" applyAlignment="1">
      <alignment vertical="center"/>
    </xf>
    <xf numFmtId="0" fontId="0" fillId="5" borderId="8" xfId="0" applyFill="1" applyBorder="1" applyAlignment="1">
      <alignment vertical="center"/>
    </xf>
    <xf numFmtId="0" fontId="3" fillId="0" borderId="5" xfId="0" applyFont="1" applyBorder="1" applyAlignment="1">
      <alignment horizontal="center" vertical="center"/>
    </xf>
    <xf numFmtId="0" fontId="3" fillId="0" borderId="5" xfId="0" applyFont="1" applyBorder="1" applyAlignment="1">
      <alignment horizontal="right" vertical="center"/>
    </xf>
    <xf numFmtId="0" fontId="23" fillId="5" borderId="0" xfId="0" applyFont="1" applyFill="1" applyAlignment="1">
      <alignment horizontal="left" vertical="center"/>
    </xf>
    <xf numFmtId="0" fontId="23" fillId="5" borderId="0" xfId="0" applyFont="1" applyFill="1" applyAlignment="1">
      <alignment horizontal="right" vertical="center"/>
    </xf>
    <xf numFmtId="0" fontId="32" fillId="0" borderId="0" xfId="0" applyFont="1" applyAlignment="1">
      <alignment horizontal="left" vertical="center"/>
    </xf>
    <xf numFmtId="0" fontId="8" fillId="0" borderId="3" xfId="0" applyFont="1" applyBorder="1" applyAlignment="1">
      <alignment vertical="center"/>
    </xf>
    <xf numFmtId="0" fontId="8" fillId="0" borderId="20" xfId="0" applyFont="1" applyBorder="1" applyAlignment="1">
      <alignment horizontal="left" vertical="center"/>
    </xf>
    <xf numFmtId="0" fontId="8" fillId="0" borderId="20" xfId="0" applyFont="1" applyBorder="1" applyAlignment="1">
      <alignment vertical="center"/>
    </xf>
    <xf numFmtId="4" fontId="8" fillId="0" borderId="20" xfId="0" applyNumberFormat="1" applyFont="1" applyBorder="1" applyAlignment="1">
      <alignment vertical="center"/>
    </xf>
    <xf numFmtId="0" fontId="9" fillId="0" borderId="3" xfId="0" applyFont="1" applyBorder="1" applyAlignment="1">
      <alignment vertical="center"/>
    </xf>
    <xf numFmtId="0" fontId="9" fillId="0" borderId="20" xfId="0" applyFont="1" applyBorder="1" applyAlignment="1">
      <alignment horizontal="left" vertical="center"/>
    </xf>
    <xf numFmtId="0" fontId="9" fillId="0" borderId="20" xfId="0" applyFont="1" applyBorder="1" applyAlignment="1">
      <alignment vertical="center"/>
    </xf>
    <xf numFmtId="4" fontId="9" fillId="0" borderId="20" xfId="0" applyNumberFormat="1" applyFont="1" applyBorder="1" applyAlignment="1">
      <alignment vertical="center"/>
    </xf>
    <xf numFmtId="0" fontId="8" fillId="0" borderId="0" xfId="0" applyFont="1" applyAlignment="1">
      <alignment horizontal="left" vertical="center"/>
    </xf>
    <xf numFmtId="4" fontId="8" fillId="0" borderId="0" xfId="0" applyNumberFormat="1" applyFont="1"/>
    <xf numFmtId="0" fontId="0" fillId="0" borderId="3" xfId="0" applyBorder="1" applyAlignment="1">
      <alignment horizontal="center" vertical="center" wrapText="1"/>
    </xf>
    <xf numFmtId="0" fontId="23" fillId="5" borderId="16" xfId="0" applyFont="1" applyFill="1" applyBorder="1" applyAlignment="1">
      <alignment horizontal="center" vertical="center" wrapText="1"/>
    </xf>
    <xf numFmtId="0" fontId="23" fillId="5" borderId="17" xfId="0" applyFont="1" applyFill="1" applyBorder="1" applyAlignment="1">
      <alignment horizontal="center" vertical="center" wrapText="1"/>
    </xf>
    <xf numFmtId="0" fontId="23" fillId="5" borderId="18" xfId="0" applyFont="1" applyFill="1" applyBorder="1" applyAlignment="1">
      <alignment horizontal="center" vertical="center" wrapText="1"/>
    </xf>
    <xf numFmtId="0" fontId="23" fillId="5" borderId="0" xfId="0" applyFont="1" applyFill="1" applyAlignment="1">
      <alignment horizontal="center" vertical="center" wrapText="1"/>
    </xf>
    <xf numFmtId="4" fontId="25" fillId="0" borderId="0" xfId="0" applyNumberFormat="1" applyFont="1"/>
    <xf numFmtId="166" fontId="33" fillId="0" borderId="12" xfId="0" applyNumberFormat="1" applyFont="1" applyBorder="1"/>
    <xf numFmtId="166" fontId="33" fillId="0" borderId="13" xfId="0" applyNumberFormat="1" applyFont="1" applyBorder="1"/>
    <xf numFmtId="4" fontId="34" fillId="0" borderId="0" xfId="0" applyNumberFormat="1" applyFont="1" applyAlignment="1">
      <alignment vertical="center"/>
    </xf>
    <xf numFmtId="0" fontId="10" fillId="0" borderId="3" xfId="0" applyFont="1" applyBorder="1"/>
    <xf numFmtId="0" fontId="10" fillId="0" borderId="0" xfId="0" applyFont="1" applyAlignment="1">
      <alignment horizontal="left"/>
    </xf>
    <xf numFmtId="0" fontId="8" fillId="0" borderId="0" xfId="0" applyFont="1" applyAlignment="1">
      <alignment horizontal="left"/>
    </xf>
    <xf numFmtId="0" fontId="10" fillId="0" borderId="0" xfId="0" applyFont="1" applyProtection="1">
      <protection locked="0"/>
    </xf>
    <xf numFmtId="0" fontId="10" fillId="0" borderId="14" xfId="0" applyFont="1" applyBorder="1"/>
    <xf numFmtId="166" fontId="10" fillId="0" borderId="0" xfId="0" applyNumberFormat="1" applyFont="1"/>
    <xf numFmtId="166" fontId="10" fillId="0" borderId="15" xfId="0" applyNumberFormat="1" applyFont="1" applyBorder="1"/>
    <xf numFmtId="0" fontId="10" fillId="0" borderId="0" xfId="0" applyFont="1" applyAlignment="1">
      <alignment horizontal="center"/>
    </xf>
    <xf numFmtId="4" fontId="10" fillId="0" borderId="0" xfId="0" applyNumberFormat="1" applyFont="1" applyAlignment="1">
      <alignment vertical="center"/>
    </xf>
    <xf numFmtId="0" fontId="9" fillId="0" borderId="0" xfId="0" applyFont="1" applyAlignment="1">
      <alignment horizontal="left"/>
    </xf>
    <xf numFmtId="4" fontId="9" fillId="0" borderId="0" xfId="0" applyNumberFormat="1" applyFont="1"/>
    <xf numFmtId="0" fontId="0" fillId="0" borderId="3" xfId="0" applyBorder="1" applyAlignment="1" applyProtection="1">
      <alignment vertical="center"/>
      <protection locked="0"/>
    </xf>
    <xf numFmtId="0" fontId="23" fillId="0" borderId="22" xfId="0" applyFont="1" applyBorder="1" applyAlignment="1" applyProtection="1">
      <alignment horizontal="center" vertical="center"/>
      <protection locked="0"/>
    </xf>
    <xf numFmtId="49" fontId="23" fillId="0" borderId="22" xfId="0" applyNumberFormat="1" applyFont="1" applyBorder="1" applyAlignment="1" applyProtection="1">
      <alignment horizontal="left" vertical="center" wrapText="1"/>
      <protection locked="0"/>
    </xf>
    <xf numFmtId="0" fontId="23" fillId="0" borderId="22" xfId="0" applyFont="1" applyBorder="1" applyAlignment="1" applyProtection="1">
      <alignment horizontal="left" vertical="center" wrapText="1"/>
      <protection locked="0"/>
    </xf>
    <xf numFmtId="0" fontId="23" fillId="0" borderId="22" xfId="0" applyFont="1" applyBorder="1" applyAlignment="1" applyProtection="1">
      <alignment horizontal="center" vertical="center" wrapText="1"/>
      <protection locked="0"/>
    </xf>
    <xf numFmtId="167" fontId="23" fillId="3" borderId="22" xfId="0" applyNumberFormat="1" applyFont="1" applyFill="1" applyBorder="1" applyAlignment="1" applyProtection="1">
      <alignment vertical="center"/>
      <protection locked="0"/>
    </xf>
    <xf numFmtId="4" fontId="23" fillId="3" borderId="22" xfId="0" applyNumberFormat="1" applyFont="1" applyFill="1" applyBorder="1" applyAlignment="1" applyProtection="1">
      <alignment vertical="center"/>
      <protection locked="0"/>
    </xf>
    <xf numFmtId="4" fontId="23" fillId="0" borderId="22" xfId="0" applyNumberFormat="1" applyFont="1" applyBorder="1" applyAlignment="1" applyProtection="1">
      <alignment vertical="center"/>
      <protection locked="0"/>
    </xf>
    <xf numFmtId="0" fontId="0" fillId="0" borderId="22" xfId="0" applyBorder="1" applyAlignment="1" applyProtection="1">
      <alignment vertical="center"/>
      <protection locked="0"/>
    </xf>
    <xf numFmtId="0" fontId="24" fillId="3" borderId="14" xfId="0" applyFont="1" applyFill="1" applyBorder="1" applyAlignment="1" applyProtection="1">
      <alignment horizontal="left" vertical="center"/>
      <protection locked="0"/>
    </xf>
    <xf numFmtId="0" fontId="24" fillId="0" borderId="0" xfId="0" applyFont="1" applyAlignment="1">
      <alignment horizontal="center" vertical="center"/>
    </xf>
    <xf numFmtId="166" fontId="24" fillId="0" borderId="0" xfId="0" applyNumberFormat="1" applyFont="1" applyAlignment="1">
      <alignment vertical="center"/>
    </xf>
    <xf numFmtId="166" fontId="24" fillId="0" borderId="15" xfId="0" applyNumberFormat="1" applyFont="1" applyBorder="1" applyAlignment="1">
      <alignment vertical="center"/>
    </xf>
    <xf numFmtId="0" fontId="23" fillId="0" borderId="0" xfId="0" applyFont="1" applyAlignment="1">
      <alignment horizontal="left" vertical="center"/>
    </xf>
    <xf numFmtId="4" fontId="0" fillId="0" borderId="0" xfId="0" applyNumberFormat="1" applyAlignment="1">
      <alignment vertical="center"/>
    </xf>
    <xf numFmtId="0" fontId="11" fillId="0" borderId="3" xfId="0" applyFont="1" applyBorder="1" applyAlignment="1">
      <alignment vertical="center"/>
    </xf>
    <xf numFmtId="0" fontId="35" fillId="0" borderId="0" xfId="0" applyFont="1" applyAlignment="1">
      <alignment horizontal="left" vertical="center"/>
    </xf>
    <xf numFmtId="0" fontId="11" fillId="0" borderId="0" xfId="0" applyFont="1" applyAlignment="1">
      <alignment horizontal="left" vertical="center"/>
    </xf>
    <xf numFmtId="0" fontId="11" fillId="0" borderId="0" xfId="0" applyFont="1" applyAlignment="1">
      <alignment horizontal="left" vertical="center" wrapText="1"/>
    </xf>
    <xf numFmtId="167" fontId="11" fillId="0" borderId="0" xfId="0" applyNumberFormat="1" applyFont="1" applyAlignment="1">
      <alignment vertical="center"/>
    </xf>
    <xf numFmtId="0" fontId="11" fillId="0" borderId="0" xfId="0" applyFont="1" applyAlignment="1" applyProtection="1">
      <alignment vertical="center"/>
      <protection locked="0"/>
    </xf>
    <xf numFmtId="0" fontId="11" fillId="0" borderId="14" xfId="0" applyFont="1" applyBorder="1" applyAlignment="1">
      <alignment vertical="center"/>
    </xf>
    <xf numFmtId="0" fontId="11" fillId="0" borderId="15" xfId="0" applyFont="1" applyBorder="1" applyAlignment="1">
      <alignment vertical="center"/>
    </xf>
    <xf numFmtId="0" fontId="12" fillId="0" borderId="3" xfId="0" applyFont="1" applyBorder="1" applyAlignment="1">
      <alignment vertical="center"/>
    </xf>
    <xf numFmtId="0" fontId="12" fillId="0" borderId="0" xfId="0" applyFont="1" applyAlignment="1">
      <alignment horizontal="left" vertical="center"/>
    </xf>
    <xf numFmtId="0" fontId="12" fillId="0" borderId="0" xfId="0" applyFont="1" applyAlignment="1">
      <alignment horizontal="left" vertical="center" wrapText="1"/>
    </xf>
    <xf numFmtId="167" fontId="12" fillId="0" borderId="0" xfId="0" applyNumberFormat="1" applyFont="1" applyAlignment="1">
      <alignment vertical="center"/>
    </xf>
    <xf numFmtId="0" fontId="12" fillId="0" borderId="0" xfId="0" applyFont="1" applyAlignment="1" applyProtection="1">
      <alignment vertical="center"/>
      <protection locked="0"/>
    </xf>
    <xf numFmtId="0" fontId="12" fillId="0" borderId="14" xfId="0" applyFont="1" applyBorder="1" applyAlignment="1">
      <alignment vertical="center"/>
    </xf>
    <xf numFmtId="0" fontId="12" fillId="0" borderId="15" xfId="0" applyFont="1" applyBorder="1" applyAlignment="1">
      <alignment vertical="center"/>
    </xf>
    <xf numFmtId="0" fontId="36" fillId="0" borderId="22" xfId="0" applyFont="1" applyBorder="1" applyAlignment="1" applyProtection="1">
      <alignment horizontal="center" vertical="center"/>
      <protection locked="0"/>
    </xf>
    <xf numFmtId="49" fontId="36" fillId="0" borderId="22" xfId="0" applyNumberFormat="1" applyFont="1" applyBorder="1" applyAlignment="1" applyProtection="1">
      <alignment horizontal="left" vertical="center" wrapText="1"/>
      <protection locked="0"/>
    </xf>
    <xf numFmtId="0" fontId="36" fillId="0" borderId="22" xfId="0" applyFont="1" applyBorder="1" applyAlignment="1" applyProtection="1">
      <alignment horizontal="left" vertical="center" wrapText="1"/>
      <protection locked="0"/>
    </xf>
    <xf numFmtId="0" fontId="36" fillId="0" borderId="22" xfId="0" applyFont="1" applyBorder="1" applyAlignment="1" applyProtection="1">
      <alignment horizontal="center" vertical="center" wrapText="1"/>
      <protection locked="0"/>
    </xf>
    <xf numFmtId="167" fontId="36" fillId="3" borderId="22" xfId="0" applyNumberFormat="1" applyFont="1" applyFill="1" applyBorder="1" applyAlignment="1" applyProtection="1">
      <alignment vertical="center"/>
      <protection locked="0"/>
    </xf>
    <xf numFmtId="4" fontId="36" fillId="3" borderId="22" xfId="0" applyNumberFormat="1" applyFont="1" applyFill="1" applyBorder="1" applyAlignment="1" applyProtection="1">
      <alignment vertical="center"/>
      <protection locked="0"/>
    </xf>
    <xf numFmtId="4" fontId="36" fillId="0" borderId="22" xfId="0" applyNumberFormat="1" applyFont="1" applyBorder="1" applyAlignment="1" applyProtection="1">
      <alignment vertical="center"/>
      <protection locked="0"/>
    </xf>
    <xf numFmtId="0" fontId="37" fillId="0" borderId="22" xfId="0" applyFont="1" applyBorder="1" applyAlignment="1" applyProtection="1">
      <alignment vertical="center"/>
      <protection locked="0"/>
    </xf>
    <xf numFmtId="0" fontId="37" fillId="0" borderId="3" xfId="0" applyFont="1" applyBorder="1" applyAlignment="1">
      <alignment vertical="center"/>
    </xf>
    <xf numFmtId="0" fontId="36" fillId="3" borderId="14" xfId="0" applyFont="1" applyFill="1" applyBorder="1" applyAlignment="1" applyProtection="1">
      <alignment horizontal="left" vertical="center"/>
      <protection locked="0"/>
    </xf>
    <xf numFmtId="0" fontId="36" fillId="0" borderId="0" xfId="0" applyFont="1" applyAlignment="1">
      <alignment horizontal="center" vertical="center"/>
    </xf>
    <xf numFmtId="0" fontId="0" fillId="0" borderId="14" xfId="0" applyBorder="1" applyAlignment="1">
      <alignment vertical="center"/>
    </xf>
    <xf numFmtId="0" fontId="0" fillId="3" borderId="22" xfId="0" applyFill="1" applyBorder="1" applyAlignment="1" applyProtection="1">
      <alignment horizontal="center" vertical="center"/>
      <protection locked="0"/>
    </xf>
    <xf numFmtId="49" fontId="0" fillId="3" borderId="22" xfId="0" applyNumberFormat="1" applyFill="1" applyBorder="1" applyAlignment="1" applyProtection="1">
      <alignment horizontal="left" vertical="center" wrapText="1"/>
      <protection locked="0"/>
    </xf>
    <xf numFmtId="0" fontId="0" fillId="3" borderId="22" xfId="0" applyFill="1" applyBorder="1" applyAlignment="1" applyProtection="1">
      <alignment horizontal="left" vertical="center" wrapText="1"/>
      <protection locked="0"/>
    </xf>
    <xf numFmtId="0" fontId="0" fillId="3" borderId="22" xfId="0" applyFill="1" applyBorder="1" applyAlignment="1" applyProtection="1">
      <alignment horizontal="center" vertical="center" wrapText="1"/>
      <protection locked="0"/>
    </xf>
    <xf numFmtId="167" fontId="0" fillId="3" borderId="22" xfId="0" applyNumberFormat="1" applyFill="1" applyBorder="1" applyAlignment="1" applyProtection="1">
      <alignment vertical="center"/>
      <protection locked="0"/>
    </xf>
    <xf numFmtId="4" fontId="0" fillId="3" borderId="22" xfId="0" applyNumberFormat="1" applyFill="1" applyBorder="1" applyAlignment="1" applyProtection="1">
      <alignment vertical="center"/>
      <protection locked="0"/>
    </xf>
    <xf numFmtId="4" fontId="0" fillId="0" borderId="22" xfId="0" applyNumberFormat="1" applyBorder="1" applyAlignment="1">
      <alignment vertical="center"/>
    </xf>
    <xf numFmtId="0" fontId="0" fillId="0" borderId="22" xfId="0" applyBorder="1" applyAlignment="1">
      <alignment vertical="center"/>
    </xf>
    <xf numFmtId="0" fontId="22" fillId="3" borderId="22" xfId="0" applyFont="1" applyFill="1" applyBorder="1" applyAlignment="1" applyProtection="1">
      <alignment horizontal="left" vertical="center"/>
      <protection locked="0"/>
    </xf>
    <xf numFmtId="0" fontId="22" fillId="3" borderId="22" xfId="0" applyFont="1" applyFill="1" applyBorder="1" applyAlignment="1" applyProtection="1">
      <alignment horizontal="center" vertical="center"/>
      <protection locked="0"/>
    </xf>
    <xf numFmtId="0" fontId="0" fillId="0" borderId="20" xfId="0" applyBorder="1" applyAlignment="1">
      <alignment vertical="center"/>
    </xf>
    <xf numFmtId="0" fontId="0" fillId="0" borderId="21" xfId="0" applyBorder="1" applyAlignment="1">
      <alignment vertical="center"/>
    </xf>
    <xf numFmtId="0" fontId="2" fillId="0" borderId="0" xfId="2" applyFont="1" applyAlignment="1">
      <alignment vertical="top"/>
    </xf>
    <xf numFmtId="0" fontId="41" fillId="0" borderId="0" xfId="2" applyFont="1" applyAlignment="1">
      <alignment vertical="center" wrapText="1"/>
    </xf>
    <xf numFmtId="0" fontId="42" fillId="0" borderId="0" xfId="2" applyFont="1" applyAlignment="1">
      <alignment horizontal="justify" vertical="top"/>
    </xf>
    <xf numFmtId="0" fontId="42" fillId="6" borderId="23" xfId="2" applyFont="1" applyFill="1" applyBorder="1" applyAlignment="1">
      <alignment horizontal="justify" vertical="top"/>
    </xf>
    <xf numFmtId="0" fontId="41" fillId="7" borderId="23" xfId="2" applyFont="1" applyFill="1" applyBorder="1" applyAlignment="1">
      <alignment horizontal="center" vertical="top"/>
    </xf>
    <xf numFmtId="0" fontId="2" fillId="0" borderId="0" xfId="2" applyFont="1" applyAlignment="1">
      <alignment horizontal="center" vertical="top"/>
    </xf>
    <xf numFmtId="0" fontId="43" fillId="0" borderId="0" xfId="2" applyFont="1"/>
    <xf numFmtId="0" fontId="41" fillId="0" borderId="27" xfId="2" applyFont="1" applyBorder="1" applyAlignment="1">
      <alignment vertical="center" wrapText="1"/>
    </xf>
    <xf numFmtId="3" fontId="41" fillId="0" borderId="23" xfId="2" applyNumberFormat="1" applyFont="1" applyBorder="1" applyAlignment="1">
      <alignment vertical="center" wrapText="1"/>
    </xf>
    <xf numFmtId="0" fontId="41" fillId="0" borderId="23" xfId="2" applyFont="1" applyBorder="1" applyAlignment="1">
      <alignment vertical="center" wrapText="1"/>
    </xf>
    <xf numFmtId="0" fontId="41" fillId="0" borderId="28" xfId="2" applyFont="1" applyBorder="1" applyAlignment="1">
      <alignment vertical="center" wrapText="1"/>
    </xf>
    <xf numFmtId="0" fontId="45" fillId="0" borderId="23" xfId="2" applyFont="1" applyBorder="1" applyAlignment="1">
      <alignment vertical="center" wrapText="1"/>
    </xf>
    <xf numFmtId="0" fontId="2" fillId="0" borderId="0" xfId="2" applyFont="1" applyAlignment="1">
      <alignment vertical="top" wrapText="1"/>
    </xf>
    <xf numFmtId="0" fontId="46" fillId="0" borderId="23" xfId="2" applyFont="1" applyBorder="1" applyAlignment="1">
      <alignment vertical="center" wrapText="1"/>
    </xf>
    <xf numFmtId="0" fontId="47" fillId="0" borderId="23" xfId="2" applyFont="1" applyBorder="1" applyAlignment="1">
      <alignment vertical="center" wrapText="1"/>
    </xf>
    <xf numFmtId="0" fontId="48" fillId="0" borderId="23" xfId="2" applyFont="1" applyBorder="1" applyAlignment="1">
      <alignment vertical="center" wrapText="1"/>
    </xf>
    <xf numFmtId="0" fontId="48" fillId="0" borderId="23" xfId="2" applyFont="1" applyBorder="1" applyAlignment="1" applyProtection="1">
      <alignment vertical="center" wrapText="1"/>
      <protection hidden="1"/>
    </xf>
    <xf numFmtId="1" fontId="48" fillId="0" borderId="23" xfId="2" applyNumberFormat="1" applyFont="1" applyBorder="1" applyAlignment="1">
      <alignment vertical="center" wrapText="1"/>
    </xf>
    <xf numFmtId="0" fontId="48" fillId="8" borderId="23" xfId="2" applyFont="1" applyFill="1" applyBorder="1" applyAlignment="1">
      <alignment vertical="center" wrapText="1"/>
    </xf>
    <xf numFmtId="3" fontId="48" fillId="0" borderId="23" xfId="2" applyNumberFormat="1" applyFont="1" applyBorder="1" applyAlignment="1" applyProtection="1">
      <alignment vertical="center" wrapText="1"/>
      <protection locked="0"/>
    </xf>
    <xf numFmtId="49" fontId="48" fillId="0" borderId="23" xfId="2" applyNumberFormat="1" applyFont="1" applyBorder="1" applyAlignment="1" applyProtection="1">
      <alignment vertical="center" wrapText="1"/>
      <protection locked="0"/>
    </xf>
    <xf numFmtId="0" fontId="49" fillId="0" borderId="23" xfId="2" applyFont="1" applyBorder="1" applyAlignment="1">
      <alignment vertical="center" wrapText="1"/>
    </xf>
    <xf numFmtId="1" fontId="48" fillId="0" borderId="23" xfId="2" applyNumberFormat="1" applyFont="1" applyBorder="1" applyAlignment="1">
      <alignment vertical="center"/>
    </xf>
    <xf numFmtId="0" fontId="48" fillId="0" borderId="23" xfId="3" applyFont="1" applyBorder="1" applyAlignment="1">
      <alignment vertical="center" wrapText="1"/>
    </xf>
    <xf numFmtId="0" fontId="51" fillId="0" borderId="23" xfId="2" applyFont="1" applyBorder="1" applyAlignment="1">
      <alignment vertical="center" wrapText="1"/>
    </xf>
    <xf numFmtId="1" fontId="48" fillId="0" borderId="31" xfId="2" applyNumberFormat="1" applyFont="1" applyBorder="1" applyAlignment="1">
      <alignment vertical="center" wrapText="1"/>
    </xf>
    <xf numFmtId="0" fontId="48" fillId="0" borderId="28" xfId="2" applyFont="1" applyBorder="1" applyAlignment="1">
      <alignment vertical="center" wrapText="1"/>
    </xf>
    <xf numFmtId="0" fontId="52" fillId="0" borderId="23" xfId="2" applyFont="1" applyBorder="1" applyAlignment="1">
      <alignment vertical="center"/>
    </xf>
    <xf numFmtId="0" fontId="39" fillId="0" borderId="23" xfId="2" applyFont="1" applyBorder="1" applyAlignment="1">
      <alignment vertical="center" wrapText="1"/>
    </xf>
    <xf numFmtId="0" fontId="39" fillId="0" borderId="23" xfId="2" applyFont="1" applyBorder="1" applyAlignment="1">
      <alignment horizontal="center" vertical="center" wrapText="1"/>
    </xf>
    <xf numFmtId="0" fontId="47" fillId="0" borderId="23" xfId="2" applyFont="1" applyBorder="1" applyAlignment="1">
      <alignment horizontal="left" vertical="top" wrapText="1"/>
    </xf>
    <xf numFmtId="0" fontId="39" fillId="0" borderId="23" xfId="2" applyFont="1" applyBorder="1" applyAlignment="1">
      <alignment horizontal="left" vertical="top" wrapText="1"/>
    </xf>
    <xf numFmtId="0" fontId="39" fillId="7" borderId="32" xfId="2" applyFont="1" applyFill="1" applyBorder="1" applyAlignment="1">
      <alignment horizontal="center" vertical="center" wrapText="1"/>
    </xf>
    <xf numFmtId="0" fontId="39" fillId="7" borderId="23" xfId="2" applyFont="1" applyFill="1" applyBorder="1" applyAlignment="1">
      <alignment horizontal="center" vertical="center" wrapText="1"/>
    </xf>
    <xf numFmtId="0" fontId="2" fillId="0" borderId="0" xfId="2" applyFont="1" applyAlignment="1">
      <alignment horizontal="center" vertical="top" wrapText="1"/>
    </xf>
    <xf numFmtId="0" fontId="39" fillId="7" borderId="23" xfId="2" applyFont="1" applyFill="1" applyBorder="1" applyAlignment="1">
      <alignment horizontal="center" vertical="top" wrapText="1"/>
    </xf>
    <xf numFmtId="0" fontId="39" fillId="7" borderId="24" xfId="2" applyFont="1" applyFill="1" applyBorder="1" applyAlignment="1">
      <alignment horizontal="center" vertical="top" wrapText="1"/>
    </xf>
    <xf numFmtId="0" fontId="41" fillId="0" borderId="27" xfId="2" applyFont="1" applyBorder="1" applyAlignment="1">
      <alignment horizontal="center" vertical="center" wrapText="1"/>
    </xf>
    <xf numFmtId="3" fontId="41" fillId="0" borderId="23" xfId="2" applyNumberFormat="1" applyFont="1" applyBorder="1" applyAlignment="1">
      <alignment horizontal="right" vertical="top" wrapText="1"/>
    </xf>
    <xf numFmtId="0" fontId="41" fillId="0" borderId="23" xfId="2" applyFont="1" applyBorder="1" applyAlignment="1">
      <alignment horizontal="center" vertical="center" wrapText="1"/>
    </xf>
    <xf numFmtId="0" fontId="41" fillId="0" borderId="24" xfId="2" applyFont="1" applyBorder="1" applyAlignment="1">
      <alignment horizontal="center" vertical="center" wrapText="1"/>
    </xf>
    <xf numFmtId="0" fontId="41" fillId="0" borderId="28" xfId="2" applyFont="1" applyBorder="1" applyAlignment="1">
      <alignment horizontal="left" vertical="top" wrapText="1"/>
    </xf>
    <xf numFmtId="0" fontId="41" fillId="0" borderId="28" xfId="2" applyFont="1" applyBorder="1" applyAlignment="1">
      <alignment horizontal="center" vertical="top" wrapText="1"/>
    </xf>
    <xf numFmtId="0" fontId="48" fillId="0" borderId="27" xfId="2" applyFont="1" applyBorder="1" applyAlignment="1">
      <alignment horizontal="left" vertical="center"/>
    </xf>
    <xf numFmtId="0" fontId="53" fillId="0" borderId="27" xfId="2" applyFont="1" applyBorder="1" applyAlignment="1">
      <alignment horizontal="left" vertical="center"/>
    </xf>
    <xf numFmtId="0" fontId="41" fillId="0" borderId="23" xfId="2" applyFont="1" applyBorder="1" applyAlignment="1">
      <alignment horizontal="left" vertical="top" wrapText="1"/>
    </xf>
    <xf numFmtId="0" fontId="53" fillId="0" borderId="23" xfId="2" applyFont="1" applyBorder="1" applyAlignment="1">
      <alignment horizontal="left" vertical="center"/>
    </xf>
    <xf numFmtId="0" fontId="54" fillId="0" borderId="23" xfId="2" applyFont="1" applyBorder="1" applyAlignment="1">
      <alignment horizontal="center" vertical="center"/>
    </xf>
    <xf numFmtId="0" fontId="55" fillId="0" borderId="28" xfId="2" applyFont="1" applyBorder="1" applyAlignment="1">
      <alignment vertical="top" wrapText="1"/>
    </xf>
    <xf numFmtId="0" fontId="39" fillId="7" borderId="32" xfId="2" applyFont="1" applyFill="1" applyBorder="1" applyAlignment="1">
      <alignment horizontal="left" vertical="top" wrapText="1"/>
    </xf>
    <xf numFmtId="0" fontId="56" fillId="7" borderId="24" xfId="0" applyFont="1" applyFill="1" applyBorder="1" applyAlignment="1">
      <alignment horizontal="center" vertical="top" wrapText="1"/>
    </xf>
    <xf numFmtId="0" fontId="48" fillId="0" borderId="23" xfId="0" applyFont="1" applyBorder="1" applyAlignment="1">
      <alignment vertical="center" wrapText="1"/>
    </xf>
    <xf numFmtId="0" fontId="48" fillId="0" borderId="23" xfId="0" applyFont="1" applyBorder="1" applyAlignment="1" applyProtection="1">
      <alignment vertical="center" wrapText="1"/>
      <protection hidden="1"/>
    </xf>
    <xf numFmtId="0" fontId="46" fillId="0" borderId="23" xfId="0" applyFont="1" applyBorder="1" applyAlignment="1">
      <alignment vertical="center" wrapText="1"/>
    </xf>
    <xf numFmtId="0" fontId="44" fillId="0" borderId="33" xfId="2" applyFont="1" applyBorder="1" applyAlignment="1">
      <alignment vertical="center"/>
    </xf>
    <xf numFmtId="0" fontId="44" fillId="0" borderId="23" xfId="2" applyFont="1" applyBorder="1" applyAlignment="1">
      <alignment vertical="center"/>
    </xf>
    <xf numFmtId="0" fontId="41" fillId="0" borderId="34" xfId="2" applyFont="1" applyBorder="1" applyAlignment="1">
      <alignment vertical="center" wrapText="1"/>
    </xf>
    <xf numFmtId="0" fontId="47" fillId="0" borderId="24" xfId="2" applyFont="1" applyBorder="1" applyAlignment="1">
      <alignment horizontal="left" vertical="top" wrapText="1"/>
    </xf>
    <xf numFmtId="0" fontId="56" fillId="7" borderId="23" xfId="0" applyFont="1" applyFill="1" applyBorder="1" applyAlignment="1">
      <alignment horizontal="center" vertical="center" wrapText="1"/>
    </xf>
    <xf numFmtId="0" fontId="41" fillId="0" borderId="24" xfId="0" applyFont="1" applyBorder="1" applyAlignment="1">
      <alignment horizontal="left" vertical="top" wrapText="1"/>
    </xf>
    <xf numFmtId="0" fontId="1" fillId="0" borderId="24" xfId="0" applyFont="1" applyBorder="1" applyAlignment="1">
      <alignment horizontal="left" vertical="top" wrapText="1"/>
    </xf>
    <xf numFmtId="0" fontId="57" fillId="0" borderId="23" xfId="0" applyFont="1" applyBorder="1" applyAlignment="1">
      <alignment vertical="center" wrapText="1"/>
    </xf>
    <xf numFmtId="0" fontId="57" fillId="0" borderId="27" xfId="0" applyFont="1" applyBorder="1" applyAlignment="1">
      <alignment vertical="center" wrapText="1"/>
    </xf>
    <xf numFmtId="0" fontId="39" fillId="7" borderId="26" xfId="2" applyFont="1" applyFill="1" applyBorder="1" applyAlignment="1">
      <alignment horizontal="center" vertical="top"/>
    </xf>
    <xf numFmtId="0" fontId="39" fillId="7" borderId="25" xfId="2" applyFont="1" applyFill="1" applyBorder="1" applyAlignment="1">
      <alignment horizontal="center" vertical="top"/>
    </xf>
    <xf numFmtId="0" fontId="39" fillId="7" borderId="24" xfId="2" applyFont="1" applyFill="1" applyBorder="1" applyAlignment="1">
      <alignment horizontal="center" vertical="top"/>
    </xf>
    <xf numFmtId="0" fontId="41" fillId="0" borderId="0" xfId="2" applyFont="1" applyAlignment="1">
      <alignment horizontal="left" vertical="center" wrapText="1"/>
    </xf>
    <xf numFmtId="0" fontId="39" fillId="7" borderId="32" xfId="2" applyFont="1" applyFill="1" applyBorder="1" applyAlignment="1">
      <alignment horizontal="left" vertical="top" wrapText="1"/>
    </xf>
    <xf numFmtId="0" fontId="39" fillId="7" borderId="32" xfId="2" applyFont="1" applyFill="1" applyBorder="1" applyAlignment="1">
      <alignment horizontal="center" vertical="center" wrapText="1"/>
    </xf>
    <xf numFmtId="0" fontId="39" fillId="7" borderId="29" xfId="2" applyFont="1" applyFill="1" applyBorder="1" applyAlignment="1">
      <alignment horizontal="center" vertical="center" wrapText="1"/>
    </xf>
    <xf numFmtId="0" fontId="39" fillId="7" borderId="27" xfId="2" applyFont="1" applyFill="1" applyBorder="1" applyAlignment="1">
      <alignment horizontal="center" vertical="center" wrapText="1"/>
    </xf>
    <xf numFmtId="0" fontId="21" fillId="0" borderId="11" xfId="0" applyFont="1" applyBorder="1" applyAlignment="1">
      <alignment horizontal="center" vertical="center"/>
    </xf>
    <xf numFmtId="0" fontId="21" fillId="0" borderId="12" xfId="0" applyFont="1" applyBorder="1" applyAlignment="1">
      <alignment horizontal="left" vertical="center"/>
    </xf>
    <xf numFmtId="0" fontId="22" fillId="0" borderId="14" xfId="0" applyFont="1" applyBorder="1" applyAlignment="1">
      <alignment horizontal="left" vertical="center"/>
    </xf>
    <xf numFmtId="0" fontId="22" fillId="0" borderId="0" xfId="0" applyFont="1" applyAlignment="1">
      <alignment horizontal="left" vertical="center"/>
    </xf>
    <xf numFmtId="0" fontId="4" fillId="0" borderId="0" xfId="0" applyFont="1" applyAlignment="1">
      <alignment vertical="center" wrapText="1"/>
    </xf>
    <xf numFmtId="0" fontId="4" fillId="0" borderId="0" xfId="0" applyFont="1" applyAlignment="1">
      <alignment vertical="center"/>
    </xf>
    <xf numFmtId="0" fontId="28" fillId="0" borderId="0" xfId="0" applyFont="1" applyAlignment="1">
      <alignment horizontal="left" vertical="center" wrapText="1"/>
    </xf>
    <xf numFmtId="4" fontId="29" fillId="0" borderId="0" xfId="0" applyNumberFormat="1" applyFont="1" applyAlignment="1">
      <alignment vertical="center"/>
    </xf>
    <xf numFmtId="0" fontId="29" fillId="0" borderId="0" xfId="0" applyFont="1" applyAlignment="1">
      <alignment vertical="center"/>
    </xf>
    <xf numFmtId="0" fontId="23" fillId="5" borderId="6" xfId="0" applyFont="1" applyFill="1" applyBorder="1" applyAlignment="1">
      <alignment horizontal="center" vertical="center"/>
    </xf>
    <xf numFmtId="0" fontId="23" fillId="5" borderId="7" xfId="0" applyFont="1" applyFill="1" applyBorder="1" applyAlignment="1">
      <alignment horizontal="left" vertical="center"/>
    </xf>
    <xf numFmtId="0" fontId="23" fillId="5" borderId="7" xfId="0" applyFont="1" applyFill="1" applyBorder="1" applyAlignment="1">
      <alignment horizontal="right" vertical="center"/>
    </xf>
    <xf numFmtId="0" fontId="23" fillId="5" borderId="7" xfId="0" applyFont="1" applyFill="1" applyBorder="1" applyAlignment="1">
      <alignment horizontal="center" vertical="center"/>
    </xf>
    <xf numFmtId="4" fontId="25" fillId="0" borderId="0" xfId="0" applyNumberFormat="1" applyFont="1" applyAlignment="1">
      <alignment horizontal="right" vertical="center"/>
    </xf>
    <xf numFmtId="4" fontId="25" fillId="0" borderId="0" xfId="0" applyNumberFormat="1" applyFont="1" applyAlignment="1">
      <alignment vertical="center"/>
    </xf>
    <xf numFmtId="4" fontId="19" fillId="0" borderId="0" xfId="0" applyNumberFormat="1" applyFont="1" applyAlignment="1">
      <alignment vertical="center"/>
    </xf>
    <xf numFmtId="0" fontId="3" fillId="0" borderId="0" xfId="0" applyFont="1" applyAlignment="1">
      <alignment vertical="center"/>
    </xf>
    <xf numFmtId="164" fontId="3" fillId="0" borderId="0" xfId="0" applyNumberFormat="1" applyFont="1" applyAlignment="1">
      <alignment horizontal="left" vertical="center"/>
    </xf>
    <xf numFmtId="0" fontId="23" fillId="5" borderId="8" xfId="0" applyFont="1" applyFill="1" applyBorder="1" applyAlignment="1">
      <alignment horizontal="left" vertical="center"/>
    </xf>
    <xf numFmtId="0" fontId="5" fillId="0" borderId="0" xfId="0" applyFont="1" applyAlignment="1">
      <alignment horizontal="left" vertical="center" wrapText="1"/>
    </xf>
    <xf numFmtId="0" fontId="5" fillId="0" borderId="0" xfId="0" applyFont="1" applyAlignment="1">
      <alignment vertical="center"/>
    </xf>
    <xf numFmtId="165" fontId="4" fillId="0" borderId="0" xfId="0" applyNumberFormat="1" applyFont="1" applyAlignment="1">
      <alignment horizontal="left" vertical="center"/>
    </xf>
    <xf numFmtId="4" fontId="18" fillId="0" borderId="5" xfId="0" applyNumberFormat="1" applyFont="1" applyBorder="1" applyAlignment="1">
      <alignment vertical="center"/>
    </xf>
    <xf numFmtId="0" fontId="0" fillId="0" borderId="5" xfId="0" applyBorder="1" applyAlignment="1">
      <alignment vertical="center"/>
    </xf>
    <xf numFmtId="0" fontId="3" fillId="0" borderId="0" xfId="0" applyFont="1" applyAlignment="1">
      <alignment horizontal="right" vertical="center"/>
    </xf>
    <xf numFmtId="0" fontId="14" fillId="2" borderId="0" xfId="0" applyFont="1" applyFill="1" applyAlignment="1">
      <alignment horizontal="center" vertical="center"/>
    </xf>
    <xf numFmtId="4" fontId="6" fillId="4" borderId="7" xfId="0" applyNumberFormat="1" applyFont="1" applyFill="1" applyBorder="1" applyAlignment="1">
      <alignment vertical="center"/>
    </xf>
    <xf numFmtId="0" fontId="0" fillId="4" borderId="7" xfId="0" applyFill="1" applyBorder="1" applyAlignment="1">
      <alignment vertical="center"/>
    </xf>
    <xf numFmtId="0" fontId="0" fillId="4" borderId="8" xfId="0" applyFill="1" applyBorder="1" applyAlignment="1">
      <alignment vertical="center"/>
    </xf>
    <xf numFmtId="0" fontId="6" fillId="4" borderId="7" xfId="0" applyFont="1" applyFill="1" applyBorder="1" applyAlignment="1">
      <alignment horizontal="left" vertical="center"/>
    </xf>
    <xf numFmtId="0" fontId="17" fillId="0" borderId="0" xfId="0" applyFont="1" applyAlignment="1">
      <alignment horizontal="left" vertical="top" wrapText="1"/>
    </xf>
    <xf numFmtId="0" fontId="17" fillId="0" borderId="0" xfId="0" applyFont="1" applyAlignment="1">
      <alignment horizontal="left" vertical="center"/>
    </xf>
    <xf numFmtId="0" fontId="19"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top" wrapText="1"/>
    </xf>
    <xf numFmtId="49" fontId="4" fillId="3" borderId="0" xfId="0" applyNumberFormat="1" applyFont="1" applyFill="1" applyAlignment="1" applyProtection="1">
      <alignment horizontal="left" vertical="center"/>
      <protection locked="0"/>
    </xf>
    <xf numFmtId="49" fontId="4" fillId="0" borderId="0" xfId="0" applyNumberFormat="1" applyFont="1" applyAlignment="1">
      <alignment horizontal="left" vertical="center"/>
    </xf>
    <xf numFmtId="0" fontId="4" fillId="0" borderId="0" xfId="0" applyFont="1" applyAlignment="1">
      <alignment horizontal="left" vertical="center" wrapText="1"/>
    </xf>
    <xf numFmtId="0" fontId="0" fillId="0" borderId="0" xfId="0" applyAlignment="1">
      <alignment vertical="center"/>
    </xf>
    <xf numFmtId="0" fontId="3" fillId="0" borderId="0" xfId="0" applyFont="1" applyAlignment="1">
      <alignment horizontal="left" vertical="center" wrapText="1"/>
    </xf>
    <xf numFmtId="0" fontId="3" fillId="0" borderId="0" xfId="0" applyFont="1" applyAlignment="1">
      <alignment horizontal="left" vertical="center"/>
    </xf>
    <xf numFmtId="0" fontId="4" fillId="3" borderId="0" xfId="0" applyFont="1" applyFill="1" applyAlignment="1" applyProtection="1">
      <alignment horizontal="left" vertical="center"/>
      <protection locked="0"/>
    </xf>
    <xf numFmtId="0" fontId="1" fillId="0" borderId="0" xfId="2" applyFont="1" applyAlignment="1">
      <alignment vertical="top"/>
    </xf>
    <xf numFmtId="0" fontId="1" fillId="7" borderId="23" xfId="2" applyFont="1" applyFill="1" applyBorder="1" applyAlignment="1">
      <alignment horizontal="center" vertical="top"/>
    </xf>
    <xf numFmtId="0" fontId="1" fillId="0" borderId="23" xfId="2" applyFont="1" applyBorder="1" applyAlignment="1">
      <alignment horizontal="left" vertical="top" wrapText="1"/>
    </xf>
    <xf numFmtId="3" fontId="1" fillId="0" borderId="23" xfId="2" applyNumberFormat="1" applyFont="1" applyBorder="1" applyAlignment="1">
      <alignment vertical="top"/>
    </xf>
    <xf numFmtId="0" fontId="1" fillId="0" borderId="23" xfId="2" applyFont="1" applyBorder="1" applyAlignment="1">
      <alignment vertical="top"/>
    </xf>
    <xf numFmtId="0" fontId="1" fillId="6" borderId="23" xfId="2" applyFont="1" applyFill="1" applyBorder="1" applyAlignment="1">
      <alignment vertical="top"/>
    </xf>
    <xf numFmtId="0" fontId="1" fillId="0" borderId="0" xfId="2" applyFont="1" applyAlignment="1">
      <alignment horizontal="center" vertical="top" wrapText="1"/>
    </xf>
    <xf numFmtId="0" fontId="1" fillId="0" borderId="0" xfId="2" applyFont="1" applyAlignment="1">
      <alignment vertical="top" wrapText="1"/>
    </xf>
    <xf numFmtId="0" fontId="1" fillId="0" borderId="23" xfId="2" applyFont="1" applyBorder="1" applyAlignment="1">
      <alignment vertical="center" wrapText="1"/>
    </xf>
    <xf numFmtId="0" fontId="1" fillId="0" borderId="23" xfId="0" applyFont="1" applyBorder="1" applyAlignment="1">
      <alignment vertical="center" wrapText="1"/>
    </xf>
    <xf numFmtId="3" fontId="1" fillId="0" borderId="23" xfId="2" applyNumberFormat="1" applyFont="1" applyBorder="1" applyAlignment="1">
      <alignment vertical="center" wrapText="1"/>
    </xf>
    <xf numFmtId="1" fontId="1" fillId="0" borderId="23" xfId="2" applyNumberFormat="1" applyFont="1" applyBorder="1" applyAlignment="1">
      <alignment vertical="center" wrapText="1"/>
    </xf>
    <xf numFmtId="0" fontId="1" fillId="0" borderId="30" xfId="2" applyFont="1" applyBorder="1" applyAlignment="1">
      <alignment vertical="center" wrapText="1"/>
    </xf>
    <xf numFmtId="3" fontId="1" fillId="0" borderId="30" xfId="2" applyNumberFormat="1" applyFont="1" applyBorder="1" applyAlignment="1">
      <alignment vertical="center" wrapText="1"/>
    </xf>
    <xf numFmtId="1" fontId="1" fillId="0" borderId="31" xfId="0" applyNumberFormat="1" applyFont="1" applyBorder="1" applyAlignment="1">
      <alignment vertical="center" wrapText="1"/>
    </xf>
    <xf numFmtId="0" fontId="1" fillId="0" borderId="29" xfId="2" applyFont="1" applyBorder="1" applyAlignment="1">
      <alignment vertical="center" wrapText="1"/>
    </xf>
    <xf numFmtId="0" fontId="1" fillId="0" borderId="23" xfId="3" applyFont="1" applyBorder="1" applyAlignment="1">
      <alignment vertical="center" wrapText="1"/>
    </xf>
    <xf numFmtId="49" fontId="1" fillId="0" borderId="23" xfId="0" applyNumberFormat="1" applyFont="1" applyBorder="1" applyAlignment="1" applyProtection="1">
      <alignment vertical="center" wrapText="1"/>
      <protection locked="0"/>
    </xf>
    <xf numFmtId="0" fontId="1" fillId="6" borderId="27" xfId="2" applyFont="1" applyFill="1" applyBorder="1" applyAlignment="1">
      <alignment vertical="center"/>
    </xf>
    <xf numFmtId="0" fontId="1" fillId="6" borderId="23" xfId="2" applyFont="1" applyFill="1" applyBorder="1" applyAlignment="1">
      <alignment vertical="center"/>
    </xf>
    <xf numFmtId="3" fontId="1" fillId="6" borderId="23" xfId="2" applyNumberFormat="1" applyFont="1" applyFill="1" applyBorder="1" applyAlignment="1">
      <alignment vertical="center"/>
    </xf>
    <xf numFmtId="0" fontId="1" fillId="0" borderId="0" xfId="2" applyFont="1" applyAlignment="1">
      <alignment horizontal="center" vertical="top"/>
    </xf>
    <xf numFmtId="0" fontId="1" fillId="6" borderId="27" xfId="2" applyFont="1" applyFill="1" applyBorder="1" applyAlignment="1">
      <alignment vertical="top"/>
    </xf>
    <xf numFmtId="0" fontId="1" fillId="6" borderId="23" xfId="2" applyFont="1" applyFill="1" applyBorder="1" applyAlignment="1">
      <alignment horizontal="right" vertical="top"/>
    </xf>
    <xf numFmtId="3" fontId="1" fillId="6" borderId="23" xfId="2" applyNumberFormat="1" applyFont="1" applyFill="1" applyBorder="1" applyAlignment="1">
      <alignment horizontal="right" vertical="top"/>
    </xf>
    <xf numFmtId="0" fontId="1" fillId="6" borderId="23" xfId="2" applyFont="1" applyFill="1" applyBorder="1" applyAlignment="1">
      <alignment horizontal="center" vertical="top"/>
    </xf>
    <xf numFmtId="0" fontId="0" fillId="0" borderId="0" xfId="0" applyAlignment="1"/>
  </cellXfs>
  <cellStyles count="4">
    <cellStyle name="Hypertextový odkaz" xfId="1" builtinId="8"/>
    <cellStyle name="Normální" xfId="0" builtinId="0" customBuiltin="1"/>
    <cellStyle name="Normální 2" xfId="2" xr:uid="{FE6D515F-8F4A-4D4D-BABA-DDF3E333F0B0}"/>
    <cellStyle name="normální_AS-TP1-HTU-BQ-040504" xfId="3" xr:uid="{E08DA6A8-9173-4927-BCAF-46CF2F1AD605}"/>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A16EC-4E86-4621-8398-4BD371F7983B}">
  <sheetPr>
    <pageSetUpPr fitToPage="1"/>
  </sheetPr>
  <dimension ref="A1:F12"/>
  <sheetViews>
    <sheetView view="pageBreakPreview" zoomScaleNormal="100" zoomScaleSheetLayoutView="100" workbookViewId="0">
      <selection activeCell="K43" sqref="K43"/>
    </sheetView>
  </sheetViews>
  <sheetFormatPr defaultColWidth="24.33203125" defaultRowHeight="14.45"/>
  <cols>
    <col min="1" max="1" width="15.5" style="186" customWidth="1"/>
    <col min="2" max="2" width="58.1640625" style="186" bestFit="1" customWidth="1"/>
    <col min="3" max="4" width="24.33203125" style="186"/>
    <col min="5" max="5" width="19.5" style="186" customWidth="1"/>
    <col min="6" max="16384" width="24.33203125" style="186"/>
  </cols>
  <sheetData>
    <row r="1" spans="1:6">
      <c r="A1" s="249" t="s">
        <v>0</v>
      </c>
      <c r="B1" s="250"/>
      <c r="C1" s="250"/>
      <c r="D1" s="250"/>
      <c r="E1" s="251"/>
      <c r="F1" s="299"/>
    </row>
    <row r="2" spans="1:6">
      <c r="A2" s="300" t="s">
        <v>1</v>
      </c>
      <c r="B2" s="190" t="s">
        <v>2</v>
      </c>
      <c r="C2" s="300" t="s">
        <v>3</v>
      </c>
      <c r="D2" s="300" t="s">
        <v>4</v>
      </c>
      <c r="E2" s="300" t="s">
        <v>5</v>
      </c>
      <c r="F2" s="299"/>
    </row>
    <row r="3" spans="1:6">
      <c r="A3" s="301" t="s">
        <v>6</v>
      </c>
      <c r="B3" s="301" t="s">
        <v>7</v>
      </c>
      <c r="C3" s="302">
        <f>'PS 110.1'!F118</f>
        <v>0</v>
      </c>
      <c r="D3" s="302">
        <f>'PS 110.1'!G118</f>
        <v>0</v>
      </c>
      <c r="E3" s="302">
        <f>'PS 110.1'!H118</f>
        <v>0</v>
      </c>
      <c r="F3" s="299"/>
    </row>
    <row r="4" spans="1:6">
      <c r="A4" s="301" t="s">
        <v>8</v>
      </c>
      <c r="B4" s="301" t="s">
        <v>9</v>
      </c>
      <c r="C4" s="302">
        <f>'PS 110.2'!F47</f>
        <v>0</v>
      </c>
      <c r="D4" s="302">
        <f>'PS 110.2'!G47</f>
        <v>0</v>
      </c>
      <c r="E4" s="302">
        <f>'PS 110.2'!H47</f>
        <v>0</v>
      </c>
      <c r="F4" s="299"/>
    </row>
    <row r="5" spans="1:6">
      <c r="A5" s="301" t="s">
        <v>10</v>
      </c>
      <c r="B5" s="301" t="s">
        <v>11</v>
      </c>
      <c r="C5" s="303">
        <v>0</v>
      </c>
      <c r="D5" s="303">
        <v>0</v>
      </c>
      <c r="E5" s="303">
        <v>0</v>
      </c>
      <c r="F5" s="299"/>
    </row>
    <row r="6" spans="1:6">
      <c r="A6" s="189"/>
      <c r="B6" s="304" t="s">
        <v>12</v>
      </c>
      <c r="C6" s="304">
        <f>SUM(C3:C5)</f>
        <v>0</v>
      </c>
      <c r="D6" s="304">
        <f>SUM(D3:D5)</f>
        <v>0</v>
      </c>
      <c r="E6" s="304">
        <f>SUM(E3:E5)</f>
        <v>0</v>
      </c>
      <c r="F6" s="299"/>
    </row>
    <row r="7" spans="1:6" ht="15" customHeight="1">
      <c r="A7" s="188"/>
      <c r="B7" s="299"/>
      <c r="C7" s="299"/>
      <c r="D7" s="299"/>
      <c r="E7" s="299"/>
      <c r="F7" s="299"/>
    </row>
    <row r="8" spans="1:6">
      <c r="A8" s="252" t="s">
        <v>13</v>
      </c>
      <c r="B8" s="252"/>
      <c r="C8" s="252"/>
      <c r="D8" s="252"/>
      <c r="E8" s="252"/>
      <c r="F8" s="187"/>
    </row>
    <row r="9" spans="1:6">
      <c r="A9" s="252"/>
      <c r="B9" s="252"/>
      <c r="C9" s="252"/>
      <c r="D9" s="252"/>
      <c r="E9" s="252"/>
      <c r="F9" s="187"/>
    </row>
    <row r="10" spans="1:6">
      <c r="A10" s="252"/>
      <c r="B10" s="252"/>
      <c r="C10" s="252"/>
      <c r="D10" s="252"/>
      <c r="E10" s="252"/>
      <c r="F10" s="187"/>
    </row>
    <row r="11" spans="1:6">
      <c r="A11" s="252"/>
      <c r="B11" s="252"/>
      <c r="C11" s="252"/>
      <c r="D11" s="252"/>
      <c r="E11" s="252"/>
      <c r="F11" s="187"/>
    </row>
    <row r="12" spans="1:6">
      <c r="A12" s="252"/>
      <c r="B12" s="252"/>
      <c r="C12" s="252"/>
      <c r="D12" s="252"/>
      <c r="E12" s="252"/>
      <c r="F12" s="299"/>
    </row>
  </sheetData>
  <mergeCells count="2">
    <mergeCell ref="A1:E1"/>
    <mergeCell ref="A8:E12"/>
  </mergeCells>
  <pageMargins left="0.98425196850393704" right="0.98425196850393704" top="1.5748031496062993" bottom="0.98425196850393704" header="0.51181102362204722" footer="0.51181102362204722"/>
  <pageSetup paperSize="9" fitToWidth="0" orientation="landscape" r:id="rId1"/>
  <headerFooter>
    <oddHeader xml:space="preserve">&amp;L&amp;"Arial Narrow,Obyčejné"&amp;9&amp;K09+000Modernizace teplárny Mladá Boleslav&amp;K01+000
ZADÁVACÍ DOKUMENTACE PRO VÝBĚR ZHOTOVITELE
Cenové tabulky
OB 07 SHZ&amp;R&amp;"Arial Narrow,Obyčejné"&amp;9Strana: &amp;P / &amp;N
Datum: 01/2024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BM177"/>
  <sheetViews>
    <sheetView showGridLines="0" view="pageBreakPreview" topLeftCell="A143" zoomScaleNormal="100" zoomScaleSheetLayoutView="100" workbookViewId="0">
      <selection activeCell="W21" sqref="W21"/>
    </sheetView>
  </sheetViews>
  <sheetFormatPr defaultRowHeight="10.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82" t="s">
        <v>327</v>
      </c>
      <c r="M2" s="325"/>
      <c r="N2" s="325"/>
      <c r="O2" s="325"/>
      <c r="P2" s="325"/>
      <c r="Q2" s="325"/>
      <c r="R2" s="325"/>
      <c r="S2" s="325"/>
      <c r="T2" s="325"/>
      <c r="U2" s="325"/>
      <c r="V2" s="325"/>
      <c r="AT2" s="15" t="s">
        <v>420</v>
      </c>
    </row>
    <row r="3" spans="2:46" ht="6.95" customHeight="1">
      <c r="B3" s="16"/>
      <c r="C3" s="17"/>
      <c r="D3" s="17"/>
      <c r="E3" s="17"/>
      <c r="F3" s="17"/>
      <c r="G3" s="17"/>
      <c r="H3" s="17"/>
      <c r="I3" s="17"/>
      <c r="J3" s="17"/>
      <c r="K3" s="17"/>
      <c r="L3" s="18"/>
      <c r="AT3" s="15" t="s">
        <v>405</v>
      </c>
    </row>
    <row r="4" spans="2:46" ht="24.95" customHeight="1">
      <c r="B4" s="18"/>
      <c r="D4" s="19" t="s">
        <v>421</v>
      </c>
      <c r="L4" s="18"/>
      <c r="M4" s="85" t="s">
        <v>332</v>
      </c>
      <c r="AT4" s="15" t="s">
        <v>325</v>
      </c>
    </row>
    <row r="5" spans="2:46" ht="6.95" customHeight="1">
      <c r="B5" s="18"/>
      <c r="L5" s="18"/>
    </row>
    <row r="6" spans="2:46" ht="12" customHeight="1">
      <c r="B6" s="18"/>
      <c r="D6" s="25" t="s">
        <v>338</v>
      </c>
      <c r="L6" s="18"/>
    </row>
    <row r="7" spans="2:46" ht="16.5" customHeight="1">
      <c r="B7" s="18"/>
      <c r="E7" s="296" t="str">
        <f>'Rekapitulace stavby'!K6</f>
        <v>SHZ</v>
      </c>
      <c r="F7" s="297"/>
      <c r="G7" s="297"/>
      <c r="H7" s="297"/>
      <c r="L7" s="18"/>
    </row>
    <row r="8" spans="2:46" s="1" customFormat="1" ht="12" customHeight="1">
      <c r="B8" s="30"/>
      <c r="D8" s="25" t="s">
        <v>422</v>
      </c>
      <c r="L8" s="30"/>
    </row>
    <row r="9" spans="2:46" s="1" customFormat="1" ht="16.5" customHeight="1">
      <c r="B9" s="30"/>
      <c r="E9" s="276" t="s">
        <v>690</v>
      </c>
      <c r="F9" s="295"/>
      <c r="G9" s="295"/>
      <c r="H9" s="295"/>
      <c r="L9" s="30"/>
    </row>
    <row r="10" spans="2:46" s="1" customFormat="1">
      <c r="B10" s="30"/>
      <c r="L10" s="30"/>
    </row>
    <row r="11" spans="2:46" s="1" customFormat="1" ht="12" customHeight="1">
      <c r="B11" s="30"/>
      <c r="D11" s="25" t="s">
        <v>340</v>
      </c>
      <c r="F11" s="23" t="s">
        <v>323</v>
      </c>
      <c r="I11" s="25" t="s">
        <v>341</v>
      </c>
      <c r="J11" s="23" t="s">
        <v>323</v>
      </c>
      <c r="L11" s="30"/>
    </row>
    <row r="12" spans="2:46" s="1" customFormat="1" ht="12" customHeight="1">
      <c r="B12" s="30"/>
      <c r="D12" s="25" t="s">
        <v>342</v>
      </c>
      <c r="F12" s="23" t="s">
        <v>343</v>
      </c>
      <c r="I12" s="25" t="s">
        <v>344</v>
      </c>
      <c r="J12" s="50" t="str">
        <f>'Rekapitulace stavby'!AN8</f>
        <v>22. 1. 2024</v>
      </c>
      <c r="L12" s="30"/>
    </row>
    <row r="13" spans="2:46" s="1" customFormat="1" ht="10.9" customHeight="1">
      <c r="B13" s="30"/>
      <c r="L13" s="30"/>
    </row>
    <row r="14" spans="2:46" s="1" customFormat="1" ht="12" customHeight="1">
      <c r="B14" s="30"/>
      <c r="D14" s="25" t="s">
        <v>346</v>
      </c>
      <c r="I14" s="25" t="s">
        <v>347</v>
      </c>
      <c r="J14" s="23" t="str">
        <f>IF('Rekapitulace stavby'!AN10="","",'Rekapitulace stavby'!AN10)</f>
        <v/>
      </c>
      <c r="L14" s="30"/>
    </row>
    <row r="15" spans="2:46" s="1" customFormat="1" ht="18" customHeight="1">
      <c r="B15" s="30"/>
      <c r="E15" s="23" t="str">
        <f>IF('Rekapitulace stavby'!E11="","",'Rekapitulace stavby'!E11)</f>
        <v xml:space="preserve"> </v>
      </c>
      <c r="I15" s="25" t="s">
        <v>348</v>
      </c>
      <c r="J15" s="23" t="str">
        <f>IF('Rekapitulace stavby'!AN11="","",'Rekapitulace stavby'!AN11)</f>
        <v/>
      </c>
      <c r="L15" s="30"/>
    </row>
    <row r="16" spans="2:46" s="1" customFormat="1" ht="6.95" customHeight="1">
      <c r="B16" s="30"/>
      <c r="L16" s="30"/>
    </row>
    <row r="17" spans="2:12" s="1" customFormat="1" ht="12" customHeight="1">
      <c r="B17" s="30"/>
      <c r="D17" s="25" t="s">
        <v>349</v>
      </c>
      <c r="I17" s="25" t="s">
        <v>347</v>
      </c>
      <c r="J17" s="26" t="str">
        <f>'Rekapitulace stavby'!AN13</f>
        <v>Vyplň údaj</v>
      </c>
      <c r="L17" s="30"/>
    </row>
    <row r="18" spans="2:12" s="1" customFormat="1" ht="18" customHeight="1">
      <c r="B18" s="30"/>
      <c r="E18" s="298" t="str">
        <f>'Rekapitulace stavby'!E14</f>
        <v>Vyplň údaj</v>
      </c>
      <c r="F18" s="290"/>
      <c r="G18" s="290"/>
      <c r="H18" s="290"/>
      <c r="I18" s="25" t="s">
        <v>348</v>
      </c>
      <c r="J18" s="26" t="str">
        <f>'Rekapitulace stavby'!AN14</f>
        <v>Vyplň údaj</v>
      </c>
      <c r="L18" s="30"/>
    </row>
    <row r="19" spans="2:12" s="1" customFormat="1" ht="6.95" customHeight="1">
      <c r="B19" s="30"/>
      <c r="L19" s="30"/>
    </row>
    <row r="20" spans="2:12" s="1" customFormat="1" ht="12" customHeight="1">
      <c r="B20" s="30"/>
      <c r="D20" s="25" t="s">
        <v>351</v>
      </c>
      <c r="I20" s="25" t="s">
        <v>347</v>
      </c>
      <c r="J20" s="23" t="str">
        <f>IF('Rekapitulace stavby'!AN16="","",'Rekapitulace stavby'!AN16)</f>
        <v/>
      </c>
      <c r="L20" s="30"/>
    </row>
    <row r="21" spans="2:12" s="1" customFormat="1" ht="18" customHeight="1">
      <c r="B21" s="30"/>
      <c r="E21" s="23" t="str">
        <f>IF('Rekapitulace stavby'!E17="","",'Rekapitulace stavby'!E17)</f>
        <v xml:space="preserve"> </v>
      </c>
      <c r="I21" s="25" t="s">
        <v>348</v>
      </c>
      <c r="J21" s="23" t="str">
        <f>IF('Rekapitulace stavby'!AN17="","",'Rekapitulace stavby'!AN17)</f>
        <v/>
      </c>
      <c r="L21" s="30"/>
    </row>
    <row r="22" spans="2:12" s="1" customFormat="1" ht="6.95" customHeight="1">
      <c r="B22" s="30"/>
      <c r="L22" s="30"/>
    </row>
    <row r="23" spans="2:12" s="1" customFormat="1" ht="12" customHeight="1">
      <c r="B23" s="30"/>
      <c r="D23" s="25" t="s">
        <v>353</v>
      </c>
      <c r="I23" s="25" t="s">
        <v>347</v>
      </c>
      <c r="J23" s="23" t="str">
        <f>IF('Rekapitulace stavby'!AN19="","",'Rekapitulace stavby'!AN19)</f>
        <v/>
      </c>
      <c r="L23" s="30"/>
    </row>
    <row r="24" spans="2:12" s="1" customFormat="1" ht="18" customHeight="1">
      <c r="B24" s="30"/>
      <c r="E24" s="23" t="str">
        <f>IF('Rekapitulace stavby'!E20="","",'Rekapitulace stavby'!E20)</f>
        <v xml:space="preserve"> </v>
      </c>
      <c r="I24" s="25" t="s">
        <v>348</v>
      </c>
      <c r="J24" s="23" t="str">
        <f>IF('Rekapitulace stavby'!AN20="","",'Rekapitulace stavby'!AN20)</f>
        <v/>
      </c>
      <c r="L24" s="30"/>
    </row>
    <row r="25" spans="2:12" s="1" customFormat="1" ht="6.95" customHeight="1">
      <c r="B25" s="30"/>
      <c r="L25" s="30"/>
    </row>
    <row r="26" spans="2:12" s="1" customFormat="1" ht="12" customHeight="1">
      <c r="B26" s="30"/>
      <c r="D26" s="25" t="s">
        <v>354</v>
      </c>
      <c r="L26" s="30"/>
    </row>
    <row r="27" spans="2:12" s="7" customFormat="1" ht="16.5" customHeight="1">
      <c r="B27" s="86"/>
      <c r="E27" s="294" t="s">
        <v>323</v>
      </c>
      <c r="F27" s="294"/>
      <c r="G27" s="294"/>
      <c r="H27" s="294"/>
      <c r="L27" s="86"/>
    </row>
    <row r="28" spans="2:12" s="1" customFormat="1" ht="6.95" customHeight="1">
      <c r="B28" s="30"/>
      <c r="L28" s="30"/>
    </row>
    <row r="29" spans="2:12" s="1" customFormat="1" ht="6.95" customHeight="1">
      <c r="B29" s="30"/>
      <c r="D29" s="51"/>
      <c r="E29" s="51"/>
      <c r="F29" s="51"/>
      <c r="G29" s="51"/>
      <c r="H29" s="51"/>
      <c r="I29" s="51"/>
      <c r="J29" s="51"/>
      <c r="K29" s="51"/>
      <c r="L29" s="30"/>
    </row>
    <row r="30" spans="2:12" s="1" customFormat="1" ht="25.35" customHeight="1">
      <c r="B30" s="30"/>
      <c r="D30" s="87" t="s">
        <v>355</v>
      </c>
      <c r="J30" s="63">
        <f>ROUND(J123, 2)</f>
        <v>0</v>
      </c>
      <c r="L30" s="30"/>
    </row>
    <row r="31" spans="2:12" s="1" customFormat="1" ht="6.95" customHeight="1">
      <c r="B31" s="30"/>
      <c r="D31" s="51"/>
      <c r="E31" s="51"/>
      <c r="F31" s="51"/>
      <c r="G31" s="51"/>
      <c r="H31" s="51"/>
      <c r="I31" s="51"/>
      <c r="J31" s="51"/>
      <c r="K31" s="51"/>
      <c r="L31" s="30"/>
    </row>
    <row r="32" spans="2:12" s="1" customFormat="1" ht="14.45" customHeight="1">
      <c r="B32" s="30"/>
      <c r="F32" s="33" t="s">
        <v>357</v>
      </c>
      <c r="I32" s="33" t="s">
        <v>356</v>
      </c>
      <c r="J32" s="33" t="s">
        <v>358</v>
      </c>
      <c r="L32" s="30"/>
    </row>
    <row r="33" spans="2:12" s="1" customFormat="1" ht="14.45" customHeight="1">
      <c r="B33" s="30"/>
      <c r="D33" s="88" t="s">
        <v>359</v>
      </c>
      <c r="E33" s="25" t="s">
        <v>360</v>
      </c>
      <c r="F33" s="89">
        <f>ROUND((ROUND((SUM(BE123:BE165)),  2) + SUM(BE167:BE176)), 2)</f>
        <v>0</v>
      </c>
      <c r="I33" s="90">
        <v>0.21</v>
      </c>
      <c r="J33" s="89">
        <f>ROUND((ROUND(((SUM(BE123:BE165))*I33),  2) + (SUM(BE167:BE176)*I33)), 2)</f>
        <v>0</v>
      </c>
      <c r="L33" s="30"/>
    </row>
    <row r="34" spans="2:12" s="1" customFormat="1" ht="14.45" customHeight="1">
      <c r="B34" s="30"/>
      <c r="E34" s="25" t="s">
        <v>361</v>
      </c>
      <c r="F34" s="89">
        <f>ROUND((ROUND((SUM(BF123:BF165)),  2) + SUM(BF167:BF176)), 2)</f>
        <v>0</v>
      </c>
      <c r="I34" s="90">
        <v>0.12</v>
      </c>
      <c r="J34" s="89">
        <f>ROUND((ROUND(((SUM(BF123:BF165))*I34),  2) + (SUM(BF167:BF176)*I34)), 2)</f>
        <v>0</v>
      </c>
      <c r="L34" s="30"/>
    </row>
    <row r="35" spans="2:12" s="1" customFormat="1" ht="14.45" hidden="1" customHeight="1">
      <c r="B35" s="30"/>
      <c r="E35" s="25" t="s">
        <v>362</v>
      </c>
      <c r="F35" s="89">
        <f>ROUND((ROUND((SUM(BG123:BG165)),  2) + SUM(BG167:BG176)), 2)</f>
        <v>0</v>
      </c>
      <c r="I35" s="90">
        <v>0.21</v>
      </c>
      <c r="J35" s="89">
        <f>0</f>
        <v>0</v>
      </c>
      <c r="L35" s="30"/>
    </row>
    <row r="36" spans="2:12" s="1" customFormat="1" ht="14.45" hidden="1" customHeight="1">
      <c r="B36" s="30"/>
      <c r="E36" s="25" t="s">
        <v>363</v>
      </c>
      <c r="F36" s="89">
        <f>ROUND((ROUND((SUM(BH123:BH165)),  2) + SUM(BH167:BH176)), 2)</f>
        <v>0</v>
      </c>
      <c r="I36" s="90">
        <v>0.12</v>
      </c>
      <c r="J36" s="89">
        <f>0</f>
        <v>0</v>
      </c>
      <c r="L36" s="30"/>
    </row>
    <row r="37" spans="2:12" s="1" customFormat="1" ht="14.45" hidden="1" customHeight="1">
      <c r="B37" s="30"/>
      <c r="E37" s="25" t="s">
        <v>364</v>
      </c>
      <c r="F37" s="89">
        <f>ROUND((ROUND((SUM(BI123:BI165)),  2) + SUM(BI167:BI176)), 2)</f>
        <v>0</v>
      </c>
      <c r="I37" s="90">
        <v>0</v>
      </c>
      <c r="J37" s="89">
        <f>0</f>
        <v>0</v>
      </c>
      <c r="L37" s="30"/>
    </row>
    <row r="38" spans="2:12" s="1" customFormat="1" ht="6.95" customHeight="1">
      <c r="B38" s="30"/>
      <c r="L38" s="30"/>
    </row>
    <row r="39" spans="2:12" s="1" customFormat="1" ht="25.35" customHeight="1">
      <c r="B39" s="30"/>
      <c r="C39" s="91"/>
      <c r="D39" s="92" t="s">
        <v>365</v>
      </c>
      <c r="E39" s="54"/>
      <c r="F39" s="54"/>
      <c r="G39" s="93" t="s">
        <v>366</v>
      </c>
      <c r="H39" s="94" t="s">
        <v>367</v>
      </c>
      <c r="I39" s="54"/>
      <c r="J39" s="95">
        <f>SUM(J30:J37)</f>
        <v>0</v>
      </c>
      <c r="K39" s="96"/>
      <c r="L39" s="30"/>
    </row>
    <row r="40" spans="2:12" s="1" customFormat="1" ht="14.45" customHeight="1">
      <c r="B40" s="30"/>
      <c r="L40" s="30"/>
    </row>
    <row r="41" spans="2:12" ht="14.45" customHeight="1">
      <c r="B41" s="18"/>
      <c r="L41" s="18"/>
    </row>
    <row r="42" spans="2:12" ht="14.45" customHeight="1">
      <c r="B42" s="18"/>
      <c r="L42" s="18"/>
    </row>
    <row r="43" spans="2:12" ht="14.45" customHeight="1">
      <c r="B43" s="18"/>
      <c r="L43" s="18"/>
    </row>
    <row r="44" spans="2:12" ht="14.45" customHeight="1">
      <c r="B44" s="18"/>
      <c r="L44" s="18"/>
    </row>
    <row r="45" spans="2:12" ht="14.45" customHeight="1">
      <c r="B45" s="18"/>
      <c r="L45" s="18"/>
    </row>
    <row r="46" spans="2:12" ht="14.45" customHeight="1">
      <c r="B46" s="18"/>
      <c r="L46" s="18"/>
    </row>
    <row r="47" spans="2:12" ht="14.45" customHeight="1">
      <c r="B47" s="18"/>
      <c r="L47" s="18"/>
    </row>
    <row r="48" spans="2:12" ht="14.45" customHeight="1">
      <c r="B48" s="18"/>
      <c r="L48" s="18"/>
    </row>
    <row r="49" spans="2:12" ht="14.45" customHeight="1">
      <c r="B49" s="18"/>
      <c r="L49" s="18"/>
    </row>
    <row r="50" spans="2:12" s="1" customFormat="1" ht="14.45" customHeight="1">
      <c r="B50" s="30"/>
      <c r="D50" s="39" t="s">
        <v>368</v>
      </c>
      <c r="E50" s="40"/>
      <c r="F50" s="40"/>
      <c r="G50" s="39" t="s">
        <v>369</v>
      </c>
      <c r="H50" s="40"/>
      <c r="I50" s="40"/>
      <c r="J50" s="40"/>
      <c r="K50" s="40"/>
      <c r="L50" s="30"/>
    </row>
    <row r="51" spans="2:12">
      <c r="B51" s="18"/>
      <c r="L51" s="18"/>
    </row>
    <row r="52" spans="2:12">
      <c r="B52" s="18"/>
      <c r="L52" s="18"/>
    </row>
    <row r="53" spans="2:12">
      <c r="B53" s="18"/>
      <c r="L53" s="18"/>
    </row>
    <row r="54" spans="2:12">
      <c r="B54" s="18"/>
      <c r="L54" s="18"/>
    </row>
    <row r="55" spans="2:12">
      <c r="B55" s="18"/>
      <c r="L55" s="18"/>
    </row>
    <row r="56" spans="2:12">
      <c r="B56" s="18"/>
      <c r="L56" s="18"/>
    </row>
    <row r="57" spans="2:12">
      <c r="B57" s="18"/>
      <c r="L57" s="18"/>
    </row>
    <row r="58" spans="2:12">
      <c r="B58" s="18"/>
      <c r="L58" s="18"/>
    </row>
    <row r="59" spans="2:12">
      <c r="B59" s="18"/>
      <c r="L59" s="18"/>
    </row>
    <row r="60" spans="2:12">
      <c r="B60" s="18"/>
      <c r="L60" s="18"/>
    </row>
    <row r="61" spans="2:12" s="1" customFormat="1" ht="13.15">
      <c r="B61" s="30"/>
      <c r="D61" s="41" t="s">
        <v>370</v>
      </c>
      <c r="E61" s="32"/>
      <c r="F61" s="97" t="s">
        <v>371</v>
      </c>
      <c r="G61" s="41" t="s">
        <v>370</v>
      </c>
      <c r="H61" s="32"/>
      <c r="I61" s="32"/>
      <c r="J61" s="98" t="s">
        <v>371</v>
      </c>
      <c r="K61" s="32"/>
      <c r="L61" s="30"/>
    </row>
    <row r="62" spans="2:12">
      <c r="B62" s="18"/>
      <c r="L62" s="18"/>
    </row>
    <row r="63" spans="2:12">
      <c r="B63" s="18"/>
      <c r="L63" s="18"/>
    </row>
    <row r="64" spans="2:12">
      <c r="B64" s="18"/>
      <c r="L64" s="18"/>
    </row>
    <row r="65" spans="2:12" s="1" customFormat="1" ht="13.15">
      <c r="B65" s="30"/>
      <c r="D65" s="39" t="s">
        <v>372</v>
      </c>
      <c r="E65" s="40"/>
      <c r="F65" s="40"/>
      <c r="G65" s="39" t="s">
        <v>373</v>
      </c>
      <c r="H65" s="40"/>
      <c r="I65" s="40"/>
      <c r="J65" s="40"/>
      <c r="K65" s="40"/>
      <c r="L65" s="30"/>
    </row>
    <row r="66" spans="2:12">
      <c r="B66" s="18"/>
      <c r="L66" s="18"/>
    </row>
    <row r="67" spans="2:12">
      <c r="B67" s="18"/>
      <c r="L67" s="18"/>
    </row>
    <row r="68" spans="2:12">
      <c r="B68" s="18"/>
      <c r="L68" s="18"/>
    </row>
    <row r="69" spans="2:12">
      <c r="B69" s="18"/>
      <c r="L69" s="18"/>
    </row>
    <row r="70" spans="2:12">
      <c r="B70" s="18"/>
      <c r="L70" s="18"/>
    </row>
    <row r="71" spans="2:12">
      <c r="B71" s="18"/>
      <c r="L71" s="18"/>
    </row>
    <row r="72" spans="2:12">
      <c r="B72" s="18"/>
      <c r="L72" s="18"/>
    </row>
    <row r="73" spans="2:12">
      <c r="B73" s="18"/>
      <c r="L73" s="18"/>
    </row>
    <row r="74" spans="2:12">
      <c r="B74" s="18"/>
      <c r="L74" s="18"/>
    </row>
    <row r="75" spans="2:12">
      <c r="B75" s="18"/>
      <c r="L75" s="18"/>
    </row>
    <row r="76" spans="2:12" s="1" customFormat="1" ht="13.15">
      <c r="B76" s="30"/>
      <c r="D76" s="41" t="s">
        <v>370</v>
      </c>
      <c r="E76" s="32"/>
      <c r="F76" s="97" t="s">
        <v>371</v>
      </c>
      <c r="G76" s="41" t="s">
        <v>370</v>
      </c>
      <c r="H76" s="32"/>
      <c r="I76" s="32"/>
      <c r="J76" s="98" t="s">
        <v>371</v>
      </c>
      <c r="K76" s="32"/>
      <c r="L76" s="30"/>
    </row>
    <row r="77" spans="2:12" s="1" customFormat="1" ht="14.45" customHeight="1">
      <c r="B77" s="42"/>
      <c r="C77" s="43"/>
      <c r="D77" s="43"/>
      <c r="E77" s="43"/>
      <c r="F77" s="43"/>
      <c r="G77" s="43"/>
      <c r="H77" s="43"/>
      <c r="I77" s="43"/>
      <c r="J77" s="43"/>
      <c r="K77" s="43"/>
      <c r="L77" s="30"/>
    </row>
    <row r="81" spans="2:47" s="1" customFormat="1" ht="6.95" hidden="1" customHeight="1">
      <c r="B81" s="44"/>
      <c r="C81" s="45"/>
      <c r="D81" s="45"/>
      <c r="E81" s="45"/>
      <c r="F81" s="45"/>
      <c r="G81" s="45"/>
      <c r="H81" s="45"/>
      <c r="I81" s="45"/>
      <c r="J81" s="45"/>
      <c r="K81" s="45"/>
      <c r="L81" s="30"/>
    </row>
    <row r="82" spans="2:47" s="1" customFormat="1" ht="24.95" hidden="1" customHeight="1">
      <c r="B82" s="30"/>
      <c r="C82" s="19" t="s">
        <v>424</v>
      </c>
      <c r="L82" s="30"/>
    </row>
    <row r="83" spans="2:47" s="1" customFormat="1" ht="6.95" hidden="1" customHeight="1">
      <c r="B83" s="30"/>
      <c r="L83" s="30"/>
    </row>
    <row r="84" spans="2:47" s="1" customFormat="1" ht="12" hidden="1" customHeight="1">
      <c r="B84" s="30"/>
      <c r="C84" s="25" t="s">
        <v>338</v>
      </c>
      <c r="L84" s="30"/>
    </row>
    <row r="85" spans="2:47" s="1" customFormat="1" ht="16.5" hidden="1" customHeight="1">
      <c r="B85" s="30"/>
      <c r="E85" s="296" t="str">
        <f>E7</f>
        <v>SHZ</v>
      </c>
      <c r="F85" s="297"/>
      <c r="G85" s="297"/>
      <c r="H85" s="297"/>
      <c r="L85" s="30"/>
    </row>
    <row r="86" spans="2:47" s="1" customFormat="1" ht="12" hidden="1" customHeight="1">
      <c r="B86" s="30"/>
      <c r="C86" s="25" t="s">
        <v>422</v>
      </c>
      <c r="L86" s="30"/>
    </row>
    <row r="87" spans="2:47" s="1" customFormat="1" ht="16.5" hidden="1" customHeight="1">
      <c r="B87" s="30"/>
      <c r="E87" s="276" t="str">
        <f>E9</f>
        <v>06 - RAD 305.6</v>
      </c>
      <c r="F87" s="295"/>
      <c r="G87" s="295"/>
      <c r="H87" s="295"/>
      <c r="L87" s="30"/>
    </row>
    <row r="88" spans="2:47" s="1" customFormat="1" ht="6.95" hidden="1" customHeight="1">
      <c r="B88" s="30"/>
      <c r="L88" s="30"/>
    </row>
    <row r="89" spans="2:47" s="1" customFormat="1" ht="12" hidden="1" customHeight="1">
      <c r="B89" s="30"/>
      <c r="C89" s="25" t="s">
        <v>342</v>
      </c>
      <c r="F89" s="23" t="str">
        <f>F12</f>
        <v xml:space="preserve"> </v>
      </c>
      <c r="I89" s="25" t="s">
        <v>344</v>
      </c>
      <c r="J89" s="50" t="str">
        <f>IF(J12="","",J12)</f>
        <v>22. 1. 2024</v>
      </c>
      <c r="L89" s="30"/>
    </row>
    <row r="90" spans="2:47" s="1" customFormat="1" ht="6.95" hidden="1" customHeight="1">
      <c r="B90" s="30"/>
      <c r="L90" s="30"/>
    </row>
    <row r="91" spans="2:47" s="1" customFormat="1" ht="15.2" hidden="1" customHeight="1">
      <c r="B91" s="30"/>
      <c r="C91" s="25" t="s">
        <v>346</v>
      </c>
      <c r="F91" s="23" t="str">
        <f>E15</f>
        <v xml:space="preserve"> </v>
      </c>
      <c r="I91" s="25" t="s">
        <v>351</v>
      </c>
      <c r="J91" s="28" t="str">
        <f>E21</f>
        <v xml:space="preserve"> </v>
      </c>
      <c r="L91" s="30"/>
    </row>
    <row r="92" spans="2:47" s="1" customFormat="1" ht="15.2" hidden="1" customHeight="1">
      <c r="B92" s="30"/>
      <c r="C92" s="25" t="s">
        <v>349</v>
      </c>
      <c r="F92" s="23" t="str">
        <f>IF(E18="","",E18)</f>
        <v>Vyplň údaj</v>
      </c>
      <c r="I92" s="25" t="s">
        <v>353</v>
      </c>
      <c r="J92" s="28" t="str">
        <f>E24</f>
        <v xml:space="preserve"> </v>
      </c>
      <c r="L92" s="30"/>
    </row>
    <row r="93" spans="2:47" s="1" customFormat="1" ht="10.35" hidden="1" customHeight="1">
      <c r="B93" s="30"/>
      <c r="L93" s="30"/>
    </row>
    <row r="94" spans="2:47" s="1" customFormat="1" ht="29.25" hidden="1" customHeight="1">
      <c r="B94" s="30"/>
      <c r="C94" s="99" t="s">
        <v>425</v>
      </c>
      <c r="D94" s="91"/>
      <c r="E94" s="91"/>
      <c r="F94" s="91"/>
      <c r="G94" s="91"/>
      <c r="H94" s="91"/>
      <c r="I94" s="91"/>
      <c r="J94" s="100" t="s">
        <v>426</v>
      </c>
      <c r="K94" s="91"/>
      <c r="L94" s="30"/>
    </row>
    <row r="95" spans="2:47" s="1" customFormat="1" ht="10.35" hidden="1" customHeight="1">
      <c r="B95" s="30"/>
      <c r="L95" s="30"/>
    </row>
    <row r="96" spans="2:47" s="1" customFormat="1" ht="22.9" hidden="1" customHeight="1">
      <c r="B96" s="30"/>
      <c r="C96" s="101" t="s">
        <v>427</v>
      </c>
      <c r="J96" s="63">
        <f>J123</f>
        <v>0</v>
      </c>
      <c r="L96" s="30"/>
      <c r="AU96" s="15" t="s">
        <v>428</v>
      </c>
    </row>
    <row r="97" spans="2:12" s="8" customFormat="1" ht="24.95" hidden="1" customHeight="1">
      <c r="B97" s="102"/>
      <c r="D97" s="103" t="s">
        <v>429</v>
      </c>
      <c r="E97" s="104"/>
      <c r="F97" s="104"/>
      <c r="G97" s="104"/>
      <c r="H97" s="104"/>
      <c r="I97" s="104"/>
      <c r="J97" s="105">
        <f>J124</f>
        <v>0</v>
      </c>
      <c r="L97" s="102"/>
    </row>
    <row r="98" spans="2:12" s="9" customFormat="1" ht="19.899999999999999" hidden="1" customHeight="1">
      <c r="B98" s="106"/>
      <c r="D98" s="107" t="s">
        <v>430</v>
      </c>
      <c r="E98" s="108"/>
      <c r="F98" s="108"/>
      <c r="G98" s="108"/>
      <c r="H98" s="108"/>
      <c r="I98" s="108"/>
      <c r="J98" s="109">
        <f>J125</f>
        <v>0</v>
      </c>
      <c r="L98" s="106"/>
    </row>
    <row r="99" spans="2:12" s="9" customFormat="1" ht="19.899999999999999" hidden="1" customHeight="1">
      <c r="B99" s="106"/>
      <c r="D99" s="107" t="s">
        <v>431</v>
      </c>
      <c r="E99" s="108"/>
      <c r="F99" s="108"/>
      <c r="G99" s="108"/>
      <c r="H99" s="108"/>
      <c r="I99" s="108"/>
      <c r="J99" s="109">
        <f>J144</f>
        <v>0</v>
      </c>
      <c r="L99" s="106"/>
    </row>
    <row r="100" spans="2:12" s="9" customFormat="1" ht="19.899999999999999" hidden="1" customHeight="1">
      <c r="B100" s="106"/>
      <c r="D100" s="107" t="s">
        <v>432</v>
      </c>
      <c r="E100" s="108"/>
      <c r="F100" s="108"/>
      <c r="G100" s="108"/>
      <c r="H100" s="108"/>
      <c r="I100" s="108"/>
      <c r="J100" s="109">
        <f>J146</f>
        <v>0</v>
      </c>
      <c r="L100" s="106"/>
    </row>
    <row r="101" spans="2:12" s="9" customFormat="1" ht="19.899999999999999" hidden="1" customHeight="1">
      <c r="B101" s="106"/>
      <c r="D101" s="107" t="s">
        <v>433</v>
      </c>
      <c r="E101" s="108"/>
      <c r="F101" s="108"/>
      <c r="G101" s="108"/>
      <c r="H101" s="108"/>
      <c r="I101" s="108"/>
      <c r="J101" s="109">
        <f>J158</f>
        <v>0</v>
      </c>
      <c r="L101" s="106"/>
    </row>
    <row r="102" spans="2:12" s="9" customFormat="1" ht="19.899999999999999" hidden="1" customHeight="1">
      <c r="B102" s="106"/>
      <c r="D102" s="107" t="s">
        <v>434</v>
      </c>
      <c r="E102" s="108"/>
      <c r="F102" s="108"/>
      <c r="G102" s="108"/>
      <c r="H102" s="108"/>
      <c r="I102" s="108"/>
      <c r="J102" s="109">
        <f>J164</f>
        <v>0</v>
      </c>
      <c r="L102" s="106"/>
    </row>
    <row r="103" spans="2:12" s="8" customFormat="1" ht="21.75" hidden="1" customHeight="1">
      <c r="B103" s="102"/>
      <c r="D103" s="110" t="s">
        <v>435</v>
      </c>
      <c r="J103" s="111">
        <f>J166</f>
        <v>0</v>
      </c>
      <c r="L103" s="102"/>
    </row>
    <row r="104" spans="2:12" s="1" customFormat="1" ht="21.75" hidden="1" customHeight="1">
      <c r="B104" s="30"/>
      <c r="L104" s="30"/>
    </row>
    <row r="105" spans="2:12" s="1" customFormat="1" ht="6.95" hidden="1" customHeight="1">
      <c r="B105" s="42"/>
      <c r="C105" s="43"/>
      <c r="D105" s="43"/>
      <c r="E105" s="43"/>
      <c r="F105" s="43"/>
      <c r="G105" s="43"/>
      <c r="H105" s="43"/>
      <c r="I105" s="43"/>
      <c r="J105" s="43"/>
      <c r="K105" s="43"/>
      <c r="L105" s="30"/>
    </row>
    <row r="106" spans="2:12" hidden="1"/>
    <row r="107" spans="2:12" hidden="1"/>
    <row r="108" spans="2:12" hidden="1"/>
    <row r="109" spans="2:12" s="1" customFormat="1" ht="6.95" customHeight="1">
      <c r="B109" s="44"/>
      <c r="C109" s="45"/>
      <c r="D109" s="45"/>
      <c r="E109" s="45"/>
      <c r="F109" s="45"/>
      <c r="G109" s="45"/>
      <c r="H109" s="45"/>
      <c r="I109" s="45"/>
      <c r="J109" s="45"/>
      <c r="K109" s="45"/>
      <c r="L109" s="30"/>
    </row>
    <row r="110" spans="2:12" s="1" customFormat="1" ht="24.95" customHeight="1">
      <c r="B110" s="30"/>
      <c r="C110" s="19" t="s">
        <v>436</v>
      </c>
      <c r="L110" s="30"/>
    </row>
    <row r="111" spans="2:12" s="1" customFormat="1" ht="6.95" customHeight="1">
      <c r="B111" s="30"/>
      <c r="L111" s="30"/>
    </row>
    <row r="112" spans="2:12" s="1" customFormat="1" ht="12" customHeight="1">
      <c r="B112" s="30"/>
      <c r="C112" s="25" t="s">
        <v>338</v>
      </c>
      <c r="L112" s="30"/>
    </row>
    <row r="113" spans="2:65" s="1" customFormat="1" ht="16.5" customHeight="1">
      <c r="B113" s="30"/>
      <c r="E113" s="296" t="str">
        <f>E7</f>
        <v>SHZ</v>
      </c>
      <c r="F113" s="297"/>
      <c r="G113" s="297"/>
      <c r="H113" s="297"/>
      <c r="L113" s="30"/>
    </row>
    <row r="114" spans="2:65" s="1" customFormat="1" ht="12" customHeight="1">
      <c r="B114" s="30"/>
      <c r="C114" s="25" t="s">
        <v>422</v>
      </c>
      <c r="L114" s="30"/>
    </row>
    <row r="115" spans="2:65" s="1" customFormat="1" ht="16.5" customHeight="1">
      <c r="B115" s="30"/>
      <c r="E115" s="276" t="str">
        <f>E9</f>
        <v>06 - RAD 305.6</v>
      </c>
      <c r="F115" s="295"/>
      <c r="G115" s="295"/>
      <c r="H115" s="295"/>
      <c r="L115" s="30"/>
    </row>
    <row r="116" spans="2:65" s="1" customFormat="1" ht="6.95" customHeight="1">
      <c r="B116" s="30"/>
      <c r="L116" s="30"/>
    </row>
    <row r="117" spans="2:65" s="1" customFormat="1" ht="12" customHeight="1">
      <c r="B117" s="30"/>
      <c r="C117" s="25" t="s">
        <v>342</v>
      </c>
      <c r="F117" s="23" t="str">
        <f>F12</f>
        <v xml:space="preserve"> </v>
      </c>
      <c r="I117" s="25" t="s">
        <v>344</v>
      </c>
      <c r="J117" s="50" t="str">
        <f>IF(J12="","",J12)</f>
        <v>22. 1. 2024</v>
      </c>
      <c r="L117" s="30"/>
    </row>
    <row r="118" spans="2:65" s="1" customFormat="1" ht="6.95" customHeight="1">
      <c r="B118" s="30"/>
      <c r="L118" s="30"/>
    </row>
    <row r="119" spans="2:65" s="1" customFormat="1" ht="15.2" customHeight="1">
      <c r="B119" s="30"/>
      <c r="C119" s="25" t="s">
        <v>346</v>
      </c>
      <c r="F119" s="23" t="str">
        <f>E15</f>
        <v xml:space="preserve"> </v>
      </c>
      <c r="I119" s="25" t="s">
        <v>351</v>
      </c>
      <c r="J119" s="28" t="str">
        <f>E21</f>
        <v xml:space="preserve"> </v>
      </c>
      <c r="L119" s="30"/>
    </row>
    <row r="120" spans="2:65" s="1" customFormat="1" ht="15.2" customHeight="1">
      <c r="B120" s="30"/>
      <c r="C120" s="25" t="s">
        <v>349</v>
      </c>
      <c r="F120" s="23" t="str">
        <f>IF(E18="","",E18)</f>
        <v>Vyplň údaj</v>
      </c>
      <c r="I120" s="25" t="s">
        <v>353</v>
      </c>
      <c r="J120" s="28" t="str">
        <f>E24</f>
        <v xml:space="preserve"> </v>
      </c>
      <c r="L120" s="30"/>
    </row>
    <row r="121" spans="2:65" s="1" customFormat="1" ht="10.35" customHeight="1">
      <c r="B121" s="30"/>
      <c r="L121" s="30"/>
    </row>
    <row r="122" spans="2:65" s="10" customFormat="1" ht="29.25" customHeight="1">
      <c r="B122" s="112"/>
      <c r="C122" s="113" t="s">
        <v>437</v>
      </c>
      <c r="D122" s="114" t="s">
        <v>380</v>
      </c>
      <c r="E122" s="114" t="s">
        <v>376</v>
      </c>
      <c r="F122" s="114" t="s">
        <v>377</v>
      </c>
      <c r="G122" s="114" t="s">
        <v>438</v>
      </c>
      <c r="H122" s="114" t="s">
        <v>17</v>
      </c>
      <c r="I122" s="114" t="s">
        <v>439</v>
      </c>
      <c r="J122" s="115" t="s">
        <v>426</v>
      </c>
      <c r="K122" s="116" t="s">
        <v>440</v>
      </c>
      <c r="L122" s="112"/>
      <c r="M122" s="56" t="s">
        <v>323</v>
      </c>
      <c r="N122" s="57" t="s">
        <v>359</v>
      </c>
      <c r="O122" s="57" t="s">
        <v>441</v>
      </c>
      <c r="P122" s="57" t="s">
        <v>442</v>
      </c>
      <c r="Q122" s="57" t="s">
        <v>443</v>
      </c>
      <c r="R122" s="57" t="s">
        <v>444</v>
      </c>
      <c r="S122" s="57" t="s">
        <v>445</v>
      </c>
      <c r="T122" s="58" t="s">
        <v>446</v>
      </c>
    </row>
    <row r="123" spans="2:65" s="1" customFormat="1" ht="22.9" customHeight="1">
      <c r="B123" s="30"/>
      <c r="C123" s="61" t="s">
        <v>447</v>
      </c>
      <c r="J123" s="117">
        <f>BK123</f>
        <v>0</v>
      </c>
      <c r="L123" s="30"/>
      <c r="M123" s="59"/>
      <c r="N123" s="51"/>
      <c r="O123" s="51"/>
      <c r="P123" s="118">
        <f>P124+P166</f>
        <v>0</v>
      </c>
      <c r="Q123" s="51"/>
      <c r="R123" s="118">
        <f>R124+R166</f>
        <v>63.506580910000004</v>
      </c>
      <c r="S123" s="51"/>
      <c r="T123" s="119">
        <f>T124+T166</f>
        <v>4.9355700000000002</v>
      </c>
      <c r="AT123" s="15" t="s">
        <v>394</v>
      </c>
      <c r="AU123" s="15" t="s">
        <v>428</v>
      </c>
      <c r="BK123" s="120">
        <f>BK124+BK166</f>
        <v>0</v>
      </c>
    </row>
    <row r="124" spans="2:65" s="11" customFormat="1" ht="25.9" customHeight="1">
      <c r="B124" s="121"/>
      <c r="D124" s="122" t="s">
        <v>394</v>
      </c>
      <c r="E124" s="123" t="s">
        <v>448</v>
      </c>
      <c r="F124" s="123" t="s">
        <v>449</v>
      </c>
      <c r="I124" s="124"/>
      <c r="J124" s="111">
        <f>BK124</f>
        <v>0</v>
      </c>
      <c r="L124" s="121"/>
      <c r="M124" s="125"/>
      <c r="P124" s="126">
        <f>P125+P144+P146+P158+P164</f>
        <v>0</v>
      </c>
      <c r="R124" s="126">
        <f>R125+R144+R146+R158+R164</f>
        <v>63.506580910000004</v>
      </c>
      <c r="T124" s="127">
        <f>T125+T144+T146+T158+T164</f>
        <v>4.9355700000000002</v>
      </c>
      <c r="AR124" s="122" t="s">
        <v>403</v>
      </c>
      <c r="AT124" s="128" t="s">
        <v>394</v>
      </c>
      <c r="AU124" s="128" t="s">
        <v>395</v>
      </c>
      <c r="AY124" s="122" t="s">
        <v>450</v>
      </c>
      <c r="BK124" s="129">
        <f>BK125+BK144+BK146+BK158+BK164</f>
        <v>0</v>
      </c>
    </row>
    <row r="125" spans="2:65" s="11" customFormat="1" ht="22.9" customHeight="1">
      <c r="B125" s="121"/>
      <c r="D125" s="122" t="s">
        <v>394</v>
      </c>
      <c r="E125" s="130" t="s">
        <v>403</v>
      </c>
      <c r="F125" s="130" t="s">
        <v>451</v>
      </c>
      <c r="I125" s="124"/>
      <c r="J125" s="131">
        <f>BK125</f>
        <v>0</v>
      </c>
      <c r="L125" s="121"/>
      <c r="M125" s="125"/>
      <c r="P125" s="126">
        <f>SUM(P126:P143)</f>
        <v>0</v>
      </c>
      <c r="R125" s="126">
        <f>SUM(R126:R143)</f>
        <v>60.015931310000006</v>
      </c>
      <c r="T125" s="127">
        <f>SUM(T126:T143)</f>
        <v>4.9355700000000002</v>
      </c>
      <c r="AR125" s="122" t="s">
        <v>403</v>
      </c>
      <c r="AT125" s="128" t="s">
        <v>394</v>
      </c>
      <c r="AU125" s="128" t="s">
        <v>403</v>
      </c>
      <c r="AY125" s="122" t="s">
        <v>450</v>
      </c>
      <c r="BK125" s="129">
        <f>SUM(BK126:BK143)</f>
        <v>0</v>
      </c>
    </row>
    <row r="126" spans="2:65" s="1" customFormat="1" ht="16.5" customHeight="1">
      <c r="B126" s="132"/>
      <c r="C126" s="133" t="s">
        <v>403</v>
      </c>
      <c r="D126" s="133" t="s">
        <v>452</v>
      </c>
      <c r="E126" s="134" t="s">
        <v>453</v>
      </c>
      <c r="F126" s="135" t="s">
        <v>454</v>
      </c>
      <c r="G126" s="136" t="s">
        <v>455</v>
      </c>
      <c r="H126" s="137">
        <v>21.459</v>
      </c>
      <c r="I126" s="138"/>
      <c r="J126" s="139">
        <f>ROUND(I126*H126,2)</f>
        <v>0</v>
      </c>
      <c r="K126" s="140"/>
      <c r="L126" s="30"/>
      <c r="M126" s="141" t="s">
        <v>323</v>
      </c>
      <c r="N126" s="142" t="s">
        <v>360</v>
      </c>
      <c r="P126" s="143">
        <f>O126*H126</f>
        <v>0</v>
      </c>
      <c r="Q126" s="143">
        <v>9.0000000000000006E-5</v>
      </c>
      <c r="R126" s="143">
        <f>Q126*H126</f>
        <v>1.9313100000000001E-3</v>
      </c>
      <c r="S126" s="143">
        <v>0.23</v>
      </c>
      <c r="T126" s="144">
        <f>S126*H126</f>
        <v>4.9355700000000002</v>
      </c>
      <c r="AR126" s="145" t="s">
        <v>456</v>
      </c>
      <c r="AT126" s="145" t="s">
        <v>452</v>
      </c>
      <c r="AU126" s="145" t="s">
        <v>405</v>
      </c>
      <c r="AY126" s="15" t="s">
        <v>450</v>
      </c>
      <c r="BE126" s="146">
        <f>IF(N126="základní",J126,0)</f>
        <v>0</v>
      </c>
      <c r="BF126" s="146">
        <f>IF(N126="snížená",J126,0)</f>
        <v>0</v>
      </c>
      <c r="BG126" s="146">
        <f>IF(N126="zákl. přenesená",J126,0)</f>
        <v>0</v>
      </c>
      <c r="BH126" s="146">
        <f>IF(N126="sníž. přenesená",J126,0)</f>
        <v>0</v>
      </c>
      <c r="BI126" s="146">
        <f>IF(N126="nulová",J126,0)</f>
        <v>0</v>
      </c>
      <c r="BJ126" s="15" t="s">
        <v>403</v>
      </c>
      <c r="BK126" s="146">
        <f>ROUND(I126*H126,2)</f>
        <v>0</v>
      </c>
      <c r="BL126" s="15" t="s">
        <v>456</v>
      </c>
      <c r="BM126" s="145" t="s">
        <v>691</v>
      </c>
    </row>
    <row r="127" spans="2:65" s="12" customFormat="1">
      <c r="B127" s="147"/>
      <c r="D127" s="148" t="s">
        <v>458</v>
      </c>
      <c r="E127" s="149" t="s">
        <v>323</v>
      </c>
      <c r="F127" s="150" t="s">
        <v>692</v>
      </c>
      <c r="H127" s="151">
        <v>21.459</v>
      </c>
      <c r="I127" s="152"/>
      <c r="L127" s="147"/>
      <c r="M127" s="153"/>
      <c r="T127" s="154"/>
      <c r="AT127" s="149" t="s">
        <v>458</v>
      </c>
      <c r="AU127" s="149" t="s">
        <v>405</v>
      </c>
      <c r="AV127" s="12" t="s">
        <v>405</v>
      </c>
      <c r="AW127" s="12" t="s">
        <v>352</v>
      </c>
      <c r="AX127" s="12" t="s">
        <v>395</v>
      </c>
      <c r="AY127" s="149" t="s">
        <v>450</v>
      </c>
    </row>
    <row r="128" spans="2:65" s="13" customFormat="1">
      <c r="B128" s="155"/>
      <c r="D128" s="148" t="s">
        <v>458</v>
      </c>
      <c r="E128" s="156" t="s">
        <v>323</v>
      </c>
      <c r="F128" s="157" t="s">
        <v>460</v>
      </c>
      <c r="H128" s="158">
        <v>21.459</v>
      </c>
      <c r="I128" s="159"/>
      <c r="L128" s="155"/>
      <c r="M128" s="160"/>
      <c r="T128" s="161"/>
      <c r="AT128" s="156" t="s">
        <v>458</v>
      </c>
      <c r="AU128" s="156" t="s">
        <v>405</v>
      </c>
      <c r="AV128" s="13" t="s">
        <v>456</v>
      </c>
      <c r="AW128" s="13" t="s">
        <v>352</v>
      </c>
      <c r="AX128" s="13" t="s">
        <v>403</v>
      </c>
      <c r="AY128" s="156" t="s">
        <v>450</v>
      </c>
    </row>
    <row r="129" spans="2:65" s="1" customFormat="1" ht="37.9" customHeight="1">
      <c r="B129" s="132"/>
      <c r="C129" s="133" t="s">
        <v>405</v>
      </c>
      <c r="D129" s="133" t="s">
        <v>452</v>
      </c>
      <c r="E129" s="134" t="s">
        <v>465</v>
      </c>
      <c r="F129" s="135" t="s">
        <v>466</v>
      </c>
      <c r="G129" s="136" t="s">
        <v>467</v>
      </c>
      <c r="H129" s="137">
        <v>128.75399999999999</v>
      </c>
      <c r="I129" s="138"/>
      <c r="J129" s="139">
        <f>ROUND(I129*H129,2)</f>
        <v>0</v>
      </c>
      <c r="K129" s="140"/>
      <c r="L129" s="30"/>
      <c r="M129" s="141" t="s">
        <v>323</v>
      </c>
      <c r="N129" s="142" t="s">
        <v>360</v>
      </c>
      <c r="P129" s="143">
        <f>O129*H129</f>
        <v>0</v>
      </c>
      <c r="Q129" s="143">
        <v>0</v>
      </c>
      <c r="R129" s="143">
        <f>Q129*H129</f>
        <v>0</v>
      </c>
      <c r="S129" s="143">
        <v>0</v>
      </c>
      <c r="T129" s="144">
        <f>S129*H129</f>
        <v>0</v>
      </c>
      <c r="AR129" s="145" t="s">
        <v>456</v>
      </c>
      <c r="AT129" s="145" t="s">
        <v>452</v>
      </c>
      <c r="AU129" s="145" t="s">
        <v>405</v>
      </c>
      <c r="AY129" s="15" t="s">
        <v>450</v>
      </c>
      <c r="BE129" s="146">
        <f>IF(N129="základní",J129,0)</f>
        <v>0</v>
      </c>
      <c r="BF129" s="146">
        <f>IF(N129="snížená",J129,0)</f>
        <v>0</v>
      </c>
      <c r="BG129" s="146">
        <f>IF(N129="zákl. přenesená",J129,0)</f>
        <v>0</v>
      </c>
      <c r="BH129" s="146">
        <f>IF(N129="sníž. přenesená",J129,0)</f>
        <v>0</v>
      </c>
      <c r="BI129" s="146">
        <f>IF(N129="nulová",J129,0)</f>
        <v>0</v>
      </c>
      <c r="BJ129" s="15" t="s">
        <v>403</v>
      </c>
      <c r="BK129" s="146">
        <f>ROUND(I129*H129,2)</f>
        <v>0</v>
      </c>
      <c r="BL129" s="15" t="s">
        <v>456</v>
      </c>
      <c r="BM129" s="145" t="s">
        <v>693</v>
      </c>
    </row>
    <row r="130" spans="2:65" s="12" customFormat="1">
      <c r="B130" s="147"/>
      <c r="D130" s="148" t="s">
        <v>458</v>
      </c>
      <c r="E130" s="149" t="s">
        <v>323</v>
      </c>
      <c r="F130" s="150" t="s">
        <v>694</v>
      </c>
      <c r="H130" s="151">
        <v>128.75399999999999</v>
      </c>
      <c r="I130" s="152"/>
      <c r="L130" s="147"/>
      <c r="M130" s="153"/>
      <c r="T130" s="154"/>
      <c r="AT130" s="149" t="s">
        <v>458</v>
      </c>
      <c r="AU130" s="149" t="s">
        <v>405</v>
      </c>
      <c r="AV130" s="12" t="s">
        <v>405</v>
      </c>
      <c r="AW130" s="12" t="s">
        <v>352</v>
      </c>
      <c r="AX130" s="12" t="s">
        <v>395</v>
      </c>
      <c r="AY130" s="149" t="s">
        <v>450</v>
      </c>
    </row>
    <row r="131" spans="2:65" s="13" customFormat="1">
      <c r="B131" s="155"/>
      <c r="D131" s="148" t="s">
        <v>458</v>
      </c>
      <c r="E131" s="156" t="s">
        <v>323</v>
      </c>
      <c r="F131" s="157" t="s">
        <v>460</v>
      </c>
      <c r="H131" s="158">
        <v>128.75399999999999</v>
      </c>
      <c r="I131" s="159"/>
      <c r="L131" s="155"/>
      <c r="M131" s="160"/>
      <c r="T131" s="161"/>
      <c r="AT131" s="156" t="s">
        <v>458</v>
      </c>
      <c r="AU131" s="156" t="s">
        <v>405</v>
      </c>
      <c r="AV131" s="13" t="s">
        <v>456</v>
      </c>
      <c r="AW131" s="13" t="s">
        <v>352</v>
      </c>
      <c r="AX131" s="13" t="s">
        <v>403</v>
      </c>
      <c r="AY131" s="156" t="s">
        <v>450</v>
      </c>
    </row>
    <row r="132" spans="2:65" s="1" customFormat="1" ht="24.2" customHeight="1">
      <c r="B132" s="132"/>
      <c r="C132" s="133" t="s">
        <v>464</v>
      </c>
      <c r="D132" s="133" t="s">
        <v>452</v>
      </c>
      <c r="E132" s="134" t="s">
        <v>470</v>
      </c>
      <c r="F132" s="135" t="s">
        <v>471</v>
      </c>
      <c r="G132" s="136" t="s">
        <v>467</v>
      </c>
      <c r="H132" s="137">
        <v>53.273000000000003</v>
      </c>
      <c r="I132" s="138"/>
      <c r="J132" s="139">
        <f>ROUND(I132*H132,2)</f>
        <v>0</v>
      </c>
      <c r="K132" s="140"/>
      <c r="L132" s="30"/>
      <c r="M132" s="141" t="s">
        <v>323</v>
      </c>
      <c r="N132" s="142" t="s">
        <v>360</v>
      </c>
      <c r="P132" s="143">
        <f>O132*H132</f>
        <v>0</v>
      </c>
      <c r="Q132" s="143">
        <v>0</v>
      </c>
      <c r="R132" s="143">
        <f>Q132*H132</f>
        <v>0</v>
      </c>
      <c r="S132" s="143">
        <v>0</v>
      </c>
      <c r="T132" s="144">
        <f>S132*H132</f>
        <v>0</v>
      </c>
      <c r="AR132" s="145" t="s">
        <v>456</v>
      </c>
      <c r="AT132" s="145" t="s">
        <v>452</v>
      </c>
      <c r="AU132" s="145" t="s">
        <v>405</v>
      </c>
      <c r="AY132" s="15" t="s">
        <v>450</v>
      </c>
      <c r="BE132" s="146">
        <f>IF(N132="základní",J132,0)</f>
        <v>0</v>
      </c>
      <c r="BF132" s="146">
        <f>IF(N132="snížená",J132,0)</f>
        <v>0</v>
      </c>
      <c r="BG132" s="146">
        <f>IF(N132="zákl. přenesená",J132,0)</f>
        <v>0</v>
      </c>
      <c r="BH132" s="146">
        <f>IF(N132="sníž. přenesená",J132,0)</f>
        <v>0</v>
      </c>
      <c r="BI132" s="146">
        <f>IF(N132="nulová",J132,0)</f>
        <v>0</v>
      </c>
      <c r="BJ132" s="15" t="s">
        <v>403</v>
      </c>
      <c r="BK132" s="146">
        <f>ROUND(I132*H132,2)</f>
        <v>0</v>
      </c>
      <c r="BL132" s="15" t="s">
        <v>456</v>
      </c>
      <c r="BM132" s="145" t="s">
        <v>695</v>
      </c>
    </row>
    <row r="133" spans="2:65" s="12" customFormat="1">
      <c r="B133" s="147"/>
      <c r="D133" s="148" t="s">
        <v>458</v>
      </c>
      <c r="E133" s="149" t="s">
        <v>323</v>
      </c>
      <c r="F133" s="150" t="s">
        <v>696</v>
      </c>
      <c r="H133" s="151">
        <v>53.273000000000003</v>
      </c>
      <c r="I133" s="152"/>
      <c r="L133" s="147"/>
      <c r="M133" s="153"/>
      <c r="T133" s="154"/>
      <c r="AT133" s="149" t="s">
        <v>458</v>
      </c>
      <c r="AU133" s="149" t="s">
        <v>405</v>
      </c>
      <c r="AV133" s="12" t="s">
        <v>405</v>
      </c>
      <c r="AW133" s="12" t="s">
        <v>352</v>
      </c>
      <c r="AX133" s="12" t="s">
        <v>395</v>
      </c>
      <c r="AY133" s="149" t="s">
        <v>450</v>
      </c>
    </row>
    <row r="134" spans="2:65" s="13" customFormat="1">
      <c r="B134" s="155"/>
      <c r="D134" s="148" t="s">
        <v>458</v>
      </c>
      <c r="E134" s="156" t="s">
        <v>323</v>
      </c>
      <c r="F134" s="157" t="s">
        <v>460</v>
      </c>
      <c r="H134" s="158">
        <v>53.273000000000003</v>
      </c>
      <c r="I134" s="159"/>
      <c r="L134" s="155"/>
      <c r="M134" s="160"/>
      <c r="T134" s="161"/>
      <c r="AT134" s="156" t="s">
        <v>458</v>
      </c>
      <c r="AU134" s="156" t="s">
        <v>405</v>
      </c>
      <c r="AV134" s="13" t="s">
        <v>456</v>
      </c>
      <c r="AW134" s="13" t="s">
        <v>352</v>
      </c>
      <c r="AX134" s="13" t="s">
        <v>403</v>
      </c>
      <c r="AY134" s="156" t="s">
        <v>450</v>
      </c>
    </row>
    <row r="135" spans="2:65" s="1" customFormat="1" ht="16.5" customHeight="1">
      <c r="B135" s="132"/>
      <c r="C135" s="133" t="s">
        <v>456</v>
      </c>
      <c r="D135" s="133" t="s">
        <v>452</v>
      </c>
      <c r="E135" s="134" t="s">
        <v>476</v>
      </c>
      <c r="F135" s="135" t="s">
        <v>477</v>
      </c>
      <c r="G135" s="136" t="s">
        <v>77</v>
      </c>
      <c r="H135" s="137">
        <v>71.03</v>
      </c>
      <c r="I135" s="138"/>
      <c r="J135" s="139">
        <f>ROUND(I135*H135,2)</f>
        <v>0</v>
      </c>
      <c r="K135" s="140"/>
      <c r="L135" s="30"/>
      <c r="M135" s="141" t="s">
        <v>323</v>
      </c>
      <c r="N135" s="142" t="s">
        <v>360</v>
      </c>
      <c r="P135" s="143">
        <f>O135*H135</f>
        <v>0</v>
      </c>
      <c r="Q135" s="143">
        <v>0</v>
      </c>
      <c r="R135" s="143">
        <f>Q135*H135</f>
        <v>0</v>
      </c>
      <c r="S135" s="143">
        <v>0</v>
      </c>
      <c r="T135" s="144">
        <f>S135*H135</f>
        <v>0</v>
      </c>
      <c r="AR135" s="145" t="s">
        <v>456</v>
      </c>
      <c r="AT135" s="145" t="s">
        <v>452</v>
      </c>
      <c r="AU135" s="145" t="s">
        <v>405</v>
      </c>
      <c r="AY135" s="15" t="s">
        <v>450</v>
      </c>
      <c r="BE135" s="146">
        <f>IF(N135="základní",J135,0)</f>
        <v>0</v>
      </c>
      <c r="BF135" s="146">
        <f>IF(N135="snížená",J135,0)</f>
        <v>0</v>
      </c>
      <c r="BG135" s="146">
        <f>IF(N135="zákl. přenesená",J135,0)</f>
        <v>0</v>
      </c>
      <c r="BH135" s="146">
        <f>IF(N135="sníž. přenesená",J135,0)</f>
        <v>0</v>
      </c>
      <c r="BI135" s="146">
        <f>IF(N135="nulová",J135,0)</f>
        <v>0</v>
      </c>
      <c r="BJ135" s="15" t="s">
        <v>403</v>
      </c>
      <c r="BK135" s="146">
        <f>ROUND(I135*H135,2)</f>
        <v>0</v>
      </c>
      <c r="BL135" s="15" t="s">
        <v>456</v>
      </c>
      <c r="BM135" s="145" t="s">
        <v>697</v>
      </c>
    </row>
    <row r="136" spans="2:65" s="12" customFormat="1">
      <c r="B136" s="147"/>
      <c r="D136" s="148" t="s">
        <v>458</v>
      </c>
      <c r="E136" s="149" t="s">
        <v>323</v>
      </c>
      <c r="F136" s="150" t="s">
        <v>698</v>
      </c>
      <c r="H136" s="151">
        <v>71.03</v>
      </c>
      <c r="I136" s="152"/>
      <c r="L136" s="147"/>
      <c r="M136" s="153"/>
      <c r="T136" s="154"/>
      <c r="AT136" s="149" t="s">
        <v>458</v>
      </c>
      <c r="AU136" s="149" t="s">
        <v>405</v>
      </c>
      <c r="AV136" s="12" t="s">
        <v>405</v>
      </c>
      <c r="AW136" s="12" t="s">
        <v>352</v>
      </c>
      <c r="AX136" s="12" t="s">
        <v>395</v>
      </c>
      <c r="AY136" s="149" t="s">
        <v>450</v>
      </c>
    </row>
    <row r="137" spans="2:65" s="13" customFormat="1">
      <c r="B137" s="155"/>
      <c r="D137" s="148" t="s">
        <v>458</v>
      </c>
      <c r="E137" s="156" t="s">
        <v>323</v>
      </c>
      <c r="F137" s="157" t="s">
        <v>460</v>
      </c>
      <c r="H137" s="158">
        <v>71.03</v>
      </c>
      <c r="I137" s="159"/>
      <c r="L137" s="155"/>
      <c r="M137" s="160"/>
      <c r="T137" s="161"/>
      <c r="AT137" s="156" t="s">
        <v>458</v>
      </c>
      <c r="AU137" s="156" t="s">
        <v>405</v>
      </c>
      <c r="AV137" s="13" t="s">
        <v>456</v>
      </c>
      <c r="AW137" s="13" t="s">
        <v>352</v>
      </c>
      <c r="AX137" s="13" t="s">
        <v>403</v>
      </c>
      <c r="AY137" s="156" t="s">
        <v>450</v>
      </c>
    </row>
    <row r="138" spans="2:65" s="1" customFormat="1" ht="24.2" customHeight="1">
      <c r="B138" s="132"/>
      <c r="C138" s="133" t="s">
        <v>475</v>
      </c>
      <c r="D138" s="133" t="s">
        <v>452</v>
      </c>
      <c r="E138" s="134" t="s">
        <v>481</v>
      </c>
      <c r="F138" s="135" t="s">
        <v>482</v>
      </c>
      <c r="G138" s="136" t="s">
        <v>467</v>
      </c>
      <c r="H138" s="137">
        <v>30.007000000000001</v>
      </c>
      <c r="I138" s="138"/>
      <c r="J138" s="139">
        <f>ROUND(I138*H138,2)</f>
        <v>0</v>
      </c>
      <c r="K138" s="140"/>
      <c r="L138" s="30"/>
      <c r="M138" s="141" t="s">
        <v>323</v>
      </c>
      <c r="N138" s="142" t="s">
        <v>360</v>
      </c>
      <c r="P138" s="143">
        <f>O138*H138</f>
        <v>0</v>
      </c>
      <c r="Q138" s="143">
        <v>0</v>
      </c>
      <c r="R138" s="143">
        <f>Q138*H138</f>
        <v>0</v>
      </c>
      <c r="S138" s="143">
        <v>0</v>
      </c>
      <c r="T138" s="144">
        <f>S138*H138</f>
        <v>0</v>
      </c>
      <c r="AR138" s="145" t="s">
        <v>456</v>
      </c>
      <c r="AT138" s="145" t="s">
        <v>452</v>
      </c>
      <c r="AU138" s="145" t="s">
        <v>405</v>
      </c>
      <c r="AY138" s="15" t="s">
        <v>450</v>
      </c>
      <c r="BE138" s="146">
        <f>IF(N138="základní",J138,0)</f>
        <v>0</v>
      </c>
      <c r="BF138" s="146">
        <f>IF(N138="snížená",J138,0)</f>
        <v>0</v>
      </c>
      <c r="BG138" s="146">
        <f>IF(N138="zákl. přenesená",J138,0)</f>
        <v>0</v>
      </c>
      <c r="BH138" s="146">
        <f>IF(N138="sníž. přenesená",J138,0)</f>
        <v>0</v>
      </c>
      <c r="BI138" s="146">
        <f>IF(N138="nulová",J138,0)</f>
        <v>0</v>
      </c>
      <c r="BJ138" s="15" t="s">
        <v>403</v>
      </c>
      <c r="BK138" s="146">
        <f>ROUND(I138*H138,2)</f>
        <v>0</v>
      </c>
      <c r="BL138" s="15" t="s">
        <v>456</v>
      </c>
      <c r="BM138" s="145" t="s">
        <v>699</v>
      </c>
    </row>
    <row r="139" spans="2:65" s="1" customFormat="1" ht="16.5" customHeight="1">
      <c r="B139" s="132"/>
      <c r="C139" s="162" t="s">
        <v>480</v>
      </c>
      <c r="D139" s="162" t="s">
        <v>485</v>
      </c>
      <c r="E139" s="163" t="s">
        <v>486</v>
      </c>
      <c r="F139" s="164" t="s">
        <v>487</v>
      </c>
      <c r="G139" s="165" t="s">
        <v>488</v>
      </c>
      <c r="H139" s="166">
        <v>60.014000000000003</v>
      </c>
      <c r="I139" s="167"/>
      <c r="J139" s="168">
        <f>ROUND(I139*H139,2)</f>
        <v>0</v>
      </c>
      <c r="K139" s="169"/>
      <c r="L139" s="170"/>
      <c r="M139" s="171" t="s">
        <v>323</v>
      </c>
      <c r="N139" s="172" t="s">
        <v>360</v>
      </c>
      <c r="P139" s="143">
        <f>O139*H139</f>
        <v>0</v>
      </c>
      <c r="Q139" s="143">
        <v>1</v>
      </c>
      <c r="R139" s="143">
        <f>Q139*H139</f>
        <v>60.014000000000003</v>
      </c>
      <c r="S139" s="143">
        <v>0</v>
      </c>
      <c r="T139" s="144">
        <f>S139*H139</f>
        <v>0</v>
      </c>
      <c r="AR139" s="145" t="s">
        <v>489</v>
      </c>
      <c r="AT139" s="145" t="s">
        <v>485</v>
      </c>
      <c r="AU139" s="145" t="s">
        <v>405</v>
      </c>
      <c r="AY139" s="15" t="s">
        <v>450</v>
      </c>
      <c r="BE139" s="146">
        <f>IF(N139="základní",J139,0)</f>
        <v>0</v>
      </c>
      <c r="BF139" s="146">
        <f>IF(N139="snížená",J139,0)</f>
        <v>0</v>
      </c>
      <c r="BG139" s="146">
        <f>IF(N139="zákl. přenesená",J139,0)</f>
        <v>0</v>
      </c>
      <c r="BH139" s="146">
        <f>IF(N139="sníž. přenesená",J139,0)</f>
        <v>0</v>
      </c>
      <c r="BI139" s="146">
        <f>IF(N139="nulová",J139,0)</f>
        <v>0</v>
      </c>
      <c r="BJ139" s="15" t="s">
        <v>403</v>
      </c>
      <c r="BK139" s="146">
        <f>ROUND(I139*H139,2)</f>
        <v>0</v>
      </c>
      <c r="BL139" s="15" t="s">
        <v>456</v>
      </c>
      <c r="BM139" s="145" t="s">
        <v>700</v>
      </c>
    </row>
    <row r="140" spans="2:65" s="12" customFormat="1">
      <c r="B140" s="147"/>
      <c r="D140" s="148" t="s">
        <v>458</v>
      </c>
      <c r="F140" s="150" t="s">
        <v>701</v>
      </c>
      <c r="H140" s="151">
        <v>60.014000000000003</v>
      </c>
      <c r="I140" s="152"/>
      <c r="L140" s="147"/>
      <c r="M140" s="153"/>
      <c r="T140" s="154"/>
      <c r="AT140" s="149" t="s">
        <v>458</v>
      </c>
      <c r="AU140" s="149" t="s">
        <v>405</v>
      </c>
      <c r="AV140" s="12" t="s">
        <v>405</v>
      </c>
      <c r="AW140" s="12" t="s">
        <v>325</v>
      </c>
      <c r="AX140" s="12" t="s">
        <v>403</v>
      </c>
      <c r="AY140" s="149" t="s">
        <v>450</v>
      </c>
    </row>
    <row r="141" spans="2:65" s="1" customFormat="1" ht="16.5" customHeight="1">
      <c r="B141" s="132"/>
      <c r="C141" s="133" t="s">
        <v>484</v>
      </c>
      <c r="D141" s="133" t="s">
        <v>452</v>
      </c>
      <c r="E141" s="134" t="s">
        <v>608</v>
      </c>
      <c r="F141" s="135" t="s">
        <v>493</v>
      </c>
      <c r="G141" s="136" t="s">
        <v>467</v>
      </c>
      <c r="H141" s="137">
        <v>1.5</v>
      </c>
      <c r="I141" s="138"/>
      <c r="J141" s="139">
        <f>ROUND(I141*H141,2)</f>
        <v>0</v>
      </c>
      <c r="K141" s="140"/>
      <c r="L141" s="30"/>
      <c r="M141" s="141" t="s">
        <v>323</v>
      </c>
      <c r="N141" s="142" t="s">
        <v>360</v>
      </c>
      <c r="P141" s="143">
        <f>O141*H141</f>
        <v>0</v>
      </c>
      <c r="Q141" s="143">
        <v>0</v>
      </c>
      <c r="R141" s="143">
        <f>Q141*H141</f>
        <v>0</v>
      </c>
      <c r="S141" s="143">
        <v>0</v>
      </c>
      <c r="T141" s="144">
        <f>S141*H141</f>
        <v>0</v>
      </c>
      <c r="AR141" s="145" t="s">
        <v>456</v>
      </c>
      <c r="AT141" s="145" t="s">
        <v>452</v>
      </c>
      <c r="AU141" s="145" t="s">
        <v>405</v>
      </c>
      <c r="AY141" s="15" t="s">
        <v>450</v>
      </c>
      <c r="BE141" s="146">
        <f>IF(N141="základní",J141,0)</f>
        <v>0</v>
      </c>
      <c r="BF141" s="146">
        <f>IF(N141="snížená",J141,0)</f>
        <v>0</v>
      </c>
      <c r="BG141" s="146">
        <f>IF(N141="zákl. přenesená",J141,0)</f>
        <v>0</v>
      </c>
      <c r="BH141" s="146">
        <f>IF(N141="sníž. přenesená",J141,0)</f>
        <v>0</v>
      </c>
      <c r="BI141" s="146">
        <f>IF(N141="nulová",J141,0)</f>
        <v>0</v>
      </c>
      <c r="BJ141" s="15" t="s">
        <v>403</v>
      </c>
      <c r="BK141" s="146">
        <f>ROUND(I141*H141,2)</f>
        <v>0</v>
      </c>
      <c r="BL141" s="15" t="s">
        <v>456</v>
      </c>
      <c r="BM141" s="145" t="s">
        <v>702</v>
      </c>
    </row>
    <row r="142" spans="2:65" s="12" customFormat="1">
      <c r="B142" s="147"/>
      <c r="D142" s="148" t="s">
        <v>458</v>
      </c>
      <c r="E142" s="149" t="s">
        <v>323</v>
      </c>
      <c r="F142" s="150" t="s">
        <v>495</v>
      </c>
      <c r="H142" s="151">
        <v>1.5</v>
      </c>
      <c r="I142" s="152"/>
      <c r="L142" s="147"/>
      <c r="M142" s="153"/>
      <c r="T142" s="154"/>
      <c r="AT142" s="149" t="s">
        <v>458</v>
      </c>
      <c r="AU142" s="149" t="s">
        <v>405</v>
      </c>
      <c r="AV142" s="12" t="s">
        <v>405</v>
      </c>
      <c r="AW142" s="12" t="s">
        <v>352</v>
      </c>
      <c r="AX142" s="12" t="s">
        <v>395</v>
      </c>
      <c r="AY142" s="149" t="s">
        <v>450</v>
      </c>
    </row>
    <row r="143" spans="2:65" s="13" customFormat="1">
      <c r="B143" s="155"/>
      <c r="D143" s="148" t="s">
        <v>458</v>
      </c>
      <c r="E143" s="156" t="s">
        <v>323</v>
      </c>
      <c r="F143" s="157" t="s">
        <v>460</v>
      </c>
      <c r="H143" s="158">
        <v>1.5</v>
      </c>
      <c r="I143" s="159"/>
      <c r="L143" s="155"/>
      <c r="M143" s="160"/>
      <c r="T143" s="161"/>
      <c r="AT143" s="156" t="s">
        <v>458</v>
      </c>
      <c r="AU143" s="156" t="s">
        <v>405</v>
      </c>
      <c r="AV143" s="13" t="s">
        <v>456</v>
      </c>
      <c r="AW143" s="13" t="s">
        <v>352</v>
      </c>
      <c r="AX143" s="13" t="s">
        <v>403</v>
      </c>
      <c r="AY143" s="156" t="s">
        <v>450</v>
      </c>
    </row>
    <row r="144" spans="2:65" s="11" customFormat="1" ht="22.9" customHeight="1">
      <c r="B144" s="121"/>
      <c r="D144" s="122" t="s">
        <v>394</v>
      </c>
      <c r="E144" s="130" t="s">
        <v>456</v>
      </c>
      <c r="F144" s="130" t="s">
        <v>496</v>
      </c>
      <c r="I144" s="124"/>
      <c r="J144" s="131">
        <f>BK144</f>
        <v>0</v>
      </c>
      <c r="L144" s="121"/>
      <c r="M144" s="125"/>
      <c r="P144" s="126">
        <f>P145</f>
        <v>0</v>
      </c>
      <c r="R144" s="126">
        <f>R145</f>
        <v>0</v>
      </c>
      <c r="T144" s="127">
        <f>T145</f>
        <v>0</v>
      </c>
      <c r="AR144" s="122" t="s">
        <v>403</v>
      </c>
      <c r="AT144" s="128" t="s">
        <v>394</v>
      </c>
      <c r="AU144" s="128" t="s">
        <v>403</v>
      </c>
      <c r="AY144" s="122" t="s">
        <v>450</v>
      </c>
      <c r="BK144" s="129">
        <f>BK145</f>
        <v>0</v>
      </c>
    </row>
    <row r="145" spans="2:65" s="1" customFormat="1" ht="21.75" customHeight="1">
      <c r="B145" s="132"/>
      <c r="C145" s="133" t="s">
        <v>489</v>
      </c>
      <c r="D145" s="133" t="s">
        <v>452</v>
      </c>
      <c r="E145" s="134" t="s">
        <v>498</v>
      </c>
      <c r="F145" s="135" t="s">
        <v>499</v>
      </c>
      <c r="G145" s="136" t="s">
        <v>467</v>
      </c>
      <c r="H145" s="137">
        <v>126.111</v>
      </c>
      <c r="I145" s="138"/>
      <c r="J145" s="139">
        <f>ROUND(I145*H145,2)</f>
        <v>0</v>
      </c>
      <c r="K145" s="140"/>
      <c r="L145" s="30"/>
      <c r="M145" s="141" t="s">
        <v>323</v>
      </c>
      <c r="N145" s="142" t="s">
        <v>360</v>
      </c>
      <c r="P145" s="143">
        <f>O145*H145</f>
        <v>0</v>
      </c>
      <c r="Q145" s="143">
        <v>0</v>
      </c>
      <c r="R145" s="143">
        <f>Q145*H145</f>
        <v>0</v>
      </c>
      <c r="S145" s="143">
        <v>0</v>
      </c>
      <c r="T145" s="144">
        <f>S145*H145</f>
        <v>0</v>
      </c>
      <c r="AR145" s="145" t="s">
        <v>456</v>
      </c>
      <c r="AT145" s="145" t="s">
        <v>452</v>
      </c>
      <c r="AU145" s="145" t="s">
        <v>405</v>
      </c>
      <c r="AY145" s="15" t="s">
        <v>450</v>
      </c>
      <c r="BE145" s="146">
        <f>IF(N145="základní",J145,0)</f>
        <v>0</v>
      </c>
      <c r="BF145" s="146">
        <f>IF(N145="snížená",J145,0)</f>
        <v>0</v>
      </c>
      <c r="BG145" s="146">
        <f>IF(N145="zákl. přenesená",J145,0)</f>
        <v>0</v>
      </c>
      <c r="BH145" s="146">
        <f>IF(N145="sníž. přenesená",J145,0)</f>
        <v>0</v>
      </c>
      <c r="BI145" s="146">
        <f>IF(N145="nulová",J145,0)</f>
        <v>0</v>
      </c>
      <c r="BJ145" s="15" t="s">
        <v>403</v>
      </c>
      <c r="BK145" s="146">
        <f>ROUND(I145*H145,2)</f>
        <v>0</v>
      </c>
      <c r="BL145" s="15" t="s">
        <v>456</v>
      </c>
      <c r="BM145" s="145" t="s">
        <v>703</v>
      </c>
    </row>
    <row r="146" spans="2:65" s="11" customFormat="1" ht="22.9" customHeight="1">
      <c r="B146" s="121"/>
      <c r="D146" s="122" t="s">
        <v>394</v>
      </c>
      <c r="E146" s="130" t="s">
        <v>489</v>
      </c>
      <c r="F146" s="130" t="s">
        <v>501</v>
      </c>
      <c r="I146" s="124"/>
      <c r="J146" s="131">
        <f>BK146</f>
        <v>0</v>
      </c>
      <c r="L146" s="121"/>
      <c r="M146" s="125"/>
      <c r="P146" s="126">
        <f>SUM(P147:P157)</f>
        <v>0</v>
      </c>
      <c r="R146" s="126">
        <f>SUM(R147:R157)</f>
        <v>3.4906495999999998</v>
      </c>
      <c r="T146" s="127">
        <f>SUM(T147:T157)</f>
        <v>0</v>
      </c>
      <c r="AR146" s="122" t="s">
        <v>403</v>
      </c>
      <c r="AT146" s="128" t="s">
        <v>394</v>
      </c>
      <c r="AU146" s="128" t="s">
        <v>403</v>
      </c>
      <c r="AY146" s="122" t="s">
        <v>450</v>
      </c>
      <c r="BK146" s="129">
        <f>SUM(BK147:BK157)</f>
        <v>0</v>
      </c>
    </row>
    <row r="147" spans="2:65" s="1" customFormat="1" ht="33" customHeight="1">
      <c r="B147" s="132"/>
      <c r="C147" s="133" t="s">
        <v>497</v>
      </c>
      <c r="D147" s="133" t="s">
        <v>452</v>
      </c>
      <c r="E147" s="134" t="s">
        <v>611</v>
      </c>
      <c r="F147" s="135" t="s">
        <v>612</v>
      </c>
      <c r="G147" s="136" t="s">
        <v>77</v>
      </c>
      <c r="H147" s="137">
        <v>71.53</v>
      </c>
      <c r="I147" s="138"/>
      <c r="J147" s="139">
        <f>ROUND(I147*H147,2)</f>
        <v>0</v>
      </c>
      <c r="K147" s="140"/>
      <c r="L147" s="30"/>
      <c r="M147" s="141" t="s">
        <v>323</v>
      </c>
      <c r="N147" s="142" t="s">
        <v>360</v>
      </c>
      <c r="P147" s="143">
        <f>O147*H147</f>
        <v>0</v>
      </c>
      <c r="Q147" s="143">
        <v>0</v>
      </c>
      <c r="R147" s="143">
        <f>Q147*H147</f>
        <v>0</v>
      </c>
      <c r="S147" s="143">
        <v>0</v>
      </c>
      <c r="T147" s="144">
        <f>S147*H147</f>
        <v>0</v>
      </c>
      <c r="AR147" s="145" t="s">
        <v>456</v>
      </c>
      <c r="AT147" s="145" t="s">
        <v>452</v>
      </c>
      <c r="AU147" s="145" t="s">
        <v>405</v>
      </c>
      <c r="AY147" s="15" t="s">
        <v>450</v>
      </c>
      <c r="BE147" s="146">
        <f>IF(N147="základní",J147,0)</f>
        <v>0</v>
      </c>
      <c r="BF147" s="146">
        <f>IF(N147="snížená",J147,0)</f>
        <v>0</v>
      </c>
      <c r="BG147" s="146">
        <f>IF(N147="zákl. přenesená",J147,0)</f>
        <v>0</v>
      </c>
      <c r="BH147" s="146">
        <f>IF(N147="sníž. přenesená",J147,0)</f>
        <v>0</v>
      </c>
      <c r="BI147" s="146">
        <f>IF(N147="nulová",J147,0)</f>
        <v>0</v>
      </c>
      <c r="BJ147" s="15" t="s">
        <v>403</v>
      </c>
      <c r="BK147" s="146">
        <f>ROUND(I147*H147,2)</f>
        <v>0</v>
      </c>
      <c r="BL147" s="15" t="s">
        <v>456</v>
      </c>
      <c r="BM147" s="145" t="s">
        <v>704</v>
      </c>
    </row>
    <row r="148" spans="2:65" s="1" customFormat="1" ht="21.75" customHeight="1">
      <c r="B148" s="132"/>
      <c r="C148" s="162" t="s">
        <v>502</v>
      </c>
      <c r="D148" s="162" t="s">
        <v>485</v>
      </c>
      <c r="E148" s="163" t="s">
        <v>614</v>
      </c>
      <c r="F148" s="164" t="s">
        <v>615</v>
      </c>
      <c r="G148" s="165" t="s">
        <v>77</v>
      </c>
      <c r="H148" s="166">
        <v>72.245000000000005</v>
      </c>
      <c r="I148" s="167"/>
      <c r="J148" s="168">
        <f>ROUND(I148*H148,2)</f>
        <v>0</v>
      </c>
      <c r="K148" s="169"/>
      <c r="L148" s="170"/>
      <c r="M148" s="171" t="s">
        <v>323</v>
      </c>
      <c r="N148" s="172" t="s">
        <v>360</v>
      </c>
      <c r="P148" s="143">
        <f>O148*H148</f>
        <v>0</v>
      </c>
      <c r="Q148" s="143">
        <v>4.8000000000000001E-2</v>
      </c>
      <c r="R148" s="143">
        <f>Q148*H148</f>
        <v>3.4677600000000002</v>
      </c>
      <c r="S148" s="143">
        <v>0</v>
      </c>
      <c r="T148" s="144">
        <f>S148*H148</f>
        <v>0</v>
      </c>
      <c r="AR148" s="145" t="s">
        <v>489</v>
      </c>
      <c r="AT148" s="145" t="s">
        <v>485</v>
      </c>
      <c r="AU148" s="145" t="s">
        <v>405</v>
      </c>
      <c r="AY148" s="15" t="s">
        <v>450</v>
      </c>
      <c r="BE148" s="146">
        <f>IF(N148="základní",J148,0)</f>
        <v>0</v>
      </c>
      <c r="BF148" s="146">
        <f>IF(N148="snížená",J148,0)</f>
        <v>0</v>
      </c>
      <c r="BG148" s="146">
        <f>IF(N148="zákl. přenesená",J148,0)</f>
        <v>0</v>
      </c>
      <c r="BH148" s="146">
        <f>IF(N148="sníž. přenesená",J148,0)</f>
        <v>0</v>
      </c>
      <c r="BI148" s="146">
        <f>IF(N148="nulová",J148,0)</f>
        <v>0</v>
      </c>
      <c r="BJ148" s="15" t="s">
        <v>403</v>
      </c>
      <c r="BK148" s="146">
        <f>ROUND(I148*H148,2)</f>
        <v>0</v>
      </c>
      <c r="BL148" s="15" t="s">
        <v>456</v>
      </c>
      <c r="BM148" s="145" t="s">
        <v>705</v>
      </c>
    </row>
    <row r="149" spans="2:65" s="12" customFormat="1">
      <c r="B149" s="147"/>
      <c r="D149" s="148" t="s">
        <v>458</v>
      </c>
      <c r="F149" s="150" t="s">
        <v>706</v>
      </c>
      <c r="H149" s="151">
        <v>72.245000000000005</v>
      </c>
      <c r="I149" s="152"/>
      <c r="L149" s="147"/>
      <c r="M149" s="153"/>
      <c r="T149" s="154"/>
      <c r="AT149" s="149" t="s">
        <v>458</v>
      </c>
      <c r="AU149" s="149" t="s">
        <v>405</v>
      </c>
      <c r="AV149" s="12" t="s">
        <v>405</v>
      </c>
      <c r="AW149" s="12" t="s">
        <v>325</v>
      </c>
      <c r="AX149" s="12" t="s">
        <v>403</v>
      </c>
      <c r="AY149" s="149" t="s">
        <v>450</v>
      </c>
    </row>
    <row r="150" spans="2:65" s="1" customFormat="1" ht="16.5" customHeight="1">
      <c r="B150" s="132"/>
      <c r="C150" s="133" t="s">
        <v>506</v>
      </c>
      <c r="D150" s="133" t="s">
        <v>452</v>
      </c>
      <c r="E150" s="134" t="s">
        <v>707</v>
      </c>
      <c r="F150" s="135" t="s">
        <v>512</v>
      </c>
      <c r="G150" s="136" t="s">
        <v>38</v>
      </c>
      <c r="H150" s="137">
        <v>1</v>
      </c>
      <c r="I150" s="138"/>
      <c r="J150" s="139">
        <f>ROUND(I150*H150,2)</f>
        <v>0</v>
      </c>
      <c r="K150" s="140"/>
      <c r="L150" s="30"/>
      <c r="M150" s="141" t="s">
        <v>323</v>
      </c>
      <c r="N150" s="142" t="s">
        <v>360</v>
      </c>
      <c r="P150" s="143">
        <f>O150*H150</f>
        <v>0</v>
      </c>
      <c r="Q150" s="143">
        <v>0</v>
      </c>
      <c r="R150" s="143">
        <f>Q150*H150</f>
        <v>0</v>
      </c>
      <c r="S150" s="143">
        <v>0</v>
      </c>
      <c r="T150" s="144">
        <f>S150*H150</f>
        <v>0</v>
      </c>
      <c r="AR150" s="145" t="s">
        <v>456</v>
      </c>
      <c r="AT150" s="145" t="s">
        <v>452</v>
      </c>
      <c r="AU150" s="145" t="s">
        <v>405</v>
      </c>
      <c r="AY150" s="15" t="s">
        <v>450</v>
      </c>
      <c r="BE150" s="146">
        <f>IF(N150="základní",J150,0)</f>
        <v>0</v>
      </c>
      <c r="BF150" s="146">
        <f>IF(N150="snížená",J150,0)</f>
        <v>0</v>
      </c>
      <c r="BG150" s="146">
        <f>IF(N150="zákl. přenesená",J150,0)</f>
        <v>0</v>
      </c>
      <c r="BH150" s="146">
        <f>IF(N150="sníž. přenesená",J150,0)</f>
        <v>0</v>
      </c>
      <c r="BI150" s="146">
        <f>IF(N150="nulová",J150,0)</f>
        <v>0</v>
      </c>
      <c r="BJ150" s="15" t="s">
        <v>403</v>
      </c>
      <c r="BK150" s="146">
        <f>ROUND(I150*H150,2)</f>
        <v>0</v>
      </c>
      <c r="BL150" s="15" t="s">
        <v>456</v>
      </c>
      <c r="BM150" s="145" t="s">
        <v>708</v>
      </c>
    </row>
    <row r="151" spans="2:65" s="1" customFormat="1" ht="24.2" customHeight="1">
      <c r="B151" s="132"/>
      <c r="C151" s="133" t="s">
        <v>330</v>
      </c>
      <c r="D151" s="133" t="s">
        <v>452</v>
      </c>
      <c r="E151" s="134" t="s">
        <v>515</v>
      </c>
      <c r="F151" s="135" t="s">
        <v>516</v>
      </c>
      <c r="G151" s="136" t="s">
        <v>77</v>
      </c>
      <c r="H151" s="137">
        <v>71.53</v>
      </c>
      <c r="I151" s="138"/>
      <c r="J151" s="139">
        <f>ROUND(I151*H151,2)</f>
        <v>0</v>
      </c>
      <c r="K151" s="140"/>
      <c r="L151" s="30"/>
      <c r="M151" s="141" t="s">
        <v>323</v>
      </c>
      <c r="N151" s="142" t="s">
        <v>360</v>
      </c>
      <c r="P151" s="143">
        <f>O151*H151</f>
        <v>0</v>
      </c>
      <c r="Q151" s="143">
        <v>0</v>
      </c>
      <c r="R151" s="143">
        <f>Q151*H151</f>
        <v>0</v>
      </c>
      <c r="S151" s="143">
        <v>0</v>
      </c>
      <c r="T151" s="144">
        <f>S151*H151</f>
        <v>0</v>
      </c>
      <c r="AR151" s="145" t="s">
        <v>456</v>
      </c>
      <c r="AT151" s="145" t="s">
        <v>452</v>
      </c>
      <c r="AU151" s="145" t="s">
        <v>405</v>
      </c>
      <c r="AY151" s="15" t="s">
        <v>450</v>
      </c>
      <c r="BE151" s="146">
        <f>IF(N151="základní",J151,0)</f>
        <v>0</v>
      </c>
      <c r="BF151" s="146">
        <f>IF(N151="snížená",J151,0)</f>
        <v>0</v>
      </c>
      <c r="BG151" s="146">
        <f>IF(N151="zákl. přenesená",J151,0)</f>
        <v>0</v>
      </c>
      <c r="BH151" s="146">
        <f>IF(N151="sníž. přenesená",J151,0)</f>
        <v>0</v>
      </c>
      <c r="BI151" s="146">
        <f>IF(N151="nulová",J151,0)</f>
        <v>0</v>
      </c>
      <c r="BJ151" s="15" t="s">
        <v>403</v>
      </c>
      <c r="BK151" s="146">
        <f>ROUND(I151*H151,2)</f>
        <v>0</v>
      </c>
      <c r="BL151" s="15" t="s">
        <v>456</v>
      </c>
      <c r="BM151" s="145" t="s">
        <v>709</v>
      </c>
    </row>
    <row r="152" spans="2:65" s="1" customFormat="1" ht="24.2" customHeight="1">
      <c r="B152" s="132"/>
      <c r="C152" s="162" t="s">
        <v>514</v>
      </c>
      <c r="D152" s="162" t="s">
        <v>485</v>
      </c>
      <c r="E152" s="163" t="s">
        <v>519</v>
      </c>
      <c r="F152" s="164" t="s">
        <v>520</v>
      </c>
      <c r="G152" s="165" t="s">
        <v>77</v>
      </c>
      <c r="H152" s="166">
        <v>72.245000000000005</v>
      </c>
      <c r="I152" s="167"/>
      <c r="J152" s="168">
        <f>ROUND(I152*H152,2)</f>
        <v>0</v>
      </c>
      <c r="K152" s="169"/>
      <c r="L152" s="170"/>
      <c r="M152" s="171" t="s">
        <v>323</v>
      </c>
      <c r="N152" s="172" t="s">
        <v>360</v>
      </c>
      <c r="P152" s="143">
        <f>O152*H152</f>
        <v>0</v>
      </c>
      <c r="Q152" s="143">
        <v>0</v>
      </c>
      <c r="R152" s="143">
        <f>Q152*H152</f>
        <v>0</v>
      </c>
      <c r="S152" s="143">
        <v>0</v>
      </c>
      <c r="T152" s="144">
        <f>S152*H152</f>
        <v>0</v>
      </c>
      <c r="AR152" s="145" t="s">
        <v>489</v>
      </c>
      <c r="AT152" s="145" t="s">
        <v>485</v>
      </c>
      <c r="AU152" s="145" t="s">
        <v>405</v>
      </c>
      <c r="AY152" s="15" t="s">
        <v>450</v>
      </c>
      <c r="BE152" s="146">
        <f>IF(N152="základní",J152,0)</f>
        <v>0</v>
      </c>
      <c r="BF152" s="146">
        <f>IF(N152="snížená",J152,0)</f>
        <v>0</v>
      </c>
      <c r="BG152" s="146">
        <f>IF(N152="zákl. přenesená",J152,0)</f>
        <v>0</v>
      </c>
      <c r="BH152" s="146">
        <f>IF(N152="sníž. přenesená",J152,0)</f>
        <v>0</v>
      </c>
      <c r="BI152" s="146">
        <f>IF(N152="nulová",J152,0)</f>
        <v>0</v>
      </c>
      <c r="BJ152" s="15" t="s">
        <v>403</v>
      </c>
      <c r="BK152" s="146">
        <f>ROUND(I152*H152,2)</f>
        <v>0</v>
      </c>
      <c r="BL152" s="15" t="s">
        <v>456</v>
      </c>
      <c r="BM152" s="145" t="s">
        <v>710</v>
      </c>
    </row>
    <row r="153" spans="2:65" s="12" customFormat="1">
      <c r="B153" s="147"/>
      <c r="D153" s="148" t="s">
        <v>458</v>
      </c>
      <c r="F153" s="150" t="s">
        <v>706</v>
      </c>
      <c r="H153" s="151">
        <v>72.245000000000005</v>
      </c>
      <c r="I153" s="152"/>
      <c r="L153" s="147"/>
      <c r="M153" s="153"/>
      <c r="T153" s="154"/>
      <c r="AT153" s="149" t="s">
        <v>458</v>
      </c>
      <c r="AU153" s="149" t="s">
        <v>405</v>
      </c>
      <c r="AV153" s="12" t="s">
        <v>405</v>
      </c>
      <c r="AW153" s="12" t="s">
        <v>325</v>
      </c>
      <c r="AX153" s="12" t="s">
        <v>403</v>
      </c>
      <c r="AY153" s="149" t="s">
        <v>450</v>
      </c>
    </row>
    <row r="154" spans="2:65" s="1" customFormat="1" ht="16.5" customHeight="1">
      <c r="B154" s="132"/>
      <c r="C154" s="133" t="s">
        <v>518</v>
      </c>
      <c r="D154" s="133" t="s">
        <v>452</v>
      </c>
      <c r="E154" s="134" t="s">
        <v>523</v>
      </c>
      <c r="F154" s="135" t="s">
        <v>524</v>
      </c>
      <c r="G154" s="136" t="s">
        <v>77</v>
      </c>
      <c r="H154" s="137">
        <v>71.53</v>
      </c>
      <c r="I154" s="138"/>
      <c r="J154" s="139">
        <f>ROUND(I154*H154,2)</f>
        <v>0</v>
      </c>
      <c r="K154" s="140"/>
      <c r="L154" s="30"/>
      <c r="M154" s="141" t="s">
        <v>323</v>
      </c>
      <c r="N154" s="142" t="s">
        <v>360</v>
      </c>
      <c r="P154" s="143">
        <f>O154*H154</f>
        <v>0</v>
      </c>
      <c r="Q154" s="143">
        <v>2.0000000000000001E-4</v>
      </c>
      <c r="R154" s="143">
        <f>Q154*H154</f>
        <v>1.4306000000000001E-2</v>
      </c>
      <c r="S154" s="143">
        <v>0</v>
      </c>
      <c r="T154" s="144">
        <f>S154*H154</f>
        <v>0</v>
      </c>
      <c r="AR154" s="145" t="s">
        <v>456</v>
      </c>
      <c r="AT154" s="145" t="s">
        <v>452</v>
      </c>
      <c r="AU154" s="145" t="s">
        <v>405</v>
      </c>
      <c r="AY154" s="15" t="s">
        <v>450</v>
      </c>
      <c r="BE154" s="146">
        <f>IF(N154="základní",J154,0)</f>
        <v>0</v>
      </c>
      <c r="BF154" s="146">
        <f>IF(N154="snížená",J154,0)</f>
        <v>0</v>
      </c>
      <c r="BG154" s="146">
        <f>IF(N154="zákl. přenesená",J154,0)</f>
        <v>0</v>
      </c>
      <c r="BH154" s="146">
        <f>IF(N154="sníž. přenesená",J154,0)</f>
        <v>0</v>
      </c>
      <c r="BI154" s="146">
        <f>IF(N154="nulová",J154,0)</f>
        <v>0</v>
      </c>
      <c r="BJ154" s="15" t="s">
        <v>403</v>
      </c>
      <c r="BK154" s="146">
        <f>ROUND(I154*H154,2)</f>
        <v>0</v>
      </c>
      <c r="BL154" s="15" t="s">
        <v>456</v>
      </c>
      <c r="BM154" s="145" t="s">
        <v>711</v>
      </c>
    </row>
    <row r="155" spans="2:65" s="1" customFormat="1" ht="16.5" customHeight="1">
      <c r="B155" s="132"/>
      <c r="C155" s="162" t="s">
        <v>522</v>
      </c>
      <c r="D155" s="162" t="s">
        <v>485</v>
      </c>
      <c r="E155" s="163" t="s">
        <v>527</v>
      </c>
      <c r="F155" s="164" t="s">
        <v>528</v>
      </c>
      <c r="G155" s="165" t="s">
        <v>77</v>
      </c>
      <c r="H155" s="166">
        <v>71.53</v>
      </c>
      <c r="I155" s="167"/>
      <c r="J155" s="168">
        <f>ROUND(I155*H155,2)</f>
        <v>0</v>
      </c>
      <c r="K155" s="169"/>
      <c r="L155" s="170"/>
      <c r="M155" s="171" t="s">
        <v>323</v>
      </c>
      <c r="N155" s="172" t="s">
        <v>360</v>
      </c>
      <c r="P155" s="143">
        <f>O155*H155</f>
        <v>0</v>
      </c>
      <c r="Q155" s="143">
        <v>5.0000000000000002E-5</v>
      </c>
      <c r="R155" s="143">
        <f>Q155*H155</f>
        <v>3.5765000000000003E-3</v>
      </c>
      <c r="S155" s="143">
        <v>0</v>
      </c>
      <c r="T155" s="144">
        <f>S155*H155</f>
        <v>0</v>
      </c>
      <c r="AR155" s="145" t="s">
        <v>489</v>
      </c>
      <c r="AT155" s="145" t="s">
        <v>485</v>
      </c>
      <c r="AU155" s="145" t="s">
        <v>405</v>
      </c>
      <c r="AY155" s="15" t="s">
        <v>450</v>
      </c>
      <c r="BE155" s="146">
        <f>IF(N155="základní",J155,0)</f>
        <v>0</v>
      </c>
      <c r="BF155" s="146">
        <f>IF(N155="snížená",J155,0)</f>
        <v>0</v>
      </c>
      <c r="BG155" s="146">
        <f>IF(N155="zákl. přenesená",J155,0)</f>
        <v>0</v>
      </c>
      <c r="BH155" s="146">
        <f>IF(N155="sníž. přenesená",J155,0)</f>
        <v>0</v>
      </c>
      <c r="BI155" s="146">
        <f>IF(N155="nulová",J155,0)</f>
        <v>0</v>
      </c>
      <c r="BJ155" s="15" t="s">
        <v>403</v>
      </c>
      <c r="BK155" s="146">
        <f>ROUND(I155*H155,2)</f>
        <v>0</v>
      </c>
      <c r="BL155" s="15" t="s">
        <v>456</v>
      </c>
      <c r="BM155" s="145" t="s">
        <v>712</v>
      </c>
    </row>
    <row r="156" spans="2:65" s="1" customFormat="1" ht="21.75" customHeight="1">
      <c r="B156" s="132"/>
      <c r="C156" s="133" t="s">
        <v>526</v>
      </c>
      <c r="D156" s="133" t="s">
        <v>452</v>
      </c>
      <c r="E156" s="134" t="s">
        <v>531</v>
      </c>
      <c r="F156" s="135" t="s">
        <v>532</v>
      </c>
      <c r="G156" s="136" t="s">
        <v>77</v>
      </c>
      <c r="H156" s="137">
        <v>71.53</v>
      </c>
      <c r="I156" s="138"/>
      <c r="J156" s="139">
        <f>ROUND(I156*H156,2)</f>
        <v>0</v>
      </c>
      <c r="K156" s="140"/>
      <c r="L156" s="30"/>
      <c r="M156" s="141" t="s">
        <v>323</v>
      </c>
      <c r="N156" s="142" t="s">
        <v>360</v>
      </c>
      <c r="P156" s="143">
        <f>O156*H156</f>
        <v>0</v>
      </c>
      <c r="Q156" s="143">
        <v>6.0000000000000002E-5</v>
      </c>
      <c r="R156" s="143">
        <f>Q156*H156</f>
        <v>4.2918000000000001E-3</v>
      </c>
      <c r="S156" s="143">
        <v>0</v>
      </c>
      <c r="T156" s="144">
        <f>S156*H156</f>
        <v>0</v>
      </c>
      <c r="AR156" s="145" t="s">
        <v>456</v>
      </c>
      <c r="AT156" s="145" t="s">
        <v>452</v>
      </c>
      <c r="AU156" s="145" t="s">
        <v>405</v>
      </c>
      <c r="AY156" s="15" t="s">
        <v>450</v>
      </c>
      <c r="BE156" s="146">
        <f>IF(N156="základní",J156,0)</f>
        <v>0</v>
      </c>
      <c r="BF156" s="146">
        <f>IF(N156="snížená",J156,0)</f>
        <v>0</v>
      </c>
      <c r="BG156" s="146">
        <f>IF(N156="zákl. přenesená",J156,0)</f>
        <v>0</v>
      </c>
      <c r="BH156" s="146">
        <f>IF(N156="sníž. přenesená",J156,0)</f>
        <v>0</v>
      </c>
      <c r="BI156" s="146">
        <f>IF(N156="nulová",J156,0)</f>
        <v>0</v>
      </c>
      <c r="BJ156" s="15" t="s">
        <v>403</v>
      </c>
      <c r="BK156" s="146">
        <f>ROUND(I156*H156,2)</f>
        <v>0</v>
      </c>
      <c r="BL156" s="15" t="s">
        <v>456</v>
      </c>
      <c r="BM156" s="145" t="s">
        <v>713</v>
      </c>
    </row>
    <row r="157" spans="2:65" s="1" customFormat="1" ht="24.2" customHeight="1">
      <c r="B157" s="132"/>
      <c r="C157" s="162" t="s">
        <v>530</v>
      </c>
      <c r="D157" s="162" t="s">
        <v>485</v>
      </c>
      <c r="E157" s="163" t="s">
        <v>535</v>
      </c>
      <c r="F157" s="164" t="s">
        <v>536</v>
      </c>
      <c r="G157" s="165" t="s">
        <v>77</v>
      </c>
      <c r="H157" s="166">
        <v>71.53</v>
      </c>
      <c r="I157" s="167"/>
      <c r="J157" s="168">
        <f>ROUND(I157*H157,2)</f>
        <v>0</v>
      </c>
      <c r="K157" s="169"/>
      <c r="L157" s="170"/>
      <c r="M157" s="171" t="s">
        <v>323</v>
      </c>
      <c r="N157" s="172" t="s">
        <v>360</v>
      </c>
      <c r="P157" s="143">
        <f>O157*H157</f>
        <v>0</v>
      </c>
      <c r="Q157" s="143">
        <v>1.0000000000000001E-5</v>
      </c>
      <c r="R157" s="143">
        <f>Q157*H157</f>
        <v>7.1530000000000009E-4</v>
      </c>
      <c r="S157" s="143">
        <v>0</v>
      </c>
      <c r="T157" s="144">
        <f>S157*H157</f>
        <v>0</v>
      </c>
      <c r="AR157" s="145" t="s">
        <v>489</v>
      </c>
      <c r="AT157" s="145" t="s">
        <v>485</v>
      </c>
      <c r="AU157" s="145" t="s">
        <v>405</v>
      </c>
      <c r="AY157" s="15" t="s">
        <v>450</v>
      </c>
      <c r="BE157" s="146">
        <f>IF(N157="základní",J157,0)</f>
        <v>0</v>
      </c>
      <c r="BF157" s="146">
        <f>IF(N157="snížená",J157,0)</f>
        <v>0</v>
      </c>
      <c r="BG157" s="146">
        <f>IF(N157="zákl. přenesená",J157,0)</f>
        <v>0</v>
      </c>
      <c r="BH157" s="146">
        <f>IF(N157="sníž. přenesená",J157,0)</f>
        <v>0</v>
      </c>
      <c r="BI157" s="146">
        <f>IF(N157="nulová",J157,0)</f>
        <v>0</v>
      </c>
      <c r="BJ157" s="15" t="s">
        <v>403</v>
      </c>
      <c r="BK157" s="146">
        <f>ROUND(I157*H157,2)</f>
        <v>0</v>
      </c>
      <c r="BL157" s="15" t="s">
        <v>456</v>
      </c>
      <c r="BM157" s="145" t="s">
        <v>714</v>
      </c>
    </row>
    <row r="158" spans="2:65" s="11" customFormat="1" ht="22.9" customHeight="1">
      <c r="B158" s="121"/>
      <c r="D158" s="122" t="s">
        <v>394</v>
      </c>
      <c r="E158" s="130" t="s">
        <v>538</v>
      </c>
      <c r="F158" s="130" t="s">
        <v>539</v>
      </c>
      <c r="I158" s="124"/>
      <c r="J158" s="131">
        <f>BK158</f>
        <v>0</v>
      </c>
      <c r="L158" s="121"/>
      <c r="M158" s="125"/>
      <c r="P158" s="126">
        <f>SUM(P159:P163)</f>
        <v>0</v>
      </c>
      <c r="R158" s="126">
        <f>SUM(R159:R163)</f>
        <v>0</v>
      </c>
      <c r="T158" s="127">
        <f>SUM(T159:T163)</f>
        <v>0</v>
      </c>
      <c r="AR158" s="122" t="s">
        <v>403</v>
      </c>
      <c r="AT158" s="128" t="s">
        <v>394</v>
      </c>
      <c r="AU158" s="128" t="s">
        <v>403</v>
      </c>
      <c r="AY158" s="122" t="s">
        <v>450</v>
      </c>
      <c r="BK158" s="129">
        <f>SUM(BK159:BK163)</f>
        <v>0</v>
      </c>
    </row>
    <row r="159" spans="2:65" s="1" customFormat="1" ht="16.5" customHeight="1">
      <c r="B159" s="132"/>
      <c r="C159" s="133" t="s">
        <v>534</v>
      </c>
      <c r="D159" s="133" t="s">
        <v>452</v>
      </c>
      <c r="E159" s="134" t="s">
        <v>541</v>
      </c>
      <c r="F159" s="135" t="s">
        <v>542</v>
      </c>
      <c r="G159" s="136" t="s">
        <v>488</v>
      </c>
      <c r="H159" s="137">
        <v>4.9359999999999999</v>
      </c>
      <c r="I159" s="138"/>
      <c r="J159" s="139">
        <f>ROUND(I159*H159,2)</f>
        <v>0</v>
      </c>
      <c r="K159" s="140"/>
      <c r="L159" s="30"/>
      <c r="M159" s="141" t="s">
        <v>323</v>
      </c>
      <c r="N159" s="142" t="s">
        <v>360</v>
      </c>
      <c r="P159" s="143">
        <f>O159*H159</f>
        <v>0</v>
      </c>
      <c r="Q159" s="143">
        <v>0</v>
      </c>
      <c r="R159" s="143">
        <f>Q159*H159</f>
        <v>0</v>
      </c>
      <c r="S159" s="143">
        <v>0</v>
      </c>
      <c r="T159" s="144">
        <f>S159*H159</f>
        <v>0</v>
      </c>
      <c r="AR159" s="145" t="s">
        <v>456</v>
      </c>
      <c r="AT159" s="145" t="s">
        <v>452</v>
      </c>
      <c r="AU159" s="145" t="s">
        <v>405</v>
      </c>
      <c r="AY159" s="15" t="s">
        <v>450</v>
      </c>
      <c r="BE159" s="146">
        <f>IF(N159="základní",J159,0)</f>
        <v>0</v>
      </c>
      <c r="BF159" s="146">
        <f>IF(N159="snížená",J159,0)</f>
        <v>0</v>
      </c>
      <c r="BG159" s="146">
        <f>IF(N159="zákl. přenesená",J159,0)</f>
        <v>0</v>
      </c>
      <c r="BH159" s="146">
        <f>IF(N159="sníž. přenesená",J159,0)</f>
        <v>0</v>
      </c>
      <c r="BI159" s="146">
        <f>IF(N159="nulová",J159,0)</f>
        <v>0</v>
      </c>
      <c r="BJ159" s="15" t="s">
        <v>403</v>
      </c>
      <c r="BK159" s="146">
        <f>ROUND(I159*H159,2)</f>
        <v>0</v>
      </c>
      <c r="BL159" s="15" t="s">
        <v>456</v>
      </c>
      <c r="BM159" s="145" t="s">
        <v>715</v>
      </c>
    </row>
    <row r="160" spans="2:65" s="1" customFormat="1" ht="24.2" customHeight="1">
      <c r="B160" s="132"/>
      <c r="C160" s="133" t="s">
        <v>540</v>
      </c>
      <c r="D160" s="133" t="s">
        <v>452</v>
      </c>
      <c r="E160" s="134" t="s">
        <v>545</v>
      </c>
      <c r="F160" s="135" t="s">
        <v>546</v>
      </c>
      <c r="G160" s="136" t="s">
        <v>488</v>
      </c>
      <c r="H160" s="137">
        <v>4.9359999999999999</v>
      </c>
      <c r="I160" s="138"/>
      <c r="J160" s="139">
        <f>ROUND(I160*H160,2)</f>
        <v>0</v>
      </c>
      <c r="K160" s="140"/>
      <c r="L160" s="30"/>
      <c r="M160" s="141" t="s">
        <v>323</v>
      </c>
      <c r="N160" s="142" t="s">
        <v>360</v>
      </c>
      <c r="P160" s="143">
        <f>O160*H160</f>
        <v>0</v>
      </c>
      <c r="Q160" s="143">
        <v>0</v>
      </c>
      <c r="R160" s="143">
        <f>Q160*H160</f>
        <v>0</v>
      </c>
      <c r="S160" s="143">
        <v>0</v>
      </c>
      <c r="T160" s="144">
        <f>S160*H160</f>
        <v>0</v>
      </c>
      <c r="AR160" s="145" t="s">
        <v>456</v>
      </c>
      <c r="AT160" s="145" t="s">
        <v>452</v>
      </c>
      <c r="AU160" s="145" t="s">
        <v>405</v>
      </c>
      <c r="AY160" s="15" t="s">
        <v>450</v>
      </c>
      <c r="BE160" s="146">
        <f>IF(N160="základní",J160,0)</f>
        <v>0</v>
      </c>
      <c r="BF160" s="146">
        <f>IF(N160="snížená",J160,0)</f>
        <v>0</v>
      </c>
      <c r="BG160" s="146">
        <f>IF(N160="zákl. přenesená",J160,0)</f>
        <v>0</v>
      </c>
      <c r="BH160" s="146">
        <f>IF(N160="sníž. přenesená",J160,0)</f>
        <v>0</v>
      </c>
      <c r="BI160" s="146">
        <f>IF(N160="nulová",J160,0)</f>
        <v>0</v>
      </c>
      <c r="BJ160" s="15" t="s">
        <v>403</v>
      </c>
      <c r="BK160" s="146">
        <f>ROUND(I160*H160,2)</f>
        <v>0</v>
      </c>
      <c r="BL160" s="15" t="s">
        <v>456</v>
      </c>
      <c r="BM160" s="145" t="s">
        <v>716</v>
      </c>
    </row>
    <row r="161" spans="2:65" s="1" customFormat="1" ht="24.2" customHeight="1">
      <c r="B161" s="132"/>
      <c r="C161" s="133" t="s">
        <v>544</v>
      </c>
      <c r="D161" s="133" t="s">
        <v>452</v>
      </c>
      <c r="E161" s="134" t="s">
        <v>548</v>
      </c>
      <c r="F161" s="135" t="s">
        <v>549</v>
      </c>
      <c r="G161" s="136" t="s">
        <v>488</v>
      </c>
      <c r="H161" s="137">
        <v>93.784000000000006</v>
      </c>
      <c r="I161" s="138"/>
      <c r="J161" s="139">
        <f>ROUND(I161*H161,2)</f>
        <v>0</v>
      </c>
      <c r="K161" s="140"/>
      <c r="L161" s="30"/>
      <c r="M161" s="141" t="s">
        <v>323</v>
      </c>
      <c r="N161" s="142" t="s">
        <v>360</v>
      </c>
      <c r="P161" s="143">
        <f>O161*H161</f>
        <v>0</v>
      </c>
      <c r="Q161" s="143">
        <v>0</v>
      </c>
      <c r="R161" s="143">
        <f>Q161*H161</f>
        <v>0</v>
      </c>
      <c r="S161" s="143">
        <v>0</v>
      </c>
      <c r="T161" s="144">
        <f>S161*H161</f>
        <v>0</v>
      </c>
      <c r="AR161" s="145" t="s">
        <v>456</v>
      </c>
      <c r="AT161" s="145" t="s">
        <v>452</v>
      </c>
      <c r="AU161" s="145" t="s">
        <v>405</v>
      </c>
      <c r="AY161" s="15" t="s">
        <v>450</v>
      </c>
      <c r="BE161" s="146">
        <f>IF(N161="základní",J161,0)</f>
        <v>0</v>
      </c>
      <c r="BF161" s="146">
        <f>IF(N161="snížená",J161,0)</f>
        <v>0</v>
      </c>
      <c r="BG161" s="146">
        <f>IF(N161="zákl. přenesená",J161,0)</f>
        <v>0</v>
      </c>
      <c r="BH161" s="146">
        <f>IF(N161="sníž. přenesená",J161,0)</f>
        <v>0</v>
      </c>
      <c r="BI161" s="146">
        <f>IF(N161="nulová",J161,0)</f>
        <v>0</v>
      </c>
      <c r="BJ161" s="15" t="s">
        <v>403</v>
      </c>
      <c r="BK161" s="146">
        <f>ROUND(I161*H161,2)</f>
        <v>0</v>
      </c>
      <c r="BL161" s="15" t="s">
        <v>456</v>
      </c>
      <c r="BM161" s="145" t="s">
        <v>717</v>
      </c>
    </row>
    <row r="162" spans="2:65" s="12" customFormat="1">
      <c r="B162" s="147"/>
      <c r="D162" s="148" t="s">
        <v>458</v>
      </c>
      <c r="F162" s="150" t="s">
        <v>718</v>
      </c>
      <c r="H162" s="151">
        <v>93.784000000000006</v>
      </c>
      <c r="I162" s="152"/>
      <c r="L162" s="147"/>
      <c r="M162" s="153"/>
      <c r="T162" s="154"/>
      <c r="AT162" s="149" t="s">
        <v>458</v>
      </c>
      <c r="AU162" s="149" t="s">
        <v>405</v>
      </c>
      <c r="AV162" s="12" t="s">
        <v>405</v>
      </c>
      <c r="AW162" s="12" t="s">
        <v>325</v>
      </c>
      <c r="AX162" s="12" t="s">
        <v>403</v>
      </c>
      <c r="AY162" s="149" t="s">
        <v>450</v>
      </c>
    </row>
    <row r="163" spans="2:65" s="1" customFormat="1" ht="33" customHeight="1">
      <c r="B163" s="132"/>
      <c r="C163" s="133" t="s">
        <v>329</v>
      </c>
      <c r="D163" s="133" t="s">
        <v>452</v>
      </c>
      <c r="E163" s="134" t="s">
        <v>553</v>
      </c>
      <c r="F163" s="135" t="s">
        <v>554</v>
      </c>
      <c r="G163" s="136" t="s">
        <v>488</v>
      </c>
      <c r="H163" s="137">
        <v>4.9359999999999999</v>
      </c>
      <c r="I163" s="138"/>
      <c r="J163" s="139">
        <f>ROUND(I163*H163,2)</f>
        <v>0</v>
      </c>
      <c r="K163" s="140"/>
      <c r="L163" s="30"/>
      <c r="M163" s="141" t="s">
        <v>323</v>
      </c>
      <c r="N163" s="142" t="s">
        <v>360</v>
      </c>
      <c r="P163" s="143">
        <f>O163*H163</f>
        <v>0</v>
      </c>
      <c r="Q163" s="143">
        <v>0</v>
      </c>
      <c r="R163" s="143">
        <f>Q163*H163</f>
        <v>0</v>
      </c>
      <c r="S163" s="143">
        <v>0</v>
      </c>
      <c r="T163" s="144">
        <f>S163*H163</f>
        <v>0</v>
      </c>
      <c r="AR163" s="145" t="s">
        <v>456</v>
      </c>
      <c r="AT163" s="145" t="s">
        <v>452</v>
      </c>
      <c r="AU163" s="145" t="s">
        <v>405</v>
      </c>
      <c r="AY163" s="15" t="s">
        <v>450</v>
      </c>
      <c r="BE163" s="146">
        <f>IF(N163="základní",J163,0)</f>
        <v>0</v>
      </c>
      <c r="BF163" s="146">
        <f>IF(N163="snížená",J163,0)</f>
        <v>0</v>
      </c>
      <c r="BG163" s="146">
        <f>IF(N163="zákl. přenesená",J163,0)</f>
        <v>0</v>
      </c>
      <c r="BH163" s="146">
        <f>IF(N163="sníž. přenesená",J163,0)</f>
        <v>0</v>
      </c>
      <c r="BI163" s="146">
        <f>IF(N163="nulová",J163,0)</f>
        <v>0</v>
      </c>
      <c r="BJ163" s="15" t="s">
        <v>403</v>
      </c>
      <c r="BK163" s="146">
        <f>ROUND(I163*H163,2)</f>
        <v>0</v>
      </c>
      <c r="BL163" s="15" t="s">
        <v>456</v>
      </c>
      <c r="BM163" s="145" t="s">
        <v>719</v>
      </c>
    </row>
    <row r="164" spans="2:65" s="11" customFormat="1" ht="22.9" customHeight="1">
      <c r="B164" s="121"/>
      <c r="D164" s="122" t="s">
        <v>394</v>
      </c>
      <c r="E164" s="130" t="s">
        <v>556</v>
      </c>
      <c r="F164" s="130" t="s">
        <v>557</v>
      </c>
      <c r="I164" s="124"/>
      <c r="J164" s="131">
        <f>BK164</f>
        <v>0</v>
      </c>
      <c r="L164" s="121"/>
      <c r="M164" s="125"/>
      <c r="P164" s="126">
        <f>P165</f>
        <v>0</v>
      </c>
      <c r="R164" s="126">
        <f>R165</f>
        <v>0</v>
      </c>
      <c r="T164" s="127">
        <f>T165</f>
        <v>0</v>
      </c>
      <c r="AR164" s="122" t="s">
        <v>403</v>
      </c>
      <c r="AT164" s="128" t="s">
        <v>394</v>
      </c>
      <c r="AU164" s="128" t="s">
        <v>403</v>
      </c>
      <c r="AY164" s="122" t="s">
        <v>450</v>
      </c>
      <c r="BK164" s="129">
        <f>BK165</f>
        <v>0</v>
      </c>
    </row>
    <row r="165" spans="2:65" s="1" customFormat="1" ht="16.5" customHeight="1">
      <c r="B165" s="132"/>
      <c r="C165" s="133" t="s">
        <v>552</v>
      </c>
      <c r="D165" s="133" t="s">
        <v>452</v>
      </c>
      <c r="E165" s="134" t="s">
        <v>559</v>
      </c>
      <c r="F165" s="135" t="s">
        <v>560</v>
      </c>
      <c r="G165" s="136" t="s">
        <v>488</v>
      </c>
      <c r="H165" s="137">
        <v>63.506999999999998</v>
      </c>
      <c r="I165" s="138"/>
      <c r="J165" s="139">
        <f>ROUND(I165*H165,2)</f>
        <v>0</v>
      </c>
      <c r="K165" s="140"/>
      <c r="L165" s="30"/>
      <c r="M165" s="141" t="s">
        <v>323</v>
      </c>
      <c r="N165" s="142" t="s">
        <v>360</v>
      </c>
      <c r="P165" s="143">
        <f>O165*H165</f>
        <v>0</v>
      </c>
      <c r="Q165" s="143">
        <v>0</v>
      </c>
      <c r="R165" s="143">
        <f>Q165*H165</f>
        <v>0</v>
      </c>
      <c r="S165" s="143">
        <v>0</v>
      </c>
      <c r="T165" s="144">
        <f>S165*H165</f>
        <v>0</v>
      </c>
      <c r="AR165" s="145" t="s">
        <v>456</v>
      </c>
      <c r="AT165" s="145" t="s">
        <v>452</v>
      </c>
      <c r="AU165" s="145" t="s">
        <v>405</v>
      </c>
      <c r="AY165" s="15" t="s">
        <v>450</v>
      </c>
      <c r="BE165" s="146">
        <f>IF(N165="základní",J165,0)</f>
        <v>0</v>
      </c>
      <c r="BF165" s="146">
        <f>IF(N165="snížená",J165,0)</f>
        <v>0</v>
      </c>
      <c r="BG165" s="146">
        <f>IF(N165="zákl. přenesená",J165,0)</f>
        <v>0</v>
      </c>
      <c r="BH165" s="146">
        <f>IF(N165="sníž. přenesená",J165,0)</f>
        <v>0</v>
      </c>
      <c r="BI165" s="146">
        <f>IF(N165="nulová",J165,0)</f>
        <v>0</v>
      </c>
      <c r="BJ165" s="15" t="s">
        <v>403</v>
      </c>
      <c r="BK165" s="146">
        <f>ROUND(I165*H165,2)</f>
        <v>0</v>
      </c>
      <c r="BL165" s="15" t="s">
        <v>456</v>
      </c>
      <c r="BM165" s="145" t="s">
        <v>720</v>
      </c>
    </row>
    <row r="166" spans="2:65" s="1" customFormat="1" ht="49.9" customHeight="1">
      <c r="B166" s="30"/>
      <c r="E166" s="123" t="s">
        <v>562</v>
      </c>
      <c r="F166" s="123" t="s">
        <v>563</v>
      </c>
      <c r="J166" s="111">
        <f t="shared" ref="J166:J176" si="0">BK166</f>
        <v>0</v>
      </c>
      <c r="L166" s="30"/>
      <c r="M166" s="173"/>
      <c r="T166" s="53"/>
      <c r="AT166" s="15" t="s">
        <v>394</v>
      </c>
      <c r="AU166" s="15" t="s">
        <v>395</v>
      </c>
      <c r="AY166" s="15" t="s">
        <v>564</v>
      </c>
      <c r="BK166" s="146">
        <f>SUM(BK167:BK176)</f>
        <v>0</v>
      </c>
    </row>
    <row r="167" spans="2:65" s="1" customFormat="1" ht="16.350000000000001" customHeight="1">
      <c r="B167" s="30"/>
      <c r="C167" s="174" t="s">
        <v>323</v>
      </c>
      <c r="D167" s="174" t="s">
        <v>452</v>
      </c>
      <c r="E167" s="175" t="s">
        <v>323</v>
      </c>
      <c r="F167" s="176" t="s">
        <v>323</v>
      </c>
      <c r="G167" s="177" t="s">
        <v>323</v>
      </c>
      <c r="H167" s="178"/>
      <c r="I167" s="179"/>
      <c r="J167" s="180">
        <f t="shared" si="0"/>
        <v>0</v>
      </c>
      <c r="K167" s="181"/>
      <c r="L167" s="30"/>
      <c r="M167" s="182" t="s">
        <v>323</v>
      </c>
      <c r="N167" s="183" t="s">
        <v>360</v>
      </c>
      <c r="T167" s="53"/>
      <c r="AT167" s="15" t="s">
        <v>564</v>
      </c>
      <c r="AU167" s="15" t="s">
        <v>403</v>
      </c>
      <c r="AY167" s="15" t="s">
        <v>564</v>
      </c>
      <c r="BE167" s="146">
        <f t="shared" ref="BE167:BE176" si="1">IF(N167="základní",J167,0)</f>
        <v>0</v>
      </c>
      <c r="BF167" s="146">
        <f t="shared" ref="BF167:BF176" si="2">IF(N167="snížená",J167,0)</f>
        <v>0</v>
      </c>
      <c r="BG167" s="146">
        <f t="shared" ref="BG167:BG176" si="3">IF(N167="zákl. přenesená",J167,0)</f>
        <v>0</v>
      </c>
      <c r="BH167" s="146">
        <f t="shared" ref="BH167:BH176" si="4">IF(N167="sníž. přenesená",J167,0)</f>
        <v>0</v>
      </c>
      <c r="BI167" s="146">
        <f t="shared" ref="BI167:BI176" si="5">IF(N167="nulová",J167,0)</f>
        <v>0</v>
      </c>
      <c r="BJ167" s="15" t="s">
        <v>403</v>
      </c>
      <c r="BK167" s="146">
        <f t="shared" ref="BK167:BK176" si="6">I167*H167</f>
        <v>0</v>
      </c>
    </row>
    <row r="168" spans="2:65" s="1" customFormat="1" ht="16.350000000000001" customHeight="1">
      <c r="B168" s="30"/>
      <c r="C168" s="174" t="s">
        <v>323</v>
      </c>
      <c r="D168" s="174" t="s">
        <v>452</v>
      </c>
      <c r="E168" s="175" t="s">
        <v>323</v>
      </c>
      <c r="F168" s="176" t="s">
        <v>323</v>
      </c>
      <c r="G168" s="177" t="s">
        <v>323</v>
      </c>
      <c r="H168" s="178"/>
      <c r="I168" s="179"/>
      <c r="J168" s="180">
        <f t="shared" si="0"/>
        <v>0</v>
      </c>
      <c r="K168" s="181"/>
      <c r="L168" s="30"/>
      <c r="M168" s="182" t="s">
        <v>323</v>
      </c>
      <c r="N168" s="183" t="s">
        <v>360</v>
      </c>
      <c r="T168" s="53"/>
      <c r="AT168" s="15" t="s">
        <v>564</v>
      </c>
      <c r="AU168" s="15" t="s">
        <v>403</v>
      </c>
      <c r="AY168" s="15" t="s">
        <v>564</v>
      </c>
      <c r="BE168" s="146">
        <f t="shared" si="1"/>
        <v>0</v>
      </c>
      <c r="BF168" s="146">
        <f t="shared" si="2"/>
        <v>0</v>
      </c>
      <c r="BG168" s="146">
        <f t="shared" si="3"/>
        <v>0</v>
      </c>
      <c r="BH168" s="146">
        <f t="shared" si="4"/>
        <v>0</v>
      </c>
      <c r="BI168" s="146">
        <f t="shared" si="5"/>
        <v>0</v>
      </c>
      <c r="BJ168" s="15" t="s">
        <v>403</v>
      </c>
      <c r="BK168" s="146">
        <f t="shared" si="6"/>
        <v>0</v>
      </c>
    </row>
    <row r="169" spans="2:65" s="1" customFormat="1" ht="16.350000000000001" customHeight="1">
      <c r="B169" s="30"/>
      <c r="C169" s="174" t="s">
        <v>323</v>
      </c>
      <c r="D169" s="174" t="s">
        <v>452</v>
      </c>
      <c r="E169" s="175" t="s">
        <v>323</v>
      </c>
      <c r="F169" s="176" t="s">
        <v>323</v>
      </c>
      <c r="G169" s="177" t="s">
        <v>323</v>
      </c>
      <c r="H169" s="178"/>
      <c r="I169" s="179"/>
      <c r="J169" s="180">
        <f t="shared" si="0"/>
        <v>0</v>
      </c>
      <c r="K169" s="181"/>
      <c r="L169" s="30"/>
      <c r="M169" s="182" t="s">
        <v>323</v>
      </c>
      <c r="N169" s="183" t="s">
        <v>360</v>
      </c>
      <c r="T169" s="53"/>
      <c r="AT169" s="15" t="s">
        <v>564</v>
      </c>
      <c r="AU169" s="15" t="s">
        <v>403</v>
      </c>
      <c r="AY169" s="15" t="s">
        <v>564</v>
      </c>
      <c r="BE169" s="146">
        <f t="shared" si="1"/>
        <v>0</v>
      </c>
      <c r="BF169" s="146">
        <f t="shared" si="2"/>
        <v>0</v>
      </c>
      <c r="BG169" s="146">
        <f t="shared" si="3"/>
        <v>0</v>
      </c>
      <c r="BH169" s="146">
        <f t="shared" si="4"/>
        <v>0</v>
      </c>
      <c r="BI169" s="146">
        <f t="shared" si="5"/>
        <v>0</v>
      </c>
      <c r="BJ169" s="15" t="s">
        <v>403</v>
      </c>
      <c r="BK169" s="146">
        <f t="shared" si="6"/>
        <v>0</v>
      </c>
    </row>
    <row r="170" spans="2:65" s="1" customFormat="1" ht="16.350000000000001" customHeight="1">
      <c r="B170" s="30"/>
      <c r="C170" s="174" t="s">
        <v>323</v>
      </c>
      <c r="D170" s="174" t="s">
        <v>452</v>
      </c>
      <c r="E170" s="175" t="s">
        <v>323</v>
      </c>
      <c r="F170" s="176" t="s">
        <v>323</v>
      </c>
      <c r="G170" s="177" t="s">
        <v>323</v>
      </c>
      <c r="H170" s="178"/>
      <c r="I170" s="179"/>
      <c r="J170" s="180">
        <f t="shared" si="0"/>
        <v>0</v>
      </c>
      <c r="K170" s="181"/>
      <c r="L170" s="30"/>
      <c r="M170" s="182" t="s">
        <v>323</v>
      </c>
      <c r="N170" s="183" t="s">
        <v>360</v>
      </c>
      <c r="T170" s="53"/>
      <c r="AT170" s="15" t="s">
        <v>564</v>
      </c>
      <c r="AU170" s="15" t="s">
        <v>403</v>
      </c>
      <c r="AY170" s="15" t="s">
        <v>564</v>
      </c>
      <c r="BE170" s="146">
        <f t="shared" si="1"/>
        <v>0</v>
      </c>
      <c r="BF170" s="146">
        <f t="shared" si="2"/>
        <v>0</v>
      </c>
      <c r="BG170" s="146">
        <f t="shared" si="3"/>
        <v>0</v>
      </c>
      <c r="BH170" s="146">
        <f t="shared" si="4"/>
        <v>0</v>
      </c>
      <c r="BI170" s="146">
        <f t="shared" si="5"/>
        <v>0</v>
      </c>
      <c r="BJ170" s="15" t="s">
        <v>403</v>
      </c>
      <c r="BK170" s="146">
        <f t="shared" si="6"/>
        <v>0</v>
      </c>
    </row>
    <row r="171" spans="2:65" s="1" customFormat="1" ht="16.350000000000001" customHeight="1">
      <c r="B171" s="30"/>
      <c r="C171" s="174" t="s">
        <v>323</v>
      </c>
      <c r="D171" s="174" t="s">
        <v>452</v>
      </c>
      <c r="E171" s="175" t="s">
        <v>323</v>
      </c>
      <c r="F171" s="176" t="s">
        <v>323</v>
      </c>
      <c r="G171" s="177" t="s">
        <v>323</v>
      </c>
      <c r="H171" s="178"/>
      <c r="I171" s="179"/>
      <c r="J171" s="180">
        <f t="shared" si="0"/>
        <v>0</v>
      </c>
      <c r="K171" s="181"/>
      <c r="L171" s="30"/>
      <c r="M171" s="182" t="s">
        <v>323</v>
      </c>
      <c r="N171" s="183" t="s">
        <v>360</v>
      </c>
      <c r="T171" s="53"/>
      <c r="AT171" s="15" t="s">
        <v>564</v>
      </c>
      <c r="AU171" s="15" t="s">
        <v>403</v>
      </c>
      <c r="AY171" s="15" t="s">
        <v>564</v>
      </c>
      <c r="BE171" s="146">
        <f t="shared" si="1"/>
        <v>0</v>
      </c>
      <c r="BF171" s="146">
        <f t="shared" si="2"/>
        <v>0</v>
      </c>
      <c r="BG171" s="146">
        <f t="shared" si="3"/>
        <v>0</v>
      </c>
      <c r="BH171" s="146">
        <f t="shared" si="4"/>
        <v>0</v>
      </c>
      <c r="BI171" s="146">
        <f t="shared" si="5"/>
        <v>0</v>
      </c>
      <c r="BJ171" s="15" t="s">
        <v>403</v>
      </c>
      <c r="BK171" s="146">
        <f t="shared" si="6"/>
        <v>0</v>
      </c>
    </row>
    <row r="172" spans="2:65" s="1" customFormat="1" ht="16.350000000000001" customHeight="1">
      <c r="B172" s="30"/>
      <c r="C172" s="174" t="s">
        <v>323</v>
      </c>
      <c r="D172" s="174" t="s">
        <v>452</v>
      </c>
      <c r="E172" s="175" t="s">
        <v>323</v>
      </c>
      <c r="F172" s="176" t="s">
        <v>323</v>
      </c>
      <c r="G172" s="177" t="s">
        <v>323</v>
      </c>
      <c r="H172" s="178"/>
      <c r="I172" s="179"/>
      <c r="J172" s="180">
        <f t="shared" si="0"/>
        <v>0</v>
      </c>
      <c r="K172" s="181"/>
      <c r="L172" s="30"/>
      <c r="M172" s="182" t="s">
        <v>323</v>
      </c>
      <c r="N172" s="183" t="s">
        <v>360</v>
      </c>
      <c r="T172" s="53"/>
      <c r="AT172" s="15" t="s">
        <v>564</v>
      </c>
      <c r="AU172" s="15" t="s">
        <v>403</v>
      </c>
      <c r="AY172" s="15" t="s">
        <v>564</v>
      </c>
      <c r="BE172" s="146">
        <f t="shared" si="1"/>
        <v>0</v>
      </c>
      <c r="BF172" s="146">
        <f t="shared" si="2"/>
        <v>0</v>
      </c>
      <c r="BG172" s="146">
        <f t="shared" si="3"/>
        <v>0</v>
      </c>
      <c r="BH172" s="146">
        <f t="shared" si="4"/>
        <v>0</v>
      </c>
      <c r="BI172" s="146">
        <f t="shared" si="5"/>
        <v>0</v>
      </c>
      <c r="BJ172" s="15" t="s">
        <v>403</v>
      </c>
      <c r="BK172" s="146">
        <f t="shared" si="6"/>
        <v>0</v>
      </c>
    </row>
    <row r="173" spans="2:65" s="1" customFormat="1" ht="16.350000000000001" customHeight="1">
      <c r="B173" s="30"/>
      <c r="C173" s="174" t="s">
        <v>323</v>
      </c>
      <c r="D173" s="174" t="s">
        <v>452</v>
      </c>
      <c r="E173" s="175" t="s">
        <v>323</v>
      </c>
      <c r="F173" s="176" t="s">
        <v>323</v>
      </c>
      <c r="G173" s="177" t="s">
        <v>323</v>
      </c>
      <c r="H173" s="178"/>
      <c r="I173" s="179"/>
      <c r="J173" s="180">
        <f t="shared" si="0"/>
        <v>0</v>
      </c>
      <c r="K173" s="181"/>
      <c r="L173" s="30"/>
      <c r="M173" s="182" t="s">
        <v>323</v>
      </c>
      <c r="N173" s="183" t="s">
        <v>360</v>
      </c>
      <c r="T173" s="53"/>
      <c r="AT173" s="15" t="s">
        <v>564</v>
      </c>
      <c r="AU173" s="15" t="s">
        <v>403</v>
      </c>
      <c r="AY173" s="15" t="s">
        <v>564</v>
      </c>
      <c r="BE173" s="146">
        <f t="shared" si="1"/>
        <v>0</v>
      </c>
      <c r="BF173" s="146">
        <f t="shared" si="2"/>
        <v>0</v>
      </c>
      <c r="BG173" s="146">
        <f t="shared" si="3"/>
        <v>0</v>
      </c>
      <c r="BH173" s="146">
        <f t="shared" si="4"/>
        <v>0</v>
      </c>
      <c r="BI173" s="146">
        <f t="shared" si="5"/>
        <v>0</v>
      </c>
      <c r="BJ173" s="15" t="s">
        <v>403</v>
      </c>
      <c r="BK173" s="146">
        <f t="shared" si="6"/>
        <v>0</v>
      </c>
    </row>
    <row r="174" spans="2:65" s="1" customFormat="1" ht="16.350000000000001" customHeight="1">
      <c r="B174" s="30"/>
      <c r="C174" s="174" t="s">
        <v>323</v>
      </c>
      <c r="D174" s="174" t="s">
        <v>452</v>
      </c>
      <c r="E174" s="175" t="s">
        <v>323</v>
      </c>
      <c r="F174" s="176" t="s">
        <v>323</v>
      </c>
      <c r="G174" s="177" t="s">
        <v>323</v>
      </c>
      <c r="H174" s="178"/>
      <c r="I174" s="179"/>
      <c r="J174" s="180">
        <f t="shared" si="0"/>
        <v>0</v>
      </c>
      <c r="K174" s="181"/>
      <c r="L174" s="30"/>
      <c r="M174" s="182" t="s">
        <v>323</v>
      </c>
      <c r="N174" s="183" t="s">
        <v>360</v>
      </c>
      <c r="T174" s="53"/>
      <c r="AT174" s="15" t="s">
        <v>564</v>
      </c>
      <c r="AU174" s="15" t="s">
        <v>403</v>
      </c>
      <c r="AY174" s="15" t="s">
        <v>564</v>
      </c>
      <c r="BE174" s="146">
        <f t="shared" si="1"/>
        <v>0</v>
      </c>
      <c r="BF174" s="146">
        <f t="shared" si="2"/>
        <v>0</v>
      </c>
      <c r="BG174" s="146">
        <f t="shared" si="3"/>
        <v>0</v>
      </c>
      <c r="BH174" s="146">
        <f t="shared" si="4"/>
        <v>0</v>
      </c>
      <c r="BI174" s="146">
        <f t="shared" si="5"/>
        <v>0</v>
      </c>
      <c r="BJ174" s="15" t="s">
        <v>403</v>
      </c>
      <c r="BK174" s="146">
        <f t="shared" si="6"/>
        <v>0</v>
      </c>
    </row>
    <row r="175" spans="2:65" s="1" customFormat="1" ht="16.350000000000001" customHeight="1">
      <c r="B175" s="30"/>
      <c r="C175" s="174" t="s">
        <v>323</v>
      </c>
      <c r="D175" s="174" t="s">
        <v>452</v>
      </c>
      <c r="E175" s="175" t="s">
        <v>323</v>
      </c>
      <c r="F175" s="176" t="s">
        <v>323</v>
      </c>
      <c r="G175" s="177" t="s">
        <v>323</v>
      </c>
      <c r="H175" s="178"/>
      <c r="I175" s="179"/>
      <c r="J175" s="180">
        <f t="shared" si="0"/>
        <v>0</v>
      </c>
      <c r="K175" s="181"/>
      <c r="L175" s="30"/>
      <c r="M175" s="182" t="s">
        <v>323</v>
      </c>
      <c r="N175" s="183" t="s">
        <v>360</v>
      </c>
      <c r="T175" s="53"/>
      <c r="AT175" s="15" t="s">
        <v>564</v>
      </c>
      <c r="AU175" s="15" t="s">
        <v>403</v>
      </c>
      <c r="AY175" s="15" t="s">
        <v>564</v>
      </c>
      <c r="BE175" s="146">
        <f t="shared" si="1"/>
        <v>0</v>
      </c>
      <c r="BF175" s="146">
        <f t="shared" si="2"/>
        <v>0</v>
      </c>
      <c r="BG175" s="146">
        <f t="shared" si="3"/>
        <v>0</v>
      </c>
      <c r="BH175" s="146">
        <f t="shared" si="4"/>
        <v>0</v>
      </c>
      <c r="BI175" s="146">
        <f t="shared" si="5"/>
        <v>0</v>
      </c>
      <c r="BJ175" s="15" t="s">
        <v>403</v>
      </c>
      <c r="BK175" s="146">
        <f t="shared" si="6"/>
        <v>0</v>
      </c>
    </row>
    <row r="176" spans="2:65" s="1" customFormat="1" ht="16.350000000000001" customHeight="1">
      <c r="B176" s="30"/>
      <c r="C176" s="174" t="s">
        <v>323</v>
      </c>
      <c r="D176" s="174" t="s">
        <v>452</v>
      </c>
      <c r="E176" s="175" t="s">
        <v>323</v>
      </c>
      <c r="F176" s="176" t="s">
        <v>323</v>
      </c>
      <c r="G176" s="177" t="s">
        <v>323</v>
      </c>
      <c r="H176" s="178"/>
      <c r="I176" s="179"/>
      <c r="J176" s="180">
        <f t="shared" si="0"/>
        <v>0</v>
      </c>
      <c r="K176" s="181"/>
      <c r="L176" s="30"/>
      <c r="M176" s="182" t="s">
        <v>323</v>
      </c>
      <c r="N176" s="183" t="s">
        <v>360</v>
      </c>
      <c r="O176" s="184"/>
      <c r="P176" s="184"/>
      <c r="Q176" s="184"/>
      <c r="R176" s="184"/>
      <c r="S176" s="184"/>
      <c r="T176" s="185"/>
      <c r="AT176" s="15" t="s">
        <v>564</v>
      </c>
      <c r="AU176" s="15" t="s">
        <v>403</v>
      </c>
      <c r="AY176" s="15" t="s">
        <v>564</v>
      </c>
      <c r="BE176" s="146">
        <f t="shared" si="1"/>
        <v>0</v>
      </c>
      <c r="BF176" s="146">
        <f t="shared" si="2"/>
        <v>0</v>
      </c>
      <c r="BG176" s="146">
        <f t="shared" si="3"/>
        <v>0</v>
      </c>
      <c r="BH176" s="146">
        <f t="shared" si="4"/>
        <v>0</v>
      </c>
      <c r="BI176" s="146">
        <f t="shared" si="5"/>
        <v>0</v>
      </c>
      <c r="BJ176" s="15" t="s">
        <v>403</v>
      </c>
      <c r="BK176" s="146">
        <f t="shared" si="6"/>
        <v>0</v>
      </c>
    </row>
    <row r="177" spans="2:12" s="1" customFormat="1" ht="6.95" customHeight="1">
      <c r="B177" s="42"/>
      <c r="C177" s="43"/>
      <c r="D177" s="43"/>
      <c r="E177" s="43"/>
      <c r="F177" s="43"/>
      <c r="G177" s="43"/>
      <c r="H177" s="43"/>
      <c r="I177" s="43"/>
      <c r="J177" s="43"/>
      <c r="K177" s="43"/>
      <c r="L177" s="30"/>
    </row>
  </sheetData>
  <autoFilter ref="C122:K176" xr:uid="{00000000-0009-0000-0000-000006000000}"/>
  <mergeCells count="9">
    <mergeCell ref="E87:H87"/>
    <mergeCell ref="E113:H113"/>
    <mergeCell ref="E115:H115"/>
    <mergeCell ref="L2:V2"/>
    <mergeCell ref="E7:H7"/>
    <mergeCell ref="E9:H9"/>
    <mergeCell ref="E18:H18"/>
    <mergeCell ref="E27:H27"/>
    <mergeCell ref="E85:H85"/>
  </mergeCells>
  <dataValidations count="2">
    <dataValidation type="list" allowBlank="1" showInputMessage="1" showErrorMessage="1" error="Povoleny jsou hodnoty K, M." sqref="D167:D177" xr:uid="{00000000-0002-0000-0600-000000000000}">
      <formula1>"K, M"</formula1>
    </dataValidation>
    <dataValidation type="list" allowBlank="1" showInputMessage="1" showErrorMessage="1" error="Povoleny jsou hodnoty základní, snížená, zákl. přenesená, sníž. přenesená, nulová." sqref="N167:N177" xr:uid="{00000000-0002-0000-0600-000001000000}">
      <formula1>"základní, snížená, zákl. přenesená, sníž. přenesená, nulová"</formula1>
    </dataValidation>
  </dataValidations>
  <pageMargins left="0.39370078740157483" right="0.39370078740157483" top="0.39370078740157483" bottom="0.39370078740157483" header="0" footer="0"/>
  <pageSetup paperSize="9" scale="87" fitToHeight="100" orientation="portrait" blackAndWhite="1" r:id="rId1"/>
  <headerFooter>
    <oddFooter>&amp;CStrana &amp;P z &amp;N</oddFooter>
  </headerFooter>
  <rowBreaks count="1" manualBreakCount="1">
    <brk id="163" min="2"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6E029-1670-409A-89EB-C91562970882}">
  <sheetPr>
    <pageSetUpPr fitToPage="1"/>
  </sheetPr>
  <dimension ref="A1:K126"/>
  <sheetViews>
    <sheetView view="pageBreakPreview" topLeftCell="A31" zoomScale="85" zoomScaleNormal="100" zoomScaleSheetLayoutView="85" workbookViewId="0">
      <selection activeCell="I4" sqref="I4"/>
    </sheetView>
  </sheetViews>
  <sheetFormatPr defaultColWidth="13.83203125" defaultRowHeight="14.45"/>
  <cols>
    <col min="1" max="1" width="12.5" style="186" customWidth="1"/>
    <col min="2" max="2" width="55.5" style="186" customWidth="1"/>
    <col min="3" max="3" width="8.83203125" style="186" customWidth="1"/>
    <col min="4" max="4" width="12.1640625" style="186" customWidth="1"/>
    <col min="5" max="5" width="15.33203125" style="186" customWidth="1"/>
    <col min="6" max="6" width="14.83203125" style="186" customWidth="1"/>
    <col min="7" max="7" width="17" style="186" customWidth="1"/>
    <col min="8" max="8" width="16.5" style="191" customWidth="1"/>
    <col min="9" max="9" width="16.5" style="186" customWidth="1"/>
    <col min="10" max="16384" width="13.83203125" style="186"/>
  </cols>
  <sheetData>
    <row r="1" spans="1:10" s="220" customFormat="1" ht="28.9">
      <c r="A1" s="221" t="s">
        <v>14</v>
      </c>
      <c r="B1" s="221" t="s">
        <v>15</v>
      </c>
      <c r="C1" s="236" t="s">
        <v>16</v>
      </c>
      <c r="D1" s="222" t="s">
        <v>17</v>
      </c>
      <c r="E1" s="221" t="s">
        <v>18</v>
      </c>
      <c r="F1" s="221" t="s">
        <v>19</v>
      </c>
      <c r="G1" s="221" t="s">
        <v>20</v>
      </c>
      <c r="H1" s="221" t="s">
        <v>21</v>
      </c>
      <c r="I1" s="254" t="s">
        <v>22</v>
      </c>
      <c r="J1" s="305"/>
    </row>
    <row r="2" spans="1:10" s="198" customFormat="1" ht="28.9">
      <c r="A2" s="253" t="s">
        <v>23</v>
      </c>
      <c r="B2" s="253"/>
      <c r="C2" s="235"/>
      <c r="D2" s="219"/>
      <c r="E2" s="218" t="s">
        <v>24</v>
      </c>
      <c r="F2" s="218" t="s">
        <v>25</v>
      </c>
      <c r="G2" s="218" t="s">
        <v>25</v>
      </c>
      <c r="H2" s="218" t="s">
        <v>25</v>
      </c>
      <c r="I2" s="255"/>
      <c r="J2" s="306"/>
    </row>
    <row r="3" spans="1:10">
      <c r="A3" s="217"/>
      <c r="B3" s="216" t="s">
        <v>26</v>
      </c>
      <c r="C3" s="216"/>
      <c r="D3" s="215"/>
      <c r="E3" s="215"/>
      <c r="F3" s="215"/>
      <c r="G3" s="215"/>
      <c r="H3" s="215"/>
      <c r="I3" s="215"/>
      <c r="J3" s="306"/>
    </row>
    <row r="4" spans="1:10" s="198" customFormat="1" ht="187.15">
      <c r="A4" s="307" t="s">
        <v>27</v>
      </c>
      <c r="B4" s="210" t="s">
        <v>28</v>
      </c>
      <c r="C4" s="308" t="s">
        <v>29</v>
      </c>
      <c r="D4" s="307">
        <v>3</v>
      </c>
      <c r="E4" s="307"/>
      <c r="F4" s="309">
        <f>D4*E4</f>
        <v>0</v>
      </c>
      <c r="G4" s="309"/>
      <c r="H4" s="309">
        <f>F4+G4</f>
        <v>0</v>
      </c>
      <c r="I4" s="214"/>
      <c r="J4" s="306"/>
    </row>
    <row r="5" spans="1:10" s="198" customFormat="1" ht="100.9">
      <c r="A5" s="307" t="s">
        <v>30</v>
      </c>
      <c r="B5" s="307" t="s">
        <v>31</v>
      </c>
      <c r="C5" s="308" t="s">
        <v>29</v>
      </c>
      <c r="D5" s="307">
        <v>3</v>
      </c>
      <c r="E5" s="307"/>
      <c r="F5" s="309">
        <f>D5*E5</f>
        <v>0</v>
      </c>
      <c r="G5" s="309"/>
      <c r="H5" s="309">
        <f>F5+G5</f>
        <v>0</v>
      </c>
      <c r="I5" s="214"/>
      <c r="J5" s="306"/>
    </row>
    <row r="6" spans="1:10" s="198" customFormat="1">
      <c r="A6" s="214"/>
      <c r="B6" s="200" t="s">
        <v>32</v>
      </c>
      <c r="C6" s="200"/>
      <c r="D6" s="214"/>
      <c r="E6" s="214"/>
      <c r="F6" s="214"/>
      <c r="G6" s="214"/>
      <c r="H6" s="214"/>
      <c r="I6" s="214"/>
      <c r="J6" s="306"/>
    </row>
    <row r="7" spans="1:10" s="198" customFormat="1" ht="302.45">
      <c r="A7" s="307" t="s">
        <v>33</v>
      </c>
      <c r="B7" s="210" t="s">
        <v>34</v>
      </c>
      <c r="C7" s="308" t="s">
        <v>35</v>
      </c>
      <c r="D7" s="310">
        <v>3</v>
      </c>
      <c r="E7" s="309"/>
      <c r="F7" s="309">
        <f t="shared" ref="F7:F38" si="0">D7*E7</f>
        <v>0</v>
      </c>
      <c r="G7" s="309"/>
      <c r="H7" s="309">
        <f t="shared" ref="H7:H38" si="1">F7+G7</f>
        <v>0</v>
      </c>
      <c r="I7" s="213"/>
      <c r="J7" s="306"/>
    </row>
    <row r="8" spans="1:10" s="198" customFormat="1" ht="86.45">
      <c r="A8" s="307" t="s">
        <v>36</v>
      </c>
      <c r="B8" s="307" t="s">
        <v>37</v>
      </c>
      <c r="C8" s="308" t="s">
        <v>38</v>
      </c>
      <c r="D8" s="310">
        <v>1</v>
      </c>
      <c r="E8" s="307"/>
      <c r="F8" s="309">
        <f t="shared" si="0"/>
        <v>0</v>
      </c>
      <c r="G8" s="307"/>
      <c r="H8" s="309">
        <f t="shared" si="1"/>
        <v>0</v>
      </c>
      <c r="I8" s="307"/>
      <c r="J8" s="306"/>
    </row>
    <row r="9" spans="1:10" s="198" customFormat="1" ht="28.9">
      <c r="A9" s="307" t="s">
        <v>39</v>
      </c>
      <c r="B9" s="307" t="s">
        <v>40</v>
      </c>
      <c r="C9" s="308" t="s">
        <v>38</v>
      </c>
      <c r="D9" s="310">
        <v>1</v>
      </c>
      <c r="E9" s="307"/>
      <c r="F9" s="309">
        <f t="shared" si="0"/>
        <v>0</v>
      </c>
      <c r="G9" s="307"/>
      <c r="H9" s="309">
        <f t="shared" si="1"/>
        <v>0</v>
      </c>
      <c r="I9" s="307"/>
      <c r="J9" s="306"/>
    </row>
    <row r="10" spans="1:10" s="198" customFormat="1" ht="86.45">
      <c r="A10" s="307" t="s">
        <v>41</v>
      </c>
      <c r="B10" s="307" t="s">
        <v>42</v>
      </c>
      <c r="C10" s="308" t="s">
        <v>38</v>
      </c>
      <c r="D10" s="310">
        <v>1</v>
      </c>
      <c r="E10" s="307"/>
      <c r="F10" s="309">
        <f t="shared" si="0"/>
        <v>0</v>
      </c>
      <c r="G10" s="307"/>
      <c r="H10" s="309">
        <f t="shared" si="1"/>
        <v>0</v>
      </c>
      <c r="I10" s="307"/>
      <c r="J10" s="306"/>
    </row>
    <row r="11" spans="1:10" s="198" customFormat="1">
      <c r="A11" s="307" t="s">
        <v>43</v>
      </c>
      <c r="B11" s="201" t="s">
        <v>44</v>
      </c>
      <c r="C11" s="308" t="s">
        <v>38</v>
      </c>
      <c r="D11" s="203">
        <v>1</v>
      </c>
      <c r="E11" s="307"/>
      <c r="F11" s="309">
        <f t="shared" si="0"/>
        <v>0</v>
      </c>
      <c r="G11" s="307"/>
      <c r="H11" s="309">
        <f t="shared" si="1"/>
        <v>0</v>
      </c>
      <c r="I11" s="307"/>
      <c r="J11" s="306"/>
    </row>
    <row r="12" spans="1:10" s="198" customFormat="1">
      <c r="A12" s="307" t="s">
        <v>45</v>
      </c>
      <c r="B12" s="201" t="s">
        <v>46</v>
      </c>
      <c r="C12" s="308" t="s">
        <v>38</v>
      </c>
      <c r="D12" s="203">
        <v>1</v>
      </c>
      <c r="E12" s="307"/>
      <c r="F12" s="309">
        <f t="shared" si="0"/>
        <v>0</v>
      </c>
      <c r="G12" s="307"/>
      <c r="H12" s="309">
        <f t="shared" si="1"/>
        <v>0</v>
      </c>
      <c r="I12" s="307"/>
      <c r="J12" s="299"/>
    </row>
    <row r="13" spans="1:10" s="198" customFormat="1">
      <c r="A13" s="307" t="s">
        <v>47</v>
      </c>
      <c r="B13" s="201" t="s">
        <v>48</v>
      </c>
      <c r="C13" s="308" t="s">
        <v>38</v>
      </c>
      <c r="D13" s="203">
        <v>3</v>
      </c>
      <c r="E13" s="307"/>
      <c r="F13" s="309">
        <f t="shared" si="0"/>
        <v>0</v>
      </c>
      <c r="G13" s="307"/>
      <c r="H13" s="309">
        <f t="shared" si="1"/>
        <v>0</v>
      </c>
      <c r="I13" s="307"/>
      <c r="J13" s="306"/>
    </row>
    <row r="14" spans="1:10" s="198" customFormat="1">
      <c r="A14" s="307" t="s">
        <v>49</v>
      </c>
      <c r="B14" s="201" t="s">
        <v>50</v>
      </c>
      <c r="C14" s="308" t="s">
        <v>38</v>
      </c>
      <c r="D14" s="203">
        <v>8</v>
      </c>
      <c r="E14" s="307"/>
      <c r="F14" s="309">
        <f t="shared" si="0"/>
        <v>0</v>
      </c>
      <c r="G14" s="307"/>
      <c r="H14" s="309">
        <f t="shared" si="1"/>
        <v>0</v>
      </c>
      <c r="I14" s="307"/>
      <c r="J14" s="306"/>
    </row>
    <row r="15" spans="1:10" s="198" customFormat="1">
      <c r="A15" s="307" t="s">
        <v>51</v>
      </c>
      <c r="B15" s="201" t="s">
        <v>52</v>
      </c>
      <c r="C15" s="308" t="s">
        <v>38</v>
      </c>
      <c r="D15" s="203">
        <v>3</v>
      </c>
      <c r="E15" s="307"/>
      <c r="F15" s="309">
        <f t="shared" si="0"/>
        <v>0</v>
      </c>
      <c r="G15" s="307"/>
      <c r="H15" s="309">
        <f t="shared" si="1"/>
        <v>0</v>
      </c>
      <c r="I15" s="307"/>
      <c r="J15" s="306"/>
    </row>
    <row r="16" spans="1:10" s="198" customFormat="1">
      <c r="A16" s="307" t="s">
        <v>53</v>
      </c>
      <c r="B16" s="201" t="s">
        <v>54</v>
      </c>
      <c r="C16" s="308" t="s">
        <v>38</v>
      </c>
      <c r="D16" s="203">
        <v>3</v>
      </c>
      <c r="E16" s="307"/>
      <c r="F16" s="309">
        <f t="shared" si="0"/>
        <v>0</v>
      </c>
      <c r="G16" s="307"/>
      <c r="H16" s="309">
        <f t="shared" si="1"/>
        <v>0</v>
      </c>
      <c r="I16" s="307"/>
      <c r="J16" s="306"/>
    </row>
    <row r="17" spans="1:11" s="198" customFormat="1">
      <c r="A17" s="307" t="s">
        <v>55</v>
      </c>
      <c r="B17" s="201" t="s">
        <v>56</v>
      </c>
      <c r="C17" s="308" t="s">
        <v>38</v>
      </c>
      <c r="D17" s="203">
        <v>10</v>
      </c>
      <c r="E17" s="307"/>
      <c r="F17" s="309">
        <f t="shared" si="0"/>
        <v>0</v>
      </c>
      <c r="G17" s="307"/>
      <c r="H17" s="309">
        <f t="shared" si="1"/>
        <v>0</v>
      </c>
      <c r="I17" s="307"/>
      <c r="J17" s="306"/>
      <c r="K17" s="306"/>
    </row>
    <row r="18" spans="1:11" s="198" customFormat="1">
      <c r="A18" s="307" t="s">
        <v>57</v>
      </c>
      <c r="B18" s="201" t="s">
        <v>58</v>
      </c>
      <c r="C18" s="308" t="s">
        <v>38</v>
      </c>
      <c r="D18" s="203">
        <v>4</v>
      </c>
      <c r="E18" s="307"/>
      <c r="F18" s="309">
        <f t="shared" si="0"/>
        <v>0</v>
      </c>
      <c r="G18" s="307"/>
      <c r="H18" s="309">
        <f t="shared" si="1"/>
        <v>0</v>
      </c>
      <c r="I18" s="307"/>
      <c r="J18" s="306"/>
      <c r="K18" s="306"/>
    </row>
    <row r="19" spans="1:11">
      <c r="A19" s="307" t="s">
        <v>59</v>
      </c>
      <c r="B19" s="201" t="s">
        <v>60</v>
      </c>
      <c r="C19" s="308" t="s">
        <v>38</v>
      </c>
      <c r="D19" s="203">
        <v>21</v>
      </c>
      <c r="E19" s="307"/>
      <c r="F19" s="309">
        <f t="shared" si="0"/>
        <v>0</v>
      </c>
      <c r="G19" s="307"/>
      <c r="H19" s="309">
        <f t="shared" si="1"/>
        <v>0</v>
      </c>
      <c r="I19" s="307"/>
      <c r="J19" s="306"/>
      <c r="K19" s="306"/>
    </row>
    <row r="20" spans="1:11">
      <c r="A20" s="307" t="s">
        <v>61</v>
      </c>
      <c r="B20" s="201" t="s">
        <v>62</v>
      </c>
      <c r="C20" s="308" t="s">
        <v>38</v>
      </c>
      <c r="D20" s="203">
        <v>5</v>
      </c>
      <c r="E20" s="307"/>
      <c r="F20" s="309">
        <f t="shared" si="0"/>
        <v>0</v>
      </c>
      <c r="G20" s="307"/>
      <c r="H20" s="309">
        <f t="shared" si="1"/>
        <v>0</v>
      </c>
      <c r="I20" s="307"/>
      <c r="J20" s="306"/>
      <c r="K20" s="306"/>
    </row>
    <row r="21" spans="1:11" ht="28.9">
      <c r="A21" s="201" t="s">
        <v>63</v>
      </c>
      <c r="B21" s="212" t="s">
        <v>64</v>
      </c>
      <c r="C21" s="308" t="s">
        <v>38</v>
      </c>
      <c r="D21" s="211">
        <v>8</v>
      </c>
      <c r="E21" s="311"/>
      <c r="F21" s="312">
        <f t="shared" si="0"/>
        <v>0</v>
      </c>
      <c r="G21" s="311"/>
      <c r="H21" s="312">
        <f t="shared" si="1"/>
        <v>0</v>
      </c>
      <c r="I21" s="311"/>
      <c r="J21" s="306"/>
      <c r="K21" s="306"/>
    </row>
    <row r="22" spans="1:11" ht="43.15">
      <c r="A22" s="307" t="s">
        <v>65</v>
      </c>
      <c r="B22" s="201" t="s">
        <v>66</v>
      </c>
      <c r="C22" s="313" t="s">
        <v>35</v>
      </c>
      <c r="D22" s="211">
        <v>8</v>
      </c>
      <c r="E22" s="311"/>
      <c r="F22" s="312">
        <f t="shared" si="0"/>
        <v>0</v>
      </c>
      <c r="G22" s="311"/>
      <c r="H22" s="312">
        <f t="shared" si="1"/>
        <v>0</v>
      </c>
      <c r="I22" s="314"/>
      <c r="J22" s="306"/>
      <c r="K22" s="306"/>
    </row>
    <row r="23" spans="1:11" ht="43.15">
      <c r="A23" s="307" t="s">
        <v>67</v>
      </c>
      <c r="B23" s="210" t="s">
        <v>68</v>
      </c>
      <c r="C23" s="308" t="s">
        <v>38</v>
      </c>
      <c r="D23" s="310">
        <v>1</v>
      </c>
      <c r="E23" s="307"/>
      <c r="F23" s="309">
        <f t="shared" si="0"/>
        <v>0</v>
      </c>
      <c r="G23" s="307"/>
      <c r="H23" s="309">
        <f t="shared" si="1"/>
        <v>0</v>
      </c>
      <c r="I23" s="307"/>
      <c r="J23" s="306"/>
      <c r="K23" s="306"/>
    </row>
    <row r="24" spans="1:11">
      <c r="A24" s="307" t="s">
        <v>69</v>
      </c>
      <c r="B24" s="201" t="s">
        <v>70</v>
      </c>
      <c r="C24" s="308" t="s">
        <v>38</v>
      </c>
      <c r="D24" s="310">
        <v>35</v>
      </c>
      <c r="E24" s="307"/>
      <c r="F24" s="309">
        <f t="shared" si="0"/>
        <v>0</v>
      </c>
      <c r="G24" s="307"/>
      <c r="H24" s="309">
        <f t="shared" si="1"/>
        <v>0</v>
      </c>
      <c r="I24" s="307"/>
      <c r="J24" s="306"/>
      <c r="K24" s="306"/>
    </row>
    <row r="25" spans="1:11">
      <c r="A25" s="307" t="s">
        <v>71</v>
      </c>
      <c r="B25" s="201" t="s">
        <v>72</v>
      </c>
      <c r="C25" s="308" t="s">
        <v>38</v>
      </c>
      <c r="D25" s="310">
        <v>5</v>
      </c>
      <c r="E25" s="307"/>
      <c r="F25" s="309">
        <f t="shared" si="0"/>
        <v>0</v>
      </c>
      <c r="G25" s="307"/>
      <c r="H25" s="309">
        <f t="shared" si="1"/>
        <v>0</v>
      </c>
      <c r="I25" s="307"/>
      <c r="J25" s="306"/>
      <c r="K25" s="306"/>
    </row>
    <row r="26" spans="1:11">
      <c r="A26" s="307" t="s">
        <v>73</v>
      </c>
      <c r="B26" s="201" t="s">
        <v>74</v>
      </c>
      <c r="C26" s="308" t="s">
        <v>38</v>
      </c>
      <c r="D26" s="310">
        <v>10</v>
      </c>
      <c r="E26" s="307"/>
      <c r="F26" s="309">
        <f t="shared" si="0"/>
        <v>0</v>
      </c>
      <c r="G26" s="307"/>
      <c r="H26" s="309">
        <f t="shared" si="1"/>
        <v>0</v>
      </c>
      <c r="I26" s="307"/>
      <c r="J26" s="306"/>
      <c r="K26" s="306"/>
    </row>
    <row r="27" spans="1:11" ht="43.15">
      <c r="A27" s="307" t="s">
        <v>75</v>
      </c>
      <c r="B27" s="307" t="s">
        <v>76</v>
      </c>
      <c r="C27" s="308" t="s">
        <v>77</v>
      </c>
      <c r="D27" s="310">
        <v>87</v>
      </c>
      <c r="E27" s="307"/>
      <c r="F27" s="309">
        <f t="shared" si="0"/>
        <v>0</v>
      </c>
      <c r="G27" s="307"/>
      <c r="H27" s="309">
        <f t="shared" si="1"/>
        <v>0</v>
      </c>
      <c r="I27" s="307"/>
      <c r="J27" s="306"/>
      <c r="K27" s="306"/>
    </row>
    <row r="28" spans="1:11" ht="43.15">
      <c r="A28" s="307" t="s">
        <v>78</v>
      </c>
      <c r="B28" s="307" t="s">
        <v>79</v>
      </c>
      <c r="C28" s="308" t="s">
        <v>77</v>
      </c>
      <c r="D28" s="310">
        <v>144</v>
      </c>
      <c r="E28" s="307"/>
      <c r="F28" s="309">
        <f t="shared" si="0"/>
        <v>0</v>
      </c>
      <c r="G28" s="307"/>
      <c r="H28" s="309">
        <f t="shared" si="1"/>
        <v>0</v>
      </c>
      <c r="I28" s="307"/>
      <c r="J28" s="306"/>
      <c r="K28" s="306"/>
    </row>
    <row r="29" spans="1:11" ht="43.15">
      <c r="A29" s="307" t="s">
        <v>80</v>
      </c>
      <c r="B29" s="307" t="s">
        <v>81</v>
      </c>
      <c r="C29" s="308" t="s">
        <v>77</v>
      </c>
      <c r="D29" s="310">
        <v>230</v>
      </c>
      <c r="E29" s="307"/>
      <c r="F29" s="309">
        <f t="shared" si="0"/>
        <v>0</v>
      </c>
      <c r="G29" s="307"/>
      <c r="H29" s="309">
        <f t="shared" si="1"/>
        <v>0</v>
      </c>
      <c r="I29" s="307"/>
      <c r="J29" s="306"/>
      <c r="K29" s="306"/>
    </row>
    <row r="30" spans="1:11" ht="28.9">
      <c r="A30" s="307" t="s">
        <v>82</v>
      </c>
      <c r="B30" s="201" t="s">
        <v>83</v>
      </c>
      <c r="C30" s="308" t="s">
        <v>77</v>
      </c>
      <c r="D30" s="203">
        <v>3</v>
      </c>
      <c r="E30" s="307"/>
      <c r="F30" s="309">
        <f t="shared" si="0"/>
        <v>0</v>
      </c>
      <c r="G30" s="307"/>
      <c r="H30" s="309">
        <f t="shared" si="1"/>
        <v>0</v>
      </c>
      <c r="I30" s="307"/>
      <c r="J30" s="306"/>
      <c r="K30" s="306"/>
    </row>
    <row r="31" spans="1:11" ht="28.9">
      <c r="A31" s="307" t="s">
        <v>84</v>
      </c>
      <c r="B31" s="201" t="s">
        <v>85</v>
      </c>
      <c r="C31" s="308" t="s">
        <v>77</v>
      </c>
      <c r="D31" s="203">
        <v>3</v>
      </c>
      <c r="E31" s="307"/>
      <c r="F31" s="309">
        <f t="shared" si="0"/>
        <v>0</v>
      </c>
      <c r="G31" s="307"/>
      <c r="H31" s="309">
        <f t="shared" si="1"/>
        <v>0</v>
      </c>
      <c r="I31" s="307"/>
      <c r="J31" s="306"/>
      <c r="K31" s="306"/>
    </row>
    <row r="32" spans="1:11" ht="43.15">
      <c r="A32" s="307" t="s">
        <v>86</v>
      </c>
      <c r="B32" s="201" t="s">
        <v>87</v>
      </c>
      <c r="C32" s="308" t="s">
        <v>77</v>
      </c>
      <c r="D32" s="203">
        <v>30</v>
      </c>
      <c r="E32" s="307"/>
      <c r="F32" s="309">
        <f t="shared" si="0"/>
        <v>0</v>
      </c>
      <c r="G32" s="307"/>
      <c r="H32" s="309">
        <f t="shared" si="1"/>
        <v>0</v>
      </c>
      <c r="I32" s="307"/>
      <c r="J32" s="306"/>
      <c r="K32" s="306"/>
    </row>
    <row r="33" spans="1:11">
      <c r="A33" s="307" t="s">
        <v>88</v>
      </c>
      <c r="B33" s="201" t="s">
        <v>89</v>
      </c>
      <c r="C33" s="308" t="s">
        <v>38</v>
      </c>
      <c r="D33" s="203">
        <v>1</v>
      </c>
      <c r="E33" s="307"/>
      <c r="F33" s="309">
        <f t="shared" si="0"/>
        <v>0</v>
      </c>
      <c r="G33" s="307"/>
      <c r="H33" s="309">
        <f t="shared" si="1"/>
        <v>0</v>
      </c>
      <c r="I33" s="307"/>
      <c r="J33" s="306"/>
      <c r="K33" s="306"/>
    </row>
    <row r="34" spans="1:11">
      <c r="A34" s="307" t="s">
        <v>90</v>
      </c>
      <c r="B34" s="201" t="s">
        <v>91</v>
      </c>
      <c r="C34" s="308" t="s">
        <v>38</v>
      </c>
      <c r="D34" s="203">
        <v>1</v>
      </c>
      <c r="E34" s="307"/>
      <c r="F34" s="309">
        <f t="shared" si="0"/>
        <v>0</v>
      </c>
      <c r="G34" s="307"/>
      <c r="H34" s="309">
        <f t="shared" si="1"/>
        <v>0</v>
      </c>
      <c r="I34" s="307"/>
      <c r="J34" s="306"/>
      <c r="K34" s="306"/>
    </row>
    <row r="35" spans="1:11" ht="28.9">
      <c r="A35" s="307" t="s">
        <v>92</v>
      </c>
      <c r="B35" s="201" t="s">
        <v>93</v>
      </c>
      <c r="C35" s="308" t="s">
        <v>38</v>
      </c>
      <c r="D35" s="203">
        <v>45</v>
      </c>
      <c r="E35" s="307"/>
      <c r="F35" s="309">
        <f t="shared" si="0"/>
        <v>0</v>
      </c>
      <c r="G35" s="307"/>
      <c r="H35" s="309">
        <f t="shared" si="1"/>
        <v>0</v>
      </c>
      <c r="I35" s="307"/>
      <c r="J35" s="306"/>
      <c r="K35" s="306"/>
    </row>
    <row r="36" spans="1:11" ht="28.9">
      <c r="A36" s="307" t="s">
        <v>94</v>
      </c>
      <c r="B36" s="201" t="s">
        <v>95</v>
      </c>
      <c r="C36" s="308" t="s">
        <v>29</v>
      </c>
      <c r="D36" s="203">
        <v>1</v>
      </c>
      <c r="E36" s="307"/>
      <c r="F36" s="309">
        <f t="shared" si="0"/>
        <v>0</v>
      </c>
      <c r="G36" s="307"/>
      <c r="H36" s="309">
        <f t="shared" si="1"/>
        <v>0</v>
      </c>
      <c r="I36" s="307"/>
      <c r="J36" s="306"/>
      <c r="K36" s="306"/>
    </row>
    <row r="37" spans="1:11">
      <c r="A37" s="307" t="s">
        <v>96</v>
      </c>
      <c r="B37" s="201" t="s">
        <v>97</v>
      </c>
      <c r="C37" s="308" t="s">
        <v>38</v>
      </c>
      <c r="D37" s="203">
        <v>3</v>
      </c>
      <c r="E37" s="307"/>
      <c r="F37" s="309">
        <f t="shared" si="0"/>
        <v>0</v>
      </c>
      <c r="G37" s="307"/>
      <c r="H37" s="309">
        <f t="shared" si="1"/>
        <v>0</v>
      </c>
      <c r="I37" s="307"/>
      <c r="J37" s="306"/>
      <c r="K37" s="306"/>
    </row>
    <row r="38" spans="1:11" ht="28.9">
      <c r="A38" s="307" t="s">
        <v>98</v>
      </c>
      <c r="B38" s="201" t="s">
        <v>99</v>
      </c>
      <c r="C38" s="308" t="s">
        <v>29</v>
      </c>
      <c r="D38" s="203">
        <v>1</v>
      </c>
      <c r="E38" s="307"/>
      <c r="F38" s="309">
        <f t="shared" si="0"/>
        <v>0</v>
      </c>
      <c r="G38" s="307"/>
      <c r="H38" s="309">
        <f t="shared" si="1"/>
        <v>0</v>
      </c>
      <c r="I38" s="307"/>
      <c r="J38" s="306"/>
      <c r="K38" s="306"/>
    </row>
    <row r="39" spans="1:11">
      <c r="A39" s="307" t="s">
        <v>100</v>
      </c>
      <c r="B39" s="209" t="s">
        <v>101</v>
      </c>
      <c r="C39" s="315" t="s">
        <v>38</v>
      </c>
      <c r="D39" s="203">
        <v>3</v>
      </c>
      <c r="E39" s="307"/>
      <c r="F39" s="309">
        <f t="shared" ref="F39:F56" si="2">D39*E39</f>
        <v>0</v>
      </c>
      <c r="G39" s="307"/>
      <c r="H39" s="309">
        <f t="shared" ref="H39:H56" si="3">F39+G39</f>
        <v>0</v>
      </c>
      <c r="I39" s="307"/>
      <c r="J39" s="306"/>
      <c r="K39" s="306"/>
    </row>
    <row r="40" spans="1:11">
      <c r="A40" s="307" t="s">
        <v>102</v>
      </c>
      <c r="B40" s="209" t="s">
        <v>103</v>
      </c>
      <c r="C40" s="315" t="s">
        <v>38</v>
      </c>
      <c r="D40" s="203">
        <v>6</v>
      </c>
      <c r="E40" s="307"/>
      <c r="F40" s="309">
        <f t="shared" si="2"/>
        <v>0</v>
      </c>
      <c r="G40" s="307"/>
      <c r="H40" s="309">
        <f t="shared" si="3"/>
        <v>0</v>
      </c>
      <c r="I40" s="307"/>
      <c r="J40" s="306"/>
      <c r="K40" s="306"/>
    </row>
    <row r="41" spans="1:11">
      <c r="A41" s="307" t="s">
        <v>104</v>
      </c>
      <c r="B41" s="209" t="s">
        <v>105</v>
      </c>
      <c r="C41" s="315" t="s">
        <v>38</v>
      </c>
      <c r="D41" s="203">
        <v>6</v>
      </c>
      <c r="E41" s="307"/>
      <c r="F41" s="309">
        <f t="shared" si="2"/>
        <v>0</v>
      </c>
      <c r="G41" s="307"/>
      <c r="H41" s="309">
        <f t="shared" si="3"/>
        <v>0</v>
      </c>
      <c r="I41" s="307"/>
      <c r="J41" s="306"/>
      <c r="K41" s="306"/>
    </row>
    <row r="42" spans="1:11">
      <c r="A42" s="307" t="s">
        <v>106</v>
      </c>
      <c r="B42" s="201" t="s">
        <v>107</v>
      </c>
      <c r="C42" s="308" t="s">
        <v>38</v>
      </c>
      <c r="D42" s="203">
        <v>3</v>
      </c>
      <c r="E42" s="307"/>
      <c r="F42" s="309">
        <f t="shared" si="2"/>
        <v>0</v>
      </c>
      <c r="G42" s="307"/>
      <c r="H42" s="309">
        <f t="shared" si="3"/>
        <v>0</v>
      </c>
      <c r="I42" s="307"/>
      <c r="J42" s="306"/>
      <c r="K42" s="306"/>
    </row>
    <row r="43" spans="1:11">
      <c r="A43" s="307" t="s">
        <v>108</v>
      </c>
      <c r="B43" s="201" t="s">
        <v>109</v>
      </c>
      <c r="C43" s="308" t="s">
        <v>38</v>
      </c>
      <c r="D43" s="203">
        <v>3</v>
      </c>
      <c r="E43" s="307"/>
      <c r="F43" s="309">
        <f t="shared" si="2"/>
        <v>0</v>
      </c>
      <c r="G43" s="307"/>
      <c r="H43" s="309">
        <f t="shared" si="3"/>
        <v>0</v>
      </c>
      <c r="I43" s="307"/>
      <c r="J43" s="306"/>
      <c r="K43" s="306"/>
    </row>
    <row r="44" spans="1:11">
      <c r="A44" s="307" t="s">
        <v>110</v>
      </c>
      <c r="B44" s="201" t="s">
        <v>111</v>
      </c>
      <c r="C44" s="308" t="s">
        <v>38</v>
      </c>
      <c r="D44" s="203">
        <v>3</v>
      </c>
      <c r="E44" s="307"/>
      <c r="F44" s="309">
        <f t="shared" si="2"/>
        <v>0</v>
      </c>
      <c r="G44" s="307"/>
      <c r="H44" s="309">
        <f t="shared" si="3"/>
        <v>0</v>
      </c>
      <c r="I44" s="307"/>
      <c r="J44" s="306"/>
      <c r="K44" s="306"/>
    </row>
    <row r="45" spans="1:11" ht="28.9">
      <c r="A45" s="307" t="s">
        <v>112</v>
      </c>
      <c r="B45" s="201" t="s">
        <v>113</v>
      </c>
      <c r="C45" s="308" t="s">
        <v>29</v>
      </c>
      <c r="D45" s="203">
        <v>3</v>
      </c>
      <c r="E45" s="307"/>
      <c r="F45" s="309">
        <f t="shared" si="2"/>
        <v>0</v>
      </c>
      <c r="G45" s="307"/>
      <c r="H45" s="309">
        <f t="shared" si="3"/>
        <v>0</v>
      </c>
      <c r="I45" s="307"/>
      <c r="J45" s="306"/>
      <c r="K45" s="306"/>
    </row>
    <row r="46" spans="1:11" ht="28.9">
      <c r="A46" s="307" t="s">
        <v>114</v>
      </c>
      <c r="B46" s="201" t="s">
        <v>115</v>
      </c>
      <c r="C46" s="308" t="s">
        <v>29</v>
      </c>
      <c r="D46" s="203">
        <v>1</v>
      </c>
      <c r="E46" s="307"/>
      <c r="F46" s="309">
        <f t="shared" si="2"/>
        <v>0</v>
      </c>
      <c r="G46" s="307"/>
      <c r="H46" s="309">
        <f t="shared" si="3"/>
        <v>0</v>
      </c>
      <c r="I46" s="307"/>
      <c r="J46" s="306"/>
      <c r="K46" s="306"/>
    </row>
    <row r="47" spans="1:11">
      <c r="A47" s="307" t="s">
        <v>116</v>
      </c>
      <c r="B47" s="201" t="s">
        <v>117</v>
      </c>
      <c r="C47" s="308" t="s">
        <v>38</v>
      </c>
      <c r="D47" s="203">
        <v>1</v>
      </c>
      <c r="E47" s="307"/>
      <c r="F47" s="309">
        <f t="shared" si="2"/>
        <v>0</v>
      </c>
      <c r="G47" s="307"/>
      <c r="H47" s="309">
        <f t="shared" si="3"/>
        <v>0</v>
      </c>
      <c r="I47" s="307"/>
      <c r="J47" s="306"/>
      <c r="K47" s="306"/>
    </row>
    <row r="48" spans="1:11">
      <c r="A48" s="307" t="s">
        <v>118</v>
      </c>
      <c r="B48" s="201" t="s">
        <v>119</v>
      </c>
      <c r="C48" s="308" t="s">
        <v>120</v>
      </c>
      <c r="D48" s="203">
        <v>3500</v>
      </c>
      <c r="E48" s="307"/>
      <c r="F48" s="309">
        <f t="shared" si="2"/>
        <v>0</v>
      </c>
      <c r="G48" s="307"/>
      <c r="H48" s="309">
        <f t="shared" si="3"/>
        <v>0</v>
      </c>
      <c r="I48" s="307"/>
      <c r="J48" s="306"/>
      <c r="K48" s="306"/>
    </row>
    <row r="49" spans="1:11">
      <c r="A49" s="307" t="s">
        <v>121</v>
      </c>
      <c r="B49" s="201" t="s">
        <v>122</v>
      </c>
      <c r="C49" s="308" t="s">
        <v>29</v>
      </c>
      <c r="D49" s="203">
        <v>1</v>
      </c>
      <c r="E49" s="307"/>
      <c r="F49" s="309">
        <f t="shared" si="2"/>
        <v>0</v>
      </c>
      <c r="G49" s="307"/>
      <c r="H49" s="309">
        <f t="shared" si="3"/>
        <v>0</v>
      </c>
      <c r="I49" s="307"/>
      <c r="J49" s="306"/>
      <c r="K49" s="306"/>
    </row>
    <row r="50" spans="1:11">
      <c r="A50" s="307" t="s">
        <v>123</v>
      </c>
      <c r="B50" s="201" t="s">
        <v>124</v>
      </c>
      <c r="C50" s="308" t="s">
        <v>29</v>
      </c>
      <c r="D50" s="203">
        <v>1</v>
      </c>
      <c r="E50" s="307"/>
      <c r="F50" s="309">
        <f t="shared" si="2"/>
        <v>0</v>
      </c>
      <c r="G50" s="307"/>
      <c r="H50" s="309">
        <f t="shared" si="3"/>
        <v>0</v>
      </c>
      <c r="I50" s="307"/>
      <c r="J50" s="306"/>
      <c r="K50" s="306"/>
    </row>
    <row r="51" spans="1:11" ht="28.9">
      <c r="A51" s="307" t="s">
        <v>125</v>
      </c>
      <c r="B51" s="201" t="s">
        <v>126</v>
      </c>
      <c r="C51" s="308" t="s">
        <v>29</v>
      </c>
      <c r="D51" s="203">
        <v>1</v>
      </c>
      <c r="E51" s="307"/>
      <c r="F51" s="309">
        <f t="shared" si="2"/>
        <v>0</v>
      </c>
      <c r="G51" s="307"/>
      <c r="H51" s="309">
        <f t="shared" si="3"/>
        <v>0</v>
      </c>
      <c r="I51" s="307"/>
      <c r="J51" s="306"/>
      <c r="K51" s="306"/>
    </row>
    <row r="52" spans="1:11" ht="28.9">
      <c r="A52" s="307" t="s">
        <v>127</v>
      </c>
      <c r="B52" s="201" t="s">
        <v>128</v>
      </c>
      <c r="C52" s="308" t="s">
        <v>29</v>
      </c>
      <c r="D52" s="203">
        <v>1</v>
      </c>
      <c r="E52" s="307"/>
      <c r="F52" s="309">
        <f t="shared" si="2"/>
        <v>0</v>
      </c>
      <c r="G52" s="307"/>
      <c r="H52" s="309">
        <f t="shared" si="3"/>
        <v>0</v>
      </c>
      <c r="I52" s="307"/>
      <c r="J52" s="306"/>
      <c r="K52" s="306"/>
    </row>
    <row r="53" spans="1:11">
      <c r="A53" s="307" t="s">
        <v>129</v>
      </c>
      <c r="B53" s="201" t="s">
        <v>130</v>
      </c>
      <c r="C53" s="308" t="s">
        <v>38</v>
      </c>
      <c r="D53" s="203">
        <v>1</v>
      </c>
      <c r="E53" s="307"/>
      <c r="F53" s="309">
        <f t="shared" si="2"/>
        <v>0</v>
      </c>
      <c r="G53" s="307"/>
      <c r="H53" s="309">
        <f t="shared" si="3"/>
        <v>0</v>
      </c>
      <c r="I53" s="307"/>
      <c r="J53" s="306"/>
      <c r="K53" s="306"/>
    </row>
    <row r="54" spans="1:11">
      <c r="A54" s="307" t="s">
        <v>131</v>
      </c>
      <c r="B54" s="201" t="s">
        <v>132</v>
      </c>
      <c r="C54" s="308" t="s">
        <v>29</v>
      </c>
      <c r="D54" s="203">
        <v>1</v>
      </c>
      <c r="E54" s="307"/>
      <c r="F54" s="309">
        <f t="shared" si="2"/>
        <v>0</v>
      </c>
      <c r="G54" s="307"/>
      <c r="H54" s="309">
        <f t="shared" si="3"/>
        <v>0</v>
      </c>
      <c r="I54" s="307"/>
      <c r="J54" s="306"/>
      <c r="K54" s="306"/>
    </row>
    <row r="55" spans="1:11">
      <c r="A55" s="307" t="s">
        <v>133</v>
      </c>
      <c r="B55" s="201" t="s">
        <v>134</v>
      </c>
      <c r="C55" s="308" t="s">
        <v>38</v>
      </c>
      <c r="D55" s="203">
        <v>1</v>
      </c>
      <c r="E55" s="307"/>
      <c r="F55" s="309">
        <f t="shared" si="2"/>
        <v>0</v>
      </c>
      <c r="G55" s="307"/>
      <c r="H55" s="309">
        <f t="shared" si="3"/>
        <v>0</v>
      </c>
      <c r="I55" s="307"/>
      <c r="J55" s="306"/>
      <c r="K55" s="306"/>
    </row>
    <row r="56" spans="1:11">
      <c r="A56" s="307" t="s">
        <v>135</v>
      </c>
      <c r="B56" s="201" t="s">
        <v>136</v>
      </c>
      <c r="C56" s="308" t="s">
        <v>29</v>
      </c>
      <c r="D56" s="208">
        <v>2</v>
      </c>
      <c r="E56" s="307"/>
      <c r="F56" s="309">
        <f t="shared" si="2"/>
        <v>0</v>
      </c>
      <c r="G56" s="307"/>
      <c r="H56" s="309">
        <f t="shared" si="3"/>
        <v>0</v>
      </c>
      <c r="I56" s="307"/>
      <c r="J56" s="306"/>
      <c r="K56" s="306"/>
    </row>
    <row r="57" spans="1:11">
      <c r="A57" s="307"/>
      <c r="B57" s="207" t="s">
        <v>137</v>
      </c>
      <c r="C57" s="207"/>
      <c r="D57" s="310"/>
      <c r="E57" s="307"/>
      <c r="F57" s="309"/>
      <c r="G57" s="307"/>
      <c r="H57" s="309"/>
      <c r="I57" s="307"/>
      <c r="J57" s="306"/>
      <c r="K57" s="306"/>
    </row>
    <row r="58" spans="1:11">
      <c r="A58" s="307" t="s">
        <v>138</v>
      </c>
      <c r="B58" s="206" t="s">
        <v>139</v>
      </c>
      <c r="C58" s="316" t="s">
        <v>38</v>
      </c>
      <c r="D58" s="205">
        <v>3</v>
      </c>
      <c r="E58" s="307"/>
      <c r="F58" s="309">
        <f t="shared" ref="F58:F70" si="4">D58*E58</f>
        <v>0</v>
      </c>
      <c r="G58" s="307"/>
      <c r="H58" s="309">
        <f t="shared" ref="H58:H70" si="5">F58+G58</f>
        <v>0</v>
      </c>
      <c r="I58" s="307"/>
      <c r="J58" s="306"/>
      <c r="K58" s="306"/>
    </row>
    <row r="59" spans="1:11">
      <c r="A59" s="307" t="s">
        <v>140</v>
      </c>
      <c r="B59" s="201" t="s">
        <v>141</v>
      </c>
      <c r="C59" s="316" t="s">
        <v>38</v>
      </c>
      <c r="D59" s="205">
        <v>9</v>
      </c>
      <c r="E59" s="307"/>
      <c r="F59" s="309">
        <f t="shared" si="4"/>
        <v>0</v>
      </c>
      <c r="G59" s="307"/>
      <c r="H59" s="309">
        <f t="shared" si="5"/>
        <v>0</v>
      </c>
      <c r="I59" s="307"/>
      <c r="J59" s="306"/>
      <c r="K59" s="306"/>
    </row>
    <row r="60" spans="1:11">
      <c r="A60" s="307" t="s">
        <v>142</v>
      </c>
      <c r="B60" s="201" t="s">
        <v>143</v>
      </c>
      <c r="C60" s="316" t="s">
        <v>38</v>
      </c>
      <c r="D60" s="205">
        <v>3</v>
      </c>
      <c r="E60" s="307"/>
      <c r="F60" s="309">
        <f t="shared" si="4"/>
        <v>0</v>
      </c>
      <c r="G60" s="307"/>
      <c r="H60" s="309">
        <f t="shared" si="5"/>
        <v>0</v>
      </c>
      <c r="I60" s="307"/>
      <c r="J60" s="306"/>
      <c r="K60" s="306"/>
    </row>
    <row r="61" spans="1:11">
      <c r="A61" s="307" t="s">
        <v>144</v>
      </c>
      <c r="B61" s="206" t="s">
        <v>145</v>
      </c>
      <c r="C61" s="316" t="s">
        <v>29</v>
      </c>
      <c r="D61" s="205">
        <v>3</v>
      </c>
      <c r="E61" s="307"/>
      <c r="F61" s="309">
        <f t="shared" si="4"/>
        <v>0</v>
      </c>
      <c r="G61" s="307"/>
      <c r="H61" s="309">
        <f t="shared" si="5"/>
        <v>0</v>
      </c>
      <c r="I61" s="307"/>
      <c r="J61" s="306"/>
      <c r="K61" s="306"/>
    </row>
    <row r="62" spans="1:11">
      <c r="A62" s="307" t="s">
        <v>146</v>
      </c>
      <c r="B62" s="206" t="s">
        <v>147</v>
      </c>
      <c r="C62" s="316" t="s">
        <v>38</v>
      </c>
      <c r="D62" s="205">
        <v>3</v>
      </c>
      <c r="E62" s="307"/>
      <c r="F62" s="309">
        <f t="shared" si="4"/>
        <v>0</v>
      </c>
      <c r="G62" s="307"/>
      <c r="H62" s="309">
        <f t="shared" si="5"/>
        <v>0</v>
      </c>
      <c r="I62" s="307"/>
      <c r="J62" s="306"/>
      <c r="K62" s="306"/>
    </row>
    <row r="63" spans="1:11">
      <c r="A63" s="307" t="s">
        <v>148</v>
      </c>
      <c r="B63" s="206" t="s">
        <v>149</v>
      </c>
      <c r="C63" s="316" t="s">
        <v>38</v>
      </c>
      <c r="D63" s="205">
        <v>9</v>
      </c>
      <c r="E63" s="307"/>
      <c r="F63" s="309">
        <f t="shared" si="4"/>
        <v>0</v>
      </c>
      <c r="G63" s="307"/>
      <c r="H63" s="309">
        <f t="shared" si="5"/>
        <v>0</v>
      </c>
      <c r="I63" s="307"/>
      <c r="J63" s="306"/>
      <c r="K63" s="306"/>
    </row>
    <row r="64" spans="1:11">
      <c r="A64" s="307" t="s">
        <v>150</v>
      </c>
      <c r="B64" s="206" t="s">
        <v>151</v>
      </c>
      <c r="C64" s="316" t="s">
        <v>38</v>
      </c>
      <c r="D64" s="205">
        <v>9</v>
      </c>
      <c r="E64" s="307"/>
      <c r="F64" s="309">
        <f t="shared" si="4"/>
        <v>0</v>
      </c>
      <c r="G64" s="307"/>
      <c r="H64" s="309">
        <f t="shared" si="5"/>
        <v>0</v>
      </c>
      <c r="I64" s="307"/>
      <c r="J64" s="306"/>
      <c r="K64" s="299"/>
    </row>
    <row r="65" spans="1:10">
      <c r="A65" s="307" t="s">
        <v>152</v>
      </c>
      <c r="B65" s="206" t="s">
        <v>153</v>
      </c>
      <c r="C65" s="316" t="s">
        <v>38</v>
      </c>
      <c r="D65" s="205">
        <v>3</v>
      </c>
      <c r="E65" s="307"/>
      <c r="F65" s="309">
        <f t="shared" si="4"/>
        <v>0</v>
      </c>
      <c r="G65" s="307"/>
      <c r="H65" s="309">
        <f t="shared" si="5"/>
        <v>0</v>
      </c>
      <c r="I65" s="307"/>
      <c r="J65" s="306"/>
    </row>
    <row r="66" spans="1:10">
      <c r="A66" s="307" t="s">
        <v>154</v>
      </c>
      <c r="B66" s="206" t="s">
        <v>155</v>
      </c>
      <c r="C66" s="316" t="s">
        <v>38</v>
      </c>
      <c r="D66" s="205">
        <v>9</v>
      </c>
      <c r="E66" s="307"/>
      <c r="F66" s="309">
        <f t="shared" si="4"/>
        <v>0</v>
      </c>
      <c r="G66" s="307"/>
      <c r="H66" s="309">
        <f t="shared" si="5"/>
        <v>0</v>
      </c>
      <c r="I66" s="307"/>
      <c r="J66" s="306"/>
    </row>
    <row r="67" spans="1:10">
      <c r="A67" s="307" t="s">
        <v>156</v>
      </c>
      <c r="B67" s="206" t="s">
        <v>157</v>
      </c>
      <c r="C67" s="316" t="s">
        <v>38</v>
      </c>
      <c r="D67" s="205">
        <v>3</v>
      </c>
      <c r="E67" s="307"/>
      <c r="F67" s="309">
        <f t="shared" si="4"/>
        <v>0</v>
      </c>
      <c r="G67" s="307"/>
      <c r="H67" s="309">
        <f t="shared" si="5"/>
        <v>0</v>
      </c>
      <c r="I67" s="307"/>
      <c r="J67" s="306"/>
    </row>
    <row r="68" spans="1:10" ht="28.9">
      <c r="A68" s="307" t="s">
        <v>158</v>
      </c>
      <c r="B68" s="201" t="s">
        <v>159</v>
      </c>
      <c r="C68" s="316" t="s">
        <v>38</v>
      </c>
      <c r="D68" s="205">
        <v>30</v>
      </c>
      <c r="E68" s="307"/>
      <c r="F68" s="309">
        <f t="shared" si="4"/>
        <v>0</v>
      </c>
      <c r="G68" s="307"/>
      <c r="H68" s="309">
        <f t="shared" si="5"/>
        <v>0</v>
      </c>
      <c r="I68" s="307"/>
      <c r="J68" s="306"/>
    </row>
    <row r="69" spans="1:10">
      <c r="A69" s="307" t="s">
        <v>160</v>
      </c>
      <c r="B69" s="201" t="s">
        <v>161</v>
      </c>
      <c r="C69" s="316" t="s">
        <v>38</v>
      </c>
      <c r="D69" s="205">
        <v>3</v>
      </c>
      <c r="E69" s="307"/>
      <c r="F69" s="309">
        <f t="shared" si="4"/>
        <v>0</v>
      </c>
      <c r="G69" s="307"/>
      <c r="H69" s="309">
        <f t="shared" si="5"/>
        <v>0</v>
      </c>
      <c r="I69" s="307"/>
      <c r="J69" s="306"/>
    </row>
    <row r="70" spans="1:10" ht="86.45">
      <c r="A70" s="307" t="s">
        <v>162</v>
      </c>
      <c r="B70" s="201" t="s">
        <v>163</v>
      </c>
      <c r="C70" s="316" t="s">
        <v>35</v>
      </c>
      <c r="D70" s="205">
        <v>1</v>
      </c>
      <c r="E70" s="307"/>
      <c r="F70" s="309">
        <f t="shared" si="4"/>
        <v>0</v>
      </c>
      <c r="G70" s="307"/>
      <c r="H70" s="309">
        <f t="shared" si="5"/>
        <v>0</v>
      </c>
      <c r="I70" s="307"/>
      <c r="J70" s="306"/>
    </row>
    <row r="71" spans="1:10">
      <c r="A71" s="307"/>
      <c r="B71" s="200" t="s">
        <v>164</v>
      </c>
      <c r="C71" s="200"/>
      <c r="D71" s="307"/>
      <c r="E71" s="307"/>
      <c r="F71" s="309"/>
      <c r="G71" s="307"/>
      <c r="H71" s="309"/>
      <c r="I71" s="307"/>
      <c r="J71" s="306"/>
    </row>
    <row r="72" spans="1:10" ht="28.9">
      <c r="A72" s="307" t="s">
        <v>165</v>
      </c>
      <c r="B72" s="204" t="s">
        <v>166</v>
      </c>
      <c r="C72" s="308" t="s">
        <v>38</v>
      </c>
      <c r="D72" s="203">
        <v>7</v>
      </c>
      <c r="E72" s="307"/>
      <c r="F72" s="309">
        <f t="shared" ref="F72:F84" si="6">D72*E72</f>
        <v>0</v>
      </c>
      <c r="G72" s="307"/>
      <c r="H72" s="309">
        <f t="shared" ref="H72:H84" si="7">F72+G72</f>
        <v>0</v>
      </c>
      <c r="I72" s="307"/>
      <c r="J72" s="306"/>
    </row>
    <row r="73" spans="1:10" ht="28.9">
      <c r="A73" s="307" t="s">
        <v>167</v>
      </c>
      <c r="B73" s="201" t="s">
        <v>64</v>
      </c>
      <c r="C73" s="308" t="s">
        <v>38</v>
      </c>
      <c r="D73" s="203">
        <v>4</v>
      </c>
      <c r="E73" s="307"/>
      <c r="F73" s="309">
        <f t="shared" si="6"/>
        <v>0</v>
      </c>
      <c r="G73" s="307"/>
      <c r="H73" s="309">
        <f t="shared" si="7"/>
        <v>0</v>
      </c>
      <c r="I73" s="307"/>
      <c r="J73" s="306"/>
    </row>
    <row r="74" spans="1:10">
      <c r="A74" s="307" t="s">
        <v>168</v>
      </c>
      <c r="B74" s="201" t="s">
        <v>169</v>
      </c>
      <c r="C74" s="308" t="s">
        <v>38</v>
      </c>
      <c r="D74" s="203">
        <v>22</v>
      </c>
      <c r="E74" s="307"/>
      <c r="F74" s="309">
        <f t="shared" si="6"/>
        <v>0</v>
      </c>
      <c r="G74" s="307"/>
      <c r="H74" s="309">
        <f t="shared" si="7"/>
        <v>0</v>
      </c>
      <c r="I74" s="307"/>
      <c r="J74" s="306"/>
    </row>
    <row r="75" spans="1:10">
      <c r="A75" s="307" t="s">
        <v>170</v>
      </c>
      <c r="B75" s="201" t="s">
        <v>171</v>
      </c>
      <c r="C75" s="308" t="s">
        <v>38</v>
      </c>
      <c r="D75" s="203">
        <v>4</v>
      </c>
      <c r="E75" s="307"/>
      <c r="F75" s="309">
        <f t="shared" si="6"/>
        <v>0</v>
      </c>
      <c r="G75" s="307"/>
      <c r="H75" s="309">
        <f t="shared" si="7"/>
        <v>0</v>
      </c>
      <c r="I75" s="307"/>
      <c r="J75" s="306"/>
    </row>
    <row r="76" spans="1:10" ht="43.15">
      <c r="A76" s="307" t="s">
        <v>172</v>
      </c>
      <c r="B76" s="201" t="s">
        <v>66</v>
      </c>
      <c r="C76" s="308" t="s">
        <v>35</v>
      </c>
      <c r="D76" s="203">
        <v>11</v>
      </c>
      <c r="E76" s="307"/>
      <c r="F76" s="309">
        <f t="shared" si="6"/>
        <v>0</v>
      </c>
      <c r="G76" s="307"/>
      <c r="H76" s="309">
        <f t="shared" si="7"/>
        <v>0</v>
      </c>
      <c r="I76" s="307"/>
      <c r="J76" s="306"/>
    </row>
    <row r="77" spans="1:10" ht="28.9">
      <c r="A77" s="307" t="s">
        <v>173</v>
      </c>
      <c r="B77" s="201" t="s">
        <v>174</v>
      </c>
      <c r="C77" s="308" t="s">
        <v>38</v>
      </c>
      <c r="D77" s="203">
        <v>3</v>
      </c>
      <c r="E77" s="307"/>
      <c r="F77" s="309">
        <f t="shared" si="6"/>
        <v>0</v>
      </c>
      <c r="G77" s="307"/>
      <c r="H77" s="309">
        <f t="shared" si="7"/>
        <v>0</v>
      </c>
      <c r="I77" s="307"/>
      <c r="J77" s="306"/>
    </row>
    <row r="78" spans="1:10" ht="43.15">
      <c r="A78" s="307" t="s">
        <v>175</v>
      </c>
      <c r="B78" s="201" t="s">
        <v>176</v>
      </c>
      <c r="C78" s="308" t="s">
        <v>29</v>
      </c>
      <c r="D78" s="203">
        <v>1</v>
      </c>
      <c r="E78" s="307"/>
      <c r="F78" s="309">
        <f t="shared" si="6"/>
        <v>0</v>
      </c>
      <c r="G78" s="307"/>
      <c r="H78" s="309">
        <f t="shared" si="7"/>
        <v>0</v>
      </c>
      <c r="I78" s="307"/>
      <c r="J78" s="306"/>
    </row>
    <row r="79" spans="1:10">
      <c r="A79" s="307" t="s">
        <v>177</v>
      </c>
      <c r="B79" s="201" t="s">
        <v>178</v>
      </c>
      <c r="C79" s="308" t="s">
        <v>29</v>
      </c>
      <c r="D79" s="203">
        <v>1</v>
      </c>
      <c r="E79" s="307"/>
      <c r="F79" s="309">
        <f t="shared" si="6"/>
        <v>0</v>
      </c>
      <c r="G79" s="307"/>
      <c r="H79" s="309">
        <f t="shared" si="7"/>
        <v>0</v>
      </c>
      <c r="I79" s="307"/>
      <c r="J79" s="306"/>
    </row>
    <row r="80" spans="1:10" ht="28.9">
      <c r="A80" s="307" t="s">
        <v>179</v>
      </c>
      <c r="B80" s="201" t="s">
        <v>180</v>
      </c>
      <c r="C80" s="308" t="s">
        <v>38</v>
      </c>
      <c r="D80" s="203">
        <v>20</v>
      </c>
      <c r="E80" s="307"/>
      <c r="F80" s="309">
        <f t="shared" si="6"/>
        <v>0</v>
      </c>
      <c r="G80" s="307"/>
      <c r="H80" s="309">
        <f t="shared" si="7"/>
        <v>0</v>
      </c>
      <c r="I80" s="307"/>
      <c r="J80" s="306"/>
    </row>
    <row r="81" spans="1:10">
      <c r="A81" s="307" t="s">
        <v>181</v>
      </c>
      <c r="B81" s="201" t="s">
        <v>182</v>
      </c>
      <c r="C81" s="308" t="s">
        <v>38</v>
      </c>
      <c r="D81" s="203">
        <v>1</v>
      </c>
      <c r="E81" s="307"/>
      <c r="F81" s="309">
        <f t="shared" si="6"/>
        <v>0</v>
      </c>
      <c r="G81" s="307"/>
      <c r="H81" s="309">
        <f t="shared" si="7"/>
        <v>0</v>
      </c>
      <c r="I81" s="307"/>
      <c r="J81" s="306"/>
    </row>
    <row r="82" spans="1:10" ht="43.15">
      <c r="A82" s="307" t="s">
        <v>183</v>
      </c>
      <c r="B82" s="201" t="s">
        <v>184</v>
      </c>
      <c r="C82" s="308" t="s">
        <v>38</v>
      </c>
      <c r="D82" s="203">
        <v>1</v>
      </c>
      <c r="E82" s="307"/>
      <c r="F82" s="309">
        <f t="shared" si="6"/>
        <v>0</v>
      </c>
      <c r="G82" s="307"/>
      <c r="H82" s="309">
        <f t="shared" si="7"/>
        <v>0</v>
      </c>
      <c r="I82" s="307"/>
      <c r="J82" s="306"/>
    </row>
    <row r="83" spans="1:10" ht="28.9">
      <c r="A83" s="307" t="s">
        <v>185</v>
      </c>
      <c r="B83" s="201" t="s">
        <v>186</v>
      </c>
      <c r="C83" s="308" t="s">
        <v>29</v>
      </c>
      <c r="D83" s="203">
        <v>1</v>
      </c>
      <c r="E83" s="307"/>
      <c r="F83" s="309">
        <f t="shared" si="6"/>
        <v>0</v>
      </c>
      <c r="G83" s="307"/>
      <c r="H83" s="309">
        <f t="shared" si="7"/>
        <v>0</v>
      </c>
      <c r="I83" s="307"/>
      <c r="J83" s="306"/>
    </row>
    <row r="84" spans="1:10">
      <c r="A84" s="307" t="s">
        <v>187</v>
      </c>
      <c r="B84" s="201" t="s">
        <v>188</v>
      </c>
      <c r="C84" s="308" t="s">
        <v>29</v>
      </c>
      <c r="D84" s="203">
        <v>1</v>
      </c>
      <c r="E84" s="307"/>
      <c r="F84" s="309">
        <f t="shared" si="6"/>
        <v>0</v>
      </c>
      <c r="G84" s="307"/>
      <c r="H84" s="309">
        <f t="shared" si="7"/>
        <v>0</v>
      </c>
      <c r="I84" s="307"/>
      <c r="J84" s="306"/>
    </row>
    <row r="85" spans="1:10">
      <c r="A85" s="307"/>
      <c r="B85" s="200" t="s">
        <v>189</v>
      </c>
      <c r="C85" s="200"/>
      <c r="D85" s="310"/>
      <c r="E85" s="307"/>
      <c r="F85" s="309"/>
      <c r="G85" s="307"/>
      <c r="H85" s="309"/>
      <c r="I85" s="307"/>
      <c r="J85" s="306"/>
    </row>
    <row r="86" spans="1:10" ht="28.9">
      <c r="A86" s="307" t="s">
        <v>190</v>
      </c>
      <c r="B86" s="201" t="s">
        <v>166</v>
      </c>
      <c r="C86" s="308" t="s">
        <v>38</v>
      </c>
      <c r="D86" s="203">
        <v>6</v>
      </c>
      <c r="E86" s="307"/>
      <c r="F86" s="309">
        <f t="shared" ref="F86:F98" si="8">D86*E86</f>
        <v>0</v>
      </c>
      <c r="G86" s="307"/>
      <c r="H86" s="309">
        <f t="shared" ref="H86:H98" si="9">F86+G86</f>
        <v>0</v>
      </c>
      <c r="I86" s="307"/>
      <c r="J86" s="306"/>
    </row>
    <row r="87" spans="1:10" ht="28.9">
      <c r="A87" s="307" t="s">
        <v>191</v>
      </c>
      <c r="B87" s="201" t="s">
        <v>64</v>
      </c>
      <c r="C87" s="308" t="s">
        <v>38</v>
      </c>
      <c r="D87" s="203">
        <v>18</v>
      </c>
      <c r="E87" s="307"/>
      <c r="F87" s="309">
        <f t="shared" si="8"/>
        <v>0</v>
      </c>
      <c r="G87" s="307"/>
      <c r="H87" s="309">
        <f t="shared" si="9"/>
        <v>0</v>
      </c>
      <c r="I87" s="307"/>
      <c r="J87" s="306"/>
    </row>
    <row r="88" spans="1:10">
      <c r="A88" s="307" t="s">
        <v>192</v>
      </c>
      <c r="B88" s="201" t="s">
        <v>169</v>
      </c>
      <c r="C88" s="308" t="s">
        <v>38</v>
      </c>
      <c r="D88" s="203">
        <v>36</v>
      </c>
      <c r="E88" s="307"/>
      <c r="F88" s="309">
        <f t="shared" si="8"/>
        <v>0</v>
      </c>
      <c r="G88" s="307"/>
      <c r="H88" s="309">
        <f t="shared" si="9"/>
        <v>0</v>
      </c>
      <c r="I88" s="307"/>
      <c r="J88" s="306"/>
    </row>
    <row r="89" spans="1:10">
      <c r="A89" s="307" t="s">
        <v>193</v>
      </c>
      <c r="B89" s="201" t="s">
        <v>171</v>
      </c>
      <c r="C89" s="308" t="s">
        <v>38</v>
      </c>
      <c r="D89" s="203">
        <v>8</v>
      </c>
      <c r="E89" s="307"/>
      <c r="F89" s="309">
        <f t="shared" si="8"/>
        <v>0</v>
      </c>
      <c r="G89" s="307"/>
      <c r="H89" s="309">
        <f t="shared" si="9"/>
        <v>0</v>
      </c>
      <c r="I89" s="307"/>
      <c r="J89" s="306"/>
    </row>
    <row r="90" spans="1:10" ht="43.15">
      <c r="A90" s="307" t="s">
        <v>194</v>
      </c>
      <c r="B90" s="201" t="s">
        <v>66</v>
      </c>
      <c r="C90" s="308" t="s">
        <v>35</v>
      </c>
      <c r="D90" s="203">
        <v>24</v>
      </c>
      <c r="E90" s="307"/>
      <c r="F90" s="309">
        <f t="shared" si="8"/>
        <v>0</v>
      </c>
      <c r="G90" s="307"/>
      <c r="H90" s="309">
        <f t="shared" si="9"/>
        <v>0</v>
      </c>
      <c r="I90" s="307"/>
      <c r="J90" s="306"/>
    </row>
    <row r="91" spans="1:10" ht="28.9">
      <c r="A91" s="307" t="s">
        <v>195</v>
      </c>
      <c r="B91" s="201" t="s">
        <v>174</v>
      </c>
      <c r="C91" s="308" t="s">
        <v>38</v>
      </c>
      <c r="D91" s="203">
        <v>3</v>
      </c>
      <c r="E91" s="307"/>
      <c r="F91" s="309">
        <f t="shared" si="8"/>
        <v>0</v>
      </c>
      <c r="G91" s="307"/>
      <c r="H91" s="309">
        <f t="shared" si="9"/>
        <v>0</v>
      </c>
      <c r="I91" s="307"/>
      <c r="J91" s="306"/>
    </row>
    <row r="92" spans="1:10" ht="43.15">
      <c r="A92" s="307" t="s">
        <v>196</v>
      </c>
      <c r="B92" s="201" t="s">
        <v>176</v>
      </c>
      <c r="C92" s="308" t="s">
        <v>29</v>
      </c>
      <c r="D92" s="203">
        <v>1</v>
      </c>
      <c r="E92" s="307"/>
      <c r="F92" s="309">
        <f t="shared" si="8"/>
        <v>0</v>
      </c>
      <c r="G92" s="307"/>
      <c r="H92" s="309">
        <f t="shared" si="9"/>
        <v>0</v>
      </c>
      <c r="I92" s="307"/>
      <c r="J92" s="306"/>
    </row>
    <row r="93" spans="1:10">
      <c r="A93" s="307" t="s">
        <v>197</v>
      </c>
      <c r="B93" s="201" t="s">
        <v>178</v>
      </c>
      <c r="C93" s="237" t="s">
        <v>29</v>
      </c>
      <c r="D93" s="203">
        <v>1</v>
      </c>
      <c r="E93" s="307"/>
      <c r="F93" s="309">
        <f t="shared" si="8"/>
        <v>0</v>
      </c>
      <c r="G93" s="307"/>
      <c r="H93" s="309">
        <f t="shared" si="9"/>
        <v>0</v>
      </c>
      <c r="I93" s="307"/>
      <c r="J93" s="306"/>
    </row>
    <row r="94" spans="1:10" ht="28.9">
      <c r="A94" s="307" t="s">
        <v>198</v>
      </c>
      <c r="B94" s="201" t="s">
        <v>180</v>
      </c>
      <c r="C94" s="237" t="s">
        <v>38</v>
      </c>
      <c r="D94" s="203">
        <v>40</v>
      </c>
      <c r="E94" s="307"/>
      <c r="F94" s="309">
        <f t="shared" si="8"/>
        <v>0</v>
      </c>
      <c r="G94" s="307"/>
      <c r="H94" s="309">
        <f t="shared" si="9"/>
        <v>0</v>
      </c>
      <c r="I94" s="307"/>
      <c r="J94" s="306"/>
    </row>
    <row r="95" spans="1:10">
      <c r="A95" s="307" t="s">
        <v>199</v>
      </c>
      <c r="B95" s="201" t="s">
        <v>200</v>
      </c>
      <c r="C95" s="237" t="s">
        <v>38</v>
      </c>
      <c r="D95" s="203">
        <v>1</v>
      </c>
      <c r="E95" s="307"/>
      <c r="F95" s="309">
        <f t="shared" si="8"/>
        <v>0</v>
      </c>
      <c r="G95" s="307"/>
      <c r="H95" s="309">
        <f t="shared" si="9"/>
        <v>0</v>
      </c>
      <c r="I95" s="307"/>
      <c r="J95" s="306"/>
    </row>
    <row r="96" spans="1:10" ht="43.15">
      <c r="A96" s="307" t="s">
        <v>201</v>
      </c>
      <c r="B96" s="201" t="s">
        <v>202</v>
      </c>
      <c r="C96" s="237" t="s">
        <v>38</v>
      </c>
      <c r="D96" s="203">
        <v>1</v>
      </c>
      <c r="E96" s="307"/>
      <c r="F96" s="309">
        <f t="shared" si="8"/>
        <v>0</v>
      </c>
      <c r="G96" s="307"/>
      <c r="H96" s="309">
        <f t="shared" si="9"/>
        <v>0</v>
      </c>
      <c r="I96" s="307"/>
      <c r="J96" s="306"/>
    </row>
    <row r="97" spans="1:10" ht="28.9">
      <c r="A97" s="307" t="s">
        <v>203</v>
      </c>
      <c r="B97" s="201" t="s">
        <v>186</v>
      </c>
      <c r="C97" s="237" t="s">
        <v>29</v>
      </c>
      <c r="D97" s="203">
        <v>1</v>
      </c>
      <c r="E97" s="307"/>
      <c r="F97" s="309">
        <f t="shared" si="8"/>
        <v>0</v>
      </c>
      <c r="G97" s="307"/>
      <c r="H97" s="309">
        <f t="shared" si="9"/>
        <v>0</v>
      </c>
      <c r="I97" s="307"/>
      <c r="J97" s="306"/>
    </row>
    <row r="98" spans="1:10">
      <c r="A98" s="307" t="s">
        <v>204</v>
      </c>
      <c r="B98" s="201" t="s">
        <v>188</v>
      </c>
      <c r="C98" s="237" t="s">
        <v>29</v>
      </c>
      <c r="D98" s="203">
        <v>1</v>
      </c>
      <c r="E98" s="307"/>
      <c r="F98" s="309">
        <f t="shared" si="8"/>
        <v>0</v>
      </c>
      <c r="G98" s="307"/>
      <c r="H98" s="309">
        <f t="shared" si="9"/>
        <v>0</v>
      </c>
      <c r="I98" s="307"/>
      <c r="J98" s="306"/>
    </row>
    <row r="99" spans="1:10">
      <c r="A99" s="307"/>
      <c r="B99" s="200" t="s">
        <v>205</v>
      </c>
      <c r="C99" s="200"/>
      <c r="D99" s="310"/>
      <c r="E99" s="307"/>
      <c r="F99" s="309"/>
      <c r="G99" s="307"/>
      <c r="H99" s="309"/>
      <c r="I99" s="307"/>
      <c r="J99" s="306"/>
    </row>
    <row r="100" spans="1:10">
      <c r="A100" s="307" t="s">
        <v>206</v>
      </c>
      <c r="B100" s="307" t="s">
        <v>207</v>
      </c>
      <c r="C100" s="308" t="s">
        <v>38</v>
      </c>
      <c r="D100" s="307">
        <v>1090</v>
      </c>
      <c r="E100" s="307"/>
      <c r="F100" s="309">
        <f>D100*E100</f>
        <v>0</v>
      </c>
      <c r="G100" s="307"/>
      <c r="H100" s="309">
        <f>F100+G100</f>
        <v>0</v>
      </c>
      <c r="I100" s="307"/>
      <c r="J100" s="306"/>
    </row>
    <row r="101" spans="1:10">
      <c r="A101" s="307" t="s">
        <v>208</v>
      </c>
      <c r="B101" s="307" t="s">
        <v>209</v>
      </c>
      <c r="C101" s="308" t="s">
        <v>38</v>
      </c>
      <c r="D101" s="307">
        <v>2300</v>
      </c>
      <c r="E101" s="307"/>
      <c r="F101" s="309">
        <f>D101*E101</f>
        <v>0</v>
      </c>
      <c r="G101" s="307"/>
      <c r="H101" s="309">
        <f>F101+G101</f>
        <v>0</v>
      </c>
      <c r="I101" s="307"/>
      <c r="J101" s="306"/>
    </row>
    <row r="102" spans="1:10">
      <c r="A102" s="307" t="s">
        <v>210</v>
      </c>
      <c r="B102" s="307" t="s">
        <v>211</v>
      </c>
      <c r="C102" s="308" t="s">
        <v>38</v>
      </c>
      <c r="D102" s="307">
        <v>20</v>
      </c>
      <c r="E102" s="307"/>
      <c r="F102" s="309"/>
      <c r="G102" s="307"/>
      <c r="H102" s="309"/>
      <c r="I102" s="307"/>
      <c r="J102" s="306"/>
    </row>
    <row r="103" spans="1:10">
      <c r="A103" s="307" t="s">
        <v>212</v>
      </c>
      <c r="B103" s="202" t="s">
        <v>213</v>
      </c>
      <c r="C103" s="238" t="s">
        <v>38</v>
      </c>
      <c r="D103" s="307">
        <v>170</v>
      </c>
      <c r="E103" s="307"/>
      <c r="F103" s="309">
        <f>D103*E103</f>
        <v>0</v>
      </c>
      <c r="G103" s="307"/>
      <c r="H103" s="309">
        <f>F103+G103</f>
        <v>0</v>
      </c>
      <c r="I103" s="307"/>
      <c r="J103" s="306"/>
    </row>
    <row r="104" spans="1:10" ht="43.15">
      <c r="A104" s="307" t="s">
        <v>214</v>
      </c>
      <c r="B104" s="307" t="s">
        <v>76</v>
      </c>
      <c r="C104" s="308" t="s">
        <v>77</v>
      </c>
      <c r="D104" s="307">
        <v>8260</v>
      </c>
      <c r="E104" s="307"/>
      <c r="F104" s="309">
        <f>D104*E104</f>
        <v>0</v>
      </c>
      <c r="G104" s="307"/>
      <c r="H104" s="309">
        <f>F104+G104</f>
        <v>0</v>
      </c>
      <c r="I104" s="307"/>
      <c r="J104" s="306"/>
    </row>
    <row r="105" spans="1:10" ht="43.15">
      <c r="A105" s="307" t="s">
        <v>215</v>
      </c>
      <c r="B105" s="307" t="s">
        <v>79</v>
      </c>
      <c r="C105" s="308" t="s">
        <v>77</v>
      </c>
      <c r="D105" s="307">
        <v>7040</v>
      </c>
      <c r="E105" s="307"/>
      <c r="F105" s="309">
        <f>D105*E105</f>
        <v>0</v>
      </c>
      <c r="G105" s="307"/>
      <c r="H105" s="309">
        <f>F105+G105</f>
        <v>0</v>
      </c>
      <c r="I105" s="307"/>
      <c r="J105" s="306"/>
    </row>
    <row r="106" spans="1:10">
      <c r="A106" s="307" t="s">
        <v>216</v>
      </c>
      <c r="B106" s="201" t="s">
        <v>217</v>
      </c>
      <c r="C106" s="237" t="s">
        <v>38</v>
      </c>
      <c r="D106" s="307">
        <v>145</v>
      </c>
      <c r="E106" s="307"/>
      <c r="F106" s="309">
        <f>D106*E106</f>
        <v>0</v>
      </c>
      <c r="G106" s="307"/>
      <c r="H106" s="309">
        <f>F106+G106</f>
        <v>0</v>
      </c>
      <c r="I106" s="307"/>
      <c r="J106" s="306"/>
    </row>
    <row r="107" spans="1:10">
      <c r="A107" s="307" t="s">
        <v>218</v>
      </c>
      <c r="B107" s="307" t="s">
        <v>219</v>
      </c>
      <c r="C107" s="308" t="s">
        <v>38</v>
      </c>
      <c r="D107" s="307">
        <v>40</v>
      </c>
      <c r="E107" s="307"/>
      <c r="F107" s="309">
        <f>D107*E107</f>
        <v>0</v>
      </c>
      <c r="G107" s="307"/>
      <c r="H107" s="309">
        <f>F107+G107</f>
        <v>0</v>
      </c>
      <c r="I107" s="307"/>
      <c r="J107" s="306"/>
    </row>
    <row r="108" spans="1:10">
      <c r="A108" s="307"/>
      <c r="B108" s="200" t="s">
        <v>220</v>
      </c>
      <c r="C108" s="200"/>
      <c r="D108" s="307"/>
      <c r="E108" s="307"/>
      <c r="F108" s="309"/>
      <c r="G108" s="307"/>
      <c r="H108" s="309"/>
      <c r="I108" s="307"/>
      <c r="J108" s="306"/>
    </row>
    <row r="109" spans="1:10">
      <c r="A109" s="307" t="s">
        <v>221</v>
      </c>
      <c r="B109" s="199" t="s">
        <v>222</v>
      </c>
      <c r="C109" s="239" t="s">
        <v>38</v>
      </c>
      <c r="D109" s="307">
        <v>1</v>
      </c>
      <c r="E109" s="307"/>
      <c r="F109" s="309">
        <f t="shared" ref="F109:F115" si="10">D109*E109</f>
        <v>0</v>
      </c>
      <c r="G109" s="307"/>
      <c r="H109" s="309">
        <f t="shared" ref="H109:H115" si="11">F109+G109</f>
        <v>0</v>
      </c>
      <c r="I109" s="307"/>
      <c r="J109" s="306"/>
    </row>
    <row r="110" spans="1:10" ht="41.45">
      <c r="A110" s="307" t="s">
        <v>223</v>
      </c>
      <c r="B110" s="199" t="s">
        <v>224</v>
      </c>
      <c r="C110" s="239" t="s">
        <v>38</v>
      </c>
      <c r="D110" s="307">
        <v>1</v>
      </c>
      <c r="E110" s="307"/>
      <c r="F110" s="309">
        <f t="shared" si="10"/>
        <v>0</v>
      </c>
      <c r="G110" s="307"/>
      <c r="H110" s="309">
        <f t="shared" si="11"/>
        <v>0</v>
      </c>
      <c r="I110" s="307"/>
      <c r="J110" s="306"/>
    </row>
    <row r="111" spans="1:10" ht="41.45">
      <c r="A111" s="307" t="s">
        <v>225</v>
      </c>
      <c r="B111" s="199" t="s">
        <v>226</v>
      </c>
      <c r="C111" s="239" t="s">
        <v>35</v>
      </c>
      <c r="D111" s="307">
        <v>1</v>
      </c>
      <c r="E111" s="307"/>
      <c r="F111" s="309">
        <f t="shared" si="10"/>
        <v>0</v>
      </c>
      <c r="G111" s="307"/>
      <c r="H111" s="309">
        <f t="shared" si="11"/>
        <v>0</v>
      </c>
      <c r="I111" s="307"/>
      <c r="J111" s="306"/>
    </row>
    <row r="112" spans="1:10">
      <c r="A112" s="307" t="s">
        <v>227</v>
      </c>
      <c r="B112" s="199" t="s">
        <v>228</v>
      </c>
      <c r="C112" s="239" t="s">
        <v>35</v>
      </c>
      <c r="D112" s="307">
        <v>1</v>
      </c>
      <c r="E112" s="307"/>
      <c r="F112" s="309">
        <f t="shared" si="10"/>
        <v>0</v>
      </c>
      <c r="G112" s="307"/>
      <c r="H112" s="309">
        <f t="shared" si="11"/>
        <v>0</v>
      </c>
      <c r="I112" s="307"/>
      <c r="J112" s="306"/>
    </row>
    <row r="113" spans="1:10" ht="41.45">
      <c r="A113" s="307" t="s">
        <v>229</v>
      </c>
      <c r="B113" s="197" t="s">
        <v>230</v>
      </c>
      <c r="C113" s="239" t="s">
        <v>35</v>
      </c>
      <c r="D113" s="307">
        <v>1</v>
      </c>
      <c r="E113" s="307"/>
      <c r="F113" s="309">
        <f t="shared" si="10"/>
        <v>0</v>
      </c>
      <c r="G113" s="307"/>
      <c r="H113" s="309">
        <f t="shared" si="11"/>
        <v>0</v>
      </c>
      <c r="I113" s="307"/>
      <c r="J113" s="306"/>
    </row>
    <row r="114" spans="1:10">
      <c r="A114" s="307" t="s">
        <v>231</v>
      </c>
      <c r="B114" s="199" t="s">
        <v>232</v>
      </c>
      <c r="C114" s="239" t="s">
        <v>38</v>
      </c>
      <c r="D114" s="307">
        <v>1</v>
      </c>
      <c r="E114" s="307"/>
      <c r="F114" s="309">
        <f t="shared" si="10"/>
        <v>0</v>
      </c>
      <c r="G114" s="307"/>
      <c r="H114" s="309">
        <f t="shared" si="11"/>
        <v>0</v>
      </c>
      <c r="I114" s="307"/>
      <c r="J114" s="306"/>
    </row>
    <row r="115" spans="1:10">
      <c r="A115" s="307" t="s">
        <v>233</v>
      </c>
      <c r="B115" s="197" t="s">
        <v>234</v>
      </c>
      <c r="C115" s="239" t="s">
        <v>38</v>
      </c>
      <c r="D115" s="307">
        <v>1</v>
      </c>
      <c r="E115" s="307"/>
      <c r="F115" s="309">
        <f t="shared" si="10"/>
        <v>0</v>
      </c>
      <c r="G115" s="307"/>
      <c r="H115" s="309">
        <f t="shared" si="11"/>
        <v>0</v>
      </c>
      <c r="I115" s="307"/>
      <c r="J115" s="299"/>
    </row>
    <row r="116" spans="1:10">
      <c r="A116" s="307"/>
      <c r="B116" s="240"/>
      <c r="C116" s="241"/>
      <c r="D116" s="195"/>
      <c r="E116" s="195"/>
      <c r="F116" s="194"/>
      <c r="G116" s="195"/>
      <c r="H116" s="194"/>
      <c r="I116" s="193"/>
      <c r="J116" s="299"/>
    </row>
    <row r="117" spans="1:10">
      <c r="A117" s="196"/>
      <c r="B117" s="242"/>
      <c r="C117" s="195"/>
      <c r="D117" s="195"/>
      <c r="E117" s="195"/>
      <c r="F117" s="194"/>
      <c r="G117" s="195"/>
      <c r="H117" s="194"/>
      <c r="I117" s="193"/>
      <c r="J117" s="299"/>
    </row>
    <row r="118" spans="1:10">
      <c r="A118" s="317"/>
      <c r="B118" s="317" t="s">
        <v>235</v>
      </c>
      <c r="C118" s="318"/>
      <c r="D118" s="318"/>
      <c r="E118" s="318"/>
      <c r="F118" s="319">
        <f>SUM(F4:F117)</f>
        <v>0</v>
      </c>
      <c r="G118" s="319">
        <f>SUM(G4:G117)</f>
        <v>0</v>
      </c>
      <c r="H118" s="319">
        <f>SUM(H4:H117)</f>
        <v>0</v>
      </c>
      <c r="I118" s="318"/>
      <c r="J118" s="299"/>
    </row>
    <row r="119" spans="1:10">
      <c r="A119" s="299"/>
      <c r="B119" s="299"/>
      <c r="C119" s="299"/>
      <c r="D119" s="299"/>
      <c r="E119" s="299"/>
      <c r="F119" s="299"/>
      <c r="G119" s="299"/>
      <c r="H119" s="299"/>
      <c r="I119" s="320"/>
      <c r="J119" s="299"/>
    </row>
    <row r="120" spans="1:10">
      <c r="A120" s="299"/>
      <c r="B120" s="252" t="s">
        <v>236</v>
      </c>
      <c r="C120" s="252"/>
      <c r="D120" s="252"/>
      <c r="E120" s="252"/>
      <c r="F120" s="252"/>
      <c r="G120" s="252"/>
      <c r="H120" s="320"/>
      <c r="I120" s="299"/>
      <c r="J120" s="299"/>
    </row>
    <row r="121" spans="1:10">
      <c r="A121" s="299"/>
      <c r="B121" s="252"/>
      <c r="C121" s="252"/>
      <c r="D121" s="252"/>
      <c r="E121" s="252"/>
      <c r="F121" s="252"/>
      <c r="G121" s="252"/>
      <c r="H121" s="320"/>
      <c r="I121" s="299"/>
      <c r="J121" s="299"/>
    </row>
    <row r="122" spans="1:10">
      <c r="A122" s="299"/>
      <c r="B122" s="252"/>
      <c r="C122" s="252"/>
      <c r="D122" s="252"/>
      <c r="E122" s="252"/>
      <c r="F122" s="252"/>
      <c r="G122" s="252"/>
      <c r="H122" s="320"/>
      <c r="I122" s="299"/>
      <c r="J122" s="299"/>
    </row>
    <row r="123" spans="1:10">
      <c r="A123" s="299"/>
      <c r="B123" s="252"/>
      <c r="C123" s="252"/>
      <c r="D123" s="252"/>
      <c r="E123" s="252"/>
      <c r="F123" s="252"/>
      <c r="G123" s="252"/>
      <c r="H123" s="320"/>
      <c r="I123" s="299"/>
      <c r="J123" s="299"/>
    </row>
    <row r="125" spans="1:10">
      <c r="A125" s="192"/>
      <c r="B125" s="192"/>
      <c r="C125" s="299"/>
      <c r="D125" s="299"/>
      <c r="E125" s="299"/>
      <c r="F125" s="299"/>
      <c r="G125" s="299"/>
      <c r="H125" s="320"/>
      <c r="I125" s="299"/>
      <c r="J125" s="299"/>
    </row>
    <row r="126" spans="1:10">
      <c r="A126" s="192"/>
      <c r="B126" s="192"/>
      <c r="C126" s="299"/>
      <c r="D126" s="299"/>
      <c r="E126" s="299"/>
      <c r="F126" s="299"/>
      <c r="G126" s="299"/>
      <c r="H126" s="320"/>
      <c r="I126" s="299"/>
      <c r="J126" s="299"/>
    </row>
  </sheetData>
  <mergeCells count="3">
    <mergeCell ref="A2:B2"/>
    <mergeCell ref="I1:I2"/>
    <mergeCell ref="B120:G123"/>
  </mergeCells>
  <phoneticPr fontId="0" type="noConversion"/>
  <printOptions horizontalCentered="1"/>
  <pageMargins left="0.98425196850393704" right="0.98425196850393704" top="1.5748031496062993" bottom="0.98425196850393704" header="0.51181102362204722" footer="0.51181102362204722"/>
  <pageSetup paperSize="9" scale="93" fitToHeight="0" orientation="landscape" r:id="rId1"/>
  <headerFooter>
    <oddHeader xml:space="preserve">&amp;L&amp;"Arial Narrow,Obyčejné"&amp;9&amp;K09+000Modernizace teplárny Mladá Boleslav&amp;K01+000
ZADÁVACÍ DOKUMENTACE PRO VÝBĚR ZHOTOVITELE
Cenové tabulky
OB 07 SHZ&amp;R&amp;"Arial Narrow,Obyčejné"&amp;9Strana: &amp;P / &amp;N
Datum: 01/2024
</oddHeader>
  </headerFooter>
  <rowBreaks count="1" manualBreakCount="1">
    <brk id="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7FCE1-55AD-4C4A-AACD-72BBD88C7317}">
  <sheetPr>
    <pageSetUpPr fitToPage="1"/>
  </sheetPr>
  <dimension ref="A1:K55"/>
  <sheetViews>
    <sheetView tabSelected="1" view="pageBreakPreview" topLeftCell="B1" zoomScaleNormal="100" zoomScaleSheetLayoutView="100" workbookViewId="0">
      <selection activeCell="F17" sqref="F17"/>
    </sheetView>
  </sheetViews>
  <sheetFormatPr defaultColWidth="13.83203125" defaultRowHeight="14.45"/>
  <cols>
    <col min="1" max="1" width="11.5" style="186" customWidth="1"/>
    <col min="2" max="2" width="50.6640625" style="186" customWidth="1"/>
    <col min="3" max="3" width="10.5" style="186" customWidth="1"/>
    <col min="4" max="4" width="13.83203125" style="186" customWidth="1"/>
    <col min="5" max="5" width="17.5" style="186" customWidth="1"/>
    <col min="6" max="6" width="16.5" style="186" customWidth="1"/>
    <col min="7" max="7" width="18.5" style="186" customWidth="1"/>
    <col min="8" max="8" width="22.5" style="191" customWidth="1"/>
    <col min="9" max="9" width="21" style="186" customWidth="1"/>
    <col min="10" max="16384" width="13.83203125" style="186"/>
  </cols>
  <sheetData>
    <row r="1" spans="1:9" s="220" customFormat="1" ht="28.9">
      <c r="A1" s="221" t="s">
        <v>14</v>
      </c>
      <c r="B1" s="221" t="s">
        <v>15</v>
      </c>
      <c r="C1" s="236" t="s">
        <v>16</v>
      </c>
      <c r="D1" s="221" t="s">
        <v>17</v>
      </c>
      <c r="E1" s="221" t="s">
        <v>18</v>
      </c>
      <c r="F1" s="221" t="s">
        <v>19</v>
      </c>
      <c r="G1" s="221" t="s">
        <v>20</v>
      </c>
      <c r="H1" s="221" t="s">
        <v>21</v>
      </c>
      <c r="I1" s="254" t="s">
        <v>22</v>
      </c>
    </row>
    <row r="2" spans="1:9" s="198" customFormat="1" ht="28.9">
      <c r="A2" s="253" t="s">
        <v>237</v>
      </c>
      <c r="B2" s="253"/>
      <c r="C2" s="244"/>
      <c r="D2" s="219" t="s">
        <v>238</v>
      </c>
      <c r="E2" s="219" t="s">
        <v>24</v>
      </c>
      <c r="F2" s="219" t="s">
        <v>25</v>
      </c>
      <c r="G2" s="219" t="s">
        <v>25</v>
      </c>
      <c r="H2" s="219" t="s">
        <v>25</v>
      </c>
      <c r="I2" s="256"/>
    </row>
    <row r="3" spans="1:9">
      <c r="A3" s="195"/>
      <c r="B3" s="234" t="s">
        <v>239</v>
      </c>
      <c r="C3" s="245"/>
      <c r="D3" s="226"/>
      <c r="E3" s="224"/>
      <c r="F3" s="224"/>
      <c r="G3" s="224"/>
      <c r="H3" s="224"/>
      <c r="I3" s="233"/>
    </row>
    <row r="4" spans="1:9" s="198" customFormat="1">
      <c r="A4" s="195" t="s">
        <v>240</v>
      </c>
      <c r="B4" s="227" t="s">
        <v>241</v>
      </c>
      <c r="C4" s="246" t="s">
        <v>35</v>
      </c>
      <c r="D4" s="226">
        <v>38</v>
      </c>
      <c r="E4" s="225"/>
      <c r="F4" s="224">
        <f t="shared" ref="F4:F25" si="0">D4*E4</f>
        <v>0</v>
      </c>
      <c r="G4" s="225"/>
      <c r="H4" s="224">
        <f t="shared" ref="H4:H25" si="1">F4+G4</f>
        <v>0</v>
      </c>
      <c r="I4" s="223"/>
    </row>
    <row r="5" spans="1:9" s="198" customFormat="1">
      <c r="A5" s="196" t="s">
        <v>242</v>
      </c>
      <c r="B5" s="227" t="s">
        <v>243</v>
      </c>
      <c r="C5" s="237" t="s">
        <v>38</v>
      </c>
      <c r="D5" s="226">
        <v>38</v>
      </c>
      <c r="E5" s="225"/>
      <c r="F5" s="224">
        <f t="shared" si="0"/>
        <v>0</v>
      </c>
      <c r="G5" s="225"/>
      <c r="H5" s="224">
        <f t="shared" si="1"/>
        <v>0</v>
      </c>
      <c r="I5" s="223"/>
    </row>
    <row r="6" spans="1:9" s="198" customFormat="1">
      <c r="A6" s="196" t="s">
        <v>244</v>
      </c>
      <c r="B6" s="227" t="s">
        <v>245</v>
      </c>
      <c r="C6" s="237" t="s">
        <v>35</v>
      </c>
      <c r="D6" s="226">
        <v>38</v>
      </c>
      <c r="E6" s="225"/>
      <c r="F6" s="224">
        <f t="shared" si="0"/>
        <v>0</v>
      </c>
      <c r="G6" s="225"/>
      <c r="H6" s="224">
        <f t="shared" si="1"/>
        <v>0</v>
      </c>
      <c r="I6" s="223"/>
    </row>
    <row r="7" spans="1:9" s="198" customFormat="1">
      <c r="A7" s="196" t="s">
        <v>246</v>
      </c>
      <c r="B7" s="227" t="s">
        <v>247</v>
      </c>
      <c r="C7" s="237" t="s">
        <v>38</v>
      </c>
      <c r="D7" s="226">
        <v>38</v>
      </c>
      <c r="E7" s="225"/>
      <c r="F7" s="224">
        <f t="shared" si="0"/>
        <v>0</v>
      </c>
      <c r="G7" s="225"/>
      <c r="H7" s="224">
        <f t="shared" si="1"/>
        <v>0</v>
      </c>
      <c r="I7" s="223"/>
    </row>
    <row r="8" spans="1:9" s="198" customFormat="1" ht="14.45" customHeight="1">
      <c r="A8" s="196" t="s">
        <v>248</v>
      </c>
      <c r="B8" s="227" t="s">
        <v>249</v>
      </c>
      <c r="C8" s="237" t="s">
        <v>38</v>
      </c>
      <c r="D8" s="226">
        <v>4</v>
      </c>
      <c r="E8" s="225"/>
      <c r="F8" s="224">
        <f t="shared" si="0"/>
        <v>0</v>
      </c>
      <c r="G8" s="225"/>
      <c r="H8" s="224">
        <f t="shared" si="1"/>
        <v>0</v>
      </c>
      <c r="I8" s="223"/>
    </row>
    <row r="9" spans="1:9" s="198" customFormat="1">
      <c r="A9" s="196" t="s">
        <v>250</v>
      </c>
      <c r="B9" s="227" t="s">
        <v>251</v>
      </c>
      <c r="C9" s="237" t="s">
        <v>38</v>
      </c>
      <c r="D9" s="226">
        <v>38</v>
      </c>
      <c r="E9" s="225"/>
      <c r="F9" s="224">
        <f t="shared" si="0"/>
        <v>0</v>
      </c>
      <c r="G9" s="225"/>
      <c r="H9" s="224">
        <f t="shared" si="1"/>
        <v>0</v>
      </c>
      <c r="I9" s="223"/>
    </row>
    <row r="10" spans="1:9" s="198" customFormat="1">
      <c r="A10" s="196" t="s">
        <v>252</v>
      </c>
      <c r="B10" s="227" t="s">
        <v>253</v>
      </c>
      <c r="C10" s="237" t="s">
        <v>38</v>
      </c>
      <c r="D10" s="226">
        <v>5</v>
      </c>
      <c r="E10" s="225"/>
      <c r="F10" s="224">
        <f t="shared" si="0"/>
        <v>0</v>
      </c>
      <c r="G10" s="225"/>
      <c r="H10" s="224">
        <f t="shared" si="1"/>
        <v>0</v>
      </c>
      <c r="I10" s="223"/>
    </row>
    <row r="11" spans="1:9" s="198" customFormat="1">
      <c r="A11" s="196" t="s">
        <v>254</v>
      </c>
      <c r="B11" s="227" t="s">
        <v>255</v>
      </c>
      <c r="C11" s="237" t="s">
        <v>35</v>
      </c>
      <c r="D11" s="226">
        <v>38</v>
      </c>
      <c r="E11" s="225"/>
      <c r="F11" s="224">
        <f t="shared" si="0"/>
        <v>0</v>
      </c>
      <c r="G11" s="225"/>
      <c r="H11" s="224">
        <f t="shared" si="1"/>
        <v>0</v>
      </c>
      <c r="I11" s="223"/>
    </row>
    <row r="12" spans="1:9" s="198" customFormat="1" ht="14.45" customHeight="1">
      <c r="A12" s="196" t="s">
        <v>256</v>
      </c>
      <c r="B12" s="227" t="s">
        <v>257</v>
      </c>
      <c r="C12" s="237" t="s">
        <v>35</v>
      </c>
      <c r="D12" s="226">
        <v>2</v>
      </c>
      <c r="E12" s="225"/>
      <c r="F12" s="224">
        <f t="shared" si="0"/>
        <v>0</v>
      </c>
      <c r="G12" s="225"/>
      <c r="H12" s="224">
        <f t="shared" si="1"/>
        <v>0</v>
      </c>
      <c r="I12" s="223"/>
    </row>
    <row r="13" spans="1:9" s="198" customFormat="1" ht="14.45" customHeight="1">
      <c r="A13" s="196" t="s">
        <v>258</v>
      </c>
      <c r="B13" s="231" t="s">
        <v>259</v>
      </c>
      <c r="C13" s="237" t="s">
        <v>38</v>
      </c>
      <c r="D13" s="226">
        <v>5</v>
      </c>
      <c r="E13" s="225"/>
      <c r="F13" s="224">
        <f t="shared" si="0"/>
        <v>0</v>
      </c>
      <c r="G13" s="225"/>
      <c r="H13" s="224">
        <f t="shared" si="1"/>
        <v>0</v>
      </c>
      <c r="I13" s="232"/>
    </row>
    <row r="14" spans="1:9" s="198" customFormat="1">
      <c r="A14" s="196" t="s">
        <v>260</v>
      </c>
      <c r="B14" s="231" t="s">
        <v>261</v>
      </c>
      <c r="C14" s="237" t="s">
        <v>35</v>
      </c>
      <c r="D14" s="226">
        <v>2</v>
      </c>
      <c r="E14" s="225"/>
      <c r="F14" s="224">
        <f t="shared" si="0"/>
        <v>0</v>
      </c>
      <c r="G14" s="225"/>
      <c r="H14" s="224">
        <f t="shared" si="1"/>
        <v>0</v>
      </c>
      <c r="I14" s="230"/>
    </row>
    <row r="15" spans="1:9" s="198" customFormat="1" ht="14.45" customHeight="1">
      <c r="A15" s="196" t="s">
        <v>262</v>
      </c>
      <c r="B15" s="231" t="s">
        <v>263</v>
      </c>
      <c r="C15" s="237" t="s">
        <v>77</v>
      </c>
      <c r="D15" s="226">
        <v>3</v>
      </c>
      <c r="E15" s="225"/>
      <c r="F15" s="224">
        <f t="shared" si="0"/>
        <v>0</v>
      </c>
      <c r="G15" s="225"/>
      <c r="H15" s="224">
        <f t="shared" si="1"/>
        <v>0</v>
      </c>
      <c r="I15" s="230"/>
    </row>
    <row r="16" spans="1:9" s="198" customFormat="1" ht="14.45" customHeight="1">
      <c r="A16" s="196" t="s">
        <v>264</v>
      </c>
      <c r="B16" s="231" t="s">
        <v>265</v>
      </c>
      <c r="C16" s="237" t="s">
        <v>77</v>
      </c>
      <c r="D16" s="226">
        <v>12</v>
      </c>
      <c r="E16" s="225"/>
      <c r="F16" s="224">
        <f t="shared" si="0"/>
        <v>0</v>
      </c>
      <c r="G16" s="225"/>
      <c r="H16" s="224">
        <f t="shared" si="1"/>
        <v>0</v>
      </c>
      <c r="I16" s="230"/>
    </row>
    <row r="17" spans="1:11" s="198" customFormat="1" ht="14.45" customHeight="1">
      <c r="A17" s="196" t="s">
        <v>266</v>
      </c>
      <c r="B17" s="231" t="s">
        <v>267</v>
      </c>
      <c r="C17" s="237" t="s">
        <v>77</v>
      </c>
      <c r="D17" s="226">
        <v>45</v>
      </c>
      <c r="E17" s="225"/>
      <c r="F17" s="224">
        <f t="shared" si="0"/>
        <v>0</v>
      </c>
      <c r="G17" s="225"/>
      <c r="H17" s="224">
        <f t="shared" si="1"/>
        <v>0</v>
      </c>
      <c r="I17" s="230"/>
      <c r="J17" s="306"/>
      <c r="K17" s="306"/>
    </row>
    <row r="18" spans="1:11" s="198" customFormat="1" ht="14.45" customHeight="1">
      <c r="A18" s="196" t="s">
        <v>268</v>
      </c>
      <c r="B18" s="231" t="s">
        <v>269</v>
      </c>
      <c r="C18" s="237" t="s">
        <v>77</v>
      </c>
      <c r="D18" s="226">
        <v>30</v>
      </c>
      <c r="E18" s="225"/>
      <c r="F18" s="224">
        <f t="shared" si="0"/>
        <v>0</v>
      </c>
      <c r="G18" s="225"/>
      <c r="H18" s="224">
        <f t="shared" si="1"/>
        <v>0</v>
      </c>
      <c r="I18" s="230"/>
      <c r="J18" s="306"/>
      <c r="K18" s="306"/>
    </row>
    <row r="19" spans="1:11" ht="14.45" customHeight="1">
      <c r="A19" s="196" t="s">
        <v>270</v>
      </c>
      <c r="B19" s="231" t="s">
        <v>271</v>
      </c>
      <c r="C19" s="237" t="s">
        <v>77</v>
      </c>
      <c r="D19" s="226">
        <v>39</v>
      </c>
      <c r="E19" s="225"/>
      <c r="F19" s="224">
        <f t="shared" si="0"/>
        <v>0</v>
      </c>
      <c r="G19" s="225"/>
      <c r="H19" s="224">
        <f t="shared" si="1"/>
        <v>0</v>
      </c>
      <c r="I19" s="230"/>
      <c r="J19" s="306"/>
      <c r="K19" s="306"/>
    </row>
    <row r="20" spans="1:11" ht="14.45" customHeight="1">
      <c r="A20" s="196" t="s">
        <v>272</v>
      </c>
      <c r="B20" s="231" t="s">
        <v>273</v>
      </c>
      <c r="C20" s="237" t="s">
        <v>77</v>
      </c>
      <c r="D20" s="226">
        <v>18</v>
      </c>
      <c r="E20" s="225"/>
      <c r="F20" s="224">
        <f t="shared" si="0"/>
        <v>0</v>
      </c>
      <c r="G20" s="225"/>
      <c r="H20" s="224">
        <f t="shared" si="1"/>
        <v>0</v>
      </c>
      <c r="I20" s="230"/>
      <c r="J20" s="306"/>
      <c r="K20" s="306"/>
    </row>
    <row r="21" spans="1:11" ht="15" customHeight="1">
      <c r="A21" s="196" t="s">
        <v>274</v>
      </c>
      <c r="B21" s="231" t="s">
        <v>275</v>
      </c>
      <c r="C21" s="237" t="s">
        <v>77</v>
      </c>
      <c r="D21" s="226">
        <v>24</v>
      </c>
      <c r="E21" s="225"/>
      <c r="F21" s="224">
        <f t="shared" si="0"/>
        <v>0</v>
      </c>
      <c r="G21" s="225"/>
      <c r="H21" s="224">
        <f t="shared" si="1"/>
        <v>0</v>
      </c>
      <c r="I21" s="230"/>
      <c r="J21" s="306"/>
      <c r="K21" s="306"/>
    </row>
    <row r="22" spans="1:11">
      <c r="A22" s="196" t="s">
        <v>276</v>
      </c>
      <c r="B22" s="231" t="s">
        <v>277</v>
      </c>
      <c r="C22" s="237" t="s">
        <v>38</v>
      </c>
      <c r="D22" s="226">
        <v>31</v>
      </c>
      <c r="E22" s="225"/>
      <c r="F22" s="224">
        <f t="shared" si="0"/>
        <v>0</v>
      </c>
      <c r="G22" s="225"/>
      <c r="H22" s="224">
        <f t="shared" si="1"/>
        <v>0</v>
      </c>
      <c r="I22" s="230"/>
      <c r="J22" s="306"/>
      <c r="K22" s="306"/>
    </row>
    <row r="23" spans="1:11" ht="28.9">
      <c r="A23" s="196" t="s">
        <v>278</v>
      </c>
      <c r="B23" s="231" t="s">
        <v>279</v>
      </c>
      <c r="C23" s="237" t="s">
        <v>35</v>
      </c>
      <c r="D23" s="226">
        <v>2</v>
      </c>
      <c r="E23" s="225"/>
      <c r="F23" s="224">
        <f t="shared" si="0"/>
        <v>0</v>
      </c>
      <c r="G23" s="225"/>
      <c r="H23" s="224">
        <f t="shared" si="1"/>
        <v>0</v>
      </c>
      <c r="I23" s="230"/>
      <c r="J23" s="306"/>
      <c r="K23" s="306"/>
    </row>
    <row r="24" spans="1:11" ht="28.9">
      <c r="A24" s="196" t="s">
        <v>280</v>
      </c>
      <c r="B24" s="231" t="s">
        <v>281</v>
      </c>
      <c r="C24" s="237" t="s">
        <v>35</v>
      </c>
      <c r="D24" s="226">
        <v>4</v>
      </c>
      <c r="E24" s="225"/>
      <c r="F24" s="224">
        <f t="shared" si="0"/>
        <v>0</v>
      </c>
      <c r="G24" s="225"/>
      <c r="H24" s="224">
        <f t="shared" si="1"/>
        <v>0</v>
      </c>
      <c r="I24" s="230"/>
      <c r="J24" s="306"/>
      <c r="K24" s="306"/>
    </row>
    <row r="25" spans="1:11" ht="14.45" customHeight="1">
      <c r="A25" s="196" t="s">
        <v>282</v>
      </c>
      <c r="B25" s="231" t="s">
        <v>283</v>
      </c>
      <c r="C25" s="237" t="s">
        <v>35</v>
      </c>
      <c r="D25" s="226">
        <v>5</v>
      </c>
      <c r="E25" s="225"/>
      <c r="F25" s="224">
        <f t="shared" si="0"/>
        <v>0</v>
      </c>
      <c r="G25" s="225"/>
      <c r="H25" s="224">
        <f t="shared" si="1"/>
        <v>0</v>
      </c>
      <c r="I25" s="230"/>
      <c r="J25" s="306"/>
      <c r="K25" s="306"/>
    </row>
    <row r="26" spans="1:11">
      <c r="A26" s="196"/>
      <c r="B26" s="216" t="s">
        <v>284</v>
      </c>
      <c r="C26" s="243"/>
      <c r="D26" s="226"/>
      <c r="E26" s="225"/>
      <c r="F26" s="224"/>
      <c r="G26" s="225"/>
      <c r="H26" s="224"/>
      <c r="I26" s="230"/>
      <c r="J26" s="306"/>
      <c r="K26" s="306"/>
    </row>
    <row r="27" spans="1:11" ht="43.15">
      <c r="A27" s="196" t="s">
        <v>285</v>
      </c>
      <c r="B27" s="231" t="s">
        <v>286</v>
      </c>
      <c r="C27" s="237" t="s">
        <v>35</v>
      </c>
      <c r="D27" s="226">
        <v>3</v>
      </c>
      <c r="E27" s="225"/>
      <c r="F27" s="224">
        <f t="shared" ref="F27:F45" si="2">D27*E27</f>
        <v>0</v>
      </c>
      <c r="G27" s="225"/>
      <c r="H27" s="224">
        <f t="shared" ref="H27:H45" si="3">F27+G27</f>
        <v>0</v>
      </c>
      <c r="I27" s="230"/>
      <c r="J27" s="306"/>
      <c r="K27" s="306"/>
    </row>
    <row r="28" spans="1:11" ht="43.15">
      <c r="A28" s="196" t="s">
        <v>287</v>
      </c>
      <c r="B28" s="231" t="s">
        <v>288</v>
      </c>
      <c r="C28" s="237" t="s">
        <v>35</v>
      </c>
      <c r="D28" s="226">
        <v>1</v>
      </c>
      <c r="E28" s="225"/>
      <c r="F28" s="224">
        <f t="shared" si="2"/>
        <v>0</v>
      </c>
      <c r="G28" s="225"/>
      <c r="H28" s="224">
        <f t="shared" si="3"/>
        <v>0</v>
      </c>
      <c r="I28" s="230"/>
      <c r="J28" s="306"/>
      <c r="K28" s="306"/>
    </row>
    <row r="29" spans="1:11" ht="28.9">
      <c r="A29" s="196" t="s">
        <v>289</v>
      </c>
      <c r="B29" s="231" t="s">
        <v>290</v>
      </c>
      <c r="C29" s="237" t="s">
        <v>38</v>
      </c>
      <c r="D29" s="226">
        <v>8</v>
      </c>
      <c r="E29" s="225"/>
      <c r="F29" s="224">
        <f t="shared" si="2"/>
        <v>0</v>
      </c>
      <c r="G29" s="225"/>
      <c r="H29" s="224">
        <f t="shared" si="3"/>
        <v>0</v>
      </c>
      <c r="I29" s="230"/>
      <c r="J29" s="306"/>
      <c r="K29" s="306"/>
    </row>
    <row r="30" spans="1:11" ht="28.9">
      <c r="A30" s="196" t="s">
        <v>291</v>
      </c>
      <c r="B30" s="231" t="s">
        <v>292</v>
      </c>
      <c r="C30" s="237" t="s">
        <v>38</v>
      </c>
      <c r="D30" s="226">
        <v>28</v>
      </c>
      <c r="E30" s="225"/>
      <c r="F30" s="224">
        <f t="shared" si="2"/>
        <v>0</v>
      </c>
      <c r="G30" s="225"/>
      <c r="H30" s="224">
        <f t="shared" si="3"/>
        <v>0</v>
      </c>
      <c r="I30" s="230"/>
      <c r="J30" s="306"/>
      <c r="K30" s="306"/>
    </row>
    <row r="31" spans="1:11" ht="28.9">
      <c r="A31" s="196" t="s">
        <v>293</v>
      </c>
      <c r="B31" s="231" t="s">
        <v>294</v>
      </c>
      <c r="C31" s="237" t="s">
        <v>38</v>
      </c>
      <c r="D31" s="226">
        <v>6</v>
      </c>
      <c r="E31" s="225"/>
      <c r="F31" s="224">
        <f t="shared" si="2"/>
        <v>0</v>
      </c>
      <c r="G31" s="225"/>
      <c r="H31" s="224">
        <f t="shared" si="3"/>
        <v>0</v>
      </c>
      <c r="I31" s="230"/>
      <c r="J31" s="306"/>
      <c r="K31" s="306"/>
    </row>
    <row r="32" spans="1:11" ht="28.9">
      <c r="A32" s="196" t="s">
        <v>295</v>
      </c>
      <c r="B32" s="231" t="s">
        <v>296</v>
      </c>
      <c r="C32" s="237" t="s">
        <v>38</v>
      </c>
      <c r="D32" s="226">
        <v>7</v>
      </c>
      <c r="E32" s="225"/>
      <c r="F32" s="224">
        <f t="shared" si="2"/>
        <v>0</v>
      </c>
      <c r="G32" s="225"/>
      <c r="H32" s="224">
        <f t="shared" si="3"/>
        <v>0</v>
      </c>
      <c r="I32" s="230"/>
      <c r="J32" s="306"/>
      <c r="K32" s="306"/>
    </row>
    <row r="33" spans="1:11" ht="43.15">
      <c r="A33" s="196" t="s">
        <v>297</v>
      </c>
      <c r="B33" s="301" t="s">
        <v>298</v>
      </c>
      <c r="C33" s="237" t="s">
        <v>38</v>
      </c>
      <c r="D33" s="226">
        <v>7</v>
      </c>
      <c r="E33" s="225"/>
      <c r="F33" s="224">
        <f t="shared" si="2"/>
        <v>0</v>
      </c>
      <c r="G33" s="225"/>
      <c r="H33" s="224">
        <f t="shared" si="3"/>
        <v>0</v>
      </c>
      <c r="I33" s="229"/>
      <c r="J33" s="306"/>
      <c r="K33" s="306"/>
    </row>
    <row r="34" spans="1:11" ht="43.15">
      <c r="A34" s="196" t="s">
        <v>299</v>
      </c>
      <c r="B34" s="301" t="s">
        <v>300</v>
      </c>
      <c r="C34" s="237" t="s">
        <v>38</v>
      </c>
      <c r="D34" s="226">
        <v>7</v>
      </c>
      <c r="E34" s="225"/>
      <c r="F34" s="224">
        <f t="shared" si="2"/>
        <v>0</v>
      </c>
      <c r="G34" s="225"/>
      <c r="H34" s="224">
        <f t="shared" si="3"/>
        <v>0</v>
      </c>
      <c r="I34" s="229"/>
      <c r="J34" s="306"/>
      <c r="K34" s="306"/>
    </row>
    <row r="35" spans="1:11" ht="43.15">
      <c r="A35" s="196" t="s">
        <v>301</v>
      </c>
      <c r="B35" s="301" t="s">
        <v>302</v>
      </c>
      <c r="C35" s="237" t="s">
        <v>38</v>
      </c>
      <c r="D35" s="226">
        <v>7</v>
      </c>
      <c r="E35" s="225"/>
      <c r="F35" s="224">
        <f t="shared" si="2"/>
        <v>0</v>
      </c>
      <c r="G35" s="225"/>
      <c r="H35" s="224">
        <f t="shared" si="3"/>
        <v>0</v>
      </c>
      <c r="I35" s="229"/>
      <c r="J35" s="306"/>
      <c r="K35" s="306"/>
    </row>
    <row r="36" spans="1:11" ht="43.15">
      <c r="A36" s="196" t="s">
        <v>303</v>
      </c>
      <c r="B36" s="301" t="s">
        <v>304</v>
      </c>
      <c r="C36" s="247" t="s">
        <v>77</v>
      </c>
      <c r="D36" s="226">
        <v>570</v>
      </c>
      <c r="E36" s="225"/>
      <c r="F36" s="224">
        <f t="shared" si="2"/>
        <v>0</v>
      </c>
      <c r="G36" s="225"/>
      <c r="H36" s="224">
        <f t="shared" si="3"/>
        <v>0</v>
      </c>
      <c r="I36" s="229"/>
      <c r="J36" s="306"/>
      <c r="K36" s="306"/>
    </row>
    <row r="37" spans="1:11" ht="28.9">
      <c r="A37" s="196" t="s">
        <v>305</v>
      </c>
      <c r="B37" s="301" t="s">
        <v>306</v>
      </c>
      <c r="C37" s="248" t="s">
        <v>35</v>
      </c>
      <c r="D37" s="226">
        <v>4</v>
      </c>
      <c r="E37" s="225"/>
      <c r="F37" s="224">
        <f t="shared" si="2"/>
        <v>0</v>
      </c>
      <c r="G37" s="225"/>
      <c r="H37" s="224">
        <f t="shared" si="3"/>
        <v>0</v>
      </c>
      <c r="I37" s="229"/>
      <c r="J37" s="306"/>
      <c r="K37" s="306"/>
    </row>
    <row r="38" spans="1:11">
      <c r="A38" s="196"/>
      <c r="B38" s="216" t="s">
        <v>307</v>
      </c>
      <c r="C38" s="243"/>
      <c r="D38" s="226"/>
      <c r="E38" s="225"/>
      <c r="F38" s="224">
        <f t="shared" si="2"/>
        <v>0</v>
      </c>
      <c r="G38" s="225"/>
      <c r="H38" s="224">
        <f t="shared" si="3"/>
        <v>0</v>
      </c>
      <c r="I38" s="229"/>
      <c r="J38" s="306"/>
      <c r="K38" s="306"/>
    </row>
    <row r="39" spans="1:11">
      <c r="A39" s="196" t="s">
        <v>308</v>
      </c>
      <c r="B39" s="301" t="s">
        <v>309</v>
      </c>
      <c r="C39" s="248" t="s">
        <v>35</v>
      </c>
      <c r="D39" s="226">
        <v>1</v>
      </c>
      <c r="E39" s="225"/>
      <c r="F39" s="224">
        <f t="shared" si="2"/>
        <v>0</v>
      </c>
      <c r="G39" s="225"/>
      <c r="H39" s="224">
        <f t="shared" si="3"/>
        <v>0</v>
      </c>
      <c r="I39" s="229"/>
      <c r="J39" s="306"/>
      <c r="K39" s="306"/>
    </row>
    <row r="40" spans="1:11" ht="43.15">
      <c r="A40" s="196" t="s">
        <v>310</v>
      </c>
      <c r="B40" s="301" t="s">
        <v>311</v>
      </c>
      <c r="C40" s="248" t="s">
        <v>35</v>
      </c>
      <c r="D40" s="226">
        <v>1</v>
      </c>
      <c r="E40" s="225"/>
      <c r="F40" s="224">
        <f t="shared" si="2"/>
        <v>0</v>
      </c>
      <c r="G40" s="225"/>
      <c r="H40" s="224">
        <f t="shared" si="3"/>
        <v>0</v>
      </c>
      <c r="I40" s="229"/>
      <c r="J40" s="306"/>
      <c r="K40" s="306"/>
    </row>
    <row r="41" spans="1:11">
      <c r="A41" s="196" t="s">
        <v>312</v>
      </c>
      <c r="B41" s="301" t="s">
        <v>313</v>
      </c>
      <c r="C41" s="248" t="s">
        <v>35</v>
      </c>
      <c r="D41" s="226">
        <v>5</v>
      </c>
      <c r="E41" s="225"/>
      <c r="F41" s="224">
        <f t="shared" si="2"/>
        <v>0</v>
      </c>
      <c r="G41" s="225"/>
      <c r="H41" s="224">
        <f t="shared" si="3"/>
        <v>0</v>
      </c>
      <c r="I41" s="229"/>
      <c r="J41" s="306"/>
      <c r="K41" s="306"/>
    </row>
    <row r="42" spans="1:11" ht="43.15">
      <c r="A42" s="196" t="s">
        <v>314</v>
      </c>
      <c r="B42" s="301" t="s">
        <v>315</v>
      </c>
      <c r="C42" s="248" t="s">
        <v>35</v>
      </c>
      <c r="D42" s="226">
        <v>5</v>
      </c>
      <c r="E42" s="225"/>
      <c r="F42" s="224">
        <f t="shared" si="2"/>
        <v>0</v>
      </c>
      <c r="G42" s="225"/>
      <c r="H42" s="224">
        <f t="shared" si="3"/>
        <v>0</v>
      </c>
      <c r="I42" s="229"/>
      <c r="J42" s="306"/>
      <c r="K42" s="306"/>
    </row>
    <row r="43" spans="1:11">
      <c r="A43" s="196" t="s">
        <v>316</v>
      </c>
      <c r="B43" s="301" t="s">
        <v>317</v>
      </c>
      <c r="C43" s="248" t="s">
        <v>35</v>
      </c>
      <c r="D43" s="226">
        <v>5</v>
      </c>
      <c r="E43" s="225"/>
      <c r="F43" s="224">
        <f t="shared" si="2"/>
        <v>0</v>
      </c>
      <c r="G43" s="225"/>
      <c r="H43" s="224">
        <f t="shared" si="3"/>
        <v>0</v>
      </c>
      <c r="I43" s="229"/>
      <c r="J43" s="306"/>
      <c r="K43" s="306"/>
    </row>
    <row r="44" spans="1:11">
      <c r="A44" s="196" t="s">
        <v>318</v>
      </c>
      <c r="B44" s="301" t="s">
        <v>319</v>
      </c>
      <c r="C44" s="248" t="s">
        <v>35</v>
      </c>
      <c r="D44" s="226">
        <v>2</v>
      </c>
      <c r="E44" s="225"/>
      <c r="F44" s="224">
        <f t="shared" si="2"/>
        <v>0</v>
      </c>
      <c r="G44" s="225"/>
      <c r="H44" s="224">
        <f t="shared" si="3"/>
        <v>0</v>
      </c>
      <c r="I44" s="229"/>
      <c r="J44" s="306"/>
      <c r="K44" s="306"/>
    </row>
    <row r="45" spans="1:11" ht="28.9">
      <c r="A45" s="196" t="s">
        <v>320</v>
      </c>
      <c r="B45" s="301" t="s">
        <v>321</v>
      </c>
      <c r="C45" s="248" t="s">
        <v>35</v>
      </c>
      <c r="D45" s="226">
        <v>1</v>
      </c>
      <c r="E45" s="225"/>
      <c r="F45" s="224">
        <f t="shared" si="2"/>
        <v>0</v>
      </c>
      <c r="G45" s="225"/>
      <c r="H45" s="224">
        <f t="shared" si="3"/>
        <v>0</v>
      </c>
      <c r="I45" s="229"/>
      <c r="J45" s="306"/>
      <c r="K45" s="306"/>
    </row>
    <row r="46" spans="1:11">
      <c r="A46" s="228"/>
      <c r="B46" s="227"/>
      <c r="C46" s="226"/>
      <c r="D46" s="226"/>
      <c r="E46" s="225"/>
      <c r="F46" s="224"/>
      <c r="G46" s="225"/>
      <c r="H46" s="224"/>
      <c r="I46" s="223"/>
      <c r="J46" s="306"/>
      <c r="K46" s="306"/>
    </row>
    <row r="47" spans="1:11">
      <c r="A47" s="321"/>
      <c r="B47" s="321" t="s">
        <v>235</v>
      </c>
      <c r="C47" s="322"/>
      <c r="D47" s="322"/>
      <c r="E47" s="322"/>
      <c r="F47" s="323">
        <f>SUM(F3:F46)</f>
        <v>0</v>
      </c>
      <c r="G47" s="323">
        <f>SUM(G3:G46)</f>
        <v>0</v>
      </c>
      <c r="H47" s="323">
        <f>SUM(H3:H46)</f>
        <v>0</v>
      </c>
      <c r="I47" s="324"/>
      <c r="J47" s="299"/>
      <c r="K47" s="306"/>
    </row>
    <row r="48" spans="1:11">
      <c r="A48" s="299"/>
      <c r="B48" s="299"/>
      <c r="C48" s="299"/>
      <c r="D48" s="299"/>
      <c r="E48" s="299"/>
      <c r="F48" s="299"/>
      <c r="G48" s="299"/>
      <c r="H48" s="299"/>
      <c r="I48" s="320"/>
      <c r="J48" s="299"/>
      <c r="K48" s="306"/>
    </row>
    <row r="49" spans="1:10">
      <c r="A49" s="299"/>
      <c r="B49" s="252" t="s">
        <v>236</v>
      </c>
      <c r="C49" s="252"/>
      <c r="D49" s="252"/>
      <c r="E49" s="252"/>
      <c r="F49" s="252"/>
      <c r="G49" s="252"/>
      <c r="H49" s="320"/>
      <c r="I49" s="299"/>
      <c r="J49" s="306"/>
    </row>
    <row r="50" spans="1:10">
      <c r="A50" s="299"/>
      <c r="B50" s="252"/>
      <c r="C50" s="252"/>
      <c r="D50" s="252"/>
      <c r="E50" s="252"/>
      <c r="F50" s="252"/>
      <c r="G50" s="252"/>
      <c r="H50" s="320"/>
      <c r="I50" s="299"/>
      <c r="J50" s="306"/>
    </row>
    <row r="51" spans="1:10">
      <c r="A51" s="299"/>
      <c r="B51" s="252"/>
      <c r="C51" s="252"/>
      <c r="D51" s="252"/>
      <c r="E51" s="252"/>
      <c r="F51" s="252"/>
      <c r="G51" s="252"/>
      <c r="H51" s="320"/>
      <c r="I51" s="299"/>
      <c r="J51" s="299"/>
    </row>
    <row r="52" spans="1:10">
      <c r="A52" s="299"/>
      <c r="B52" s="252"/>
      <c r="C52" s="252"/>
      <c r="D52" s="252"/>
      <c r="E52" s="252"/>
      <c r="F52" s="252"/>
      <c r="G52" s="252"/>
      <c r="H52" s="320"/>
      <c r="I52" s="299"/>
      <c r="J52" s="299"/>
    </row>
    <row r="54" spans="1:10">
      <c r="A54" s="192"/>
      <c r="B54" s="192"/>
      <c r="C54" s="299"/>
      <c r="D54" s="299"/>
      <c r="E54" s="299"/>
      <c r="F54" s="299"/>
      <c r="G54" s="299"/>
      <c r="H54" s="320"/>
      <c r="I54" s="299"/>
      <c r="J54" s="299"/>
    </row>
    <row r="55" spans="1:10">
      <c r="A55" s="192"/>
      <c r="B55" s="192"/>
      <c r="C55" s="299"/>
      <c r="D55" s="299"/>
      <c r="E55" s="299"/>
      <c r="F55" s="299"/>
      <c r="G55" s="299"/>
      <c r="H55" s="320"/>
      <c r="I55" s="299"/>
      <c r="J55" s="299"/>
    </row>
  </sheetData>
  <mergeCells count="3">
    <mergeCell ref="I1:I2"/>
    <mergeCell ref="A2:B2"/>
    <mergeCell ref="B49:G52"/>
  </mergeCells>
  <printOptions horizontalCentered="1"/>
  <pageMargins left="0.98425196850393704" right="0.98425196850393704" top="1.5748031496062993" bottom="0.98425196850393704" header="0.51181102362204722" footer="0.51181102362204722"/>
  <pageSetup paperSize="9" scale="86" fitToHeight="0" orientation="landscape" r:id="rId1"/>
  <headerFooter>
    <oddHeader xml:space="preserve">&amp;L&amp;"Arial Narrow,Obyčejné"&amp;9&amp;K09+000Modernizace teplárny Mladá Boleslav&amp;K01+000
ZADÁVACÍ DOKUMENTACE PRO VÝBĚR ZHOTOVITELE
Cenové tabulky
OB 07 SHZ&amp;R&amp;"Arial Narrow,Obyčejné"&amp;9Strana: &amp;P / &amp;N
Datum: 01/2024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102"/>
  <sheetViews>
    <sheetView showGridLines="0" view="pageBreakPreview" zoomScaleNormal="100" zoomScaleSheetLayoutView="100" workbookViewId="0">
      <selection activeCell="AN8" sqref="AN8"/>
    </sheetView>
  </sheetViews>
  <sheetFormatPr defaultRowHeight="10.1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hidden="1" customWidth="1"/>
    <col min="44" max="44" width="13.6640625" customWidth="1"/>
    <col min="45" max="47" width="25.83203125" hidden="1" customWidth="1"/>
    <col min="48" max="49" width="21.6640625" hidden="1" customWidth="1"/>
    <col min="50" max="51" width="25" hidden="1" customWidth="1"/>
    <col min="52" max="52" width="21.6640625" hidden="1" customWidth="1"/>
    <col min="53" max="53" width="19.1640625" hidden="1" customWidth="1"/>
    <col min="54" max="54" width="25" hidden="1" customWidth="1"/>
    <col min="55" max="55" width="21.6640625" hidden="1" customWidth="1"/>
    <col min="56" max="56" width="19.1640625" hidden="1" customWidth="1"/>
    <col min="57" max="57" width="66.5" customWidth="1"/>
    <col min="71" max="91" width="9.33203125" hidden="1"/>
  </cols>
  <sheetData>
    <row r="1" spans="1:74">
      <c r="A1" s="14" t="s">
        <v>322</v>
      </c>
      <c r="AZ1" s="14" t="s">
        <v>323</v>
      </c>
      <c r="BA1" s="14" t="s">
        <v>324</v>
      </c>
      <c r="BB1" s="14" t="s">
        <v>323</v>
      </c>
      <c r="BT1" s="14" t="s">
        <v>325</v>
      </c>
      <c r="BU1" s="14" t="s">
        <v>325</v>
      </c>
      <c r="BV1" s="14" t="s">
        <v>326</v>
      </c>
    </row>
    <row r="2" spans="1:74" ht="36.950000000000003" customHeight="1">
      <c r="AR2" s="282" t="s">
        <v>327</v>
      </c>
      <c r="AS2" s="325"/>
      <c r="AT2" s="325"/>
      <c r="AU2" s="325"/>
      <c r="AV2" s="325"/>
      <c r="AW2" s="325"/>
      <c r="AX2" s="325"/>
      <c r="AY2" s="325"/>
      <c r="AZ2" s="325"/>
      <c r="BA2" s="325"/>
      <c r="BB2" s="325"/>
      <c r="BC2" s="325"/>
      <c r="BD2" s="325"/>
      <c r="BE2" s="325"/>
      <c r="BS2" s="15" t="s">
        <v>328</v>
      </c>
      <c r="BT2" s="15" t="s">
        <v>329</v>
      </c>
    </row>
    <row r="3" spans="1:74" ht="6.95" customHeight="1">
      <c r="B3" s="16"/>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8"/>
      <c r="BS3" s="15" t="s">
        <v>328</v>
      </c>
      <c r="BT3" s="15" t="s">
        <v>330</v>
      </c>
    </row>
    <row r="4" spans="1:74" ht="24.95" customHeight="1">
      <c r="B4" s="18"/>
      <c r="D4" s="19" t="s">
        <v>331</v>
      </c>
      <c r="AR4" s="18"/>
      <c r="AS4" s="20" t="s">
        <v>332</v>
      </c>
      <c r="BE4" s="21" t="s">
        <v>333</v>
      </c>
      <c r="BS4" s="15" t="s">
        <v>334</v>
      </c>
    </row>
    <row r="5" spans="1:74" ht="12" customHeight="1">
      <c r="B5" s="18"/>
      <c r="D5" s="22" t="s">
        <v>335</v>
      </c>
      <c r="K5" s="290" t="s">
        <v>336</v>
      </c>
      <c r="L5" s="325"/>
      <c r="M5" s="325"/>
      <c r="N5" s="325"/>
      <c r="O5" s="325"/>
      <c r="P5" s="325"/>
      <c r="Q5" s="325"/>
      <c r="R5" s="325"/>
      <c r="S5" s="325"/>
      <c r="T5" s="325"/>
      <c r="U5" s="325"/>
      <c r="V5" s="325"/>
      <c r="W5" s="325"/>
      <c r="X5" s="325"/>
      <c r="Y5" s="325"/>
      <c r="Z5" s="325"/>
      <c r="AA5" s="325"/>
      <c r="AB5" s="325"/>
      <c r="AC5" s="325"/>
      <c r="AD5" s="325"/>
      <c r="AE5" s="325"/>
      <c r="AF5" s="325"/>
      <c r="AG5" s="325"/>
      <c r="AH5" s="325"/>
      <c r="AI5" s="325"/>
      <c r="AJ5" s="325"/>
      <c r="AK5" s="325"/>
      <c r="AL5" s="325"/>
      <c r="AM5" s="325"/>
      <c r="AN5" s="325"/>
      <c r="AO5" s="325"/>
      <c r="AR5" s="18"/>
      <c r="BE5" s="287" t="s">
        <v>337</v>
      </c>
      <c r="BS5" s="15" t="s">
        <v>328</v>
      </c>
    </row>
    <row r="6" spans="1:74" ht="36.950000000000003" customHeight="1">
      <c r="B6" s="18"/>
      <c r="D6" s="24" t="s">
        <v>338</v>
      </c>
      <c r="K6" s="291" t="s">
        <v>339</v>
      </c>
      <c r="L6" s="325"/>
      <c r="M6" s="325"/>
      <c r="N6" s="325"/>
      <c r="O6" s="325"/>
      <c r="P6" s="325"/>
      <c r="Q6" s="325"/>
      <c r="R6" s="325"/>
      <c r="S6" s="325"/>
      <c r="T6" s="325"/>
      <c r="U6" s="325"/>
      <c r="V6" s="325"/>
      <c r="W6" s="325"/>
      <c r="X6" s="325"/>
      <c r="Y6" s="325"/>
      <c r="Z6" s="325"/>
      <c r="AA6" s="325"/>
      <c r="AB6" s="325"/>
      <c r="AC6" s="325"/>
      <c r="AD6" s="325"/>
      <c r="AE6" s="325"/>
      <c r="AF6" s="325"/>
      <c r="AG6" s="325"/>
      <c r="AH6" s="325"/>
      <c r="AI6" s="325"/>
      <c r="AJ6" s="325"/>
      <c r="AK6" s="325"/>
      <c r="AL6" s="325"/>
      <c r="AM6" s="325"/>
      <c r="AN6" s="325"/>
      <c r="AO6" s="325"/>
      <c r="AR6" s="18"/>
      <c r="BE6" s="288"/>
      <c r="BS6" s="15" t="s">
        <v>328</v>
      </c>
    </row>
    <row r="7" spans="1:74" ht="12" customHeight="1">
      <c r="B7" s="18"/>
      <c r="D7" s="25" t="s">
        <v>340</v>
      </c>
      <c r="K7" s="23" t="s">
        <v>323</v>
      </c>
      <c r="AK7" s="25" t="s">
        <v>341</v>
      </c>
      <c r="AN7" s="23" t="s">
        <v>323</v>
      </c>
      <c r="AR7" s="18"/>
      <c r="BE7" s="288"/>
      <c r="BS7" s="15" t="s">
        <v>328</v>
      </c>
    </row>
    <row r="8" spans="1:74" ht="12" customHeight="1">
      <c r="B8" s="18"/>
      <c r="D8" s="25" t="s">
        <v>342</v>
      </c>
      <c r="K8" s="23" t="s">
        <v>343</v>
      </c>
      <c r="AK8" s="25" t="s">
        <v>344</v>
      </c>
      <c r="AN8" s="26" t="s">
        <v>345</v>
      </c>
      <c r="AR8" s="18"/>
      <c r="BE8" s="288"/>
      <c r="BS8" s="15" t="s">
        <v>328</v>
      </c>
    </row>
    <row r="9" spans="1:74" ht="14.45" customHeight="1">
      <c r="B9" s="18"/>
      <c r="AR9" s="18"/>
      <c r="BE9" s="288"/>
      <c r="BS9" s="15" t="s">
        <v>328</v>
      </c>
    </row>
    <row r="10" spans="1:74" ht="12" customHeight="1">
      <c r="B10" s="18"/>
      <c r="D10" s="25" t="s">
        <v>346</v>
      </c>
      <c r="AK10" s="25" t="s">
        <v>347</v>
      </c>
      <c r="AN10" s="23" t="s">
        <v>323</v>
      </c>
      <c r="AR10" s="18"/>
      <c r="BE10" s="288"/>
      <c r="BS10" s="15" t="s">
        <v>328</v>
      </c>
    </row>
    <row r="11" spans="1:74" ht="18.399999999999999" customHeight="1">
      <c r="B11" s="18"/>
      <c r="E11" s="23" t="s">
        <v>343</v>
      </c>
      <c r="AK11" s="25" t="s">
        <v>348</v>
      </c>
      <c r="AN11" s="23" t="s">
        <v>323</v>
      </c>
      <c r="AR11" s="18"/>
      <c r="BE11" s="288"/>
      <c r="BS11" s="15" t="s">
        <v>328</v>
      </c>
    </row>
    <row r="12" spans="1:74" ht="6.95" customHeight="1">
      <c r="B12" s="18"/>
      <c r="AR12" s="18"/>
      <c r="BE12" s="288"/>
      <c r="BS12" s="15" t="s">
        <v>328</v>
      </c>
    </row>
    <row r="13" spans="1:74" ht="12" customHeight="1">
      <c r="B13" s="18"/>
      <c r="D13" s="25" t="s">
        <v>349</v>
      </c>
      <c r="AK13" s="25" t="s">
        <v>347</v>
      </c>
      <c r="AN13" s="27" t="s">
        <v>350</v>
      </c>
      <c r="AR13" s="18"/>
      <c r="BE13" s="288"/>
      <c r="BS13" s="15" t="s">
        <v>328</v>
      </c>
    </row>
    <row r="14" spans="1:74" ht="13.15">
      <c r="B14" s="18"/>
      <c r="E14" s="292" t="s">
        <v>350</v>
      </c>
      <c r="F14" s="293"/>
      <c r="G14" s="293"/>
      <c r="H14" s="293"/>
      <c r="I14" s="293"/>
      <c r="J14" s="293"/>
      <c r="K14" s="293"/>
      <c r="L14" s="293"/>
      <c r="M14" s="293"/>
      <c r="N14" s="293"/>
      <c r="O14" s="293"/>
      <c r="P14" s="293"/>
      <c r="Q14" s="293"/>
      <c r="R14" s="293"/>
      <c r="S14" s="293"/>
      <c r="T14" s="293"/>
      <c r="U14" s="293"/>
      <c r="V14" s="293"/>
      <c r="W14" s="293"/>
      <c r="X14" s="293"/>
      <c r="Y14" s="293"/>
      <c r="Z14" s="293"/>
      <c r="AA14" s="293"/>
      <c r="AB14" s="293"/>
      <c r="AC14" s="293"/>
      <c r="AD14" s="293"/>
      <c r="AE14" s="293"/>
      <c r="AF14" s="293"/>
      <c r="AG14" s="293"/>
      <c r="AH14" s="293"/>
      <c r="AI14" s="293"/>
      <c r="AJ14" s="293"/>
      <c r="AK14" s="25" t="s">
        <v>348</v>
      </c>
      <c r="AN14" s="27" t="s">
        <v>350</v>
      </c>
      <c r="AR14" s="18"/>
      <c r="BE14" s="288"/>
      <c r="BS14" s="15" t="s">
        <v>328</v>
      </c>
    </row>
    <row r="15" spans="1:74" ht="6.95" customHeight="1">
      <c r="B15" s="18"/>
      <c r="AR15" s="18"/>
      <c r="BE15" s="288"/>
      <c r="BS15" s="15" t="s">
        <v>325</v>
      </c>
    </row>
    <row r="16" spans="1:74" ht="12" customHeight="1">
      <c r="B16" s="18"/>
      <c r="D16" s="25" t="s">
        <v>351</v>
      </c>
      <c r="AK16" s="25" t="s">
        <v>347</v>
      </c>
      <c r="AN16" s="23" t="s">
        <v>323</v>
      </c>
      <c r="AR16" s="18"/>
      <c r="BE16" s="288"/>
      <c r="BS16" s="15" t="s">
        <v>325</v>
      </c>
    </row>
    <row r="17" spans="2:71" ht="18.399999999999999" customHeight="1">
      <c r="B17" s="18"/>
      <c r="E17" s="23" t="s">
        <v>343</v>
      </c>
      <c r="AK17" s="25" t="s">
        <v>348</v>
      </c>
      <c r="AN17" s="23" t="s">
        <v>323</v>
      </c>
      <c r="AR17" s="18"/>
      <c r="BE17" s="288"/>
      <c r="BS17" s="15" t="s">
        <v>352</v>
      </c>
    </row>
    <row r="18" spans="2:71" ht="6.95" customHeight="1">
      <c r="B18" s="18"/>
      <c r="AR18" s="18"/>
      <c r="BE18" s="288"/>
      <c r="BS18" s="15" t="s">
        <v>328</v>
      </c>
    </row>
    <row r="19" spans="2:71" ht="12" customHeight="1">
      <c r="B19" s="18"/>
      <c r="D19" s="25" t="s">
        <v>353</v>
      </c>
      <c r="AK19" s="25" t="s">
        <v>347</v>
      </c>
      <c r="AN19" s="23" t="s">
        <v>323</v>
      </c>
      <c r="AR19" s="18"/>
      <c r="BE19" s="288"/>
      <c r="BS19" s="15" t="s">
        <v>328</v>
      </c>
    </row>
    <row r="20" spans="2:71" ht="18.399999999999999" customHeight="1">
      <c r="B20" s="18"/>
      <c r="E20" s="23" t="s">
        <v>343</v>
      </c>
      <c r="AK20" s="25" t="s">
        <v>348</v>
      </c>
      <c r="AN20" s="23" t="s">
        <v>323</v>
      </c>
      <c r="AR20" s="18"/>
      <c r="BE20" s="288"/>
      <c r="BS20" s="15" t="s">
        <v>352</v>
      </c>
    </row>
    <row r="21" spans="2:71" ht="6.95" customHeight="1">
      <c r="B21" s="18"/>
      <c r="AR21" s="18"/>
      <c r="BE21" s="288"/>
    </row>
    <row r="22" spans="2:71" ht="12" customHeight="1">
      <c r="B22" s="18"/>
      <c r="D22" s="25" t="s">
        <v>354</v>
      </c>
      <c r="AR22" s="18"/>
      <c r="BE22" s="288"/>
    </row>
    <row r="23" spans="2:71" ht="16.5" customHeight="1">
      <c r="B23" s="18"/>
      <c r="E23" s="294" t="s">
        <v>323</v>
      </c>
      <c r="F23" s="294"/>
      <c r="G23" s="294"/>
      <c r="H23" s="294"/>
      <c r="I23" s="294"/>
      <c r="J23" s="294"/>
      <c r="K23" s="294"/>
      <c r="L23" s="294"/>
      <c r="M23" s="294"/>
      <c r="N23" s="294"/>
      <c r="O23" s="294"/>
      <c r="P23" s="294"/>
      <c r="Q23" s="294"/>
      <c r="R23" s="294"/>
      <c r="S23" s="294"/>
      <c r="T23" s="294"/>
      <c r="U23" s="294"/>
      <c r="V23" s="294"/>
      <c r="W23" s="294"/>
      <c r="X23" s="294"/>
      <c r="Y23" s="294"/>
      <c r="Z23" s="294"/>
      <c r="AA23" s="294"/>
      <c r="AB23" s="294"/>
      <c r="AC23" s="294"/>
      <c r="AD23" s="294"/>
      <c r="AE23" s="294"/>
      <c r="AF23" s="294"/>
      <c r="AG23" s="294"/>
      <c r="AH23" s="294"/>
      <c r="AI23" s="294"/>
      <c r="AJ23" s="294"/>
      <c r="AK23" s="294"/>
      <c r="AL23" s="294"/>
      <c r="AM23" s="294"/>
      <c r="AN23" s="294"/>
      <c r="AR23" s="18"/>
      <c r="BE23" s="288"/>
    </row>
    <row r="24" spans="2:71" ht="6.95" customHeight="1">
      <c r="B24" s="18"/>
      <c r="AR24" s="18"/>
      <c r="BE24" s="288"/>
    </row>
    <row r="25" spans="2:71" ht="6.95" customHeight="1">
      <c r="B25" s="18"/>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R25" s="18"/>
      <c r="BE25" s="288"/>
    </row>
    <row r="26" spans="2:71" s="1" customFormat="1" ht="25.9" customHeight="1">
      <c r="B26" s="30"/>
      <c r="D26" s="31" t="s">
        <v>355</v>
      </c>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279">
        <f>ROUND(AG94,2)</f>
        <v>0</v>
      </c>
      <c r="AL26" s="280"/>
      <c r="AM26" s="280"/>
      <c r="AN26" s="280"/>
      <c r="AO26" s="280"/>
      <c r="AR26" s="30"/>
      <c r="BE26" s="288"/>
    </row>
    <row r="27" spans="2:71" s="1" customFormat="1" ht="6.95" customHeight="1">
      <c r="B27" s="30"/>
      <c r="AR27" s="30"/>
      <c r="BE27" s="288"/>
    </row>
    <row r="28" spans="2:71" s="1" customFormat="1" ht="13.15">
      <c r="B28" s="30"/>
      <c r="L28" s="281" t="s">
        <v>356</v>
      </c>
      <c r="M28" s="281"/>
      <c r="N28" s="281"/>
      <c r="O28" s="281"/>
      <c r="P28" s="281"/>
      <c r="W28" s="281" t="s">
        <v>357</v>
      </c>
      <c r="X28" s="281"/>
      <c r="Y28" s="281"/>
      <c r="Z28" s="281"/>
      <c r="AA28" s="281"/>
      <c r="AB28" s="281"/>
      <c r="AC28" s="281"/>
      <c r="AD28" s="281"/>
      <c r="AE28" s="281"/>
      <c r="AK28" s="281" t="s">
        <v>358</v>
      </c>
      <c r="AL28" s="281"/>
      <c r="AM28" s="281"/>
      <c r="AN28" s="281"/>
      <c r="AO28" s="281"/>
      <c r="AR28" s="30"/>
      <c r="BE28" s="288"/>
    </row>
    <row r="29" spans="2:71" s="2" customFormat="1" ht="14.45" customHeight="1">
      <c r="B29" s="34"/>
      <c r="D29" s="25" t="s">
        <v>359</v>
      </c>
      <c r="F29" s="25" t="s">
        <v>360</v>
      </c>
      <c r="L29" s="274">
        <v>0.21</v>
      </c>
      <c r="M29" s="273"/>
      <c r="N29" s="273"/>
      <c r="O29" s="273"/>
      <c r="P29" s="273"/>
      <c r="W29" s="272">
        <f>ROUND(AZ94, 2)</f>
        <v>0</v>
      </c>
      <c r="X29" s="273"/>
      <c r="Y29" s="273"/>
      <c r="Z29" s="273"/>
      <c r="AA29" s="273"/>
      <c r="AB29" s="273"/>
      <c r="AC29" s="273"/>
      <c r="AD29" s="273"/>
      <c r="AE29" s="273"/>
      <c r="AK29" s="272">
        <f>ROUND(AV94, 2)</f>
        <v>0</v>
      </c>
      <c r="AL29" s="273"/>
      <c r="AM29" s="273"/>
      <c r="AN29" s="273"/>
      <c r="AO29" s="273"/>
      <c r="AR29" s="34"/>
      <c r="BE29" s="289"/>
    </row>
    <row r="30" spans="2:71" s="2" customFormat="1" ht="14.45" customHeight="1">
      <c r="B30" s="34"/>
      <c r="F30" s="25" t="s">
        <v>361</v>
      </c>
      <c r="L30" s="274">
        <v>0.12</v>
      </c>
      <c r="M30" s="273"/>
      <c r="N30" s="273"/>
      <c r="O30" s="273"/>
      <c r="P30" s="273"/>
      <c r="W30" s="272">
        <f>ROUND(BA94, 2)</f>
        <v>0</v>
      </c>
      <c r="X30" s="273"/>
      <c r="Y30" s="273"/>
      <c r="Z30" s="273"/>
      <c r="AA30" s="273"/>
      <c r="AB30" s="273"/>
      <c r="AC30" s="273"/>
      <c r="AD30" s="273"/>
      <c r="AE30" s="273"/>
      <c r="AK30" s="272">
        <f>ROUND(AW94, 2)</f>
        <v>0</v>
      </c>
      <c r="AL30" s="273"/>
      <c r="AM30" s="273"/>
      <c r="AN30" s="273"/>
      <c r="AO30" s="273"/>
      <c r="AR30" s="34"/>
      <c r="BE30" s="289"/>
    </row>
    <row r="31" spans="2:71" s="2" customFormat="1" ht="14.45" hidden="1" customHeight="1">
      <c r="B31" s="34"/>
      <c r="F31" s="25" t="s">
        <v>362</v>
      </c>
      <c r="L31" s="274">
        <v>0.21</v>
      </c>
      <c r="M31" s="273"/>
      <c r="N31" s="273"/>
      <c r="O31" s="273"/>
      <c r="P31" s="273"/>
      <c r="W31" s="272">
        <f>ROUND(BB94, 2)</f>
        <v>0</v>
      </c>
      <c r="X31" s="273"/>
      <c r="Y31" s="273"/>
      <c r="Z31" s="273"/>
      <c r="AA31" s="273"/>
      <c r="AB31" s="273"/>
      <c r="AC31" s="273"/>
      <c r="AD31" s="273"/>
      <c r="AE31" s="273"/>
      <c r="AK31" s="272">
        <v>0</v>
      </c>
      <c r="AL31" s="273"/>
      <c r="AM31" s="273"/>
      <c r="AN31" s="273"/>
      <c r="AO31" s="273"/>
      <c r="AR31" s="34"/>
      <c r="BE31" s="289"/>
    </row>
    <row r="32" spans="2:71" s="2" customFormat="1" ht="14.45" hidden="1" customHeight="1">
      <c r="B32" s="34"/>
      <c r="F32" s="25" t="s">
        <v>363</v>
      </c>
      <c r="L32" s="274">
        <v>0.12</v>
      </c>
      <c r="M32" s="273"/>
      <c r="N32" s="273"/>
      <c r="O32" s="273"/>
      <c r="P32" s="273"/>
      <c r="W32" s="272">
        <f>ROUND(BC94, 2)</f>
        <v>0</v>
      </c>
      <c r="X32" s="273"/>
      <c r="Y32" s="273"/>
      <c r="Z32" s="273"/>
      <c r="AA32" s="273"/>
      <c r="AB32" s="273"/>
      <c r="AC32" s="273"/>
      <c r="AD32" s="273"/>
      <c r="AE32" s="273"/>
      <c r="AK32" s="272">
        <v>0</v>
      </c>
      <c r="AL32" s="273"/>
      <c r="AM32" s="273"/>
      <c r="AN32" s="273"/>
      <c r="AO32" s="273"/>
      <c r="AR32" s="34"/>
      <c r="BE32" s="289"/>
    </row>
    <row r="33" spans="2:57" s="2" customFormat="1" ht="14.45" hidden="1" customHeight="1">
      <c r="B33" s="34"/>
      <c r="F33" s="25" t="s">
        <v>364</v>
      </c>
      <c r="L33" s="274">
        <v>0</v>
      </c>
      <c r="M33" s="273"/>
      <c r="N33" s="273"/>
      <c r="O33" s="273"/>
      <c r="P33" s="273"/>
      <c r="W33" s="272">
        <f>ROUND(BD94, 2)</f>
        <v>0</v>
      </c>
      <c r="X33" s="273"/>
      <c r="Y33" s="273"/>
      <c r="Z33" s="273"/>
      <c r="AA33" s="273"/>
      <c r="AB33" s="273"/>
      <c r="AC33" s="273"/>
      <c r="AD33" s="273"/>
      <c r="AE33" s="273"/>
      <c r="AK33" s="272">
        <v>0</v>
      </c>
      <c r="AL33" s="273"/>
      <c r="AM33" s="273"/>
      <c r="AN33" s="273"/>
      <c r="AO33" s="273"/>
      <c r="AR33" s="34"/>
      <c r="BE33" s="289"/>
    </row>
    <row r="34" spans="2:57" s="1" customFormat="1" ht="6.95" customHeight="1">
      <c r="B34" s="30"/>
      <c r="AR34" s="30"/>
      <c r="BE34" s="288"/>
    </row>
    <row r="35" spans="2:57" s="1" customFormat="1" ht="25.9" customHeight="1">
      <c r="B35" s="30"/>
      <c r="C35" s="35"/>
      <c r="D35" s="36" t="s">
        <v>365</v>
      </c>
      <c r="E35" s="37"/>
      <c r="F35" s="37"/>
      <c r="G35" s="37"/>
      <c r="H35" s="37"/>
      <c r="I35" s="37"/>
      <c r="J35" s="37"/>
      <c r="K35" s="37"/>
      <c r="L35" s="37"/>
      <c r="M35" s="37"/>
      <c r="N35" s="37"/>
      <c r="O35" s="37"/>
      <c r="P35" s="37"/>
      <c r="Q35" s="37"/>
      <c r="R35" s="37"/>
      <c r="S35" s="37"/>
      <c r="T35" s="38" t="s">
        <v>366</v>
      </c>
      <c r="U35" s="37"/>
      <c r="V35" s="37"/>
      <c r="W35" s="37"/>
      <c r="X35" s="286" t="s">
        <v>367</v>
      </c>
      <c r="Y35" s="284"/>
      <c r="Z35" s="284"/>
      <c r="AA35" s="284"/>
      <c r="AB35" s="284"/>
      <c r="AC35" s="37"/>
      <c r="AD35" s="37"/>
      <c r="AE35" s="37"/>
      <c r="AF35" s="37"/>
      <c r="AG35" s="37"/>
      <c r="AH35" s="37"/>
      <c r="AI35" s="37"/>
      <c r="AJ35" s="37"/>
      <c r="AK35" s="283">
        <f>SUM(AK26:AK33)</f>
        <v>0</v>
      </c>
      <c r="AL35" s="284"/>
      <c r="AM35" s="284"/>
      <c r="AN35" s="284"/>
      <c r="AO35" s="285"/>
      <c r="AP35" s="35"/>
      <c r="AQ35" s="35"/>
      <c r="AR35" s="30"/>
    </row>
    <row r="36" spans="2:57" s="1" customFormat="1" ht="6.95" customHeight="1">
      <c r="B36" s="30"/>
      <c r="AR36" s="30"/>
    </row>
    <row r="37" spans="2:57" s="1" customFormat="1" ht="14.45" customHeight="1">
      <c r="B37" s="30"/>
      <c r="AR37" s="30"/>
    </row>
    <row r="38" spans="2:57" ht="14.45" customHeight="1">
      <c r="B38" s="18"/>
      <c r="AR38" s="18"/>
    </row>
    <row r="39" spans="2:57" ht="14.45" customHeight="1">
      <c r="B39" s="18"/>
      <c r="AR39" s="18"/>
    </row>
    <row r="40" spans="2:57" ht="14.45" customHeight="1">
      <c r="B40" s="18"/>
      <c r="AR40" s="18"/>
    </row>
    <row r="41" spans="2:57" ht="14.45" customHeight="1">
      <c r="B41" s="18"/>
      <c r="AR41" s="18"/>
    </row>
    <row r="42" spans="2:57" ht="14.45" customHeight="1">
      <c r="B42" s="18"/>
      <c r="AR42" s="18"/>
    </row>
    <row r="43" spans="2:57" ht="14.45" customHeight="1">
      <c r="B43" s="18"/>
      <c r="AR43" s="18"/>
    </row>
    <row r="44" spans="2:57" ht="14.45" customHeight="1">
      <c r="B44" s="18"/>
      <c r="AR44" s="18"/>
    </row>
    <row r="45" spans="2:57" ht="14.45" customHeight="1">
      <c r="B45" s="18"/>
      <c r="AR45" s="18"/>
    </row>
    <row r="46" spans="2:57" ht="14.45" customHeight="1">
      <c r="B46" s="18"/>
      <c r="AR46" s="18"/>
    </row>
    <row r="47" spans="2:57" ht="14.45" customHeight="1">
      <c r="B47" s="18"/>
      <c r="AR47" s="18"/>
    </row>
    <row r="48" spans="2:57" ht="14.45" customHeight="1">
      <c r="B48" s="18"/>
      <c r="AR48" s="18"/>
    </row>
    <row r="49" spans="2:44" s="1" customFormat="1" ht="14.45" customHeight="1">
      <c r="B49" s="30"/>
      <c r="D49" s="39" t="s">
        <v>368</v>
      </c>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39" t="s">
        <v>369</v>
      </c>
      <c r="AI49" s="40"/>
      <c r="AJ49" s="40"/>
      <c r="AK49" s="40"/>
      <c r="AL49" s="40"/>
      <c r="AM49" s="40"/>
      <c r="AN49" s="40"/>
      <c r="AO49" s="40"/>
      <c r="AR49" s="30"/>
    </row>
    <row r="50" spans="2:44">
      <c r="B50" s="18"/>
      <c r="AR50" s="18"/>
    </row>
    <row r="51" spans="2:44">
      <c r="B51" s="18"/>
      <c r="AR51" s="18"/>
    </row>
    <row r="52" spans="2:44">
      <c r="B52" s="18"/>
      <c r="AR52" s="18"/>
    </row>
    <row r="53" spans="2:44">
      <c r="B53" s="18"/>
      <c r="AR53" s="18"/>
    </row>
    <row r="54" spans="2:44">
      <c r="B54" s="18"/>
      <c r="AR54" s="18"/>
    </row>
    <row r="55" spans="2:44">
      <c r="B55" s="18"/>
      <c r="AR55" s="18"/>
    </row>
    <row r="56" spans="2:44">
      <c r="B56" s="18"/>
      <c r="AR56" s="18"/>
    </row>
    <row r="57" spans="2:44">
      <c r="B57" s="18"/>
      <c r="AR57" s="18"/>
    </row>
    <row r="58" spans="2:44">
      <c r="B58" s="18"/>
      <c r="AR58" s="18"/>
    </row>
    <row r="59" spans="2:44">
      <c r="B59" s="18"/>
      <c r="AR59" s="18"/>
    </row>
    <row r="60" spans="2:44" s="1" customFormat="1" ht="13.15">
      <c r="B60" s="30"/>
      <c r="D60" s="41" t="s">
        <v>370</v>
      </c>
      <c r="E60" s="32"/>
      <c r="F60" s="32"/>
      <c r="G60" s="32"/>
      <c r="H60" s="32"/>
      <c r="I60" s="32"/>
      <c r="J60" s="32"/>
      <c r="K60" s="32"/>
      <c r="L60" s="32"/>
      <c r="M60" s="32"/>
      <c r="N60" s="32"/>
      <c r="O60" s="32"/>
      <c r="P60" s="32"/>
      <c r="Q60" s="32"/>
      <c r="R60" s="32"/>
      <c r="S60" s="32"/>
      <c r="T60" s="32"/>
      <c r="U60" s="32"/>
      <c r="V60" s="41" t="s">
        <v>371</v>
      </c>
      <c r="W60" s="32"/>
      <c r="X60" s="32"/>
      <c r="Y60" s="32"/>
      <c r="Z60" s="32"/>
      <c r="AA60" s="32"/>
      <c r="AB60" s="32"/>
      <c r="AC60" s="32"/>
      <c r="AD60" s="32"/>
      <c r="AE60" s="32"/>
      <c r="AF60" s="32"/>
      <c r="AG60" s="32"/>
      <c r="AH60" s="41" t="s">
        <v>370</v>
      </c>
      <c r="AI60" s="32"/>
      <c r="AJ60" s="32"/>
      <c r="AK60" s="32"/>
      <c r="AL60" s="32"/>
      <c r="AM60" s="41" t="s">
        <v>371</v>
      </c>
      <c r="AN60" s="32"/>
      <c r="AO60" s="32"/>
      <c r="AR60" s="30"/>
    </row>
    <row r="61" spans="2:44">
      <c r="B61" s="18"/>
      <c r="AR61" s="18"/>
    </row>
    <row r="62" spans="2:44">
      <c r="B62" s="18"/>
      <c r="AR62" s="18"/>
    </row>
    <row r="63" spans="2:44">
      <c r="B63" s="18"/>
      <c r="AR63" s="18"/>
    </row>
    <row r="64" spans="2:44" s="1" customFormat="1" ht="13.15">
      <c r="B64" s="30"/>
      <c r="D64" s="39" t="s">
        <v>372</v>
      </c>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39" t="s">
        <v>373</v>
      </c>
      <c r="AI64" s="40"/>
      <c r="AJ64" s="40"/>
      <c r="AK64" s="40"/>
      <c r="AL64" s="40"/>
      <c r="AM64" s="40"/>
      <c r="AN64" s="40"/>
      <c r="AO64" s="40"/>
      <c r="AR64" s="30"/>
    </row>
    <row r="65" spans="2:44">
      <c r="B65" s="18"/>
      <c r="AR65" s="18"/>
    </row>
    <row r="66" spans="2:44">
      <c r="B66" s="18"/>
      <c r="AR66" s="18"/>
    </row>
    <row r="67" spans="2:44">
      <c r="B67" s="18"/>
      <c r="AR67" s="18"/>
    </row>
    <row r="68" spans="2:44">
      <c r="B68" s="18"/>
      <c r="AR68" s="18"/>
    </row>
    <row r="69" spans="2:44">
      <c r="B69" s="18"/>
      <c r="AR69" s="18"/>
    </row>
    <row r="70" spans="2:44">
      <c r="B70" s="18"/>
      <c r="AR70" s="18"/>
    </row>
    <row r="71" spans="2:44">
      <c r="B71" s="18"/>
      <c r="AR71" s="18"/>
    </row>
    <row r="72" spans="2:44">
      <c r="B72" s="18"/>
      <c r="AR72" s="18"/>
    </row>
    <row r="73" spans="2:44">
      <c r="B73" s="18"/>
      <c r="AR73" s="18"/>
    </row>
    <row r="74" spans="2:44">
      <c r="B74" s="18"/>
      <c r="AR74" s="18"/>
    </row>
    <row r="75" spans="2:44" s="1" customFormat="1" ht="13.15">
      <c r="B75" s="30"/>
      <c r="D75" s="41" t="s">
        <v>370</v>
      </c>
      <c r="E75" s="32"/>
      <c r="F75" s="32"/>
      <c r="G75" s="32"/>
      <c r="H75" s="32"/>
      <c r="I75" s="32"/>
      <c r="J75" s="32"/>
      <c r="K75" s="32"/>
      <c r="L75" s="32"/>
      <c r="M75" s="32"/>
      <c r="N75" s="32"/>
      <c r="O75" s="32"/>
      <c r="P75" s="32"/>
      <c r="Q75" s="32"/>
      <c r="R75" s="32"/>
      <c r="S75" s="32"/>
      <c r="T75" s="32"/>
      <c r="U75" s="32"/>
      <c r="V75" s="41" t="s">
        <v>371</v>
      </c>
      <c r="W75" s="32"/>
      <c r="X75" s="32"/>
      <c r="Y75" s="32"/>
      <c r="Z75" s="32"/>
      <c r="AA75" s="32"/>
      <c r="AB75" s="32"/>
      <c r="AC75" s="32"/>
      <c r="AD75" s="32"/>
      <c r="AE75" s="32"/>
      <c r="AF75" s="32"/>
      <c r="AG75" s="32"/>
      <c r="AH75" s="41" t="s">
        <v>370</v>
      </c>
      <c r="AI75" s="32"/>
      <c r="AJ75" s="32"/>
      <c r="AK75" s="32"/>
      <c r="AL75" s="32"/>
      <c r="AM75" s="41" t="s">
        <v>371</v>
      </c>
      <c r="AN75" s="32"/>
      <c r="AO75" s="32"/>
      <c r="AR75" s="30"/>
    </row>
    <row r="76" spans="2:44" s="1" customFormat="1">
      <c r="B76" s="30"/>
      <c r="AR76" s="30"/>
    </row>
    <row r="77" spans="2:44" s="1" customFormat="1" ht="6.95" customHeight="1">
      <c r="B77" s="42"/>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c r="AM77" s="43"/>
      <c r="AN77" s="43"/>
      <c r="AO77" s="43"/>
      <c r="AP77" s="43"/>
      <c r="AQ77" s="43"/>
      <c r="AR77" s="30"/>
    </row>
    <row r="81" spans="1:91" s="1" customFormat="1" ht="6.95" customHeight="1">
      <c r="B81" s="44"/>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30"/>
    </row>
    <row r="82" spans="1:91" s="1" customFormat="1" ht="24.95" customHeight="1">
      <c r="B82" s="30"/>
      <c r="C82" s="19" t="s">
        <v>374</v>
      </c>
      <c r="AR82" s="30"/>
    </row>
    <row r="83" spans="1:91" s="1" customFormat="1" ht="6.95" customHeight="1">
      <c r="B83" s="30"/>
      <c r="AR83" s="30"/>
    </row>
    <row r="84" spans="1:91" s="3" customFormat="1" ht="12" customHeight="1">
      <c r="B84" s="46"/>
      <c r="C84" s="25" t="s">
        <v>335</v>
      </c>
      <c r="L84" s="3" t="str">
        <f>K5</f>
        <v>OB7</v>
      </c>
      <c r="AR84" s="46"/>
    </row>
    <row r="85" spans="1:91" s="4" customFormat="1" ht="36.950000000000003" customHeight="1">
      <c r="B85" s="47"/>
      <c r="C85" s="48" t="s">
        <v>338</v>
      </c>
      <c r="L85" s="276" t="str">
        <f>K6</f>
        <v>SHZ</v>
      </c>
      <c r="M85" s="277"/>
      <c r="N85" s="277"/>
      <c r="O85" s="277"/>
      <c r="P85" s="277"/>
      <c r="Q85" s="277"/>
      <c r="R85" s="277"/>
      <c r="S85" s="277"/>
      <c r="T85" s="277"/>
      <c r="U85" s="277"/>
      <c r="V85" s="277"/>
      <c r="W85" s="277"/>
      <c r="X85" s="277"/>
      <c r="Y85" s="277"/>
      <c r="Z85" s="277"/>
      <c r="AA85" s="277"/>
      <c r="AB85" s="277"/>
      <c r="AC85" s="277"/>
      <c r="AD85" s="277"/>
      <c r="AE85" s="277"/>
      <c r="AF85" s="277"/>
      <c r="AG85" s="277"/>
      <c r="AH85" s="277"/>
      <c r="AI85" s="277"/>
      <c r="AJ85" s="277"/>
      <c r="AK85" s="277"/>
      <c r="AL85" s="277"/>
      <c r="AM85" s="277"/>
      <c r="AN85" s="277"/>
      <c r="AO85" s="277"/>
      <c r="AR85" s="47"/>
    </row>
    <row r="86" spans="1:91" s="1" customFormat="1" ht="6.95" customHeight="1">
      <c r="B86" s="30"/>
      <c r="AR86" s="30"/>
    </row>
    <row r="87" spans="1:91" s="1" customFormat="1" ht="12" customHeight="1">
      <c r="B87" s="30"/>
      <c r="C87" s="25" t="s">
        <v>342</v>
      </c>
      <c r="L87" s="49" t="str">
        <f>IF(K8="","",K8)</f>
        <v xml:space="preserve"> </v>
      </c>
      <c r="AI87" s="25" t="s">
        <v>344</v>
      </c>
      <c r="AM87" s="278" t="str">
        <f>IF(AN8= "","",AN8)</f>
        <v>22. 1. 2024</v>
      </c>
      <c r="AN87" s="278"/>
      <c r="AR87" s="30"/>
    </row>
    <row r="88" spans="1:91" s="1" customFormat="1" ht="6.95" customHeight="1">
      <c r="B88" s="30"/>
      <c r="AR88" s="30"/>
    </row>
    <row r="89" spans="1:91" s="1" customFormat="1" ht="15.2" customHeight="1">
      <c r="B89" s="30"/>
      <c r="C89" s="25" t="s">
        <v>346</v>
      </c>
      <c r="L89" s="3" t="str">
        <f>IF(E11= "","",E11)</f>
        <v xml:space="preserve"> </v>
      </c>
      <c r="AI89" s="25" t="s">
        <v>351</v>
      </c>
      <c r="AM89" s="261" t="str">
        <f>IF(E17="","",E17)</f>
        <v xml:space="preserve"> </v>
      </c>
      <c r="AN89" s="262"/>
      <c r="AO89" s="262"/>
      <c r="AP89" s="262"/>
      <c r="AR89" s="30"/>
      <c r="AS89" s="257" t="s">
        <v>375</v>
      </c>
      <c r="AT89" s="258"/>
      <c r="AU89" s="51"/>
      <c r="AV89" s="51"/>
      <c r="AW89" s="51"/>
      <c r="AX89" s="51"/>
      <c r="AY89" s="51"/>
      <c r="AZ89" s="51"/>
      <c r="BA89" s="51"/>
      <c r="BB89" s="51"/>
      <c r="BC89" s="51"/>
      <c r="BD89" s="52"/>
    </row>
    <row r="90" spans="1:91" s="1" customFormat="1" ht="15.2" customHeight="1">
      <c r="B90" s="30"/>
      <c r="C90" s="25" t="s">
        <v>349</v>
      </c>
      <c r="L90" s="3" t="str">
        <f>IF(E14= "Vyplň údaj","",E14)</f>
        <v/>
      </c>
      <c r="AI90" s="25" t="s">
        <v>353</v>
      </c>
      <c r="AM90" s="261" t="str">
        <f>IF(E20="","",E20)</f>
        <v xml:space="preserve"> </v>
      </c>
      <c r="AN90" s="262"/>
      <c r="AO90" s="262"/>
      <c r="AP90" s="262"/>
      <c r="AR90" s="30"/>
      <c r="AS90" s="259"/>
      <c r="AT90" s="260"/>
      <c r="BD90" s="53"/>
    </row>
    <row r="91" spans="1:91" s="1" customFormat="1" ht="10.9" customHeight="1">
      <c r="B91" s="30"/>
      <c r="AR91" s="30"/>
      <c r="AS91" s="259"/>
      <c r="AT91" s="260"/>
      <c r="BD91" s="53"/>
    </row>
    <row r="92" spans="1:91" s="1" customFormat="1" ht="29.25" customHeight="1">
      <c r="B92" s="30"/>
      <c r="C92" s="266" t="s">
        <v>376</v>
      </c>
      <c r="D92" s="267"/>
      <c r="E92" s="267"/>
      <c r="F92" s="267"/>
      <c r="G92" s="267"/>
      <c r="H92" s="54"/>
      <c r="I92" s="269" t="s">
        <v>377</v>
      </c>
      <c r="J92" s="267"/>
      <c r="K92" s="267"/>
      <c r="L92" s="267"/>
      <c r="M92" s="267"/>
      <c r="N92" s="267"/>
      <c r="O92" s="267"/>
      <c r="P92" s="267"/>
      <c r="Q92" s="267"/>
      <c r="R92" s="267"/>
      <c r="S92" s="267"/>
      <c r="T92" s="267"/>
      <c r="U92" s="267"/>
      <c r="V92" s="267"/>
      <c r="W92" s="267"/>
      <c r="X92" s="267"/>
      <c r="Y92" s="267"/>
      <c r="Z92" s="267"/>
      <c r="AA92" s="267"/>
      <c r="AB92" s="267"/>
      <c r="AC92" s="267"/>
      <c r="AD92" s="267"/>
      <c r="AE92" s="267"/>
      <c r="AF92" s="267"/>
      <c r="AG92" s="268" t="s">
        <v>378</v>
      </c>
      <c r="AH92" s="267"/>
      <c r="AI92" s="267"/>
      <c r="AJ92" s="267"/>
      <c r="AK92" s="267"/>
      <c r="AL92" s="267"/>
      <c r="AM92" s="267"/>
      <c r="AN92" s="269" t="s">
        <v>379</v>
      </c>
      <c r="AO92" s="267"/>
      <c r="AP92" s="275"/>
      <c r="AQ92" s="55" t="s">
        <v>380</v>
      </c>
      <c r="AR92" s="30"/>
      <c r="AS92" s="56" t="s">
        <v>381</v>
      </c>
      <c r="AT92" s="57" t="s">
        <v>382</v>
      </c>
      <c r="AU92" s="57" t="s">
        <v>383</v>
      </c>
      <c r="AV92" s="57" t="s">
        <v>384</v>
      </c>
      <c r="AW92" s="57" t="s">
        <v>385</v>
      </c>
      <c r="AX92" s="57" t="s">
        <v>386</v>
      </c>
      <c r="AY92" s="57" t="s">
        <v>387</v>
      </c>
      <c r="AZ92" s="57" t="s">
        <v>388</v>
      </c>
      <c r="BA92" s="57" t="s">
        <v>389</v>
      </c>
      <c r="BB92" s="57" t="s">
        <v>390</v>
      </c>
      <c r="BC92" s="57" t="s">
        <v>391</v>
      </c>
      <c r="BD92" s="58" t="s">
        <v>392</v>
      </c>
    </row>
    <row r="93" spans="1:91" s="1" customFormat="1" ht="10.9" customHeight="1">
      <c r="B93" s="30"/>
      <c r="AR93" s="30"/>
      <c r="AS93" s="59"/>
      <c r="AT93" s="51"/>
      <c r="AU93" s="51"/>
      <c r="AV93" s="51"/>
      <c r="AW93" s="51"/>
      <c r="AX93" s="51"/>
      <c r="AY93" s="51"/>
      <c r="AZ93" s="51"/>
      <c r="BA93" s="51"/>
      <c r="BB93" s="51"/>
      <c r="BC93" s="51"/>
      <c r="BD93" s="52"/>
    </row>
    <row r="94" spans="1:91" s="5" customFormat="1" ht="32.450000000000003" customHeight="1">
      <c r="B94" s="60"/>
      <c r="C94" s="61" t="s">
        <v>393</v>
      </c>
      <c r="D94" s="62"/>
      <c r="E94" s="62"/>
      <c r="F94" s="62"/>
      <c r="G94" s="62"/>
      <c r="H94" s="62"/>
      <c r="I94" s="62"/>
      <c r="J94" s="62"/>
      <c r="K94" s="62"/>
      <c r="L94" s="62"/>
      <c r="M94" s="62"/>
      <c r="N94" s="62"/>
      <c r="O94" s="62"/>
      <c r="P94" s="62"/>
      <c r="Q94" s="62"/>
      <c r="R94" s="62"/>
      <c r="S94" s="62"/>
      <c r="T94" s="62"/>
      <c r="U94" s="62"/>
      <c r="V94" s="62"/>
      <c r="W94" s="62"/>
      <c r="X94" s="62"/>
      <c r="Y94" s="62"/>
      <c r="Z94" s="62"/>
      <c r="AA94" s="62"/>
      <c r="AB94" s="62"/>
      <c r="AC94" s="62"/>
      <c r="AD94" s="62"/>
      <c r="AE94" s="62"/>
      <c r="AF94" s="62"/>
      <c r="AG94" s="270">
        <f>ROUND(SUM(AG95:AG100),2)</f>
        <v>0</v>
      </c>
      <c r="AH94" s="270"/>
      <c r="AI94" s="270"/>
      <c r="AJ94" s="270"/>
      <c r="AK94" s="270"/>
      <c r="AL94" s="270"/>
      <c r="AM94" s="270"/>
      <c r="AN94" s="271">
        <f t="shared" ref="AN94:AN100" si="0">SUM(AG94,AT94)</f>
        <v>0</v>
      </c>
      <c r="AO94" s="271"/>
      <c r="AP94" s="271"/>
      <c r="AQ94" s="64" t="s">
        <v>323</v>
      </c>
      <c r="AR94" s="60"/>
      <c r="AS94" s="65">
        <f>ROUND(SUM(AS95:AS100),2)</f>
        <v>0</v>
      </c>
      <c r="AT94" s="66">
        <f t="shared" ref="AT94:AT100" si="1">ROUND(SUM(AV94:AW94),2)</f>
        <v>0</v>
      </c>
      <c r="AU94" s="67">
        <f>ROUND(SUM(AU95:AU100),5)</f>
        <v>0</v>
      </c>
      <c r="AV94" s="66">
        <f>ROUND(AZ94*L29,2)</f>
        <v>0</v>
      </c>
      <c r="AW94" s="66">
        <f>ROUND(BA94*L30,2)</f>
        <v>0</v>
      </c>
      <c r="AX94" s="66">
        <f>ROUND(BB94*L29,2)</f>
        <v>0</v>
      </c>
      <c r="AY94" s="66">
        <f>ROUND(BC94*L30,2)</f>
        <v>0</v>
      </c>
      <c r="AZ94" s="66">
        <f>ROUND(SUM(AZ95:AZ100),2)</f>
        <v>0</v>
      </c>
      <c r="BA94" s="66">
        <f>ROUND(SUM(BA95:BA100),2)</f>
        <v>0</v>
      </c>
      <c r="BB94" s="66">
        <f>ROUND(SUM(BB95:BB100),2)</f>
        <v>0</v>
      </c>
      <c r="BC94" s="66">
        <f>ROUND(SUM(BC95:BC100),2)</f>
        <v>0</v>
      </c>
      <c r="BD94" s="68">
        <f>ROUND(SUM(BD95:BD100),2)</f>
        <v>0</v>
      </c>
      <c r="BS94" s="69" t="s">
        <v>394</v>
      </c>
      <c r="BT94" s="69" t="s">
        <v>395</v>
      </c>
      <c r="BU94" s="70" t="s">
        <v>396</v>
      </c>
      <c r="BV94" s="69" t="s">
        <v>397</v>
      </c>
      <c r="BW94" s="69" t="s">
        <v>326</v>
      </c>
      <c r="BX94" s="69" t="s">
        <v>398</v>
      </c>
      <c r="CL94" s="69" t="s">
        <v>323</v>
      </c>
    </row>
    <row r="95" spans="1:91" s="6" customFormat="1" ht="16.5" customHeight="1">
      <c r="A95" s="71" t="s">
        <v>399</v>
      </c>
      <c r="B95" s="72"/>
      <c r="C95" s="73"/>
      <c r="D95" s="263" t="s">
        <v>400</v>
      </c>
      <c r="E95" s="263"/>
      <c r="F95" s="263"/>
      <c r="G95" s="263"/>
      <c r="H95" s="263"/>
      <c r="I95" s="74"/>
      <c r="J95" s="263" t="s">
        <v>401</v>
      </c>
      <c r="K95" s="263"/>
      <c r="L95" s="263"/>
      <c r="M95" s="263"/>
      <c r="N95" s="263"/>
      <c r="O95" s="263"/>
      <c r="P95" s="263"/>
      <c r="Q95" s="263"/>
      <c r="R95" s="263"/>
      <c r="S95" s="263"/>
      <c r="T95" s="263"/>
      <c r="U95" s="263"/>
      <c r="V95" s="263"/>
      <c r="W95" s="263"/>
      <c r="X95" s="263"/>
      <c r="Y95" s="263"/>
      <c r="Z95" s="263"/>
      <c r="AA95" s="263"/>
      <c r="AB95" s="263"/>
      <c r="AC95" s="263"/>
      <c r="AD95" s="263"/>
      <c r="AE95" s="263"/>
      <c r="AF95" s="263"/>
      <c r="AG95" s="264">
        <f>'01 - RAD 305.1'!J30</f>
        <v>0</v>
      </c>
      <c r="AH95" s="265"/>
      <c r="AI95" s="265"/>
      <c r="AJ95" s="265"/>
      <c r="AK95" s="265"/>
      <c r="AL95" s="265"/>
      <c r="AM95" s="265"/>
      <c r="AN95" s="264">
        <f t="shared" si="0"/>
        <v>0</v>
      </c>
      <c r="AO95" s="265"/>
      <c r="AP95" s="265"/>
      <c r="AQ95" s="75" t="s">
        <v>402</v>
      </c>
      <c r="AR95" s="72"/>
      <c r="AS95" s="76">
        <v>0</v>
      </c>
      <c r="AT95" s="77">
        <f t="shared" si="1"/>
        <v>0</v>
      </c>
      <c r="AU95" s="78">
        <f>'01 - RAD 305.1'!P123</f>
        <v>0</v>
      </c>
      <c r="AV95" s="77">
        <f>'01 - RAD 305.1'!J33</f>
        <v>0</v>
      </c>
      <c r="AW95" s="77">
        <f>'01 - RAD 305.1'!J34</f>
        <v>0</v>
      </c>
      <c r="AX95" s="77">
        <f>'01 - RAD 305.1'!J35</f>
        <v>0</v>
      </c>
      <c r="AY95" s="77">
        <f>'01 - RAD 305.1'!J36</f>
        <v>0</v>
      </c>
      <c r="AZ95" s="77">
        <f>'01 - RAD 305.1'!F33</f>
        <v>0</v>
      </c>
      <c r="BA95" s="77">
        <f>'01 - RAD 305.1'!F34</f>
        <v>0</v>
      </c>
      <c r="BB95" s="77">
        <f>'01 - RAD 305.1'!F35</f>
        <v>0</v>
      </c>
      <c r="BC95" s="77">
        <f>'01 - RAD 305.1'!F36</f>
        <v>0</v>
      </c>
      <c r="BD95" s="79">
        <f>'01 - RAD 305.1'!F37</f>
        <v>0</v>
      </c>
      <c r="BT95" s="80" t="s">
        <v>403</v>
      </c>
      <c r="BV95" s="80" t="s">
        <v>397</v>
      </c>
      <c r="BW95" s="80" t="s">
        <v>404</v>
      </c>
      <c r="BX95" s="80" t="s">
        <v>326</v>
      </c>
      <c r="CL95" s="80" t="s">
        <v>323</v>
      </c>
      <c r="CM95" s="80" t="s">
        <v>405</v>
      </c>
    </row>
    <row r="96" spans="1:91" s="6" customFormat="1" ht="16.5" customHeight="1">
      <c r="A96" s="71" t="s">
        <v>399</v>
      </c>
      <c r="B96" s="72"/>
      <c r="C96" s="73"/>
      <c r="D96" s="263" t="s">
        <v>406</v>
      </c>
      <c r="E96" s="263"/>
      <c r="F96" s="263"/>
      <c r="G96" s="263"/>
      <c r="H96" s="263"/>
      <c r="I96" s="74"/>
      <c r="J96" s="263" t="s">
        <v>407</v>
      </c>
      <c r="K96" s="263"/>
      <c r="L96" s="263"/>
      <c r="M96" s="263"/>
      <c r="N96" s="263"/>
      <c r="O96" s="263"/>
      <c r="P96" s="263"/>
      <c r="Q96" s="263"/>
      <c r="R96" s="263"/>
      <c r="S96" s="263"/>
      <c r="T96" s="263"/>
      <c r="U96" s="263"/>
      <c r="V96" s="263"/>
      <c r="W96" s="263"/>
      <c r="X96" s="263"/>
      <c r="Y96" s="263"/>
      <c r="Z96" s="263"/>
      <c r="AA96" s="263"/>
      <c r="AB96" s="263"/>
      <c r="AC96" s="263"/>
      <c r="AD96" s="263"/>
      <c r="AE96" s="263"/>
      <c r="AF96" s="263"/>
      <c r="AG96" s="264">
        <f>'02 - RAD 305.2'!J30</f>
        <v>0</v>
      </c>
      <c r="AH96" s="265"/>
      <c r="AI96" s="265"/>
      <c r="AJ96" s="265"/>
      <c r="AK96" s="265"/>
      <c r="AL96" s="265"/>
      <c r="AM96" s="265"/>
      <c r="AN96" s="264">
        <f t="shared" si="0"/>
        <v>0</v>
      </c>
      <c r="AO96" s="265"/>
      <c r="AP96" s="265"/>
      <c r="AQ96" s="75" t="s">
        <v>402</v>
      </c>
      <c r="AR96" s="72"/>
      <c r="AS96" s="76">
        <v>0</v>
      </c>
      <c r="AT96" s="77">
        <f t="shared" si="1"/>
        <v>0</v>
      </c>
      <c r="AU96" s="78">
        <f>'02 - RAD 305.2'!P123</f>
        <v>0</v>
      </c>
      <c r="AV96" s="77">
        <f>'02 - RAD 305.2'!J33</f>
        <v>0</v>
      </c>
      <c r="AW96" s="77">
        <f>'02 - RAD 305.2'!J34</f>
        <v>0</v>
      </c>
      <c r="AX96" s="77">
        <f>'02 - RAD 305.2'!J35</f>
        <v>0</v>
      </c>
      <c r="AY96" s="77">
        <f>'02 - RAD 305.2'!J36</f>
        <v>0</v>
      </c>
      <c r="AZ96" s="77">
        <f>'02 - RAD 305.2'!F33</f>
        <v>0</v>
      </c>
      <c r="BA96" s="77">
        <f>'02 - RAD 305.2'!F34</f>
        <v>0</v>
      </c>
      <c r="BB96" s="77">
        <f>'02 - RAD 305.2'!F35</f>
        <v>0</v>
      </c>
      <c r="BC96" s="77">
        <f>'02 - RAD 305.2'!F36</f>
        <v>0</v>
      </c>
      <c r="BD96" s="79">
        <f>'02 - RAD 305.2'!F37</f>
        <v>0</v>
      </c>
      <c r="BT96" s="80" t="s">
        <v>403</v>
      </c>
      <c r="BV96" s="80" t="s">
        <v>397</v>
      </c>
      <c r="BW96" s="80" t="s">
        <v>408</v>
      </c>
      <c r="BX96" s="80" t="s">
        <v>326</v>
      </c>
      <c r="CL96" s="80" t="s">
        <v>323</v>
      </c>
      <c r="CM96" s="80" t="s">
        <v>405</v>
      </c>
    </row>
    <row r="97" spans="1:91" s="6" customFormat="1" ht="16.5" customHeight="1">
      <c r="A97" s="71" t="s">
        <v>399</v>
      </c>
      <c r="B97" s="72"/>
      <c r="C97" s="73"/>
      <c r="D97" s="263" t="s">
        <v>409</v>
      </c>
      <c r="E97" s="263"/>
      <c r="F97" s="263"/>
      <c r="G97" s="263"/>
      <c r="H97" s="263"/>
      <c r="I97" s="74"/>
      <c r="J97" s="263" t="s">
        <v>410</v>
      </c>
      <c r="K97" s="263"/>
      <c r="L97" s="263"/>
      <c r="M97" s="263"/>
      <c r="N97" s="263"/>
      <c r="O97" s="263"/>
      <c r="P97" s="263"/>
      <c r="Q97" s="263"/>
      <c r="R97" s="263"/>
      <c r="S97" s="263"/>
      <c r="T97" s="263"/>
      <c r="U97" s="263"/>
      <c r="V97" s="263"/>
      <c r="W97" s="263"/>
      <c r="X97" s="263"/>
      <c r="Y97" s="263"/>
      <c r="Z97" s="263"/>
      <c r="AA97" s="263"/>
      <c r="AB97" s="263"/>
      <c r="AC97" s="263"/>
      <c r="AD97" s="263"/>
      <c r="AE97" s="263"/>
      <c r="AF97" s="263"/>
      <c r="AG97" s="264">
        <f>'03 - RAD 305.3'!J30</f>
        <v>0</v>
      </c>
      <c r="AH97" s="265"/>
      <c r="AI97" s="265"/>
      <c r="AJ97" s="265"/>
      <c r="AK97" s="265"/>
      <c r="AL97" s="265"/>
      <c r="AM97" s="265"/>
      <c r="AN97" s="264">
        <f t="shared" si="0"/>
        <v>0</v>
      </c>
      <c r="AO97" s="265"/>
      <c r="AP97" s="265"/>
      <c r="AQ97" s="75" t="s">
        <v>402</v>
      </c>
      <c r="AR97" s="72"/>
      <c r="AS97" s="76">
        <v>0</v>
      </c>
      <c r="AT97" s="77">
        <f t="shared" si="1"/>
        <v>0</v>
      </c>
      <c r="AU97" s="78">
        <f>'03 - RAD 305.3'!P123</f>
        <v>0</v>
      </c>
      <c r="AV97" s="77">
        <f>'03 - RAD 305.3'!J33</f>
        <v>0</v>
      </c>
      <c r="AW97" s="77">
        <f>'03 - RAD 305.3'!J34</f>
        <v>0</v>
      </c>
      <c r="AX97" s="77">
        <f>'03 - RAD 305.3'!J35</f>
        <v>0</v>
      </c>
      <c r="AY97" s="77">
        <f>'03 - RAD 305.3'!J36</f>
        <v>0</v>
      </c>
      <c r="AZ97" s="77">
        <f>'03 - RAD 305.3'!F33</f>
        <v>0</v>
      </c>
      <c r="BA97" s="77">
        <f>'03 - RAD 305.3'!F34</f>
        <v>0</v>
      </c>
      <c r="BB97" s="77">
        <f>'03 - RAD 305.3'!F35</f>
        <v>0</v>
      </c>
      <c r="BC97" s="77">
        <f>'03 - RAD 305.3'!F36</f>
        <v>0</v>
      </c>
      <c r="BD97" s="79">
        <f>'03 - RAD 305.3'!F37</f>
        <v>0</v>
      </c>
      <c r="BT97" s="80" t="s">
        <v>403</v>
      </c>
      <c r="BV97" s="80" t="s">
        <v>397</v>
      </c>
      <c r="BW97" s="80" t="s">
        <v>411</v>
      </c>
      <c r="BX97" s="80" t="s">
        <v>326</v>
      </c>
      <c r="CL97" s="80" t="s">
        <v>323</v>
      </c>
      <c r="CM97" s="80" t="s">
        <v>405</v>
      </c>
    </row>
    <row r="98" spans="1:91" s="6" customFormat="1" ht="16.5" customHeight="1">
      <c r="A98" s="71" t="s">
        <v>399</v>
      </c>
      <c r="B98" s="72"/>
      <c r="C98" s="73"/>
      <c r="D98" s="263" t="s">
        <v>412</v>
      </c>
      <c r="E98" s="263"/>
      <c r="F98" s="263"/>
      <c r="G98" s="263"/>
      <c r="H98" s="263"/>
      <c r="I98" s="74"/>
      <c r="J98" s="263" t="s">
        <v>413</v>
      </c>
      <c r="K98" s="263"/>
      <c r="L98" s="263"/>
      <c r="M98" s="263"/>
      <c r="N98" s="263"/>
      <c r="O98" s="263"/>
      <c r="P98" s="263"/>
      <c r="Q98" s="263"/>
      <c r="R98" s="263"/>
      <c r="S98" s="263"/>
      <c r="T98" s="263"/>
      <c r="U98" s="263"/>
      <c r="V98" s="263"/>
      <c r="W98" s="263"/>
      <c r="X98" s="263"/>
      <c r="Y98" s="263"/>
      <c r="Z98" s="263"/>
      <c r="AA98" s="263"/>
      <c r="AB98" s="263"/>
      <c r="AC98" s="263"/>
      <c r="AD98" s="263"/>
      <c r="AE98" s="263"/>
      <c r="AF98" s="263"/>
      <c r="AG98" s="264">
        <f>'04 - RAD 305.4'!J30</f>
        <v>0</v>
      </c>
      <c r="AH98" s="265"/>
      <c r="AI98" s="265"/>
      <c r="AJ98" s="265"/>
      <c r="AK98" s="265"/>
      <c r="AL98" s="265"/>
      <c r="AM98" s="265"/>
      <c r="AN98" s="264">
        <f t="shared" si="0"/>
        <v>0</v>
      </c>
      <c r="AO98" s="265"/>
      <c r="AP98" s="265"/>
      <c r="AQ98" s="75" t="s">
        <v>402</v>
      </c>
      <c r="AR98" s="72"/>
      <c r="AS98" s="76">
        <v>0</v>
      </c>
      <c r="AT98" s="77">
        <f t="shared" si="1"/>
        <v>0</v>
      </c>
      <c r="AU98" s="78">
        <f>'04 - RAD 305.4'!P123</f>
        <v>0</v>
      </c>
      <c r="AV98" s="77">
        <f>'04 - RAD 305.4'!J33</f>
        <v>0</v>
      </c>
      <c r="AW98" s="77">
        <f>'04 - RAD 305.4'!J34</f>
        <v>0</v>
      </c>
      <c r="AX98" s="77">
        <f>'04 - RAD 305.4'!J35</f>
        <v>0</v>
      </c>
      <c r="AY98" s="77">
        <f>'04 - RAD 305.4'!J36</f>
        <v>0</v>
      </c>
      <c r="AZ98" s="77">
        <f>'04 - RAD 305.4'!F33</f>
        <v>0</v>
      </c>
      <c r="BA98" s="77">
        <f>'04 - RAD 305.4'!F34</f>
        <v>0</v>
      </c>
      <c r="BB98" s="77">
        <f>'04 - RAD 305.4'!F35</f>
        <v>0</v>
      </c>
      <c r="BC98" s="77">
        <f>'04 - RAD 305.4'!F36</f>
        <v>0</v>
      </c>
      <c r="BD98" s="79">
        <f>'04 - RAD 305.4'!F37</f>
        <v>0</v>
      </c>
      <c r="BT98" s="80" t="s">
        <v>403</v>
      </c>
      <c r="BV98" s="80" t="s">
        <v>397</v>
      </c>
      <c r="BW98" s="80" t="s">
        <v>414</v>
      </c>
      <c r="BX98" s="80" t="s">
        <v>326</v>
      </c>
      <c r="CL98" s="80" t="s">
        <v>323</v>
      </c>
      <c r="CM98" s="80" t="s">
        <v>405</v>
      </c>
    </row>
    <row r="99" spans="1:91" s="6" customFormat="1" ht="16.5" customHeight="1">
      <c r="A99" s="71" t="s">
        <v>399</v>
      </c>
      <c r="B99" s="72"/>
      <c r="C99" s="73"/>
      <c r="D99" s="263" t="s">
        <v>415</v>
      </c>
      <c r="E99" s="263"/>
      <c r="F99" s="263"/>
      <c r="G99" s="263"/>
      <c r="H99" s="263"/>
      <c r="I99" s="74"/>
      <c r="J99" s="263" t="s">
        <v>416</v>
      </c>
      <c r="K99" s="263"/>
      <c r="L99" s="263"/>
      <c r="M99" s="263"/>
      <c r="N99" s="263"/>
      <c r="O99" s="263"/>
      <c r="P99" s="263"/>
      <c r="Q99" s="263"/>
      <c r="R99" s="263"/>
      <c r="S99" s="263"/>
      <c r="T99" s="263"/>
      <c r="U99" s="263"/>
      <c r="V99" s="263"/>
      <c r="W99" s="263"/>
      <c r="X99" s="263"/>
      <c r="Y99" s="263"/>
      <c r="Z99" s="263"/>
      <c r="AA99" s="263"/>
      <c r="AB99" s="263"/>
      <c r="AC99" s="263"/>
      <c r="AD99" s="263"/>
      <c r="AE99" s="263"/>
      <c r="AF99" s="263"/>
      <c r="AG99" s="264">
        <f>'05 - RAD 305.5'!J30</f>
        <v>0</v>
      </c>
      <c r="AH99" s="265"/>
      <c r="AI99" s="265"/>
      <c r="AJ99" s="265"/>
      <c r="AK99" s="265"/>
      <c r="AL99" s="265"/>
      <c r="AM99" s="265"/>
      <c r="AN99" s="264">
        <f t="shared" si="0"/>
        <v>0</v>
      </c>
      <c r="AO99" s="265"/>
      <c r="AP99" s="265"/>
      <c r="AQ99" s="75" t="s">
        <v>402</v>
      </c>
      <c r="AR99" s="72"/>
      <c r="AS99" s="76">
        <v>0</v>
      </c>
      <c r="AT99" s="77">
        <f t="shared" si="1"/>
        <v>0</v>
      </c>
      <c r="AU99" s="78">
        <f>'05 - RAD 305.5'!P123</f>
        <v>0</v>
      </c>
      <c r="AV99" s="77">
        <f>'05 - RAD 305.5'!J33</f>
        <v>0</v>
      </c>
      <c r="AW99" s="77">
        <f>'05 - RAD 305.5'!J34</f>
        <v>0</v>
      </c>
      <c r="AX99" s="77">
        <f>'05 - RAD 305.5'!J35</f>
        <v>0</v>
      </c>
      <c r="AY99" s="77">
        <f>'05 - RAD 305.5'!J36</f>
        <v>0</v>
      </c>
      <c r="AZ99" s="77">
        <f>'05 - RAD 305.5'!F33</f>
        <v>0</v>
      </c>
      <c r="BA99" s="77">
        <f>'05 - RAD 305.5'!F34</f>
        <v>0</v>
      </c>
      <c r="BB99" s="77">
        <f>'05 - RAD 305.5'!F35</f>
        <v>0</v>
      </c>
      <c r="BC99" s="77">
        <f>'05 - RAD 305.5'!F36</f>
        <v>0</v>
      </c>
      <c r="BD99" s="79">
        <f>'05 - RAD 305.5'!F37</f>
        <v>0</v>
      </c>
      <c r="BT99" s="80" t="s">
        <v>403</v>
      </c>
      <c r="BV99" s="80" t="s">
        <v>397</v>
      </c>
      <c r="BW99" s="80" t="s">
        <v>417</v>
      </c>
      <c r="BX99" s="80" t="s">
        <v>326</v>
      </c>
      <c r="CL99" s="80" t="s">
        <v>323</v>
      </c>
      <c r="CM99" s="80" t="s">
        <v>405</v>
      </c>
    </row>
    <row r="100" spans="1:91" s="6" customFormat="1" ht="16.5" customHeight="1">
      <c r="A100" s="71" t="s">
        <v>399</v>
      </c>
      <c r="B100" s="72"/>
      <c r="C100" s="73"/>
      <c r="D100" s="263" t="s">
        <v>418</v>
      </c>
      <c r="E100" s="263"/>
      <c r="F100" s="263"/>
      <c r="G100" s="263"/>
      <c r="H100" s="263"/>
      <c r="I100" s="74"/>
      <c r="J100" s="263" t="s">
        <v>419</v>
      </c>
      <c r="K100" s="263"/>
      <c r="L100" s="263"/>
      <c r="M100" s="263"/>
      <c r="N100" s="263"/>
      <c r="O100" s="263"/>
      <c r="P100" s="263"/>
      <c r="Q100" s="263"/>
      <c r="R100" s="263"/>
      <c r="S100" s="263"/>
      <c r="T100" s="263"/>
      <c r="U100" s="263"/>
      <c r="V100" s="263"/>
      <c r="W100" s="263"/>
      <c r="X100" s="263"/>
      <c r="Y100" s="263"/>
      <c r="Z100" s="263"/>
      <c r="AA100" s="263"/>
      <c r="AB100" s="263"/>
      <c r="AC100" s="263"/>
      <c r="AD100" s="263"/>
      <c r="AE100" s="263"/>
      <c r="AF100" s="263"/>
      <c r="AG100" s="264">
        <f>'06 - RAD 305.6'!J30</f>
        <v>0</v>
      </c>
      <c r="AH100" s="265"/>
      <c r="AI100" s="265"/>
      <c r="AJ100" s="265"/>
      <c r="AK100" s="265"/>
      <c r="AL100" s="265"/>
      <c r="AM100" s="265"/>
      <c r="AN100" s="264">
        <f t="shared" si="0"/>
        <v>0</v>
      </c>
      <c r="AO100" s="265"/>
      <c r="AP100" s="265"/>
      <c r="AQ100" s="75" t="s">
        <v>402</v>
      </c>
      <c r="AR100" s="72"/>
      <c r="AS100" s="81">
        <v>0</v>
      </c>
      <c r="AT100" s="82">
        <f t="shared" si="1"/>
        <v>0</v>
      </c>
      <c r="AU100" s="83">
        <f>'06 - RAD 305.6'!P123</f>
        <v>0</v>
      </c>
      <c r="AV100" s="82">
        <f>'06 - RAD 305.6'!J33</f>
        <v>0</v>
      </c>
      <c r="AW100" s="82">
        <f>'06 - RAD 305.6'!J34</f>
        <v>0</v>
      </c>
      <c r="AX100" s="82">
        <f>'06 - RAD 305.6'!J35</f>
        <v>0</v>
      </c>
      <c r="AY100" s="82">
        <f>'06 - RAD 305.6'!J36</f>
        <v>0</v>
      </c>
      <c r="AZ100" s="82">
        <f>'06 - RAD 305.6'!F33</f>
        <v>0</v>
      </c>
      <c r="BA100" s="82">
        <f>'06 - RAD 305.6'!F34</f>
        <v>0</v>
      </c>
      <c r="BB100" s="82">
        <f>'06 - RAD 305.6'!F35</f>
        <v>0</v>
      </c>
      <c r="BC100" s="82">
        <f>'06 - RAD 305.6'!F36</f>
        <v>0</v>
      </c>
      <c r="BD100" s="84">
        <f>'06 - RAD 305.6'!F37</f>
        <v>0</v>
      </c>
      <c r="BT100" s="80" t="s">
        <v>403</v>
      </c>
      <c r="BV100" s="80" t="s">
        <v>397</v>
      </c>
      <c r="BW100" s="80" t="s">
        <v>420</v>
      </c>
      <c r="BX100" s="80" t="s">
        <v>326</v>
      </c>
      <c r="CL100" s="80" t="s">
        <v>323</v>
      </c>
      <c r="CM100" s="80" t="s">
        <v>405</v>
      </c>
    </row>
    <row r="101" spans="1:91" s="1" customFormat="1" ht="30" customHeight="1">
      <c r="B101" s="30"/>
      <c r="AR101" s="30"/>
    </row>
    <row r="102" spans="1:91" s="1" customFormat="1" ht="6.95" customHeight="1">
      <c r="B102" s="42"/>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43"/>
      <c r="AJ102" s="43"/>
      <c r="AK102" s="43"/>
      <c r="AL102" s="43"/>
      <c r="AM102" s="43"/>
      <c r="AN102" s="43"/>
      <c r="AO102" s="43"/>
      <c r="AP102" s="43"/>
      <c r="AQ102" s="43"/>
      <c r="AR102" s="30"/>
    </row>
  </sheetData>
  <mergeCells count="62">
    <mergeCell ref="AR2:BE2"/>
    <mergeCell ref="AK33:AO33"/>
    <mergeCell ref="L33:P33"/>
    <mergeCell ref="W33:AE33"/>
    <mergeCell ref="AK35:AO35"/>
    <mergeCell ref="X35:AB35"/>
    <mergeCell ref="W31:AE31"/>
    <mergeCell ref="AK31:AO31"/>
    <mergeCell ref="AK32:AO32"/>
    <mergeCell ref="L32:P32"/>
    <mergeCell ref="W32:AE32"/>
    <mergeCell ref="BE5:BE34"/>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AN100:AP100"/>
    <mergeCell ref="AG100:AM100"/>
    <mergeCell ref="AN97:AP97"/>
    <mergeCell ref="AN92:AP92"/>
    <mergeCell ref="AN95:AP95"/>
    <mergeCell ref="L85:AO85"/>
    <mergeCell ref="AM87:AN87"/>
    <mergeCell ref="AM89:AP89"/>
    <mergeCell ref="D100:H100"/>
    <mergeCell ref="J100:AF100"/>
    <mergeCell ref="AG94:AM94"/>
    <mergeCell ref="AN94:AP94"/>
    <mergeCell ref="AN98:AP98"/>
    <mergeCell ref="AG98:AM98"/>
    <mergeCell ref="D98:H98"/>
    <mergeCell ref="J98:AF98"/>
    <mergeCell ref="AN99:AP99"/>
    <mergeCell ref="AG99:AM99"/>
    <mergeCell ref="D99:H99"/>
    <mergeCell ref="J99:AF99"/>
    <mergeCell ref="J96:AF96"/>
    <mergeCell ref="D96:H96"/>
    <mergeCell ref="AG96:AM96"/>
    <mergeCell ref="AN96:AP96"/>
    <mergeCell ref="AS89:AT91"/>
    <mergeCell ref="AM90:AP90"/>
    <mergeCell ref="D97:H97"/>
    <mergeCell ref="J97:AF97"/>
    <mergeCell ref="AG97:AM97"/>
    <mergeCell ref="C92:G92"/>
    <mergeCell ref="AG92:AM92"/>
    <mergeCell ref="I92:AF92"/>
    <mergeCell ref="D95:H95"/>
    <mergeCell ref="AG95:AM95"/>
    <mergeCell ref="J95:AF95"/>
  </mergeCells>
  <hyperlinks>
    <hyperlink ref="A95" location="'01 - RAD 305.1'!C2" display="/" xr:uid="{00000000-0004-0000-0000-000000000000}"/>
    <hyperlink ref="A96" location="'02 - RAD 305.2'!C2" display="/" xr:uid="{00000000-0004-0000-0000-000001000000}"/>
    <hyperlink ref="A97" location="'03 - RAD 305.3'!C2" display="/" xr:uid="{00000000-0004-0000-0000-000002000000}"/>
    <hyperlink ref="A98" location="'04 - RAD 305.4'!C2" display="/" xr:uid="{00000000-0004-0000-0000-000003000000}"/>
    <hyperlink ref="A99" location="'05 - RAD 305.5'!C2" display="/" xr:uid="{00000000-0004-0000-0000-000004000000}"/>
    <hyperlink ref="A100" location="'06 - RAD 305.6'!C2" display="/" xr:uid="{00000000-0004-0000-0000-000005000000}"/>
  </hyperlinks>
  <pageMargins left="0.39374999999999999" right="0.39374999999999999" top="0.39374999999999999" bottom="0.39374999999999999" header="0" footer="0"/>
  <pageSetup paperSize="9" scale="74" fitToHeight="100" orientation="portrait" blackAndWhite="1" r:id="rId1"/>
  <headerFooter>
    <oddFooter>&amp;CStrana &amp;P z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M179"/>
  <sheetViews>
    <sheetView showGridLines="0" view="pageBreakPreview" zoomScaleNormal="100" zoomScaleSheetLayoutView="100" workbookViewId="0"/>
  </sheetViews>
  <sheetFormatPr defaultRowHeight="10.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82" t="s">
        <v>327</v>
      </c>
      <c r="M2" s="325"/>
      <c r="N2" s="325"/>
      <c r="O2" s="325"/>
      <c r="P2" s="325"/>
      <c r="Q2" s="325"/>
      <c r="R2" s="325"/>
      <c r="S2" s="325"/>
      <c r="T2" s="325"/>
      <c r="U2" s="325"/>
      <c r="V2" s="325"/>
      <c r="AT2" s="15" t="s">
        <v>404</v>
      </c>
    </row>
    <row r="3" spans="2:46" ht="6.95" customHeight="1">
      <c r="B3" s="16"/>
      <c r="C3" s="17"/>
      <c r="D3" s="17"/>
      <c r="E3" s="17"/>
      <c r="F3" s="17"/>
      <c r="G3" s="17"/>
      <c r="H3" s="17"/>
      <c r="I3" s="17"/>
      <c r="J3" s="17"/>
      <c r="K3" s="17"/>
      <c r="L3" s="18"/>
      <c r="AT3" s="15" t="s">
        <v>405</v>
      </c>
    </row>
    <row r="4" spans="2:46" ht="24.95" customHeight="1">
      <c r="B4" s="18"/>
      <c r="D4" s="19" t="s">
        <v>421</v>
      </c>
      <c r="L4" s="18"/>
      <c r="M4" s="85" t="s">
        <v>332</v>
      </c>
      <c r="AT4" s="15" t="s">
        <v>325</v>
      </c>
    </row>
    <row r="5" spans="2:46" ht="6.95" customHeight="1">
      <c r="B5" s="18"/>
      <c r="L5" s="18"/>
    </row>
    <row r="6" spans="2:46" ht="12" customHeight="1">
      <c r="B6" s="18"/>
      <c r="D6" s="25" t="s">
        <v>338</v>
      </c>
      <c r="L6" s="18"/>
    </row>
    <row r="7" spans="2:46" ht="16.5" customHeight="1">
      <c r="B7" s="18"/>
      <c r="E7" s="296" t="str">
        <f>'Rekapitulace stavby'!K6</f>
        <v>SHZ</v>
      </c>
      <c r="F7" s="297"/>
      <c r="G7" s="297"/>
      <c r="H7" s="297"/>
      <c r="L7" s="18"/>
    </row>
    <row r="8" spans="2:46" s="1" customFormat="1" ht="12" customHeight="1">
      <c r="B8" s="30"/>
      <c r="D8" s="25" t="s">
        <v>422</v>
      </c>
      <c r="L8" s="30"/>
    </row>
    <row r="9" spans="2:46" s="1" customFormat="1" ht="16.5" customHeight="1">
      <c r="B9" s="30"/>
      <c r="E9" s="276" t="s">
        <v>423</v>
      </c>
      <c r="F9" s="295"/>
      <c r="G9" s="295"/>
      <c r="H9" s="295"/>
      <c r="L9" s="30"/>
    </row>
    <row r="10" spans="2:46" s="1" customFormat="1">
      <c r="B10" s="30"/>
      <c r="L10" s="30"/>
    </row>
    <row r="11" spans="2:46" s="1" customFormat="1" ht="12" customHeight="1">
      <c r="B11" s="30"/>
      <c r="D11" s="25" t="s">
        <v>340</v>
      </c>
      <c r="F11" s="23" t="s">
        <v>323</v>
      </c>
      <c r="I11" s="25" t="s">
        <v>341</v>
      </c>
      <c r="J11" s="23" t="s">
        <v>323</v>
      </c>
      <c r="L11" s="30"/>
    </row>
    <row r="12" spans="2:46" s="1" customFormat="1" ht="12" customHeight="1">
      <c r="B12" s="30"/>
      <c r="D12" s="25" t="s">
        <v>342</v>
      </c>
      <c r="F12" s="23" t="s">
        <v>343</v>
      </c>
      <c r="I12" s="25" t="s">
        <v>344</v>
      </c>
      <c r="J12" s="50" t="str">
        <f>'Rekapitulace stavby'!AN8</f>
        <v>22. 1. 2024</v>
      </c>
      <c r="L12" s="30"/>
    </row>
    <row r="13" spans="2:46" s="1" customFormat="1" ht="10.9" customHeight="1">
      <c r="B13" s="30"/>
      <c r="L13" s="30"/>
    </row>
    <row r="14" spans="2:46" s="1" customFormat="1" ht="12" customHeight="1">
      <c r="B14" s="30"/>
      <c r="D14" s="25" t="s">
        <v>346</v>
      </c>
      <c r="I14" s="25" t="s">
        <v>347</v>
      </c>
      <c r="J14" s="23" t="str">
        <f>IF('Rekapitulace stavby'!AN10="","",'Rekapitulace stavby'!AN10)</f>
        <v/>
      </c>
      <c r="L14" s="30"/>
    </row>
    <row r="15" spans="2:46" s="1" customFormat="1" ht="18" customHeight="1">
      <c r="B15" s="30"/>
      <c r="E15" s="23" t="str">
        <f>IF('Rekapitulace stavby'!E11="","",'Rekapitulace stavby'!E11)</f>
        <v xml:space="preserve"> </v>
      </c>
      <c r="I15" s="25" t="s">
        <v>348</v>
      </c>
      <c r="J15" s="23" t="str">
        <f>IF('Rekapitulace stavby'!AN11="","",'Rekapitulace stavby'!AN11)</f>
        <v/>
      </c>
      <c r="L15" s="30"/>
    </row>
    <row r="16" spans="2:46" s="1" customFormat="1" ht="6.95" customHeight="1">
      <c r="B16" s="30"/>
      <c r="L16" s="30"/>
    </row>
    <row r="17" spans="2:12" s="1" customFormat="1" ht="12" customHeight="1">
      <c r="B17" s="30"/>
      <c r="D17" s="25" t="s">
        <v>349</v>
      </c>
      <c r="I17" s="25" t="s">
        <v>347</v>
      </c>
      <c r="J17" s="26" t="str">
        <f>'Rekapitulace stavby'!AN13</f>
        <v>Vyplň údaj</v>
      </c>
      <c r="L17" s="30"/>
    </row>
    <row r="18" spans="2:12" s="1" customFormat="1" ht="18" customHeight="1">
      <c r="B18" s="30"/>
      <c r="E18" s="298" t="str">
        <f>'Rekapitulace stavby'!E14</f>
        <v>Vyplň údaj</v>
      </c>
      <c r="F18" s="290"/>
      <c r="G18" s="290"/>
      <c r="H18" s="290"/>
      <c r="I18" s="25" t="s">
        <v>348</v>
      </c>
      <c r="J18" s="26" t="str">
        <f>'Rekapitulace stavby'!AN14</f>
        <v>Vyplň údaj</v>
      </c>
      <c r="L18" s="30"/>
    </row>
    <row r="19" spans="2:12" s="1" customFormat="1" ht="6.95" customHeight="1">
      <c r="B19" s="30"/>
      <c r="L19" s="30"/>
    </row>
    <row r="20" spans="2:12" s="1" customFormat="1" ht="12" customHeight="1">
      <c r="B20" s="30"/>
      <c r="D20" s="25" t="s">
        <v>351</v>
      </c>
      <c r="I20" s="25" t="s">
        <v>347</v>
      </c>
      <c r="J20" s="23" t="str">
        <f>IF('Rekapitulace stavby'!AN16="","",'Rekapitulace stavby'!AN16)</f>
        <v/>
      </c>
      <c r="L20" s="30"/>
    </row>
    <row r="21" spans="2:12" s="1" customFormat="1" ht="18" customHeight="1">
      <c r="B21" s="30"/>
      <c r="E21" s="23" t="str">
        <f>IF('Rekapitulace stavby'!E17="","",'Rekapitulace stavby'!E17)</f>
        <v xml:space="preserve"> </v>
      </c>
      <c r="I21" s="25" t="s">
        <v>348</v>
      </c>
      <c r="J21" s="23" t="str">
        <f>IF('Rekapitulace stavby'!AN17="","",'Rekapitulace stavby'!AN17)</f>
        <v/>
      </c>
      <c r="L21" s="30"/>
    </row>
    <row r="22" spans="2:12" s="1" customFormat="1" ht="6.95" customHeight="1">
      <c r="B22" s="30"/>
      <c r="L22" s="30"/>
    </row>
    <row r="23" spans="2:12" s="1" customFormat="1" ht="12" customHeight="1">
      <c r="B23" s="30"/>
      <c r="D23" s="25" t="s">
        <v>353</v>
      </c>
      <c r="I23" s="25" t="s">
        <v>347</v>
      </c>
      <c r="J23" s="23" t="str">
        <f>IF('Rekapitulace stavby'!AN19="","",'Rekapitulace stavby'!AN19)</f>
        <v/>
      </c>
      <c r="L23" s="30"/>
    </row>
    <row r="24" spans="2:12" s="1" customFormat="1" ht="18" customHeight="1">
      <c r="B24" s="30"/>
      <c r="E24" s="23" t="str">
        <f>IF('Rekapitulace stavby'!E20="","",'Rekapitulace stavby'!E20)</f>
        <v xml:space="preserve"> </v>
      </c>
      <c r="I24" s="25" t="s">
        <v>348</v>
      </c>
      <c r="J24" s="23" t="str">
        <f>IF('Rekapitulace stavby'!AN20="","",'Rekapitulace stavby'!AN20)</f>
        <v/>
      </c>
      <c r="L24" s="30"/>
    </row>
    <row r="25" spans="2:12" s="1" customFormat="1" ht="6.95" customHeight="1">
      <c r="B25" s="30"/>
      <c r="L25" s="30"/>
    </row>
    <row r="26" spans="2:12" s="1" customFormat="1" ht="12" customHeight="1">
      <c r="B26" s="30"/>
      <c r="D26" s="25" t="s">
        <v>354</v>
      </c>
      <c r="L26" s="30"/>
    </row>
    <row r="27" spans="2:12" s="7" customFormat="1" ht="16.5" customHeight="1">
      <c r="B27" s="86"/>
      <c r="E27" s="294" t="s">
        <v>323</v>
      </c>
      <c r="F27" s="294"/>
      <c r="G27" s="294"/>
      <c r="H27" s="294"/>
      <c r="L27" s="86"/>
    </row>
    <row r="28" spans="2:12" s="1" customFormat="1" ht="6.95" customHeight="1">
      <c r="B28" s="30"/>
      <c r="L28" s="30"/>
    </row>
    <row r="29" spans="2:12" s="1" customFormat="1" ht="6.95" customHeight="1">
      <c r="B29" s="30"/>
      <c r="D29" s="51"/>
      <c r="E29" s="51"/>
      <c r="F29" s="51"/>
      <c r="G29" s="51"/>
      <c r="H29" s="51"/>
      <c r="I29" s="51"/>
      <c r="J29" s="51"/>
      <c r="K29" s="51"/>
      <c r="L29" s="30"/>
    </row>
    <row r="30" spans="2:12" s="1" customFormat="1" ht="25.35" customHeight="1">
      <c r="B30" s="30"/>
      <c r="D30" s="87" t="s">
        <v>355</v>
      </c>
      <c r="J30" s="63">
        <f>ROUND(J123, 2)</f>
        <v>0</v>
      </c>
      <c r="L30" s="30"/>
    </row>
    <row r="31" spans="2:12" s="1" customFormat="1" ht="6.95" customHeight="1">
      <c r="B31" s="30"/>
      <c r="D31" s="51"/>
      <c r="E31" s="51"/>
      <c r="F31" s="51"/>
      <c r="G31" s="51"/>
      <c r="H31" s="51"/>
      <c r="I31" s="51"/>
      <c r="J31" s="51"/>
      <c r="K31" s="51"/>
      <c r="L31" s="30"/>
    </row>
    <row r="32" spans="2:12" s="1" customFormat="1" ht="14.45" customHeight="1">
      <c r="B32" s="30"/>
      <c r="F32" s="33" t="s">
        <v>357</v>
      </c>
      <c r="I32" s="33" t="s">
        <v>356</v>
      </c>
      <c r="J32" s="33" t="s">
        <v>358</v>
      </c>
      <c r="L32" s="30"/>
    </row>
    <row r="33" spans="2:12" s="1" customFormat="1" ht="14.45" customHeight="1">
      <c r="B33" s="30"/>
      <c r="D33" s="88" t="s">
        <v>359</v>
      </c>
      <c r="E33" s="25" t="s">
        <v>360</v>
      </c>
      <c r="F33" s="89">
        <f>ROUND((ROUND((SUM(BE123:BE167)),  2) + SUM(BE169:BE178)), 2)</f>
        <v>0</v>
      </c>
      <c r="I33" s="90">
        <v>0.21</v>
      </c>
      <c r="J33" s="89">
        <f>ROUND((ROUND(((SUM(BE123:BE167))*I33),  2) + (SUM(BE169:BE178)*I33)), 2)</f>
        <v>0</v>
      </c>
      <c r="L33" s="30"/>
    </row>
    <row r="34" spans="2:12" s="1" customFormat="1" ht="14.45" customHeight="1">
      <c r="B34" s="30"/>
      <c r="E34" s="25" t="s">
        <v>361</v>
      </c>
      <c r="F34" s="89">
        <f>ROUND((ROUND((SUM(BF123:BF167)),  2) + SUM(BF169:BF178)), 2)</f>
        <v>0</v>
      </c>
      <c r="I34" s="90">
        <v>0.12</v>
      </c>
      <c r="J34" s="89">
        <f>ROUND((ROUND(((SUM(BF123:BF167))*I34),  2) + (SUM(BF169:BF178)*I34)), 2)</f>
        <v>0</v>
      </c>
      <c r="L34" s="30"/>
    </row>
    <row r="35" spans="2:12" s="1" customFormat="1" ht="14.45" hidden="1" customHeight="1">
      <c r="B35" s="30"/>
      <c r="E35" s="25" t="s">
        <v>362</v>
      </c>
      <c r="F35" s="89">
        <f>ROUND((ROUND((SUM(BG123:BG167)),  2) + SUM(BG169:BG178)), 2)</f>
        <v>0</v>
      </c>
      <c r="I35" s="90">
        <v>0.21</v>
      </c>
      <c r="J35" s="89">
        <f>0</f>
        <v>0</v>
      </c>
      <c r="L35" s="30"/>
    </row>
    <row r="36" spans="2:12" s="1" customFormat="1" ht="14.45" hidden="1" customHeight="1">
      <c r="B36" s="30"/>
      <c r="E36" s="25" t="s">
        <v>363</v>
      </c>
      <c r="F36" s="89">
        <f>ROUND((ROUND((SUM(BH123:BH167)),  2) + SUM(BH169:BH178)), 2)</f>
        <v>0</v>
      </c>
      <c r="I36" s="90">
        <v>0.12</v>
      </c>
      <c r="J36" s="89">
        <f>0</f>
        <v>0</v>
      </c>
      <c r="L36" s="30"/>
    </row>
    <row r="37" spans="2:12" s="1" customFormat="1" ht="14.45" hidden="1" customHeight="1">
      <c r="B37" s="30"/>
      <c r="E37" s="25" t="s">
        <v>364</v>
      </c>
      <c r="F37" s="89">
        <f>ROUND((ROUND((SUM(BI123:BI167)),  2) + SUM(BI169:BI178)), 2)</f>
        <v>0</v>
      </c>
      <c r="I37" s="90">
        <v>0</v>
      </c>
      <c r="J37" s="89">
        <f>0</f>
        <v>0</v>
      </c>
      <c r="L37" s="30"/>
    </row>
    <row r="38" spans="2:12" s="1" customFormat="1" ht="6.95" customHeight="1">
      <c r="B38" s="30"/>
      <c r="L38" s="30"/>
    </row>
    <row r="39" spans="2:12" s="1" customFormat="1" ht="25.35" customHeight="1">
      <c r="B39" s="30"/>
      <c r="C39" s="91"/>
      <c r="D39" s="92" t="s">
        <v>365</v>
      </c>
      <c r="E39" s="54"/>
      <c r="F39" s="54"/>
      <c r="G39" s="93" t="s">
        <v>366</v>
      </c>
      <c r="H39" s="94" t="s">
        <v>367</v>
      </c>
      <c r="I39" s="54"/>
      <c r="J39" s="95">
        <f>SUM(J30:J37)</f>
        <v>0</v>
      </c>
      <c r="K39" s="96"/>
      <c r="L39" s="30"/>
    </row>
    <row r="40" spans="2:12" s="1" customFormat="1" ht="14.45" customHeight="1">
      <c r="B40" s="30"/>
      <c r="L40" s="30"/>
    </row>
    <row r="41" spans="2:12" ht="14.45" customHeight="1">
      <c r="B41" s="18"/>
      <c r="L41" s="18"/>
    </row>
    <row r="42" spans="2:12" ht="14.45" customHeight="1">
      <c r="B42" s="18"/>
      <c r="L42" s="18"/>
    </row>
    <row r="43" spans="2:12" ht="14.45" customHeight="1">
      <c r="B43" s="18"/>
      <c r="L43" s="18"/>
    </row>
    <row r="44" spans="2:12" ht="14.45" customHeight="1">
      <c r="B44" s="18"/>
      <c r="L44" s="18"/>
    </row>
    <row r="45" spans="2:12" ht="14.45" customHeight="1">
      <c r="B45" s="18"/>
      <c r="L45" s="18"/>
    </row>
    <row r="46" spans="2:12" ht="14.45" customHeight="1">
      <c r="B46" s="18"/>
      <c r="L46" s="18"/>
    </row>
    <row r="47" spans="2:12" ht="14.45" customHeight="1">
      <c r="B47" s="18"/>
      <c r="L47" s="18"/>
    </row>
    <row r="48" spans="2:12" ht="14.45" customHeight="1">
      <c r="B48" s="18"/>
      <c r="L48" s="18"/>
    </row>
    <row r="49" spans="2:12" ht="14.45" customHeight="1">
      <c r="B49" s="18"/>
      <c r="L49" s="18"/>
    </row>
    <row r="50" spans="2:12" s="1" customFormat="1" ht="14.45" customHeight="1">
      <c r="B50" s="30"/>
      <c r="D50" s="39" t="s">
        <v>368</v>
      </c>
      <c r="E50" s="40"/>
      <c r="F50" s="40"/>
      <c r="G50" s="39" t="s">
        <v>369</v>
      </c>
      <c r="H50" s="40"/>
      <c r="I50" s="40"/>
      <c r="J50" s="40"/>
      <c r="K50" s="40"/>
      <c r="L50" s="30"/>
    </row>
    <row r="51" spans="2:12">
      <c r="B51" s="18"/>
      <c r="L51" s="18"/>
    </row>
    <row r="52" spans="2:12">
      <c r="B52" s="18"/>
      <c r="L52" s="18"/>
    </row>
    <row r="53" spans="2:12">
      <c r="B53" s="18"/>
      <c r="L53" s="18"/>
    </row>
    <row r="54" spans="2:12">
      <c r="B54" s="18"/>
      <c r="L54" s="18"/>
    </row>
    <row r="55" spans="2:12">
      <c r="B55" s="18"/>
      <c r="L55" s="18"/>
    </row>
    <row r="56" spans="2:12">
      <c r="B56" s="18"/>
      <c r="L56" s="18"/>
    </row>
    <row r="57" spans="2:12">
      <c r="B57" s="18"/>
      <c r="L57" s="18"/>
    </row>
    <row r="58" spans="2:12">
      <c r="B58" s="18"/>
      <c r="L58" s="18"/>
    </row>
    <row r="59" spans="2:12">
      <c r="B59" s="18"/>
      <c r="L59" s="18"/>
    </row>
    <row r="60" spans="2:12">
      <c r="B60" s="18"/>
      <c r="L60" s="18"/>
    </row>
    <row r="61" spans="2:12" s="1" customFormat="1" ht="13.15">
      <c r="B61" s="30"/>
      <c r="D61" s="41" t="s">
        <v>370</v>
      </c>
      <c r="E61" s="32"/>
      <c r="F61" s="97" t="s">
        <v>371</v>
      </c>
      <c r="G61" s="41" t="s">
        <v>370</v>
      </c>
      <c r="H61" s="32"/>
      <c r="I61" s="32"/>
      <c r="J61" s="98" t="s">
        <v>371</v>
      </c>
      <c r="K61" s="32"/>
      <c r="L61" s="30"/>
    </row>
    <row r="62" spans="2:12">
      <c r="B62" s="18"/>
      <c r="L62" s="18"/>
    </row>
    <row r="63" spans="2:12">
      <c r="B63" s="18"/>
      <c r="L63" s="18"/>
    </row>
    <row r="64" spans="2:12">
      <c r="B64" s="18"/>
      <c r="L64" s="18"/>
    </row>
    <row r="65" spans="2:12" s="1" customFormat="1" ht="13.15">
      <c r="B65" s="30"/>
      <c r="D65" s="39" t="s">
        <v>372</v>
      </c>
      <c r="E65" s="40"/>
      <c r="F65" s="40"/>
      <c r="G65" s="39" t="s">
        <v>373</v>
      </c>
      <c r="H65" s="40"/>
      <c r="I65" s="40"/>
      <c r="J65" s="40"/>
      <c r="K65" s="40"/>
      <c r="L65" s="30"/>
    </row>
    <row r="66" spans="2:12">
      <c r="B66" s="18"/>
      <c r="L66" s="18"/>
    </row>
    <row r="67" spans="2:12">
      <c r="B67" s="18"/>
      <c r="L67" s="18"/>
    </row>
    <row r="68" spans="2:12">
      <c r="B68" s="18"/>
      <c r="L68" s="18"/>
    </row>
    <row r="69" spans="2:12">
      <c r="B69" s="18"/>
      <c r="L69" s="18"/>
    </row>
    <row r="70" spans="2:12">
      <c r="B70" s="18"/>
      <c r="L70" s="18"/>
    </row>
    <row r="71" spans="2:12">
      <c r="B71" s="18"/>
      <c r="L71" s="18"/>
    </row>
    <row r="72" spans="2:12">
      <c r="B72" s="18"/>
      <c r="L72" s="18"/>
    </row>
    <row r="73" spans="2:12">
      <c r="B73" s="18"/>
      <c r="L73" s="18"/>
    </row>
    <row r="74" spans="2:12">
      <c r="B74" s="18"/>
      <c r="L74" s="18"/>
    </row>
    <row r="75" spans="2:12">
      <c r="B75" s="18"/>
      <c r="L75" s="18"/>
    </row>
    <row r="76" spans="2:12" s="1" customFormat="1" ht="13.15">
      <c r="B76" s="30"/>
      <c r="D76" s="41" t="s">
        <v>370</v>
      </c>
      <c r="E76" s="32"/>
      <c r="F76" s="97" t="s">
        <v>371</v>
      </c>
      <c r="G76" s="41" t="s">
        <v>370</v>
      </c>
      <c r="H76" s="32"/>
      <c r="I76" s="32"/>
      <c r="J76" s="98" t="s">
        <v>371</v>
      </c>
      <c r="K76" s="32"/>
      <c r="L76" s="30"/>
    </row>
    <row r="77" spans="2:12" s="1" customFormat="1" ht="14.45" customHeight="1">
      <c r="B77" s="42"/>
      <c r="C77" s="43"/>
      <c r="D77" s="43"/>
      <c r="E77" s="43"/>
      <c r="F77" s="43"/>
      <c r="G77" s="43"/>
      <c r="H77" s="43"/>
      <c r="I77" s="43"/>
      <c r="J77" s="43"/>
      <c r="K77" s="43"/>
      <c r="L77" s="30"/>
    </row>
    <row r="81" spans="2:47" s="1" customFormat="1" ht="6.95" hidden="1" customHeight="1">
      <c r="B81" s="44"/>
      <c r="C81" s="45"/>
      <c r="D81" s="45"/>
      <c r="E81" s="45"/>
      <c r="F81" s="45"/>
      <c r="G81" s="45"/>
      <c r="H81" s="45"/>
      <c r="I81" s="45"/>
      <c r="J81" s="45"/>
      <c r="K81" s="45"/>
      <c r="L81" s="30"/>
    </row>
    <row r="82" spans="2:47" s="1" customFormat="1" ht="24.95" hidden="1" customHeight="1">
      <c r="B82" s="30"/>
      <c r="C82" s="19" t="s">
        <v>424</v>
      </c>
      <c r="L82" s="30"/>
    </row>
    <row r="83" spans="2:47" s="1" customFormat="1" ht="6.95" hidden="1" customHeight="1">
      <c r="B83" s="30"/>
      <c r="L83" s="30"/>
    </row>
    <row r="84" spans="2:47" s="1" customFormat="1" ht="12" hidden="1" customHeight="1">
      <c r="B84" s="30"/>
      <c r="C84" s="25" t="s">
        <v>338</v>
      </c>
      <c r="L84" s="30"/>
    </row>
    <row r="85" spans="2:47" s="1" customFormat="1" ht="16.5" hidden="1" customHeight="1">
      <c r="B85" s="30"/>
      <c r="E85" s="296" t="str">
        <f>E7</f>
        <v>SHZ</v>
      </c>
      <c r="F85" s="297"/>
      <c r="G85" s="297"/>
      <c r="H85" s="297"/>
      <c r="L85" s="30"/>
    </row>
    <row r="86" spans="2:47" s="1" customFormat="1" ht="12" hidden="1" customHeight="1">
      <c r="B86" s="30"/>
      <c r="C86" s="25" t="s">
        <v>422</v>
      </c>
      <c r="L86" s="30"/>
    </row>
    <row r="87" spans="2:47" s="1" customFormat="1" ht="16.5" hidden="1" customHeight="1">
      <c r="B87" s="30"/>
      <c r="E87" s="276" t="str">
        <f>E9</f>
        <v>01 - RAD 305.1</v>
      </c>
      <c r="F87" s="295"/>
      <c r="G87" s="295"/>
      <c r="H87" s="295"/>
      <c r="L87" s="30"/>
    </row>
    <row r="88" spans="2:47" s="1" customFormat="1" ht="6.95" hidden="1" customHeight="1">
      <c r="B88" s="30"/>
      <c r="L88" s="30"/>
    </row>
    <row r="89" spans="2:47" s="1" customFormat="1" ht="12" hidden="1" customHeight="1">
      <c r="B89" s="30"/>
      <c r="C89" s="25" t="s">
        <v>342</v>
      </c>
      <c r="F89" s="23" t="str">
        <f>F12</f>
        <v xml:space="preserve"> </v>
      </c>
      <c r="I89" s="25" t="s">
        <v>344</v>
      </c>
      <c r="J89" s="50" t="str">
        <f>IF(J12="","",J12)</f>
        <v>22. 1. 2024</v>
      </c>
      <c r="L89" s="30"/>
    </row>
    <row r="90" spans="2:47" s="1" customFormat="1" ht="6.95" hidden="1" customHeight="1">
      <c r="B90" s="30"/>
      <c r="L90" s="30"/>
    </row>
    <row r="91" spans="2:47" s="1" customFormat="1" ht="15.2" hidden="1" customHeight="1">
      <c r="B91" s="30"/>
      <c r="C91" s="25" t="s">
        <v>346</v>
      </c>
      <c r="F91" s="23" t="str">
        <f>E15</f>
        <v xml:space="preserve"> </v>
      </c>
      <c r="I91" s="25" t="s">
        <v>351</v>
      </c>
      <c r="J91" s="28" t="str">
        <f>E21</f>
        <v xml:space="preserve"> </v>
      </c>
      <c r="L91" s="30"/>
    </row>
    <row r="92" spans="2:47" s="1" customFormat="1" ht="15.2" hidden="1" customHeight="1">
      <c r="B92" s="30"/>
      <c r="C92" s="25" t="s">
        <v>349</v>
      </c>
      <c r="F92" s="23" t="str">
        <f>IF(E18="","",E18)</f>
        <v>Vyplň údaj</v>
      </c>
      <c r="I92" s="25" t="s">
        <v>353</v>
      </c>
      <c r="J92" s="28" t="str">
        <f>E24</f>
        <v xml:space="preserve"> </v>
      </c>
      <c r="L92" s="30"/>
    </row>
    <row r="93" spans="2:47" s="1" customFormat="1" ht="10.35" hidden="1" customHeight="1">
      <c r="B93" s="30"/>
      <c r="L93" s="30"/>
    </row>
    <row r="94" spans="2:47" s="1" customFormat="1" ht="29.25" hidden="1" customHeight="1">
      <c r="B94" s="30"/>
      <c r="C94" s="99" t="s">
        <v>425</v>
      </c>
      <c r="D94" s="91"/>
      <c r="E94" s="91"/>
      <c r="F94" s="91"/>
      <c r="G94" s="91"/>
      <c r="H94" s="91"/>
      <c r="I94" s="91"/>
      <c r="J94" s="100" t="s">
        <v>426</v>
      </c>
      <c r="K94" s="91"/>
      <c r="L94" s="30"/>
    </row>
    <row r="95" spans="2:47" s="1" customFormat="1" ht="10.35" hidden="1" customHeight="1">
      <c r="B95" s="30"/>
      <c r="L95" s="30"/>
    </row>
    <row r="96" spans="2:47" s="1" customFormat="1" ht="22.9" hidden="1" customHeight="1">
      <c r="B96" s="30"/>
      <c r="C96" s="101" t="s">
        <v>427</v>
      </c>
      <c r="J96" s="63">
        <f>J123</f>
        <v>0</v>
      </c>
      <c r="L96" s="30"/>
      <c r="AU96" s="15" t="s">
        <v>428</v>
      </c>
    </row>
    <row r="97" spans="2:12" s="8" customFormat="1" ht="24.95" hidden="1" customHeight="1">
      <c r="B97" s="102"/>
      <c r="D97" s="103" t="s">
        <v>429</v>
      </c>
      <c r="E97" s="104"/>
      <c r="F97" s="104"/>
      <c r="G97" s="104"/>
      <c r="H97" s="104"/>
      <c r="I97" s="104"/>
      <c r="J97" s="105">
        <f>J124</f>
        <v>0</v>
      </c>
      <c r="L97" s="102"/>
    </row>
    <row r="98" spans="2:12" s="9" customFormat="1" ht="19.899999999999999" hidden="1" customHeight="1">
      <c r="B98" s="106"/>
      <c r="D98" s="107" t="s">
        <v>430</v>
      </c>
      <c r="E98" s="108"/>
      <c r="F98" s="108"/>
      <c r="G98" s="108"/>
      <c r="H98" s="108"/>
      <c r="I98" s="108"/>
      <c r="J98" s="109">
        <f>J125</f>
        <v>0</v>
      </c>
      <c r="L98" s="106"/>
    </row>
    <row r="99" spans="2:12" s="9" customFormat="1" ht="19.899999999999999" hidden="1" customHeight="1">
      <c r="B99" s="106"/>
      <c r="D99" s="107" t="s">
        <v>431</v>
      </c>
      <c r="E99" s="108"/>
      <c r="F99" s="108"/>
      <c r="G99" s="108"/>
      <c r="H99" s="108"/>
      <c r="I99" s="108"/>
      <c r="J99" s="109">
        <f>J146</f>
        <v>0</v>
      </c>
      <c r="L99" s="106"/>
    </row>
    <row r="100" spans="2:12" s="9" customFormat="1" ht="19.899999999999999" hidden="1" customHeight="1">
      <c r="B100" s="106"/>
      <c r="D100" s="107" t="s">
        <v>432</v>
      </c>
      <c r="E100" s="108"/>
      <c r="F100" s="108"/>
      <c r="G100" s="108"/>
      <c r="H100" s="108"/>
      <c r="I100" s="108"/>
      <c r="J100" s="109">
        <f>J148</f>
        <v>0</v>
      </c>
      <c r="L100" s="106"/>
    </row>
    <row r="101" spans="2:12" s="9" customFormat="1" ht="19.899999999999999" hidden="1" customHeight="1">
      <c r="B101" s="106"/>
      <c r="D101" s="107" t="s">
        <v>433</v>
      </c>
      <c r="E101" s="108"/>
      <c r="F101" s="108"/>
      <c r="G101" s="108"/>
      <c r="H101" s="108"/>
      <c r="I101" s="108"/>
      <c r="J101" s="109">
        <f>J160</f>
        <v>0</v>
      </c>
      <c r="L101" s="106"/>
    </row>
    <row r="102" spans="2:12" s="9" customFormat="1" ht="19.899999999999999" hidden="1" customHeight="1">
      <c r="B102" s="106"/>
      <c r="D102" s="107" t="s">
        <v>434</v>
      </c>
      <c r="E102" s="108"/>
      <c r="F102" s="108"/>
      <c r="G102" s="108"/>
      <c r="H102" s="108"/>
      <c r="I102" s="108"/>
      <c r="J102" s="109">
        <f>J166</f>
        <v>0</v>
      </c>
      <c r="L102" s="106"/>
    </row>
    <row r="103" spans="2:12" s="8" customFormat="1" ht="21.75" hidden="1" customHeight="1">
      <c r="B103" s="102"/>
      <c r="D103" s="110" t="s">
        <v>435</v>
      </c>
      <c r="J103" s="111">
        <f>J168</f>
        <v>0</v>
      </c>
      <c r="L103" s="102"/>
    </row>
    <row r="104" spans="2:12" s="1" customFormat="1" ht="21.75" hidden="1" customHeight="1">
      <c r="B104" s="30"/>
      <c r="L104" s="30"/>
    </row>
    <row r="105" spans="2:12" s="1" customFormat="1" ht="6.95" hidden="1" customHeight="1">
      <c r="B105" s="42"/>
      <c r="C105" s="43"/>
      <c r="D105" s="43"/>
      <c r="E105" s="43"/>
      <c r="F105" s="43"/>
      <c r="G105" s="43"/>
      <c r="H105" s="43"/>
      <c r="I105" s="43"/>
      <c r="J105" s="43"/>
      <c r="K105" s="43"/>
      <c r="L105" s="30"/>
    </row>
    <row r="106" spans="2:12" hidden="1"/>
    <row r="107" spans="2:12" hidden="1"/>
    <row r="108" spans="2:12" hidden="1"/>
    <row r="109" spans="2:12" s="1" customFormat="1" ht="6.95" customHeight="1">
      <c r="B109" s="44"/>
      <c r="C109" s="45"/>
      <c r="D109" s="45"/>
      <c r="E109" s="45"/>
      <c r="F109" s="45"/>
      <c r="G109" s="45"/>
      <c r="H109" s="45"/>
      <c r="I109" s="45"/>
      <c r="J109" s="45"/>
      <c r="K109" s="45"/>
      <c r="L109" s="30"/>
    </row>
    <row r="110" spans="2:12" s="1" customFormat="1" ht="24.95" customHeight="1">
      <c r="B110" s="30"/>
      <c r="C110" s="19" t="s">
        <v>436</v>
      </c>
      <c r="L110" s="30"/>
    </row>
    <row r="111" spans="2:12" s="1" customFormat="1" ht="6.95" customHeight="1">
      <c r="B111" s="30"/>
      <c r="L111" s="30"/>
    </row>
    <row r="112" spans="2:12" s="1" customFormat="1" ht="12" customHeight="1">
      <c r="B112" s="30"/>
      <c r="C112" s="25" t="s">
        <v>338</v>
      </c>
      <c r="L112" s="30"/>
    </row>
    <row r="113" spans="2:65" s="1" customFormat="1" ht="16.5" customHeight="1">
      <c r="B113" s="30"/>
      <c r="E113" s="296" t="str">
        <f>E7</f>
        <v>SHZ</v>
      </c>
      <c r="F113" s="297"/>
      <c r="G113" s="297"/>
      <c r="H113" s="297"/>
      <c r="L113" s="30"/>
    </row>
    <row r="114" spans="2:65" s="1" customFormat="1" ht="12" customHeight="1">
      <c r="B114" s="30"/>
      <c r="C114" s="25" t="s">
        <v>422</v>
      </c>
      <c r="L114" s="30"/>
    </row>
    <row r="115" spans="2:65" s="1" customFormat="1" ht="16.5" customHeight="1">
      <c r="B115" s="30"/>
      <c r="E115" s="276" t="str">
        <f>E9</f>
        <v>01 - RAD 305.1</v>
      </c>
      <c r="F115" s="295"/>
      <c r="G115" s="295"/>
      <c r="H115" s="295"/>
      <c r="L115" s="30"/>
    </row>
    <row r="116" spans="2:65" s="1" customFormat="1" ht="6.95" customHeight="1">
      <c r="B116" s="30"/>
      <c r="L116" s="30"/>
    </row>
    <row r="117" spans="2:65" s="1" customFormat="1" ht="12" customHeight="1">
      <c r="B117" s="30"/>
      <c r="C117" s="25" t="s">
        <v>342</v>
      </c>
      <c r="F117" s="23" t="str">
        <f>F12</f>
        <v xml:space="preserve"> </v>
      </c>
      <c r="I117" s="25" t="s">
        <v>344</v>
      </c>
      <c r="J117" s="50" t="str">
        <f>IF(J12="","",J12)</f>
        <v>22. 1. 2024</v>
      </c>
      <c r="L117" s="30"/>
    </row>
    <row r="118" spans="2:65" s="1" customFormat="1" ht="6.95" customHeight="1">
      <c r="B118" s="30"/>
      <c r="L118" s="30"/>
    </row>
    <row r="119" spans="2:65" s="1" customFormat="1" ht="15.2" customHeight="1">
      <c r="B119" s="30"/>
      <c r="C119" s="25" t="s">
        <v>346</v>
      </c>
      <c r="F119" s="23" t="str">
        <f>E15</f>
        <v xml:space="preserve"> </v>
      </c>
      <c r="I119" s="25" t="s">
        <v>351</v>
      </c>
      <c r="J119" s="28" t="str">
        <f>E21</f>
        <v xml:space="preserve"> </v>
      </c>
      <c r="L119" s="30"/>
    </row>
    <row r="120" spans="2:65" s="1" customFormat="1" ht="15.2" customHeight="1">
      <c r="B120" s="30"/>
      <c r="C120" s="25" t="s">
        <v>349</v>
      </c>
      <c r="F120" s="23" t="str">
        <f>IF(E18="","",E18)</f>
        <v>Vyplň údaj</v>
      </c>
      <c r="I120" s="25" t="s">
        <v>353</v>
      </c>
      <c r="J120" s="28" t="str">
        <f>E24</f>
        <v xml:space="preserve"> </v>
      </c>
      <c r="L120" s="30"/>
    </row>
    <row r="121" spans="2:65" s="1" customFormat="1" ht="10.35" customHeight="1">
      <c r="B121" s="30"/>
      <c r="L121" s="30"/>
    </row>
    <row r="122" spans="2:65" s="10" customFormat="1" ht="29.25" customHeight="1">
      <c r="B122" s="112"/>
      <c r="C122" s="113" t="s">
        <v>437</v>
      </c>
      <c r="D122" s="114" t="s">
        <v>380</v>
      </c>
      <c r="E122" s="114" t="s">
        <v>376</v>
      </c>
      <c r="F122" s="114" t="s">
        <v>377</v>
      </c>
      <c r="G122" s="114" t="s">
        <v>438</v>
      </c>
      <c r="H122" s="114" t="s">
        <v>17</v>
      </c>
      <c r="I122" s="114" t="s">
        <v>439</v>
      </c>
      <c r="J122" s="115" t="s">
        <v>426</v>
      </c>
      <c r="K122" s="116" t="s">
        <v>440</v>
      </c>
      <c r="L122" s="112"/>
      <c r="M122" s="56" t="s">
        <v>323</v>
      </c>
      <c r="N122" s="57" t="s">
        <v>359</v>
      </c>
      <c r="O122" s="57" t="s">
        <v>441</v>
      </c>
      <c r="P122" s="57" t="s">
        <v>442</v>
      </c>
      <c r="Q122" s="57" t="s">
        <v>443</v>
      </c>
      <c r="R122" s="57" t="s">
        <v>444</v>
      </c>
      <c r="S122" s="57" t="s">
        <v>445</v>
      </c>
      <c r="T122" s="58" t="s">
        <v>446</v>
      </c>
    </row>
    <row r="123" spans="2:65" s="1" customFormat="1" ht="22.9" customHeight="1">
      <c r="B123" s="30"/>
      <c r="C123" s="61" t="s">
        <v>447</v>
      </c>
      <c r="J123" s="117">
        <f>BK123</f>
        <v>0</v>
      </c>
      <c r="L123" s="30"/>
      <c r="M123" s="59"/>
      <c r="N123" s="51"/>
      <c r="O123" s="51"/>
      <c r="P123" s="118">
        <f>P124+P168</f>
        <v>0</v>
      </c>
      <c r="Q123" s="51"/>
      <c r="R123" s="118">
        <f>R124+R168</f>
        <v>109.98448189999999</v>
      </c>
      <c r="S123" s="51"/>
      <c r="T123" s="119">
        <f>T124+T168</f>
        <v>13.3193</v>
      </c>
      <c r="AT123" s="15" t="s">
        <v>394</v>
      </c>
      <c r="AU123" s="15" t="s">
        <v>428</v>
      </c>
      <c r="BK123" s="120">
        <f>BK124+BK168</f>
        <v>0</v>
      </c>
    </row>
    <row r="124" spans="2:65" s="11" customFormat="1" ht="25.9" customHeight="1">
      <c r="B124" s="121"/>
      <c r="D124" s="122" t="s">
        <v>394</v>
      </c>
      <c r="E124" s="123" t="s">
        <v>448</v>
      </c>
      <c r="F124" s="123" t="s">
        <v>449</v>
      </c>
      <c r="I124" s="124"/>
      <c r="J124" s="111">
        <f>BK124</f>
        <v>0</v>
      </c>
      <c r="L124" s="121"/>
      <c r="M124" s="125"/>
      <c r="P124" s="126">
        <f>P125+P146+P148+P160+P166</f>
        <v>0</v>
      </c>
      <c r="R124" s="126">
        <f>R125+R146+R148+R160+R166</f>
        <v>109.98448189999999</v>
      </c>
      <c r="T124" s="127">
        <f>T125+T146+T148+T160+T166</f>
        <v>13.3193</v>
      </c>
      <c r="AR124" s="122" t="s">
        <v>403</v>
      </c>
      <c r="AT124" s="128" t="s">
        <v>394</v>
      </c>
      <c r="AU124" s="128" t="s">
        <v>395</v>
      </c>
      <c r="AY124" s="122" t="s">
        <v>450</v>
      </c>
      <c r="BK124" s="129">
        <f>BK125+BK146+BK148+BK160+BK166</f>
        <v>0</v>
      </c>
    </row>
    <row r="125" spans="2:65" s="11" customFormat="1" ht="22.9" customHeight="1">
      <c r="B125" s="121"/>
      <c r="D125" s="122" t="s">
        <v>394</v>
      </c>
      <c r="E125" s="130" t="s">
        <v>403</v>
      </c>
      <c r="F125" s="130" t="s">
        <v>451</v>
      </c>
      <c r="I125" s="124"/>
      <c r="J125" s="131">
        <f>BK125</f>
        <v>0</v>
      </c>
      <c r="L125" s="121"/>
      <c r="M125" s="125"/>
      <c r="P125" s="126">
        <f>SUM(P126:P145)</f>
        <v>0</v>
      </c>
      <c r="R125" s="126">
        <f>SUM(R126:R145)</f>
        <v>102.3432119</v>
      </c>
      <c r="T125" s="127">
        <f>SUM(T126:T145)</f>
        <v>13.3193</v>
      </c>
      <c r="AR125" s="122" t="s">
        <v>403</v>
      </c>
      <c r="AT125" s="128" t="s">
        <v>394</v>
      </c>
      <c r="AU125" s="128" t="s">
        <v>403</v>
      </c>
      <c r="AY125" s="122" t="s">
        <v>450</v>
      </c>
      <c r="BK125" s="129">
        <f>SUM(BK126:BK145)</f>
        <v>0</v>
      </c>
    </row>
    <row r="126" spans="2:65" s="1" customFormat="1" ht="16.5" customHeight="1">
      <c r="B126" s="132"/>
      <c r="C126" s="133" t="s">
        <v>403</v>
      </c>
      <c r="D126" s="133" t="s">
        <v>452</v>
      </c>
      <c r="E126" s="134" t="s">
        <v>453</v>
      </c>
      <c r="F126" s="135" t="s">
        <v>454</v>
      </c>
      <c r="G126" s="136" t="s">
        <v>455</v>
      </c>
      <c r="H126" s="137">
        <v>57.91</v>
      </c>
      <c r="I126" s="138"/>
      <c r="J126" s="139">
        <f>ROUND(I126*H126,2)</f>
        <v>0</v>
      </c>
      <c r="K126" s="140"/>
      <c r="L126" s="30"/>
      <c r="M126" s="141" t="s">
        <v>323</v>
      </c>
      <c r="N126" s="142" t="s">
        <v>360</v>
      </c>
      <c r="P126" s="143">
        <f>O126*H126</f>
        <v>0</v>
      </c>
      <c r="Q126" s="143">
        <v>9.0000000000000006E-5</v>
      </c>
      <c r="R126" s="143">
        <f>Q126*H126</f>
        <v>5.2119000000000002E-3</v>
      </c>
      <c r="S126" s="143">
        <v>0.23</v>
      </c>
      <c r="T126" s="144">
        <f>S126*H126</f>
        <v>13.3193</v>
      </c>
      <c r="AR126" s="145" t="s">
        <v>456</v>
      </c>
      <c r="AT126" s="145" t="s">
        <v>452</v>
      </c>
      <c r="AU126" s="145" t="s">
        <v>405</v>
      </c>
      <c r="AY126" s="15" t="s">
        <v>450</v>
      </c>
      <c r="BE126" s="146">
        <f>IF(N126="základní",J126,0)</f>
        <v>0</v>
      </c>
      <c r="BF126" s="146">
        <f>IF(N126="snížená",J126,0)</f>
        <v>0</v>
      </c>
      <c r="BG126" s="146">
        <f>IF(N126="zákl. přenesená",J126,0)</f>
        <v>0</v>
      </c>
      <c r="BH126" s="146">
        <f>IF(N126="sníž. přenesená",J126,0)</f>
        <v>0</v>
      </c>
      <c r="BI126" s="146">
        <f>IF(N126="nulová",J126,0)</f>
        <v>0</v>
      </c>
      <c r="BJ126" s="15" t="s">
        <v>403</v>
      </c>
      <c r="BK126" s="146">
        <f>ROUND(I126*H126,2)</f>
        <v>0</v>
      </c>
      <c r="BL126" s="15" t="s">
        <v>456</v>
      </c>
      <c r="BM126" s="145" t="s">
        <v>457</v>
      </c>
    </row>
    <row r="127" spans="2:65" s="12" customFormat="1">
      <c r="B127" s="147"/>
      <c r="D127" s="148" t="s">
        <v>458</v>
      </c>
      <c r="E127" s="149" t="s">
        <v>323</v>
      </c>
      <c r="F127" s="150" t="s">
        <v>459</v>
      </c>
      <c r="H127" s="151">
        <v>57.91</v>
      </c>
      <c r="I127" s="152"/>
      <c r="L127" s="147"/>
      <c r="M127" s="153"/>
      <c r="T127" s="154"/>
      <c r="AT127" s="149" t="s">
        <v>458</v>
      </c>
      <c r="AU127" s="149" t="s">
        <v>405</v>
      </c>
      <c r="AV127" s="12" t="s">
        <v>405</v>
      </c>
      <c r="AW127" s="12" t="s">
        <v>352</v>
      </c>
      <c r="AX127" s="12" t="s">
        <v>395</v>
      </c>
      <c r="AY127" s="149" t="s">
        <v>450</v>
      </c>
    </row>
    <row r="128" spans="2:65" s="13" customFormat="1">
      <c r="B128" s="155"/>
      <c r="D128" s="148" t="s">
        <v>458</v>
      </c>
      <c r="E128" s="156" t="s">
        <v>323</v>
      </c>
      <c r="F128" s="157" t="s">
        <v>460</v>
      </c>
      <c r="H128" s="158">
        <v>57.91</v>
      </c>
      <c r="I128" s="159"/>
      <c r="L128" s="155"/>
      <c r="M128" s="160"/>
      <c r="T128" s="161"/>
      <c r="AT128" s="156" t="s">
        <v>458</v>
      </c>
      <c r="AU128" s="156" t="s">
        <v>405</v>
      </c>
      <c r="AV128" s="13" t="s">
        <v>456</v>
      </c>
      <c r="AW128" s="13" t="s">
        <v>352</v>
      </c>
      <c r="AX128" s="13" t="s">
        <v>403</v>
      </c>
      <c r="AY128" s="156" t="s">
        <v>450</v>
      </c>
    </row>
    <row r="129" spans="2:65" s="1" customFormat="1" ht="24.2" customHeight="1">
      <c r="B129" s="132"/>
      <c r="C129" s="133" t="s">
        <v>405</v>
      </c>
      <c r="D129" s="133" t="s">
        <v>452</v>
      </c>
      <c r="E129" s="134" t="s">
        <v>461</v>
      </c>
      <c r="F129" s="135" t="s">
        <v>462</v>
      </c>
      <c r="G129" s="136" t="s">
        <v>455</v>
      </c>
      <c r="H129" s="137">
        <v>124.4</v>
      </c>
      <c r="I129" s="138"/>
      <c r="J129" s="139">
        <f>ROUND(I129*H129,2)</f>
        <v>0</v>
      </c>
      <c r="K129" s="140"/>
      <c r="L129" s="30"/>
      <c r="M129" s="141" t="s">
        <v>323</v>
      </c>
      <c r="N129" s="142" t="s">
        <v>360</v>
      </c>
      <c r="P129" s="143">
        <f>O129*H129</f>
        <v>0</v>
      </c>
      <c r="Q129" s="143">
        <v>0</v>
      </c>
      <c r="R129" s="143">
        <f>Q129*H129</f>
        <v>0</v>
      </c>
      <c r="S129" s="143">
        <v>0</v>
      </c>
      <c r="T129" s="144">
        <f>S129*H129</f>
        <v>0</v>
      </c>
      <c r="AR129" s="145" t="s">
        <v>456</v>
      </c>
      <c r="AT129" s="145" t="s">
        <v>452</v>
      </c>
      <c r="AU129" s="145" t="s">
        <v>405</v>
      </c>
      <c r="AY129" s="15" t="s">
        <v>450</v>
      </c>
      <c r="BE129" s="146">
        <f>IF(N129="základní",J129,0)</f>
        <v>0</v>
      </c>
      <c r="BF129" s="146">
        <f>IF(N129="snížená",J129,0)</f>
        <v>0</v>
      </c>
      <c r="BG129" s="146">
        <f>IF(N129="zákl. přenesená",J129,0)</f>
        <v>0</v>
      </c>
      <c r="BH129" s="146">
        <f>IF(N129="sníž. přenesená",J129,0)</f>
        <v>0</v>
      </c>
      <c r="BI129" s="146">
        <f>IF(N129="nulová",J129,0)</f>
        <v>0</v>
      </c>
      <c r="BJ129" s="15" t="s">
        <v>403</v>
      </c>
      <c r="BK129" s="146">
        <f>ROUND(I129*H129,2)</f>
        <v>0</v>
      </c>
      <c r="BL129" s="15" t="s">
        <v>456</v>
      </c>
      <c r="BM129" s="145" t="s">
        <v>463</v>
      </c>
    </row>
    <row r="130" spans="2:65" s="1" customFormat="1" ht="37.9" customHeight="1">
      <c r="B130" s="132"/>
      <c r="C130" s="133" t="s">
        <v>464</v>
      </c>
      <c r="D130" s="133" t="s">
        <v>452</v>
      </c>
      <c r="E130" s="134" t="s">
        <v>465</v>
      </c>
      <c r="F130" s="135" t="s">
        <v>466</v>
      </c>
      <c r="G130" s="136" t="s">
        <v>467</v>
      </c>
      <c r="H130" s="137">
        <v>223.92</v>
      </c>
      <c r="I130" s="138"/>
      <c r="J130" s="139">
        <f>ROUND(I130*H130,2)</f>
        <v>0</v>
      </c>
      <c r="K130" s="140"/>
      <c r="L130" s="30"/>
      <c r="M130" s="141" t="s">
        <v>323</v>
      </c>
      <c r="N130" s="142" t="s">
        <v>360</v>
      </c>
      <c r="P130" s="143">
        <f>O130*H130</f>
        <v>0</v>
      </c>
      <c r="Q130" s="143">
        <v>0</v>
      </c>
      <c r="R130" s="143">
        <f>Q130*H130</f>
        <v>0</v>
      </c>
      <c r="S130" s="143">
        <v>0</v>
      </c>
      <c r="T130" s="144">
        <f>S130*H130</f>
        <v>0</v>
      </c>
      <c r="AR130" s="145" t="s">
        <v>456</v>
      </c>
      <c r="AT130" s="145" t="s">
        <v>452</v>
      </c>
      <c r="AU130" s="145" t="s">
        <v>405</v>
      </c>
      <c r="AY130" s="15" t="s">
        <v>450</v>
      </c>
      <c r="BE130" s="146">
        <f>IF(N130="základní",J130,0)</f>
        <v>0</v>
      </c>
      <c r="BF130" s="146">
        <f>IF(N130="snížená",J130,0)</f>
        <v>0</v>
      </c>
      <c r="BG130" s="146">
        <f>IF(N130="zákl. přenesená",J130,0)</f>
        <v>0</v>
      </c>
      <c r="BH130" s="146">
        <f>IF(N130="sníž. přenesená",J130,0)</f>
        <v>0</v>
      </c>
      <c r="BI130" s="146">
        <f>IF(N130="nulová",J130,0)</f>
        <v>0</v>
      </c>
      <c r="BJ130" s="15" t="s">
        <v>403</v>
      </c>
      <c r="BK130" s="146">
        <f>ROUND(I130*H130,2)</f>
        <v>0</v>
      </c>
      <c r="BL130" s="15" t="s">
        <v>456</v>
      </c>
      <c r="BM130" s="145" t="s">
        <v>468</v>
      </c>
    </row>
    <row r="131" spans="2:65" s="12" customFormat="1">
      <c r="B131" s="147"/>
      <c r="D131" s="148" t="s">
        <v>458</v>
      </c>
      <c r="E131" s="149" t="s">
        <v>323</v>
      </c>
      <c r="F131" s="150" t="s">
        <v>469</v>
      </c>
      <c r="H131" s="151">
        <v>223.92</v>
      </c>
      <c r="I131" s="152"/>
      <c r="L131" s="147"/>
      <c r="M131" s="153"/>
      <c r="T131" s="154"/>
      <c r="AT131" s="149" t="s">
        <v>458</v>
      </c>
      <c r="AU131" s="149" t="s">
        <v>405</v>
      </c>
      <c r="AV131" s="12" t="s">
        <v>405</v>
      </c>
      <c r="AW131" s="12" t="s">
        <v>352</v>
      </c>
      <c r="AX131" s="12" t="s">
        <v>395</v>
      </c>
      <c r="AY131" s="149" t="s">
        <v>450</v>
      </c>
    </row>
    <row r="132" spans="2:65" s="13" customFormat="1">
      <c r="B132" s="155"/>
      <c r="D132" s="148" t="s">
        <v>458</v>
      </c>
      <c r="E132" s="156" t="s">
        <v>323</v>
      </c>
      <c r="F132" s="157" t="s">
        <v>460</v>
      </c>
      <c r="H132" s="158">
        <v>223.92</v>
      </c>
      <c r="I132" s="159"/>
      <c r="L132" s="155"/>
      <c r="M132" s="160"/>
      <c r="T132" s="161"/>
      <c r="AT132" s="156" t="s">
        <v>458</v>
      </c>
      <c r="AU132" s="156" t="s">
        <v>405</v>
      </c>
      <c r="AV132" s="13" t="s">
        <v>456</v>
      </c>
      <c r="AW132" s="13" t="s">
        <v>352</v>
      </c>
      <c r="AX132" s="13" t="s">
        <v>403</v>
      </c>
      <c r="AY132" s="156" t="s">
        <v>450</v>
      </c>
    </row>
    <row r="133" spans="2:65" s="1" customFormat="1" ht="24.2" customHeight="1">
      <c r="B133" s="132"/>
      <c r="C133" s="133" t="s">
        <v>456</v>
      </c>
      <c r="D133" s="133" t="s">
        <v>452</v>
      </c>
      <c r="E133" s="134" t="s">
        <v>470</v>
      </c>
      <c r="F133" s="135" t="s">
        <v>471</v>
      </c>
      <c r="G133" s="136" t="s">
        <v>467</v>
      </c>
      <c r="H133" s="137">
        <v>105.319</v>
      </c>
      <c r="I133" s="138"/>
      <c r="J133" s="139">
        <f>ROUND(I133*H133,2)</f>
        <v>0</v>
      </c>
      <c r="K133" s="140"/>
      <c r="L133" s="30"/>
      <c r="M133" s="141" t="s">
        <v>323</v>
      </c>
      <c r="N133" s="142" t="s">
        <v>360</v>
      </c>
      <c r="P133" s="143">
        <f>O133*H133</f>
        <v>0</v>
      </c>
      <c r="Q133" s="143">
        <v>0</v>
      </c>
      <c r="R133" s="143">
        <f>Q133*H133</f>
        <v>0</v>
      </c>
      <c r="S133" s="143">
        <v>0</v>
      </c>
      <c r="T133" s="144">
        <f>S133*H133</f>
        <v>0</v>
      </c>
      <c r="AR133" s="145" t="s">
        <v>456</v>
      </c>
      <c r="AT133" s="145" t="s">
        <v>452</v>
      </c>
      <c r="AU133" s="145" t="s">
        <v>405</v>
      </c>
      <c r="AY133" s="15" t="s">
        <v>450</v>
      </c>
      <c r="BE133" s="146">
        <f>IF(N133="základní",J133,0)</f>
        <v>0</v>
      </c>
      <c r="BF133" s="146">
        <f>IF(N133="snížená",J133,0)</f>
        <v>0</v>
      </c>
      <c r="BG133" s="146">
        <f>IF(N133="zákl. přenesená",J133,0)</f>
        <v>0</v>
      </c>
      <c r="BH133" s="146">
        <f>IF(N133="sníž. přenesená",J133,0)</f>
        <v>0</v>
      </c>
      <c r="BI133" s="146">
        <f>IF(N133="nulová",J133,0)</f>
        <v>0</v>
      </c>
      <c r="BJ133" s="15" t="s">
        <v>403</v>
      </c>
      <c r="BK133" s="146">
        <f>ROUND(I133*H133,2)</f>
        <v>0</v>
      </c>
      <c r="BL133" s="15" t="s">
        <v>456</v>
      </c>
      <c r="BM133" s="145" t="s">
        <v>472</v>
      </c>
    </row>
    <row r="134" spans="2:65" s="12" customFormat="1">
      <c r="B134" s="147"/>
      <c r="D134" s="148" t="s">
        <v>458</v>
      </c>
      <c r="E134" s="149" t="s">
        <v>323</v>
      </c>
      <c r="F134" s="150" t="s">
        <v>473</v>
      </c>
      <c r="H134" s="151">
        <v>59.390999999999998</v>
      </c>
      <c r="I134" s="152"/>
      <c r="L134" s="147"/>
      <c r="M134" s="153"/>
      <c r="T134" s="154"/>
      <c r="AT134" s="149" t="s">
        <v>458</v>
      </c>
      <c r="AU134" s="149" t="s">
        <v>405</v>
      </c>
      <c r="AV134" s="12" t="s">
        <v>405</v>
      </c>
      <c r="AW134" s="12" t="s">
        <v>352</v>
      </c>
      <c r="AX134" s="12" t="s">
        <v>395</v>
      </c>
      <c r="AY134" s="149" t="s">
        <v>450</v>
      </c>
    </row>
    <row r="135" spans="2:65" s="12" customFormat="1">
      <c r="B135" s="147"/>
      <c r="D135" s="148" t="s">
        <v>458</v>
      </c>
      <c r="E135" s="149" t="s">
        <v>323</v>
      </c>
      <c r="F135" s="150" t="s">
        <v>474</v>
      </c>
      <c r="H135" s="151">
        <v>45.927999999999997</v>
      </c>
      <c r="I135" s="152"/>
      <c r="L135" s="147"/>
      <c r="M135" s="153"/>
      <c r="T135" s="154"/>
      <c r="AT135" s="149" t="s">
        <v>458</v>
      </c>
      <c r="AU135" s="149" t="s">
        <v>405</v>
      </c>
      <c r="AV135" s="12" t="s">
        <v>405</v>
      </c>
      <c r="AW135" s="12" t="s">
        <v>352</v>
      </c>
      <c r="AX135" s="12" t="s">
        <v>395</v>
      </c>
      <c r="AY135" s="149" t="s">
        <v>450</v>
      </c>
    </row>
    <row r="136" spans="2:65" s="13" customFormat="1">
      <c r="B136" s="155"/>
      <c r="D136" s="148" t="s">
        <v>458</v>
      </c>
      <c r="E136" s="156" t="s">
        <v>323</v>
      </c>
      <c r="F136" s="157" t="s">
        <v>460</v>
      </c>
      <c r="H136" s="158">
        <v>105.31899999999999</v>
      </c>
      <c r="I136" s="159"/>
      <c r="L136" s="155"/>
      <c r="M136" s="160"/>
      <c r="T136" s="161"/>
      <c r="AT136" s="156" t="s">
        <v>458</v>
      </c>
      <c r="AU136" s="156" t="s">
        <v>405</v>
      </c>
      <c r="AV136" s="13" t="s">
        <v>456</v>
      </c>
      <c r="AW136" s="13" t="s">
        <v>352</v>
      </c>
      <c r="AX136" s="13" t="s">
        <v>403</v>
      </c>
      <c r="AY136" s="156" t="s">
        <v>450</v>
      </c>
    </row>
    <row r="137" spans="2:65" s="1" customFormat="1" ht="16.5" customHeight="1">
      <c r="B137" s="132"/>
      <c r="C137" s="133" t="s">
        <v>475</v>
      </c>
      <c r="D137" s="133" t="s">
        <v>452</v>
      </c>
      <c r="E137" s="134" t="s">
        <v>476</v>
      </c>
      <c r="F137" s="135" t="s">
        <v>477</v>
      </c>
      <c r="G137" s="136" t="s">
        <v>77</v>
      </c>
      <c r="H137" s="137">
        <v>124.4</v>
      </c>
      <c r="I137" s="138"/>
      <c r="J137" s="139">
        <f>ROUND(I137*H137,2)</f>
        <v>0</v>
      </c>
      <c r="K137" s="140"/>
      <c r="L137" s="30"/>
      <c r="M137" s="141" t="s">
        <v>323</v>
      </c>
      <c r="N137" s="142" t="s">
        <v>360</v>
      </c>
      <c r="P137" s="143">
        <f>O137*H137</f>
        <v>0</v>
      </c>
      <c r="Q137" s="143">
        <v>0</v>
      </c>
      <c r="R137" s="143">
        <f>Q137*H137</f>
        <v>0</v>
      </c>
      <c r="S137" s="143">
        <v>0</v>
      </c>
      <c r="T137" s="144">
        <f>S137*H137</f>
        <v>0</v>
      </c>
      <c r="AR137" s="145" t="s">
        <v>456</v>
      </c>
      <c r="AT137" s="145" t="s">
        <v>452</v>
      </c>
      <c r="AU137" s="145" t="s">
        <v>405</v>
      </c>
      <c r="AY137" s="15" t="s">
        <v>450</v>
      </c>
      <c r="BE137" s="146">
        <f>IF(N137="základní",J137,0)</f>
        <v>0</v>
      </c>
      <c r="BF137" s="146">
        <f>IF(N137="snížená",J137,0)</f>
        <v>0</v>
      </c>
      <c r="BG137" s="146">
        <f>IF(N137="zákl. přenesená",J137,0)</f>
        <v>0</v>
      </c>
      <c r="BH137" s="146">
        <f>IF(N137="sníž. přenesená",J137,0)</f>
        <v>0</v>
      </c>
      <c r="BI137" s="146">
        <f>IF(N137="nulová",J137,0)</f>
        <v>0</v>
      </c>
      <c r="BJ137" s="15" t="s">
        <v>403</v>
      </c>
      <c r="BK137" s="146">
        <f>ROUND(I137*H137,2)</f>
        <v>0</v>
      </c>
      <c r="BL137" s="15" t="s">
        <v>456</v>
      </c>
      <c r="BM137" s="145" t="s">
        <v>478</v>
      </c>
    </row>
    <row r="138" spans="2:65" s="12" customFormat="1">
      <c r="B138" s="147"/>
      <c r="D138" s="148" t="s">
        <v>458</v>
      </c>
      <c r="E138" s="149" t="s">
        <v>323</v>
      </c>
      <c r="F138" s="150" t="s">
        <v>479</v>
      </c>
      <c r="H138" s="151">
        <v>124.4</v>
      </c>
      <c r="I138" s="152"/>
      <c r="L138" s="147"/>
      <c r="M138" s="153"/>
      <c r="T138" s="154"/>
      <c r="AT138" s="149" t="s">
        <v>458</v>
      </c>
      <c r="AU138" s="149" t="s">
        <v>405</v>
      </c>
      <c r="AV138" s="12" t="s">
        <v>405</v>
      </c>
      <c r="AW138" s="12" t="s">
        <v>352</v>
      </c>
      <c r="AX138" s="12" t="s">
        <v>395</v>
      </c>
      <c r="AY138" s="149" t="s">
        <v>450</v>
      </c>
    </row>
    <row r="139" spans="2:65" s="13" customFormat="1">
      <c r="B139" s="155"/>
      <c r="D139" s="148" t="s">
        <v>458</v>
      </c>
      <c r="E139" s="156" t="s">
        <v>323</v>
      </c>
      <c r="F139" s="157" t="s">
        <v>460</v>
      </c>
      <c r="H139" s="158">
        <v>124.4</v>
      </c>
      <c r="I139" s="159"/>
      <c r="L139" s="155"/>
      <c r="M139" s="160"/>
      <c r="T139" s="161"/>
      <c r="AT139" s="156" t="s">
        <v>458</v>
      </c>
      <c r="AU139" s="156" t="s">
        <v>405</v>
      </c>
      <c r="AV139" s="13" t="s">
        <v>456</v>
      </c>
      <c r="AW139" s="13" t="s">
        <v>352</v>
      </c>
      <c r="AX139" s="13" t="s">
        <v>403</v>
      </c>
      <c r="AY139" s="156" t="s">
        <v>450</v>
      </c>
    </row>
    <row r="140" spans="2:65" s="1" customFormat="1" ht="24.2" customHeight="1">
      <c r="B140" s="132"/>
      <c r="C140" s="133" t="s">
        <v>480</v>
      </c>
      <c r="D140" s="133" t="s">
        <v>452</v>
      </c>
      <c r="E140" s="134" t="s">
        <v>481</v>
      </c>
      <c r="F140" s="135" t="s">
        <v>482</v>
      </c>
      <c r="G140" s="136" t="s">
        <v>467</v>
      </c>
      <c r="H140" s="137">
        <v>51.168999999999997</v>
      </c>
      <c r="I140" s="138"/>
      <c r="J140" s="139">
        <f>ROUND(I140*H140,2)</f>
        <v>0</v>
      </c>
      <c r="K140" s="140"/>
      <c r="L140" s="30"/>
      <c r="M140" s="141" t="s">
        <v>323</v>
      </c>
      <c r="N140" s="142" t="s">
        <v>360</v>
      </c>
      <c r="P140" s="143">
        <f>O140*H140</f>
        <v>0</v>
      </c>
      <c r="Q140" s="143">
        <v>0</v>
      </c>
      <c r="R140" s="143">
        <f>Q140*H140</f>
        <v>0</v>
      </c>
      <c r="S140" s="143">
        <v>0</v>
      </c>
      <c r="T140" s="144">
        <f>S140*H140</f>
        <v>0</v>
      </c>
      <c r="AR140" s="145" t="s">
        <v>456</v>
      </c>
      <c r="AT140" s="145" t="s">
        <v>452</v>
      </c>
      <c r="AU140" s="145" t="s">
        <v>405</v>
      </c>
      <c r="AY140" s="15" t="s">
        <v>450</v>
      </c>
      <c r="BE140" s="146">
        <f>IF(N140="základní",J140,0)</f>
        <v>0</v>
      </c>
      <c r="BF140" s="146">
        <f>IF(N140="snížená",J140,0)</f>
        <v>0</v>
      </c>
      <c r="BG140" s="146">
        <f>IF(N140="zákl. přenesená",J140,0)</f>
        <v>0</v>
      </c>
      <c r="BH140" s="146">
        <f>IF(N140="sníž. přenesená",J140,0)</f>
        <v>0</v>
      </c>
      <c r="BI140" s="146">
        <f>IF(N140="nulová",J140,0)</f>
        <v>0</v>
      </c>
      <c r="BJ140" s="15" t="s">
        <v>403</v>
      </c>
      <c r="BK140" s="146">
        <f>ROUND(I140*H140,2)</f>
        <v>0</v>
      </c>
      <c r="BL140" s="15" t="s">
        <v>456</v>
      </c>
      <c r="BM140" s="145" t="s">
        <v>483</v>
      </c>
    </row>
    <row r="141" spans="2:65" s="1" customFormat="1" ht="16.5" customHeight="1">
      <c r="B141" s="132"/>
      <c r="C141" s="162" t="s">
        <v>484</v>
      </c>
      <c r="D141" s="162" t="s">
        <v>485</v>
      </c>
      <c r="E141" s="163" t="s">
        <v>486</v>
      </c>
      <c r="F141" s="164" t="s">
        <v>487</v>
      </c>
      <c r="G141" s="165" t="s">
        <v>488</v>
      </c>
      <c r="H141" s="166">
        <v>102.33799999999999</v>
      </c>
      <c r="I141" s="167"/>
      <c r="J141" s="168">
        <f>ROUND(I141*H141,2)</f>
        <v>0</v>
      </c>
      <c r="K141" s="169"/>
      <c r="L141" s="170"/>
      <c r="M141" s="171" t="s">
        <v>323</v>
      </c>
      <c r="N141" s="172" t="s">
        <v>360</v>
      </c>
      <c r="P141" s="143">
        <f>O141*H141</f>
        <v>0</v>
      </c>
      <c r="Q141" s="143">
        <v>1</v>
      </c>
      <c r="R141" s="143">
        <f>Q141*H141</f>
        <v>102.33799999999999</v>
      </c>
      <c r="S141" s="143">
        <v>0</v>
      </c>
      <c r="T141" s="144">
        <f>S141*H141</f>
        <v>0</v>
      </c>
      <c r="AR141" s="145" t="s">
        <v>489</v>
      </c>
      <c r="AT141" s="145" t="s">
        <v>485</v>
      </c>
      <c r="AU141" s="145" t="s">
        <v>405</v>
      </c>
      <c r="AY141" s="15" t="s">
        <v>450</v>
      </c>
      <c r="BE141" s="146">
        <f>IF(N141="základní",J141,0)</f>
        <v>0</v>
      </c>
      <c r="BF141" s="146">
        <f>IF(N141="snížená",J141,0)</f>
        <v>0</v>
      </c>
      <c r="BG141" s="146">
        <f>IF(N141="zákl. přenesená",J141,0)</f>
        <v>0</v>
      </c>
      <c r="BH141" s="146">
        <f>IF(N141="sníž. přenesená",J141,0)</f>
        <v>0</v>
      </c>
      <c r="BI141" s="146">
        <f>IF(N141="nulová",J141,0)</f>
        <v>0</v>
      </c>
      <c r="BJ141" s="15" t="s">
        <v>403</v>
      </c>
      <c r="BK141" s="146">
        <f>ROUND(I141*H141,2)</f>
        <v>0</v>
      </c>
      <c r="BL141" s="15" t="s">
        <v>456</v>
      </c>
      <c r="BM141" s="145" t="s">
        <v>490</v>
      </c>
    </row>
    <row r="142" spans="2:65" s="12" customFormat="1">
      <c r="B142" s="147"/>
      <c r="D142" s="148" t="s">
        <v>458</v>
      </c>
      <c r="F142" s="150" t="s">
        <v>491</v>
      </c>
      <c r="H142" s="151">
        <v>102.33799999999999</v>
      </c>
      <c r="I142" s="152"/>
      <c r="L142" s="147"/>
      <c r="M142" s="153"/>
      <c r="T142" s="154"/>
      <c r="AT142" s="149" t="s">
        <v>458</v>
      </c>
      <c r="AU142" s="149" t="s">
        <v>405</v>
      </c>
      <c r="AV142" s="12" t="s">
        <v>405</v>
      </c>
      <c r="AW142" s="12" t="s">
        <v>325</v>
      </c>
      <c r="AX142" s="12" t="s">
        <v>403</v>
      </c>
      <c r="AY142" s="149" t="s">
        <v>450</v>
      </c>
    </row>
    <row r="143" spans="2:65" s="1" customFormat="1" ht="16.5" customHeight="1">
      <c r="B143" s="132"/>
      <c r="C143" s="133" t="s">
        <v>489</v>
      </c>
      <c r="D143" s="133" t="s">
        <v>452</v>
      </c>
      <c r="E143" s="134" t="s">
        <v>492</v>
      </c>
      <c r="F143" s="135" t="s">
        <v>493</v>
      </c>
      <c r="G143" s="136" t="s">
        <v>467</v>
      </c>
      <c r="H143" s="137">
        <v>1.5</v>
      </c>
      <c r="I143" s="138"/>
      <c r="J143" s="139">
        <f>ROUND(I143*H143,2)</f>
        <v>0</v>
      </c>
      <c r="K143" s="140"/>
      <c r="L143" s="30"/>
      <c r="M143" s="141" t="s">
        <v>323</v>
      </c>
      <c r="N143" s="142" t="s">
        <v>360</v>
      </c>
      <c r="P143" s="143">
        <f>O143*H143</f>
        <v>0</v>
      </c>
      <c r="Q143" s="143">
        <v>0</v>
      </c>
      <c r="R143" s="143">
        <f>Q143*H143</f>
        <v>0</v>
      </c>
      <c r="S143" s="143">
        <v>0</v>
      </c>
      <c r="T143" s="144">
        <f>S143*H143</f>
        <v>0</v>
      </c>
      <c r="AR143" s="145" t="s">
        <v>456</v>
      </c>
      <c r="AT143" s="145" t="s">
        <v>452</v>
      </c>
      <c r="AU143" s="145" t="s">
        <v>405</v>
      </c>
      <c r="AY143" s="15" t="s">
        <v>450</v>
      </c>
      <c r="BE143" s="146">
        <f>IF(N143="základní",J143,0)</f>
        <v>0</v>
      </c>
      <c r="BF143" s="146">
        <f>IF(N143="snížená",J143,0)</f>
        <v>0</v>
      </c>
      <c r="BG143" s="146">
        <f>IF(N143="zákl. přenesená",J143,0)</f>
        <v>0</v>
      </c>
      <c r="BH143" s="146">
        <f>IF(N143="sníž. přenesená",J143,0)</f>
        <v>0</v>
      </c>
      <c r="BI143" s="146">
        <f>IF(N143="nulová",J143,0)</f>
        <v>0</v>
      </c>
      <c r="BJ143" s="15" t="s">
        <v>403</v>
      </c>
      <c r="BK143" s="146">
        <f>ROUND(I143*H143,2)</f>
        <v>0</v>
      </c>
      <c r="BL143" s="15" t="s">
        <v>456</v>
      </c>
      <c r="BM143" s="145" t="s">
        <v>494</v>
      </c>
    </row>
    <row r="144" spans="2:65" s="12" customFormat="1">
      <c r="B144" s="147"/>
      <c r="D144" s="148" t="s">
        <v>458</v>
      </c>
      <c r="E144" s="149" t="s">
        <v>323</v>
      </c>
      <c r="F144" s="150" t="s">
        <v>495</v>
      </c>
      <c r="H144" s="151">
        <v>1.5</v>
      </c>
      <c r="I144" s="152"/>
      <c r="L144" s="147"/>
      <c r="M144" s="153"/>
      <c r="T144" s="154"/>
      <c r="AT144" s="149" t="s">
        <v>458</v>
      </c>
      <c r="AU144" s="149" t="s">
        <v>405</v>
      </c>
      <c r="AV144" s="12" t="s">
        <v>405</v>
      </c>
      <c r="AW144" s="12" t="s">
        <v>352</v>
      </c>
      <c r="AX144" s="12" t="s">
        <v>395</v>
      </c>
      <c r="AY144" s="149" t="s">
        <v>450</v>
      </c>
    </row>
    <row r="145" spans="2:65" s="13" customFormat="1">
      <c r="B145" s="155"/>
      <c r="D145" s="148" t="s">
        <v>458</v>
      </c>
      <c r="E145" s="156" t="s">
        <v>323</v>
      </c>
      <c r="F145" s="157" t="s">
        <v>460</v>
      </c>
      <c r="H145" s="158">
        <v>1.5</v>
      </c>
      <c r="I145" s="159"/>
      <c r="L145" s="155"/>
      <c r="M145" s="160"/>
      <c r="T145" s="161"/>
      <c r="AT145" s="156" t="s">
        <v>458</v>
      </c>
      <c r="AU145" s="156" t="s">
        <v>405</v>
      </c>
      <c r="AV145" s="13" t="s">
        <v>456</v>
      </c>
      <c r="AW145" s="13" t="s">
        <v>352</v>
      </c>
      <c r="AX145" s="13" t="s">
        <v>403</v>
      </c>
      <c r="AY145" s="156" t="s">
        <v>450</v>
      </c>
    </row>
    <row r="146" spans="2:65" s="11" customFormat="1" ht="22.9" customHeight="1">
      <c r="B146" s="121"/>
      <c r="D146" s="122" t="s">
        <v>394</v>
      </c>
      <c r="E146" s="130" t="s">
        <v>456</v>
      </c>
      <c r="F146" s="130" t="s">
        <v>496</v>
      </c>
      <c r="I146" s="124"/>
      <c r="J146" s="131">
        <f>BK146</f>
        <v>0</v>
      </c>
      <c r="L146" s="121"/>
      <c r="M146" s="125"/>
      <c r="P146" s="126">
        <f>P147</f>
        <v>0</v>
      </c>
      <c r="R146" s="126">
        <f>R147</f>
        <v>0</v>
      </c>
      <c r="T146" s="127">
        <f>T147</f>
        <v>0</v>
      </c>
      <c r="AR146" s="122" t="s">
        <v>403</v>
      </c>
      <c r="AT146" s="128" t="s">
        <v>394</v>
      </c>
      <c r="AU146" s="128" t="s">
        <v>403</v>
      </c>
      <c r="AY146" s="122" t="s">
        <v>450</v>
      </c>
      <c r="BK146" s="129">
        <f>BK147</f>
        <v>0</v>
      </c>
    </row>
    <row r="147" spans="2:65" s="1" customFormat="1" ht="21.75" customHeight="1">
      <c r="B147" s="132"/>
      <c r="C147" s="133" t="s">
        <v>497</v>
      </c>
      <c r="D147" s="133" t="s">
        <v>452</v>
      </c>
      <c r="E147" s="134" t="s">
        <v>498</v>
      </c>
      <c r="F147" s="135" t="s">
        <v>499</v>
      </c>
      <c r="G147" s="136" t="s">
        <v>467</v>
      </c>
      <c r="H147" s="137">
        <v>32.658999999999999</v>
      </c>
      <c r="I147" s="138"/>
      <c r="J147" s="139">
        <f>ROUND(I147*H147,2)</f>
        <v>0</v>
      </c>
      <c r="K147" s="140"/>
      <c r="L147" s="30"/>
      <c r="M147" s="141" t="s">
        <v>323</v>
      </c>
      <c r="N147" s="142" t="s">
        <v>360</v>
      </c>
      <c r="P147" s="143">
        <f>O147*H147</f>
        <v>0</v>
      </c>
      <c r="Q147" s="143">
        <v>0</v>
      </c>
      <c r="R147" s="143">
        <f>Q147*H147</f>
        <v>0</v>
      </c>
      <c r="S147" s="143">
        <v>0</v>
      </c>
      <c r="T147" s="144">
        <f>S147*H147</f>
        <v>0</v>
      </c>
      <c r="AR147" s="145" t="s">
        <v>456</v>
      </c>
      <c r="AT147" s="145" t="s">
        <v>452</v>
      </c>
      <c r="AU147" s="145" t="s">
        <v>405</v>
      </c>
      <c r="AY147" s="15" t="s">
        <v>450</v>
      </c>
      <c r="BE147" s="146">
        <f>IF(N147="základní",J147,0)</f>
        <v>0</v>
      </c>
      <c r="BF147" s="146">
        <f>IF(N147="snížená",J147,0)</f>
        <v>0</v>
      </c>
      <c r="BG147" s="146">
        <f>IF(N147="zákl. přenesená",J147,0)</f>
        <v>0</v>
      </c>
      <c r="BH147" s="146">
        <f>IF(N147="sníž. přenesená",J147,0)</f>
        <v>0</v>
      </c>
      <c r="BI147" s="146">
        <f>IF(N147="nulová",J147,0)</f>
        <v>0</v>
      </c>
      <c r="BJ147" s="15" t="s">
        <v>403</v>
      </c>
      <c r="BK147" s="146">
        <f>ROUND(I147*H147,2)</f>
        <v>0</v>
      </c>
      <c r="BL147" s="15" t="s">
        <v>456</v>
      </c>
      <c r="BM147" s="145" t="s">
        <v>500</v>
      </c>
    </row>
    <row r="148" spans="2:65" s="11" customFormat="1" ht="22.9" customHeight="1">
      <c r="B148" s="121"/>
      <c r="D148" s="122" t="s">
        <v>394</v>
      </c>
      <c r="E148" s="130" t="s">
        <v>489</v>
      </c>
      <c r="F148" s="130" t="s">
        <v>501</v>
      </c>
      <c r="I148" s="124"/>
      <c r="J148" s="131">
        <f>BK148</f>
        <v>0</v>
      </c>
      <c r="L148" s="121"/>
      <c r="M148" s="125"/>
      <c r="P148" s="126">
        <f>SUM(P149:P159)</f>
        <v>0</v>
      </c>
      <c r="R148" s="126">
        <f>SUM(R149:R159)</f>
        <v>7.6412699999999987</v>
      </c>
      <c r="T148" s="127">
        <f>SUM(T149:T159)</f>
        <v>0</v>
      </c>
      <c r="AR148" s="122" t="s">
        <v>403</v>
      </c>
      <c r="AT148" s="128" t="s">
        <v>394</v>
      </c>
      <c r="AU148" s="128" t="s">
        <v>403</v>
      </c>
      <c r="AY148" s="122" t="s">
        <v>450</v>
      </c>
      <c r="BK148" s="129">
        <f>SUM(BK149:BK159)</f>
        <v>0</v>
      </c>
    </row>
    <row r="149" spans="2:65" s="1" customFormat="1" ht="33" customHeight="1">
      <c r="B149" s="132"/>
      <c r="C149" s="133" t="s">
        <v>502</v>
      </c>
      <c r="D149" s="133" t="s">
        <v>452</v>
      </c>
      <c r="E149" s="134" t="s">
        <v>503</v>
      </c>
      <c r="F149" s="135" t="s">
        <v>504</v>
      </c>
      <c r="G149" s="136" t="s">
        <v>77</v>
      </c>
      <c r="H149" s="137">
        <v>124.4</v>
      </c>
      <c r="I149" s="138"/>
      <c r="J149" s="139">
        <f>ROUND(I149*H149,2)</f>
        <v>0</v>
      </c>
      <c r="K149" s="140"/>
      <c r="L149" s="30"/>
      <c r="M149" s="141" t="s">
        <v>323</v>
      </c>
      <c r="N149" s="142" t="s">
        <v>360</v>
      </c>
      <c r="P149" s="143">
        <f>O149*H149</f>
        <v>0</v>
      </c>
      <c r="Q149" s="143">
        <v>0</v>
      </c>
      <c r="R149" s="143">
        <f>Q149*H149</f>
        <v>0</v>
      </c>
      <c r="S149" s="143">
        <v>0</v>
      </c>
      <c r="T149" s="144">
        <f>S149*H149</f>
        <v>0</v>
      </c>
      <c r="AR149" s="145" t="s">
        <v>456</v>
      </c>
      <c r="AT149" s="145" t="s">
        <v>452</v>
      </c>
      <c r="AU149" s="145" t="s">
        <v>405</v>
      </c>
      <c r="AY149" s="15" t="s">
        <v>450</v>
      </c>
      <c r="BE149" s="146">
        <f>IF(N149="základní",J149,0)</f>
        <v>0</v>
      </c>
      <c r="BF149" s="146">
        <f>IF(N149="snížená",J149,0)</f>
        <v>0</v>
      </c>
      <c r="BG149" s="146">
        <f>IF(N149="zákl. přenesená",J149,0)</f>
        <v>0</v>
      </c>
      <c r="BH149" s="146">
        <f>IF(N149="sníž. přenesená",J149,0)</f>
        <v>0</v>
      </c>
      <c r="BI149" s="146">
        <f>IF(N149="nulová",J149,0)</f>
        <v>0</v>
      </c>
      <c r="BJ149" s="15" t="s">
        <v>403</v>
      </c>
      <c r="BK149" s="146">
        <f>ROUND(I149*H149,2)</f>
        <v>0</v>
      </c>
      <c r="BL149" s="15" t="s">
        <v>456</v>
      </c>
      <c r="BM149" s="145" t="s">
        <v>505</v>
      </c>
    </row>
    <row r="150" spans="2:65" s="1" customFormat="1" ht="21.75" customHeight="1">
      <c r="B150" s="132"/>
      <c r="C150" s="162" t="s">
        <v>506</v>
      </c>
      <c r="D150" s="162" t="s">
        <v>485</v>
      </c>
      <c r="E150" s="163" t="s">
        <v>507</v>
      </c>
      <c r="F150" s="164" t="s">
        <v>508</v>
      </c>
      <c r="G150" s="165" t="s">
        <v>77</v>
      </c>
      <c r="H150" s="166">
        <v>125.64400000000001</v>
      </c>
      <c r="I150" s="167"/>
      <c r="J150" s="168">
        <f>ROUND(I150*H150,2)</f>
        <v>0</v>
      </c>
      <c r="K150" s="169"/>
      <c r="L150" s="170"/>
      <c r="M150" s="171" t="s">
        <v>323</v>
      </c>
      <c r="N150" s="172" t="s">
        <v>360</v>
      </c>
      <c r="P150" s="143">
        <f>O150*H150</f>
        <v>0</v>
      </c>
      <c r="Q150" s="143">
        <v>6.0499999999999998E-2</v>
      </c>
      <c r="R150" s="143">
        <f>Q150*H150</f>
        <v>7.6014619999999997</v>
      </c>
      <c r="S150" s="143">
        <v>0</v>
      </c>
      <c r="T150" s="144">
        <f>S150*H150</f>
        <v>0</v>
      </c>
      <c r="AR150" s="145" t="s">
        <v>489</v>
      </c>
      <c r="AT150" s="145" t="s">
        <v>485</v>
      </c>
      <c r="AU150" s="145" t="s">
        <v>405</v>
      </c>
      <c r="AY150" s="15" t="s">
        <v>450</v>
      </c>
      <c r="BE150" s="146">
        <f>IF(N150="základní",J150,0)</f>
        <v>0</v>
      </c>
      <c r="BF150" s="146">
        <f>IF(N150="snížená",J150,0)</f>
        <v>0</v>
      </c>
      <c r="BG150" s="146">
        <f>IF(N150="zákl. přenesená",J150,0)</f>
        <v>0</v>
      </c>
      <c r="BH150" s="146">
        <f>IF(N150="sníž. přenesená",J150,0)</f>
        <v>0</v>
      </c>
      <c r="BI150" s="146">
        <f>IF(N150="nulová",J150,0)</f>
        <v>0</v>
      </c>
      <c r="BJ150" s="15" t="s">
        <v>403</v>
      </c>
      <c r="BK150" s="146">
        <f>ROUND(I150*H150,2)</f>
        <v>0</v>
      </c>
      <c r="BL150" s="15" t="s">
        <v>456</v>
      </c>
      <c r="BM150" s="145" t="s">
        <v>509</v>
      </c>
    </row>
    <row r="151" spans="2:65" s="12" customFormat="1">
      <c r="B151" s="147"/>
      <c r="D151" s="148" t="s">
        <v>458</v>
      </c>
      <c r="F151" s="150" t="s">
        <v>510</v>
      </c>
      <c r="H151" s="151">
        <v>125.64400000000001</v>
      </c>
      <c r="I151" s="152"/>
      <c r="L151" s="147"/>
      <c r="M151" s="153"/>
      <c r="T151" s="154"/>
      <c r="AT151" s="149" t="s">
        <v>458</v>
      </c>
      <c r="AU151" s="149" t="s">
        <v>405</v>
      </c>
      <c r="AV151" s="12" t="s">
        <v>405</v>
      </c>
      <c r="AW151" s="12" t="s">
        <v>325</v>
      </c>
      <c r="AX151" s="12" t="s">
        <v>403</v>
      </c>
      <c r="AY151" s="149" t="s">
        <v>450</v>
      </c>
    </row>
    <row r="152" spans="2:65" s="1" customFormat="1" ht="16.5" customHeight="1">
      <c r="B152" s="132"/>
      <c r="C152" s="162" t="s">
        <v>330</v>
      </c>
      <c r="D152" s="162" t="s">
        <v>485</v>
      </c>
      <c r="E152" s="163" t="s">
        <v>511</v>
      </c>
      <c r="F152" s="164" t="s">
        <v>512</v>
      </c>
      <c r="G152" s="165" t="s">
        <v>38</v>
      </c>
      <c r="H152" s="166">
        <v>1</v>
      </c>
      <c r="I152" s="167"/>
      <c r="J152" s="168">
        <f>ROUND(I152*H152,2)</f>
        <v>0</v>
      </c>
      <c r="K152" s="169"/>
      <c r="L152" s="170"/>
      <c r="M152" s="171" t="s">
        <v>323</v>
      </c>
      <c r="N152" s="172" t="s">
        <v>360</v>
      </c>
      <c r="P152" s="143">
        <f>O152*H152</f>
        <v>0</v>
      </c>
      <c r="Q152" s="143">
        <v>0</v>
      </c>
      <c r="R152" s="143">
        <f>Q152*H152</f>
        <v>0</v>
      </c>
      <c r="S152" s="143">
        <v>0</v>
      </c>
      <c r="T152" s="144">
        <f>S152*H152</f>
        <v>0</v>
      </c>
      <c r="AR152" s="145" t="s">
        <v>489</v>
      </c>
      <c r="AT152" s="145" t="s">
        <v>485</v>
      </c>
      <c r="AU152" s="145" t="s">
        <v>405</v>
      </c>
      <c r="AY152" s="15" t="s">
        <v>450</v>
      </c>
      <c r="BE152" s="146">
        <f>IF(N152="základní",J152,0)</f>
        <v>0</v>
      </c>
      <c r="BF152" s="146">
        <f>IF(N152="snížená",J152,0)</f>
        <v>0</v>
      </c>
      <c r="BG152" s="146">
        <f>IF(N152="zákl. přenesená",J152,0)</f>
        <v>0</v>
      </c>
      <c r="BH152" s="146">
        <f>IF(N152="sníž. přenesená",J152,0)</f>
        <v>0</v>
      </c>
      <c r="BI152" s="146">
        <f>IF(N152="nulová",J152,0)</f>
        <v>0</v>
      </c>
      <c r="BJ152" s="15" t="s">
        <v>403</v>
      </c>
      <c r="BK152" s="146">
        <f>ROUND(I152*H152,2)</f>
        <v>0</v>
      </c>
      <c r="BL152" s="15" t="s">
        <v>456</v>
      </c>
      <c r="BM152" s="145" t="s">
        <v>513</v>
      </c>
    </row>
    <row r="153" spans="2:65" s="1" customFormat="1" ht="24.2" customHeight="1">
      <c r="B153" s="132"/>
      <c r="C153" s="133" t="s">
        <v>514</v>
      </c>
      <c r="D153" s="133" t="s">
        <v>452</v>
      </c>
      <c r="E153" s="134" t="s">
        <v>515</v>
      </c>
      <c r="F153" s="135" t="s">
        <v>516</v>
      </c>
      <c r="G153" s="136" t="s">
        <v>77</v>
      </c>
      <c r="H153" s="137">
        <v>124.4</v>
      </c>
      <c r="I153" s="138"/>
      <c r="J153" s="139">
        <f>ROUND(I153*H153,2)</f>
        <v>0</v>
      </c>
      <c r="K153" s="140"/>
      <c r="L153" s="30"/>
      <c r="M153" s="141" t="s">
        <v>323</v>
      </c>
      <c r="N153" s="142" t="s">
        <v>360</v>
      </c>
      <c r="P153" s="143">
        <f>O153*H153</f>
        <v>0</v>
      </c>
      <c r="Q153" s="143">
        <v>0</v>
      </c>
      <c r="R153" s="143">
        <f>Q153*H153</f>
        <v>0</v>
      </c>
      <c r="S153" s="143">
        <v>0</v>
      </c>
      <c r="T153" s="144">
        <f>S153*H153</f>
        <v>0</v>
      </c>
      <c r="AR153" s="145" t="s">
        <v>456</v>
      </c>
      <c r="AT153" s="145" t="s">
        <v>452</v>
      </c>
      <c r="AU153" s="145" t="s">
        <v>405</v>
      </c>
      <c r="AY153" s="15" t="s">
        <v>450</v>
      </c>
      <c r="BE153" s="146">
        <f>IF(N153="základní",J153,0)</f>
        <v>0</v>
      </c>
      <c r="BF153" s="146">
        <f>IF(N153="snížená",J153,0)</f>
        <v>0</v>
      </c>
      <c r="BG153" s="146">
        <f>IF(N153="zákl. přenesená",J153,0)</f>
        <v>0</v>
      </c>
      <c r="BH153" s="146">
        <f>IF(N153="sníž. přenesená",J153,0)</f>
        <v>0</v>
      </c>
      <c r="BI153" s="146">
        <f>IF(N153="nulová",J153,0)</f>
        <v>0</v>
      </c>
      <c r="BJ153" s="15" t="s">
        <v>403</v>
      </c>
      <c r="BK153" s="146">
        <f>ROUND(I153*H153,2)</f>
        <v>0</v>
      </c>
      <c r="BL153" s="15" t="s">
        <v>456</v>
      </c>
      <c r="BM153" s="145" t="s">
        <v>517</v>
      </c>
    </row>
    <row r="154" spans="2:65" s="1" customFormat="1" ht="24.2" customHeight="1">
      <c r="B154" s="132"/>
      <c r="C154" s="162" t="s">
        <v>518</v>
      </c>
      <c r="D154" s="162" t="s">
        <v>485</v>
      </c>
      <c r="E154" s="163" t="s">
        <v>519</v>
      </c>
      <c r="F154" s="164" t="s">
        <v>520</v>
      </c>
      <c r="G154" s="165" t="s">
        <v>77</v>
      </c>
      <c r="H154" s="166">
        <v>125.64400000000001</v>
      </c>
      <c r="I154" s="167"/>
      <c r="J154" s="168">
        <f>ROUND(I154*H154,2)</f>
        <v>0</v>
      </c>
      <c r="K154" s="169"/>
      <c r="L154" s="170"/>
      <c r="M154" s="171" t="s">
        <v>323</v>
      </c>
      <c r="N154" s="172" t="s">
        <v>360</v>
      </c>
      <c r="P154" s="143">
        <f>O154*H154</f>
        <v>0</v>
      </c>
      <c r="Q154" s="143">
        <v>0</v>
      </c>
      <c r="R154" s="143">
        <f>Q154*H154</f>
        <v>0</v>
      </c>
      <c r="S154" s="143">
        <v>0</v>
      </c>
      <c r="T154" s="144">
        <f>S154*H154</f>
        <v>0</v>
      </c>
      <c r="AR154" s="145" t="s">
        <v>489</v>
      </c>
      <c r="AT154" s="145" t="s">
        <v>485</v>
      </c>
      <c r="AU154" s="145" t="s">
        <v>405</v>
      </c>
      <c r="AY154" s="15" t="s">
        <v>450</v>
      </c>
      <c r="BE154" s="146">
        <f>IF(N154="základní",J154,0)</f>
        <v>0</v>
      </c>
      <c r="BF154" s="146">
        <f>IF(N154="snížená",J154,0)</f>
        <v>0</v>
      </c>
      <c r="BG154" s="146">
        <f>IF(N154="zákl. přenesená",J154,0)</f>
        <v>0</v>
      </c>
      <c r="BH154" s="146">
        <f>IF(N154="sníž. přenesená",J154,0)</f>
        <v>0</v>
      </c>
      <c r="BI154" s="146">
        <f>IF(N154="nulová",J154,0)</f>
        <v>0</v>
      </c>
      <c r="BJ154" s="15" t="s">
        <v>403</v>
      </c>
      <c r="BK154" s="146">
        <f>ROUND(I154*H154,2)</f>
        <v>0</v>
      </c>
      <c r="BL154" s="15" t="s">
        <v>456</v>
      </c>
      <c r="BM154" s="145" t="s">
        <v>521</v>
      </c>
    </row>
    <row r="155" spans="2:65" s="12" customFormat="1">
      <c r="B155" s="147"/>
      <c r="D155" s="148" t="s">
        <v>458</v>
      </c>
      <c r="F155" s="150" t="s">
        <v>510</v>
      </c>
      <c r="H155" s="151">
        <v>125.64400000000001</v>
      </c>
      <c r="I155" s="152"/>
      <c r="L155" s="147"/>
      <c r="M155" s="153"/>
      <c r="T155" s="154"/>
      <c r="AT155" s="149" t="s">
        <v>458</v>
      </c>
      <c r="AU155" s="149" t="s">
        <v>405</v>
      </c>
      <c r="AV155" s="12" t="s">
        <v>405</v>
      </c>
      <c r="AW155" s="12" t="s">
        <v>325</v>
      </c>
      <c r="AX155" s="12" t="s">
        <v>403</v>
      </c>
      <c r="AY155" s="149" t="s">
        <v>450</v>
      </c>
    </row>
    <row r="156" spans="2:65" s="1" customFormat="1" ht="16.5" customHeight="1">
      <c r="B156" s="132"/>
      <c r="C156" s="133" t="s">
        <v>522</v>
      </c>
      <c r="D156" s="133" t="s">
        <v>452</v>
      </c>
      <c r="E156" s="134" t="s">
        <v>523</v>
      </c>
      <c r="F156" s="135" t="s">
        <v>524</v>
      </c>
      <c r="G156" s="136" t="s">
        <v>77</v>
      </c>
      <c r="H156" s="137">
        <v>124.4</v>
      </c>
      <c r="I156" s="138"/>
      <c r="J156" s="139">
        <f>ROUND(I156*H156,2)</f>
        <v>0</v>
      </c>
      <c r="K156" s="140"/>
      <c r="L156" s="30"/>
      <c r="M156" s="141" t="s">
        <v>323</v>
      </c>
      <c r="N156" s="142" t="s">
        <v>360</v>
      </c>
      <c r="P156" s="143">
        <f>O156*H156</f>
        <v>0</v>
      </c>
      <c r="Q156" s="143">
        <v>2.0000000000000001E-4</v>
      </c>
      <c r="R156" s="143">
        <f>Q156*H156</f>
        <v>2.4880000000000003E-2</v>
      </c>
      <c r="S156" s="143">
        <v>0</v>
      </c>
      <c r="T156" s="144">
        <f>S156*H156</f>
        <v>0</v>
      </c>
      <c r="AR156" s="145" t="s">
        <v>456</v>
      </c>
      <c r="AT156" s="145" t="s">
        <v>452</v>
      </c>
      <c r="AU156" s="145" t="s">
        <v>405</v>
      </c>
      <c r="AY156" s="15" t="s">
        <v>450</v>
      </c>
      <c r="BE156" s="146">
        <f>IF(N156="základní",J156,0)</f>
        <v>0</v>
      </c>
      <c r="BF156" s="146">
        <f>IF(N156="snížená",J156,0)</f>
        <v>0</v>
      </c>
      <c r="BG156" s="146">
        <f>IF(N156="zákl. přenesená",J156,0)</f>
        <v>0</v>
      </c>
      <c r="BH156" s="146">
        <f>IF(N156="sníž. přenesená",J156,0)</f>
        <v>0</v>
      </c>
      <c r="BI156" s="146">
        <f>IF(N156="nulová",J156,0)</f>
        <v>0</v>
      </c>
      <c r="BJ156" s="15" t="s">
        <v>403</v>
      </c>
      <c r="BK156" s="146">
        <f>ROUND(I156*H156,2)</f>
        <v>0</v>
      </c>
      <c r="BL156" s="15" t="s">
        <v>456</v>
      </c>
      <c r="BM156" s="145" t="s">
        <v>525</v>
      </c>
    </row>
    <row r="157" spans="2:65" s="1" customFormat="1" ht="16.5" customHeight="1">
      <c r="B157" s="132"/>
      <c r="C157" s="162" t="s">
        <v>526</v>
      </c>
      <c r="D157" s="162" t="s">
        <v>485</v>
      </c>
      <c r="E157" s="163" t="s">
        <v>527</v>
      </c>
      <c r="F157" s="164" t="s">
        <v>528</v>
      </c>
      <c r="G157" s="165" t="s">
        <v>77</v>
      </c>
      <c r="H157" s="166">
        <v>124.4</v>
      </c>
      <c r="I157" s="167"/>
      <c r="J157" s="168">
        <f>ROUND(I157*H157,2)</f>
        <v>0</v>
      </c>
      <c r="K157" s="169"/>
      <c r="L157" s="170"/>
      <c r="M157" s="171" t="s">
        <v>323</v>
      </c>
      <c r="N157" s="172" t="s">
        <v>360</v>
      </c>
      <c r="P157" s="143">
        <f>O157*H157</f>
        <v>0</v>
      </c>
      <c r="Q157" s="143">
        <v>5.0000000000000002E-5</v>
      </c>
      <c r="R157" s="143">
        <f>Q157*H157</f>
        <v>6.2200000000000007E-3</v>
      </c>
      <c r="S157" s="143">
        <v>0</v>
      </c>
      <c r="T157" s="144">
        <f>S157*H157</f>
        <v>0</v>
      </c>
      <c r="AR157" s="145" t="s">
        <v>489</v>
      </c>
      <c r="AT157" s="145" t="s">
        <v>485</v>
      </c>
      <c r="AU157" s="145" t="s">
        <v>405</v>
      </c>
      <c r="AY157" s="15" t="s">
        <v>450</v>
      </c>
      <c r="BE157" s="146">
        <f>IF(N157="základní",J157,0)</f>
        <v>0</v>
      </c>
      <c r="BF157" s="146">
        <f>IF(N157="snížená",J157,0)</f>
        <v>0</v>
      </c>
      <c r="BG157" s="146">
        <f>IF(N157="zákl. přenesená",J157,0)</f>
        <v>0</v>
      </c>
      <c r="BH157" s="146">
        <f>IF(N157="sníž. přenesená",J157,0)</f>
        <v>0</v>
      </c>
      <c r="BI157" s="146">
        <f>IF(N157="nulová",J157,0)</f>
        <v>0</v>
      </c>
      <c r="BJ157" s="15" t="s">
        <v>403</v>
      </c>
      <c r="BK157" s="146">
        <f>ROUND(I157*H157,2)</f>
        <v>0</v>
      </c>
      <c r="BL157" s="15" t="s">
        <v>456</v>
      </c>
      <c r="BM157" s="145" t="s">
        <v>529</v>
      </c>
    </row>
    <row r="158" spans="2:65" s="1" customFormat="1" ht="21.75" customHeight="1">
      <c r="B158" s="132"/>
      <c r="C158" s="133" t="s">
        <v>530</v>
      </c>
      <c r="D158" s="133" t="s">
        <v>452</v>
      </c>
      <c r="E158" s="134" t="s">
        <v>531</v>
      </c>
      <c r="F158" s="135" t="s">
        <v>532</v>
      </c>
      <c r="G158" s="136" t="s">
        <v>77</v>
      </c>
      <c r="H158" s="137">
        <v>124.4</v>
      </c>
      <c r="I158" s="138"/>
      <c r="J158" s="139">
        <f>ROUND(I158*H158,2)</f>
        <v>0</v>
      </c>
      <c r="K158" s="140"/>
      <c r="L158" s="30"/>
      <c r="M158" s="141" t="s">
        <v>323</v>
      </c>
      <c r="N158" s="142" t="s">
        <v>360</v>
      </c>
      <c r="P158" s="143">
        <f>O158*H158</f>
        <v>0</v>
      </c>
      <c r="Q158" s="143">
        <v>6.0000000000000002E-5</v>
      </c>
      <c r="R158" s="143">
        <f>Q158*H158</f>
        <v>7.4640000000000001E-3</v>
      </c>
      <c r="S158" s="143">
        <v>0</v>
      </c>
      <c r="T158" s="144">
        <f>S158*H158</f>
        <v>0</v>
      </c>
      <c r="AR158" s="145" t="s">
        <v>456</v>
      </c>
      <c r="AT158" s="145" t="s">
        <v>452</v>
      </c>
      <c r="AU158" s="145" t="s">
        <v>405</v>
      </c>
      <c r="AY158" s="15" t="s">
        <v>450</v>
      </c>
      <c r="BE158" s="146">
        <f>IF(N158="základní",J158,0)</f>
        <v>0</v>
      </c>
      <c r="BF158" s="146">
        <f>IF(N158="snížená",J158,0)</f>
        <v>0</v>
      </c>
      <c r="BG158" s="146">
        <f>IF(N158="zákl. přenesená",J158,0)</f>
        <v>0</v>
      </c>
      <c r="BH158" s="146">
        <f>IF(N158="sníž. přenesená",J158,0)</f>
        <v>0</v>
      </c>
      <c r="BI158" s="146">
        <f>IF(N158="nulová",J158,0)</f>
        <v>0</v>
      </c>
      <c r="BJ158" s="15" t="s">
        <v>403</v>
      </c>
      <c r="BK158" s="146">
        <f>ROUND(I158*H158,2)</f>
        <v>0</v>
      </c>
      <c r="BL158" s="15" t="s">
        <v>456</v>
      </c>
      <c r="BM158" s="145" t="s">
        <v>533</v>
      </c>
    </row>
    <row r="159" spans="2:65" s="1" customFormat="1" ht="24.2" customHeight="1">
      <c r="B159" s="132"/>
      <c r="C159" s="162" t="s">
        <v>534</v>
      </c>
      <c r="D159" s="162" t="s">
        <v>485</v>
      </c>
      <c r="E159" s="163" t="s">
        <v>535</v>
      </c>
      <c r="F159" s="164" t="s">
        <v>536</v>
      </c>
      <c r="G159" s="165" t="s">
        <v>77</v>
      </c>
      <c r="H159" s="166">
        <v>124.4</v>
      </c>
      <c r="I159" s="167"/>
      <c r="J159" s="168">
        <f>ROUND(I159*H159,2)</f>
        <v>0</v>
      </c>
      <c r="K159" s="169"/>
      <c r="L159" s="170"/>
      <c r="M159" s="171" t="s">
        <v>323</v>
      </c>
      <c r="N159" s="172" t="s">
        <v>360</v>
      </c>
      <c r="P159" s="143">
        <f>O159*H159</f>
        <v>0</v>
      </c>
      <c r="Q159" s="143">
        <v>1.0000000000000001E-5</v>
      </c>
      <c r="R159" s="143">
        <f>Q159*H159</f>
        <v>1.2440000000000001E-3</v>
      </c>
      <c r="S159" s="143">
        <v>0</v>
      </c>
      <c r="T159" s="144">
        <f>S159*H159</f>
        <v>0</v>
      </c>
      <c r="AR159" s="145" t="s">
        <v>489</v>
      </c>
      <c r="AT159" s="145" t="s">
        <v>485</v>
      </c>
      <c r="AU159" s="145" t="s">
        <v>405</v>
      </c>
      <c r="AY159" s="15" t="s">
        <v>450</v>
      </c>
      <c r="BE159" s="146">
        <f>IF(N159="základní",J159,0)</f>
        <v>0</v>
      </c>
      <c r="BF159" s="146">
        <f>IF(N159="snížená",J159,0)</f>
        <v>0</v>
      </c>
      <c r="BG159" s="146">
        <f>IF(N159="zákl. přenesená",J159,0)</f>
        <v>0</v>
      </c>
      <c r="BH159" s="146">
        <f>IF(N159="sníž. přenesená",J159,0)</f>
        <v>0</v>
      </c>
      <c r="BI159" s="146">
        <f>IF(N159="nulová",J159,0)</f>
        <v>0</v>
      </c>
      <c r="BJ159" s="15" t="s">
        <v>403</v>
      </c>
      <c r="BK159" s="146">
        <f>ROUND(I159*H159,2)</f>
        <v>0</v>
      </c>
      <c r="BL159" s="15" t="s">
        <v>456</v>
      </c>
      <c r="BM159" s="145" t="s">
        <v>537</v>
      </c>
    </row>
    <row r="160" spans="2:65" s="11" customFormat="1" ht="22.9" customHeight="1">
      <c r="B160" s="121"/>
      <c r="D160" s="122" t="s">
        <v>394</v>
      </c>
      <c r="E160" s="130" t="s">
        <v>538</v>
      </c>
      <c r="F160" s="130" t="s">
        <v>539</v>
      </c>
      <c r="I160" s="124"/>
      <c r="J160" s="131">
        <f>BK160</f>
        <v>0</v>
      </c>
      <c r="L160" s="121"/>
      <c r="M160" s="125"/>
      <c r="P160" s="126">
        <f>SUM(P161:P165)</f>
        <v>0</v>
      </c>
      <c r="R160" s="126">
        <f>SUM(R161:R165)</f>
        <v>0</v>
      </c>
      <c r="T160" s="127">
        <f>SUM(T161:T165)</f>
        <v>0</v>
      </c>
      <c r="AR160" s="122" t="s">
        <v>403</v>
      </c>
      <c r="AT160" s="128" t="s">
        <v>394</v>
      </c>
      <c r="AU160" s="128" t="s">
        <v>403</v>
      </c>
      <c r="AY160" s="122" t="s">
        <v>450</v>
      </c>
      <c r="BK160" s="129">
        <f>SUM(BK161:BK165)</f>
        <v>0</v>
      </c>
    </row>
    <row r="161" spans="2:65" s="1" customFormat="1" ht="16.5" customHeight="1">
      <c r="B161" s="132"/>
      <c r="C161" s="133" t="s">
        <v>540</v>
      </c>
      <c r="D161" s="133" t="s">
        <v>452</v>
      </c>
      <c r="E161" s="134" t="s">
        <v>541</v>
      </c>
      <c r="F161" s="135" t="s">
        <v>542</v>
      </c>
      <c r="G161" s="136" t="s">
        <v>488</v>
      </c>
      <c r="H161" s="137">
        <v>13.319000000000001</v>
      </c>
      <c r="I161" s="138"/>
      <c r="J161" s="139">
        <f>ROUND(I161*H161,2)</f>
        <v>0</v>
      </c>
      <c r="K161" s="140"/>
      <c r="L161" s="30"/>
      <c r="M161" s="141" t="s">
        <v>323</v>
      </c>
      <c r="N161" s="142" t="s">
        <v>360</v>
      </c>
      <c r="P161" s="143">
        <f>O161*H161</f>
        <v>0</v>
      </c>
      <c r="Q161" s="143">
        <v>0</v>
      </c>
      <c r="R161" s="143">
        <f>Q161*H161</f>
        <v>0</v>
      </c>
      <c r="S161" s="143">
        <v>0</v>
      </c>
      <c r="T161" s="144">
        <f>S161*H161</f>
        <v>0</v>
      </c>
      <c r="AR161" s="145" t="s">
        <v>456</v>
      </c>
      <c r="AT161" s="145" t="s">
        <v>452</v>
      </c>
      <c r="AU161" s="145" t="s">
        <v>405</v>
      </c>
      <c r="AY161" s="15" t="s">
        <v>450</v>
      </c>
      <c r="BE161" s="146">
        <f>IF(N161="základní",J161,0)</f>
        <v>0</v>
      </c>
      <c r="BF161" s="146">
        <f>IF(N161="snížená",J161,0)</f>
        <v>0</v>
      </c>
      <c r="BG161" s="146">
        <f>IF(N161="zákl. přenesená",J161,0)</f>
        <v>0</v>
      </c>
      <c r="BH161" s="146">
        <f>IF(N161="sníž. přenesená",J161,0)</f>
        <v>0</v>
      </c>
      <c r="BI161" s="146">
        <f>IF(N161="nulová",J161,0)</f>
        <v>0</v>
      </c>
      <c r="BJ161" s="15" t="s">
        <v>403</v>
      </c>
      <c r="BK161" s="146">
        <f>ROUND(I161*H161,2)</f>
        <v>0</v>
      </c>
      <c r="BL161" s="15" t="s">
        <v>456</v>
      </c>
      <c r="BM161" s="145" t="s">
        <v>543</v>
      </c>
    </row>
    <row r="162" spans="2:65" s="1" customFormat="1" ht="24.2" customHeight="1">
      <c r="B162" s="132"/>
      <c r="C162" s="133" t="s">
        <v>544</v>
      </c>
      <c r="D162" s="133" t="s">
        <v>452</v>
      </c>
      <c r="E162" s="134" t="s">
        <v>545</v>
      </c>
      <c r="F162" s="135" t="s">
        <v>546</v>
      </c>
      <c r="G162" s="136" t="s">
        <v>488</v>
      </c>
      <c r="H162" s="137">
        <v>13.319000000000001</v>
      </c>
      <c r="I162" s="138"/>
      <c r="J162" s="139">
        <f>ROUND(I162*H162,2)</f>
        <v>0</v>
      </c>
      <c r="K162" s="140"/>
      <c r="L162" s="30"/>
      <c r="M162" s="141" t="s">
        <v>323</v>
      </c>
      <c r="N162" s="142" t="s">
        <v>360</v>
      </c>
      <c r="P162" s="143">
        <f>O162*H162</f>
        <v>0</v>
      </c>
      <c r="Q162" s="143">
        <v>0</v>
      </c>
      <c r="R162" s="143">
        <f>Q162*H162</f>
        <v>0</v>
      </c>
      <c r="S162" s="143">
        <v>0</v>
      </c>
      <c r="T162" s="144">
        <f>S162*H162</f>
        <v>0</v>
      </c>
      <c r="AR162" s="145" t="s">
        <v>456</v>
      </c>
      <c r="AT162" s="145" t="s">
        <v>452</v>
      </c>
      <c r="AU162" s="145" t="s">
        <v>405</v>
      </c>
      <c r="AY162" s="15" t="s">
        <v>450</v>
      </c>
      <c r="BE162" s="146">
        <f>IF(N162="základní",J162,0)</f>
        <v>0</v>
      </c>
      <c r="BF162" s="146">
        <f>IF(N162="snížená",J162,0)</f>
        <v>0</v>
      </c>
      <c r="BG162" s="146">
        <f>IF(N162="zákl. přenesená",J162,0)</f>
        <v>0</v>
      </c>
      <c r="BH162" s="146">
        <f>IF(N162="sníž. přenesená",J162,0)</f>
        <v>0</v>
      </c>
      <c r="BI162" s="146">
        <f>IF(N162="nulová",J162,0)</f>
        <v>0</v>
      </c>
      <c r="BJ162" s="15" t="s">
        <v>403</v>
      </c>
      <c r="BK162" s="146">
        <f>ROUND(I162*H162,2)</f>
        <v>0</v>
      </c>
      <c r="BL162" s="15" t="s">
        <v>456</v>
      </c>
      <c r="BM162" s="145" t="s">
        <v>547</v>
      </c>
    </row>
    <row r="163" spans="2:65" s="1" customFormat="1" ht="24.2" customHeight="1">
      <c r="B163" s="132"/>
      <c r="C163" s="133" t="s">
        <v>329</v>
      </c>
      <c r="D163" s="133" t="s">
        <v>452</v>
      </c>
      <c r="E163" s="134" t="s">
        <v>548</v>
      </c>
      <c r="F163" s="135" t="s">
        <v>549</v>
      </c>
      <c r="G163" s="136" t="s">
        <v>488</v>
      </c>
      <c r="H163" s="137">
        <v>253.06100000000001</v>
      </c>
      <c r="I163" s="138"/>
      <c r="J163" s="139">
        <f>ROUND(I163*H163,2)</f>
        <v>0</v>
      </c>
      <c r="K163" s="140"/>
      <c r="L163" s="30"/>
      <c r="M163" s="141" t="s">
        <v>323</v>
      </c>
      <c r="N163" s="142" t="s">
        <v>360</v>
      </c>
      <c r="P163" s="143">
        <f>O163*H163</f>
        <v>0</v>
      </c>
      <c r="Q163" s="143">
        <v>0</v>
      </c>
      <c r="R163" s="143">
        <f>Q163*H163</f>
        <v>0</v>
      </c>
      <c r="S163" s="143">
        <v>0</v>
      </c>
      <c r="T163" s="144">
        <f>S163*H163</f>
        <v>0</v>
      </c>
      <c r="AR163" s="145" t="s">
        <v>456</v>
      </c>
      <c r="AT163" s="145" t="s">
        <v>452</v>
      </c>
      <c r="AU163" s="145" t="s">
        <v>405</v>
      </c>
      <c r="AY163" s="15" t="s">
        <v>450</v>
      </c>
      <c r="BE163" s="146">
        <f>IF(N163="základní",J163,0)</f>
        <v>0</v>
      </c>
      <c r="BF163" s="146">
        <f>IF(N163="snížená",J163,0)</f>
        <v>0</v>
      </c>
      <c r="BG163" s="146">
        <f>IF(N163="zákl. přenesená",J163,0)</f>
        <v>0</v>
      </c>
      <c r="BH163" s="146">
        <f>IF(N163="sníž. přenesená",J163,0)</f>
        <v>0</v>
      </c>
      <c r="BI163" s="146">
        <f>IF(N163="nulová",J163,0)</f>
        <v>0</v>
      </c>
      <c r="BJ163" s="15" t="s">
        <v>403</v>
      </c>
      <c r="BK163" s="146">
        <f>ROUND(I163*H163,2)</f>
        <v>0</v>
      </c>
      <c r="BL163" s="15" t="s">
        <v>456</v>
      </c>
      <c r="BM163" s="145" t="s">
        <v>550</v>
      </c>
    </row>
    <row r="164" spans="2:65" s="12" customFormat="1">
      <c r="B164" s="147"/>
      <c r="D164" s="148" t="s">
        <v>458</v>
      </c>
      <c r="F164" s="150" t="s">
        <v>551</v>
      </c>
      <c r="H164" s="151">
        <v>253.06100000000001</v>
      </c>
      <c r="I164" s="152"/>
      <c r="L164" s="147"/>
      <c r="M164" s="153"/>
      <c r="T164" s="154"/>
      <c r="AT164" s="149" t="s">
        <v>458</v>
      </c>
      <c r="AU164" s="149" t="s">
        <v>405</v>
      </c>
      <c r="AV164" s="12" t="s">
        <v>405</v>
      </c>
      <c r="AW164" s="12" t="s">
        <v>325</v>
      </c>
      <c r="AX164" s="12" t="s">
        <v>403</v>
      </c>
      <c r="AY164" s="149" t="s">
        <v>450</v>
      </c>
    </row>
    <row r="165" spans="2:65" s="1" customFormat="1" ht="33" customHeight="1">
      <c r="B165" s="132"/>
      <c r="C165" s="133" t="s">
        <v>552</v>
      </c>
      <c r="D165" s="133" t="s">
        <v>452</v>
      </c>
      <c r="E165" s="134" t="s">
        <v>553</v>
      </c>
      <c r="F165" s="135" t="s">
        <v>554</v>
      </c>
      <c r="G165" s="136" t="s">
        <v>488</v>
      </c>
      <c r="H165" s="137">
        <v>13.319000000000001</v>
      </c>
      <c r="I165" s="138"/>
      <c r="J165" s="139">
        <f>ROUND(I165*H165,2)</f>
        <v>0</v>
      </c>
      <c r="K165" s="140"/>
      <c r="L165" s="30"/>
      <c r="M165" s="141" t="s">
        <v>323</v>
      </c>
      <c r="N165" s="142" t="s">
        <v>360</v>
      </c>
      <c r="P165" s="143">
        <f>O165*H165</f>
        <v>0</v>
      </c>
      <c r="Q165" s="143">
        <v>0</v>
      </c>
      <c r="R165" s="143">
        <f>Q165*H165</f>
        <v>0</v>
      </c>
      <c r="S165" s="143">
        <v>0</v>
      </c>
      <c r="T165" s="144">
        <f>S165*H165</f>
        <v>0</v>
      </c>
      <c r="AR165" s="145" t="s">
        <v>456</v>
      </c>
      <c r="AT165" s="145" t="s">
        <v>452</v>
      </c>
      <c r="AU165" s="145" t="s">
        <v>405</v>
      </c>
      <c r="AY165" s="15" t="s">
        <v>450</v>
      </c>
      <c r="BE165" s="146">
        <f>IF(N165="základní",J165,0)</f>
        <v>0</v>
      </c>
      <c r="BF165" s="146">
        <f>IF(N165="snížená",J165,0)</f>
        <v>0</v>
      </c>
      <c r="BG165" s="146">
        <f>IF(N165="zákl. přenesená",J165,0)</f>
        <v>0</v>
      </c>
      <c r="BH165" s="146">
        <f>IF(N165="sníž. přenesená",J165,0)</f>
        <v>0</v>
      </c>
      <c r="BI165" s="146">
        <f>IF(N165="nulová",J165,0)</f>
        <v>0</v>
      </c>
      <c r="BJ165" s="15" t="s">
        <v>403</v>
      </c>
      <c r="BK165" s="146">
        <f>ROUND(I165*H165,2)</f>
        <v>0</v>
      </c>
      <c r="BL165" s="15" t="s">
        <v>456</v>
      </c>
      <c r="BM165" s="145" t="s">
        <v>555</v>
      </c>
    </row>
    <row r="166" spans="2:65" s="11" customFormat="1" ht="22.9" customHeight="1">
      <c r="B166" s="121"/>
      <c r="D166" s="122" t="s">
        <v>394</v>
      </c>
      <c r="E166" s="130" t="s">
        <v>556</v>
      </c>
      <c r="F166" s="130" t="s">
        <v>557</v>
      </c>
      <c r="I166" s="124"/>
      <c r="J166" s="131">
        <f>BK166</f>
        <v>0</v>
      </c>
      <c r="L166" s="121"/>
      <c r="M166" s="125"/>
      <c r="P166" s="126">
        <f>P167</f>
        <v>0</v>
      </c>
      <c r="R166" s="126">
        <f>R167</f>
        <v>0</v>
      </c>
      <c r="T166" s="127">
        <f>T167</f>
        <v>0</v>
      </c>
      <c r="AR166" s="122" t="s">
        <v>403</v>
      </c>
      <c r="AT166" s="128" t="s">
        <v>394</v>
      </c>
      <c r="AU166" s="128" t="s">
        <v>403</v>
      </c>
      <c r="AY166" s="122" t="s">
        <v>450</v>
      </c>
      <c r="BK166" s="129">
        <f>BK167</f>
        <v>0</v>
      </c>
    </row>
    <row r="167" spans="2:65" s="1" customFormat="1" ht="16.5" customHeight="1">
      <c r="B167" s="132"/>
      <c r="C167" s="133" t="s">
        <v>558</v>
      </c>
      <c r="D167" s="133" t="s">
        <v>452</v>
      </c>
      <c r="E167" s="134" t="s">
        <v>559</v>
      </c>
      <c r="F167" s="135" t="s">
        <v>560</v>
      </c>
      <c r="G167" s="136" t="s">
        <v>488</v>
      </c>
      <c r="H167" s="137">
        <v>109.98399999999999</v>
      </c>
      <c r="I167" s="138"/>
      <c r="J167" s="139">
        <f>ROUND(I167*H167,2)</f>
        <v>0</v>
      </c>
      <c r="K167" s="140"/>
      <c r="L167" s="30"/>
      <c r="M167" s="141" t="s">
        <v>323</v>
      </c>
      <c r="N167" s="142" t="s">
        <v>360</v>
      </c>
      <c r="P167" s="143">
        <f>O167*H167</f>
        <v>0</v>
      </c>
      <c r="Q167" s="143">
        <v>0</v>
      </c>
      <c r="R167" s="143">
        <f>Q167*H167</f>
        <v>0</v>
      </c>
      <c r="S167" s="143">
        <v>0</v>
      </c>
      <c r="T167" s="144">
        <f>S167*H167</f>
        <v>0</v>
      </c>
      <c r="AR167" s="145" t="s">
        <v>456</v>
      </c>
      <c r="AT167" s="145" t="s">
        <v>452</v>
      </c>
      <c r="AU167" s="145" t="s">
        <v>405</v>
      </c>
      <c r="AY167" s="15" t="s">
        <v>450</v>
      </c>
      <c r="BE167" s="146">
        <f>IF(N167="základní",J167,0)</f>
        <v>0</v>
      </c>
      <c r="BF167" s="146">
        <f>IF(N167="snížená",J167,0)</f>
        <v>0</v>
      </c>
      <c r="BG167" s="146">
        <f>IF(N167="zákl. přenesená",J167,0)</f>
        <v>0</v>
      </c>
      <c r="BH167" s="146">
        <f>IF(N167="sníž. přenesená",J167,0)</f>
        <v>0</v>
      </c>
      <c r="BI167" s="146">
        <f>IF(N167="nulová",J167,0)</f>
        <v>0</v>
      </c>
      <c r="BJ167" s="15" t="s">
        <v>403</v>
      </c>
      <c r="BK167" s="146">
        <f>ROUND(I167*H167,2)</f>
        <v>0</v>
      </c>
      <c r="BL167" s="15" t="s">
        <v>456</v>
      </c>
      <c r="BM167" s="145" t="s">
        <v>561</v>
      </c>
    </row>
    <row r="168" spans="2:65" s="1" customFormat="1" ht="49.9" customHeight="1">
      <c r="B168" s="30"/>
      <c r="E168" s="123" t="s">
        <v>562</v>
      </c>
      <c r="F168" s="123" t="s">
        <v>563</v>
      </c>
      <c r="J168" s="111">
        <f t="shared" ref="J168:J178" si="0">BK168</f>
        <v>0</v>
      </c>
      <c r="L168" s="30"/>
      <c r="M168" s="173"/>
      <c r="T168" s="53"/>
      <c r="AT168" s="15" t="s">
        <v>394</v>
      </c>
      <c r="AU168" s="15" t="s">
        <v>395</v>
      </c>
      <c r="AY168" s="15" t="s">
        <v>564</v>
      </c>
      <c r="BK168" s="146">
        <f>SUM(BK169:BK178)</f>
        <v>0</v>
      </c>
    </row>
    <row r="169" spans="2:65" s="1" customFormat="1" ht="16.350000000000001" customHeight="1">
      <c r="B169" s="30"/>
      <c r="C169" s="174" t="s">
        <v>323</v>
      </c>
      <c r="D169" s="174" t="s">
        <v>452</v>
      </c>
      <c r="E169" s="175" t="s">
        <v>323</v>
      </c>
      <c r="F169" s="176" t="s">
        <v>323</v>
      </c>
      <c r="G169" s="177" t="s">
        <v>323</v>
      </c>
      <c r="H169" s="178"/>
      <c r="I169" s="179"/>
      <c r="J169" s="180">
        <f t="shared" si="0"/>
        <v>0</v>
      </c>
      <c r="K169" s="181"/>
      <c r="L169" s="30"/>
      <c r="M169" s="182" t="s">
        <v>323</v>
      </c>
      <c r="N169" s="183" t="s">
        <v>360</v>
      </c>
      <c r="T169" s="53"/>
      <c r="AT169" s="15" t="s">
        <v>564</v>
      </c>
      <c r="AU169" s="15" t="s">
        <v>403</v>
      </c>
      <c r="AY169" s="15" t="s">
        <v>564</v>
      </c>
      <c r="BE169" s="146">
        <f t="shared" ref="BE169:BE178" si="1">IF(N169="základní",J169,0)</f>
        <v>0</v>
      </c>
      <c r="BF169" s="146">
        <f t="shared" ref="BF169:BF178" si="2">IF(N169="snížená",J169,0)</f>
        <v>0</v>
      </c>
      <c r="BG169" s="146">
        <f t="shared" ref="BG169:BG178" si="3">IF(N169="zákl. přenesená",J169,0)</f>
        <v>0</v>
      </c>
      <c r="BH169" s="146">
        <f t="shared" ref="BH169:BH178" si="4">IF(N169="sníž. přenesená",J169,0)</f>
        <v>0</v>
      </c>
      <c r="BI169" s="146">
        <f t="shared" ref="BI169:BI178" si="5">IF(N169="nulová",J169,0)</f>
        <v>0</v>
      </c>
      <c r="BJ169" s="15" t="s">
        <v>403</v>
      </c>
      <c r="BK169" s="146">
        <f t="shared" ref="BK169:BK178" si="6">I169*H169</f>
        <v>0</v>
      </c>
    </row>
    <row r="170" spans="2:65" s="1" customFormat="1" ht="16.350000000000001" customHeight="1">
      <c r="B170" s="30"/>
      <c r="C170" s="174" t="s">
        <v>323</v>
      </c>
      <c r="D170" s="174" t="s">
        <v>452</v>
      </c>
      <c r="E170" s="175" t="s">
        <v>323</v>
      </c>
      <c r="F170" s="176" t="s">
        <v>323</v>
      </c>
      <c r="G170" s="177" t="s">
        <v>323</v>
      </c>
      <c r="H170" s="178"/>
      <c r="I170" s="179"/>
      <c r="J170" s="180">
        <f t="shared" si="0"/>
        <v>0</v>
      </c>
      <c r="K170" s="181"/>
      <c r="L170" s="30"/>
      <c r="M170" s="182" t="s">
        <v>323</v>
      </c>
      <c r="N170" s="183" t="s">
        <v>360</v>
      </c>
      <c r="T170" s="53"/>
      <c r="AT170" s="15" t="s">
        <v>564</v>
      </c>
      <c r="AU170" s="15" t="s">
        <v>403</v>
      </c>
      <c r="AY170" s="15" t="s">
        <v>564</v>
      </c>
      <c r="BE170" s="146">
        <f t="shared" si="1"/>
        <v>0</v>
      </c>
      <c r="BF170" s="146">
        <f t="shared" si="2"/>
        <v>0</v>
      </c>
      <c r="BG170" s="146">
        <f t="shared" si="3"/>
        <v>0</v>
      </c>
      <c r="BH170" s="146">
        <f t="shared" si="4"/>
        <v>0</v>
      </c>
      <c r="BI170" s="146">
        <f t="shared" si="5"/>
        <v>0</v>
      </c>
      <c r="BJ170" s="15" t="s">
        <v>403</v>
      </c>
      <c r="BK170" s="146">
        <f t="shared" si="6"/>
        <v>0</v>
      </c>
    </row>
    <row r="171" spans="2:65" s="1" customFormat="1" ht="16.350000000000001" customHeight="1">
      <c r="B171" s="30"/>
      <c r="C171" s="174" t="s">
        <v>323</v>
      </c>
      <c r="D171" s="174" t="s">
        <v>452</v>
      </c>
      <c r="E171" s="175" t="s">
        <v>323</v>
      </c>
      <c r="F171" s="176" t="s">
        <v>323</v>
      </c>
      <c r="G171" s="177" t="s">
        <v>323</v>
      </c>
      <c r="H171" s="178"/>
      <c r="I171" s="179"/>
      <c r="J171" s="180">
        <f t="shared" si="0"/>
        <v>0</v>
      </c>
      <c r="K171" s="181"/>
      <c r="L171" s="30"/>
      <c r="M171" s="182" t="s">
        <v>323</v>
      </c>
      <c r="N171" s="183" t="s">
        <v>360</v>
      </c>
      <c r="T171" s="53"/>
      <c r="AT171" s="15" t="s">
        <v>564</v>
      </c>
      <c r="AU171" s="15" t="s">
        <v>403</v>
      </c>
      <c r="AY171" s="15" t="s">
        <v>564</v>
      </c>
      <c r="BE171" s="146">
        <f t="shared" si="1"/>
        <v>0</v>
      </c>
      <c r="BF171" s="146">
        <f t="shared" si="2"/>
        <v>0</v>
      </c>
      <c r="BG171" s="146">
        <f t="shared" si="3"/>
        <v>0</v>
      </c>
      <c r="BH171" s="146">
        <f t="shared" si="4"/>
        <v>0</v>
      </c>
      <c r="BI171" s="146">
        <f t="shared" si="5"/>
        <v>0</v>
      </c>
      <c r="BJ171" s="15" t="s">
        <v>403</v>
      </c>
      <c r="BK171" s="146">
        <f t="shared" si="6"/>
        <v>0</v>
      </c>
    </row>
    <row r="172" spans="2:65" s="1" customFormat="1" ht="16.350000000000001" customHeight="1">
      <c r="B172" s="30"/>
      <c r="C172" s="174" t="s">
        <v>323</v>
      </c>
      <c r="D172" s="174" t="s">
        <v>452</v>
      </c>
      <c r="E172" s="175" t="s">
        <v>323</v>
      </c>
      <c r="F172" s="176" t="s">
        <v>323</v>
      </c>
      <c r="G172" s="177" t="s">
        <v>323</v>
      </c>
      <c r="H172" s="178"/>
      <c r="I172" s="179"/>
      <c r="J172" s="180">
        <f t="shared" si="0"/>
        <v>0</v>
      </c>
      <c r="K172" s="181"/>
      <c r="L172" s="30"/>
      <c r="M172" s="182" t="s">
        <v>323</v>
      </c>
      <c r="N172" s="183" t="s">
        <v>360</v>
      </c>
      <c r="T172" s="53"/>
      <c r="AT172" s="15" t="s">
        <v>564</v>
      </c>
      <c r="AU172" s="15" t="s">
        <v>403</v>
      </c>
      <c r="AY172" s="15" t="s">
        <v>564</v>
      </c>
      <c r="BE172" s="146">
        <f t="shared" si="1"/>
        <v>0</v>
      </c>
      <c r="BF172" s="146">
        <f t="shared" si="2"/>
        <v>0</v>
      </c>
      <c r="BG172" s="146">
        <f t="shared" si="3"/>
        <v>0</v>
      </c>
      <c r="BH172" s="146">
        <f t="shared" si="4"/>
        <v>0</v>
      </c>
      <c r="BI172" s="146">
        <f t="shared" si="5"/>
        <v>0</v>
      </c>
      <c r="BJ172" s="15" t="s">
        <v>403</v>
      </c>
      <c r="BK172" s="146">
        <f t="shared" si="6"/>
        <v>0</v>
      </c>
    </row>
    <row r="173" spans="2:65" s="1" customFormat="1" ht="16.350000000000001" customHeight="1">
      <c r="B173" s="30"/>
      <c r="C173" s="174" t="s">
        <v>323</v>
      </c>
      <c r="D173" s="174" t="s">
        <v>452</v>
      </c>
      <c r="E173" s="175" t="s">
        <v>323</v>
      </c>
      <c r="F173" s="176" t="s">
        <v>323</v>
      </c>
      <c r="G173" s="177" t="s">
        <v>323</v>
      </c>
      <c r="H173" s="178"/>
      <c r="I173" s="179"/>
      <c r="J173" s="180">
        <f t="shared" si="0"/>
        <v>0</v>
      </c>
      <c r="K173" s="181"/>
      <c r="L173" s="30"/>
      <c r="M173" s="182" t="s">
        <v>323</v>
      </c>
      <c r="N173" s="183" t="s">
        <v>360</v>
      </c>
      <c r="T173" s="53"/>
      <c r="AT173" s="15" t="s">
        <v>564</v>
      </c>
      <c r="AU173" s="15" t="s">
        <v>403</v>
      </c>
      <c r="AY173" s="15" t="s">
        <v>564</v>
      </c>
      <c r="BE173" s="146">
        <f t="shared" si="1"/>
        <v>0</v>
      </c>
      <c r="BF173" s="146">
        <f t="shared" si="2"/>
        <v>0</v>
      </c>
      <c r="BG173" s="146">
        <f t="shared" si="3"/>
        <v>0</v>
      </c>
      <c r="BH173" s="146">
        <f t="shared" si="4"/>
        <v>0</v>
      </c>
      <c r="BI173" s="146">
        <f t="shared" si="5"/>
        <v>0</v>
      </c>
      <c r="BJ173" s="15" t="s">
        <v>403</v>
      </c>
      <c r="BK173" s="146">
        <f t="shared" si="6"/>
        <v>0</v>
      </c>
    </row>
    <row r="174" spans="2:65" s="1" customFormat="1" ht="16.350000000000001" customHeight="1">
      <c r="B174" s="30"/>
      <c r="C174" s="174" t="s">
        <v>323</v>
      </c>
      <c r="D174" s="174" t="s">
        <v>452</v>
      </c>
      <c r="E174" s="175" t="s">
        <v>323</v>
      </c>
      <c r="F174" s="176" t="s">
        <v>323</v>
      </c>
      <c r="G174" s="177" t="s">
        <v>323</v>
      </c>
      <c r="H174" s="178"/>
      <c r="I174" s="179"/>
      <c r="J174" s="180">
        <f t="shared" si="0"/>
        <v>0</v>
      </c>
      <c r="K174" s="181"/>
      <c r="L174" s="30"/>
      <c r="M174" s="182" t="s">
        <v>323</v>
      </c>
      <c r="N174" s="183" t="s">
        <v>360</v>
      </c>
      <c r="T174" s="53"/>
      <c r="AT174" s="15" t="s">
        <v>564</v>
      </c>
      <c r="AU174" s="15" t="s">
        <v>403</v>
      </c>
      <c r="AY174" s="15" t="s">
        <v>564</v>
      </c>
      <c r="BE174" s="146">
        <f t="shared" si="1"/>
        <v>0</v>
      </c>
      <c r="BF174" s="146">
        <f t="shared" si="2"/>
        <v>0</v>
      </c>
      <c r="BG174" s="146">
        <f t="shared" si="3"/>
        <v>0</v>
      </c>
      <c r="BH174" s="146">
        <f t="shared" si="4"/>
        <v>0</v>
      </c>
      <c r="BI174" s="146">
        <f t="shared" si="5"/>
        <v>0</v>
      </c>
      <c r="BJ174" s="15" t="s">
        <v>403</v>
      </c>
      <c r="BK174" s="146">
        <f t="shared" si="6"/>
        <v>0</v>
      </c>
    </row>
    <row r="175" spans="2:65" s="1" customFormat="1" ht="16.350000000000001" customHeight="1">
      <c r="B175" s="30"/>
      <c r="C175" s="174" t="s">
        <v>323</v>
      </c>
      <c r="D175" s="174" t="s">
        <v>452</v>
      </c>
      <c r="E175" s="175" t="s">
        <v>323</v>
      </c>
      <c r="F175" s="176" t="s">
        <v>323</v>
      </c>
      <c r="G175" s="177" t="s">
        <v>323</v>
      </c>
      <c r="H175" s="178"/>
      <c r="I175" s="179"/>
      <c r="J175" s="180">
        <f t="shared" si="0"/>
        <v>0</v>
      </c>
      <c r="K175" s="181"/>
      <c r="L175" s="30"/>
      <c r="M175" s="182" t="s">
        <v>323</v>
      </c>
      <c r="N175" s="183" t="s">
        <v>360</v>
      </c>
      <c r="T175" s="53"/>
      <c r="AT175" s="15" t="s">
        <v>564</v>
      </c>
      <c r="AU175" s="15" t="s">
        <v>403</v>
      </c>
      <c r="AY175" s="15" t="s">
        <v>564</v>
      </c>
      <c r="BE175" s="146">
        <f t="shared" si="1"/>
        <v>0</v>
      </c>
      <c r="BF175" s="146">
        <f t="shared" si="2"/>
        <v>0</v>
      </c>
      <c r="BG175" s="146">
        <f t="shared" si="3"/>
        <v>0</v>
      </c>
      <c r="BH175" s="146">
        <f t="shared" si="4"/>
        <v>0</v>
      </c>
      <c r="BI175" s="146">
        <f t="shared" si="5"/>
        <v>0</v>
      </c>
      <c r="BJ175" s="15" t="s">
        <v>403</v>
      </c>
      <c r="BK175" s="146">
        <f t="shared" si="6"/>
        <v>0</v>
      </c>
    </row>
    <row r="176" spans="2:65" s="1" customFormat="1" ht="16.350000000000001" customHeight="1">
      <c r="B176" s="30"/>
      <c r="C176" s="174" t="s">
        <v>323</v>
      </c>
      <c r="D176" s="174" t="s">
        <v>452</v>
      </c>
      <c r="E176" s="175" t="s">
        <v>323</v>
      </c>
      <c r="F176" s="176" t="s">
        <v>323</v>
      </c>
      <c r="G176" s="177" t="s">
        <v>323</v>
      </c>
      <c r="H176" s="178"/>
      <c r="I176" s="179"/>
      <c r="J176" s="180">
        <f t="shared" si="0"/>
        <v>0</v>
      </c>
      <c r="K176" s="181"/>
      <c r="L176" s="30"/>
      <c r="M176" s="182" t="s">
        <v>323</v>
      </c>
      <c r="N176" s="183" t="s">
        <v>360</v>
      </c>
      <c r="T176" s="53"/>
      <c r="AT176" s="15" t="s">
        <v>564</v>
      </c>
      <c r="AU176" s="15" t="s">
        <v>403</v>
      </c>
      <c r="AY176" s="15" t="s">
        <v>564</v>
      </c>
      <c r="BE176" s="146">
        <f t="shared" si="1"/>
        <v>0</v>
      </c>
      <c r="BF176" s="146">
        <f t="shared" si="2"/>
        <v>0</v>
      </c>
      <c r="BG176" s="146">
        <f t="shared" si="3"/>
        <v>0</v>
      </c>
      <c r="BH176" s="146">
        <f t="shared" si="4"/>
        <v>0</v>
      </c>
      <c r="BI176" s="146">
        <f t="shared" si="5"/>
        <v>0</v>
      </c>
      <c r="BJ176" s="15" t="s">
        <v>403</v>
      </c>
      <c r="BK176" s="146">
        <f t="shared" si="6"/>
        <v>0</v>
      </c>
    </row>
    <row r="177" spans="2:63" s="1" customFormat="1" ht="16.350000000000001" customHeight="1">
      <c r="B177" s="30"/>
      <c r="C177" s="174" t="s">
        <v>323</v>
      </c>
      <c r="D177" s="174" t="s">
        <v>452</v>
      </c>
      <c r="E177" s="175" t="s">
        <v>323</v>
      </c>
      <c r="F177" s="176" t="s">
        <v>323</v>
      </c>
      <c r="G177" s="177" t="s">
        <v>323</v>
      </c>
      <c r="H177" s="178"/>
      <c r="I177" s="179"/>
      <c r="J177" s="180">
        <f t="shared" si="0"/>
        <v>0</v>
      </c>
      <c r="K177" s="181"/>
      <c r="L177" s="30"/>
      <c r="M177" s="182" t="s">
        <v>323</v>
      </c>
      <c r="N177" s="183" t="s">
        <v>360</v>
      </c>
      <c r="T177" s="53"/>
      <c r="AT177" s="15" t="s">
        <v>564</v>
      </c>
      <c r="AU177" s="15" t="s">
        <v>403</v>
      </c>
      <c r="AY177" s="15" t="s">
        <v>564</v>
      </c>
      <c r="BE177" s="146">
        <f t="shared" si="1"/>
        <v>0</v>
      </c>
      <c r="BF177" s="146">
        <f t="shared" si="2"/>
        <v>0</v>
      </c>
      <c r="BG177" s="146">
        <f t="shared" si="3"/>
        <v>0</v>
      </c>
      <c r="BH177" s="146">
        <f t="shared" si="4"/>
        <v>0</v>
      </c>
      <c r="BI177" s="146">
        <f t="shared" si="5"/>
        <v>0</v>
      </c>
      <c r="BJ177" s="15" t="s">
        <v>403</v>
      </c>
      <c r="BK177" s="146">
        <f t="shared" si="6"/>
        <v>0</v>
      </c>
    </row>
    <row r="178" spans="2:63" s="1" customFormat="1" ht="16.350000000000001" customHeight="1">
      <c r="B178" s="30"/>
      <c r="C178" s="174" t="s">
        <v>323</v>
      </c>
      <c r="D178" s="174" t="s">
        <v>452</v>
      </c>
      <c r="E178" s="175" t="s">
        <v>323</v>
      </c>
      <c r="F178" s="176" t="s">
        <v>323</v>
      </c>
      <c r="G178" s="177" t="s">
        <v>323</v>
      </c>
      <c r="H178" s="178"/>
      <c r="I178" s="179"/>
      <c r="J178" s="180">
        <f t="shared" si="0"/>
        <v>0</v>
      </c>
      <c r="K178" s="181"/>
      <c r="L178" s="30"/>
      <c r="M178" s="182" t="s">
        <v>323</v>
      </c>
      <c r="N178" s="183" t="s">
        <v>360</v>
      </c>
      <c r="O178" s="184"/>
      <c r="P178" s="184"/>
      <c r="Q178" s="184"/>
      <c r="R178" s="184"/>
      <c r="S178" s="184"/>
      <c r="T178" s="185"/>
      <c r="AT178" s="15" t="s">
        <v>564</v>
      </c>
      <c r="AU178" s="15" t="s">
        <v>403</v>
      </c>
      <c r="AY178" s="15" t="s">
        <v>564</v>
      </c>
      <c r="BE178" s="146">
        <f t="shared" si="1"/>
        <v>0</v>
      </c>
      <c r="BF178" s="146">
        <f t="shared" si="2"/>
        <v>0</v>
      </c>
      <c r="BG178" s="146">
        <f t="shared" si="3"/>
        <v>0</v>
      </c>
      <c r="BH178" s="146">
        <f t="shared" si="4"/>
        <v>0</v>
      </c>
      <c r="BI178" s="146">
        <f t="shared" si="5"/>
        <v>0</v>
      </c>
      <c r="BJ178" s="15" t="s">
        <v>403</v>
      </c>
      <c r="BK178" s="146">
        <f t="shared" si="6"/>
        <v>0</v>
      </c>
    </row>
    <row r="179" spans="2:63" s="1" customFormat="1" ht="6.95" customHeight="1">
      <c r="B179" s="42"/>
      <c r="C179" s="43"/>
      <c r="D179" s="43"/>
      <c r="E179" s="43"/>
      <c r="F179" s="43"/>
      <c r="G179" s="43"/>
      <c r="H179" s="43"/>
      <c r="I179" s="43"/>
      <c r="J179" s="43"/>
      <c r="K179" s="43"/>
      <c r="L179" s="30"/>
    </row>
  </sheetData>
  <autoFilter ref="C122:K178" xr:uid="{00000000-0009-0000-0000-000001000000}"/>
  <mergeCells count="9">
    <mergeCell ref="E87:H87"/>
    <mergeCell ref="E113:H113"/>
    <mergeCell ref="E115:H115"/>
    <mergeCell ref="L2:V2"/>
    <mergeCell ref="E7:H7"/>
    <mergeCell ref="E9:H9"/>
    <mergeCell ref="E18:H18"/>
    <mergeCell ref="E27:H27"/>
    <mergeCell ref="E85:H85"/>
  </mergeCells>
  <dataValidations count="2">
    <dataValidation type="list" allowBlank="1" showInputMessage="1" showErrorMessage="1" error="Povoleny jsou hodnoty K, M." sqref="D169:D179" xr:uid="{00000000-0002-0000-0100-000000000000}">
      <formula1>"K, M"</formula1>
    </dataValidation>
    <dataValidation type="list" allowBlank="1" showInputMessage="1" showErrorMessage="1" error="Povoleny jsou hodnoty základní, snížená, zákl. přenesená, sníž. přenesená, nulová." sqref="N169:N179" xr:uid="{00000000-0002-0000-0100-000001000000}">
      <formula1>"základní, snížená, zákl. přenesená, sníž. přenesená, nulová"</formula1>
    </dataValidation>
  </dataValidations>
  <pageMargins left="0.39374999999999999" right="0.39374999999999999" top="0.39374999999999999" bottom="0.39374999999999999" header="0" footer="0"/>
  <pageSetup paperSize="9" scale="89" fitToHeight="100" orientation="portrait" blackAndWhite="1" r:id="rId1"/>
  <headerFooter>
    <oddFooter>&amp;CStrana &amp;P z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M181"/>
  <sheetViews>
    <sheetView showGridLines="0" view="pageBreakPreview" zoomScaleNormal="100" zoomScaleSheetLayoutView="100" workbookViewId="0"/>
  </sheetViews>
  <sheetFormatPr defaultRowHeight="10.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82" t="s">
        <v>327</v>
      </c>
      <c r="M2" s="325"/>
      <c r="N2" s="325"/>
      <c r="O2" s="325"/>
      <c r="P2" s="325"/>
      <c r="Q2" s="325"/>
      <c r="R2" s="325"/>
      <c r="S2" s="325"/>
      <c r="T2" s="325"/>
      <c r="U2" s="325"/>
      <c r="V2" s="325"/>
      <c r="AT2" s="15" t="s">
        <v>408</v>
      </c>
    </row>
    <row r="3" spans="2:46" ht="6.95" customHeight="1">
      <c r="B3" s="16"/>
      <c r="C3" s="17"/>
      <c r="D3" s="17"/>
      <c r="E3" s="17"/>
      <c r="F3" s="17"/>
      <c r="G3" s="17"/>
      <c r="H3" s="17"/>
      <c r="I3" s="17"/>
      <c r="J3" s="17"/>
      <c r="K3" s="17"/>
      <c r="L3" s="18"/>
      <c r="AT3" s="15" t="s">
        <v>405</v>
      </c>
    </row>
    <row r="4" spans="2:46" ht="24.95" customHeight="1">
      <c r="B4" s="18"/>
      <c r="D4" s="19" t="s">
        <v>421</v>
      </c>
      <c r="L4" s="18"/>
      <c r="M4" s="85" t="s">
        <v>332</v>
      </c>
      <c r="AT4" s="15" t="s">
        <v>325</v>
      </c>
    </row>
    <row r="5" spans="2:46" ht="6.95" customHeight="1">
      <c r="B5" s="18"/>
      <c r="L5" s="18"/>
    </row>
    <row r="6" spans="2:46" ht="12" customHeight="1">
      <c r="B6" s="18"/>
      <c r="D6" s="25" t="s">
        <v>338</v>
      </c>
      <c r="L6" s="18"/>
    </row>
    <row r="7" spans="2:46" ht="16.5" customHeight="1">
      <c r="B7" s="18"/>
      <c r="E7" s="296" t="str">
        <f>'Rekapitulace stavby'!K6</f>
        <v>SHZ</v>
      </c>
      <c r="F7" s="297"/>
      <c r="G7" s="297"/>
      <c r="H7" s="297"/>
      <c r="L7" s="18"/>
    </row>
    <row r="8" spans="2:46" s="1" customFormat="1" ht="12" customHeight="1">
      <c r="B8" s="30"/>
      <c r="D8" s="25" t="s">
        <v>422</v>
      </c>
      <c r="L8" s="30"/>
    </row>
    <row r="9" spans="2:46" s="1" customFormat="1" ht="16.5" customHeight="1">
      <c r="B9" s="30"/>
      <c r="E9" s="276" t="s">
        <v>565</v>
      </c>
      <c r="F9" s="295"/>
      <c r="G9" s="295"/>
      <c r="H9" s="295"/>
      <c r="L9" s="30"/>
    </row>
    <row r="10" spans="2:46" s="1" customFormat="1">
      <c r="B10" s="30"/>
      <c r="L10" s="30"/>
    </row>
    <row r="11" spans="2:46" s="1" customFormat="1" ht="12" customHeight="1">
      <c r="B11" s="30"/>
      <c r="D11" s="25" t="s">
        <v>340</v>
      </c>
      <c r="F11" s="23" t="s">
        <v>323</v>
      </c>
      <c r="I11" s="25" t="s">
        <v>341</v>
      </c>
      <c r="J11" s="23" t="s">
        <v>323</v>
      </c>
      <c r="L11" s="30"/>
    </row>
    <row r="12" spans="2:46" s="1" customFormat="1" ht="12" customHeight="1">
      <c r="B12" s="30"/>
      <c r="D12" s="25" t="s">
        <v>342</v>
      </c>
      <c r="F12" s="23" t="s">
        <v>343</v>
      </c>
      <c r="I12" s="25" t="s">
        <v>344</v>
      </c>
      <c r="J12" s="50" t="str">
        <f>'Rekapitulace stavby'!AN8</f>
        <v>22. 1. 2024</v>
      </c>
      <c r="L12" s="30"/>
    </row>
    <row r="13" spans="2:46" s="1" customFormat="1" ht="10.9" customHeight="1">
      <c r="B13" s="30"/>
      <c r="L13" s="30"/>
    </row>
    <row r="14" spans="2:46" s="1" customFormat="1" ht="12" customHeight="1">
      <c r="B14" s="30"/>
      <c r="D14" s="25" t="s">
        <v>346</v>
      </c>
      <c r="I14" s="25" t="s">
        <v>347</v>
      </c>
      <c r="J14" s="23" t="str">
        <f>IF('Rekapitulace stavby'!AN10="","",'Rekapitulace stavby'!AN10)</f>
        <v/>
      </c>
      <c r="L14" s="30"/>
    </row>
    <row r="15" spans="2:46" s="1" customFormat="1" ht="18" customHeight="1">
      <c r="B15" s="30"/>
      <c r="E15" s="23" t="str">
        <f>IF('Rekapitulace stavby'!E11="","",'Rekapitulace stavby'!E11)</f>
        <v xml:space="preserve"> </v>
      </c>
      <c r="I15" s="25" t="s">
        <v>348</v>
      </c>
      <c r="J15" s="23" t="str">
        <f>IF('Rekapitulace stavby'!AN11="","",'Rekapitulace stavby'!AN11)</f>
        <v/>
      </c>
      <c r="L15" s="30"/>
    </row>
    <row r="16" spans="2:46" s="1" customFormat="1" ht="6.95" customHeight="1">
      <c r="B16" s="30"/>
      <c r="L16" s="30"/>
    </row>
    <row r="17" spans="2:12" s="1" customFormat="1" ht="12" customHeight="1">
      <c r="B17" s="30"/>
      <c r="D17" s="25" t="s">
        <v>349</v>
      </c>
      <c r="I17" s="25" t="s">
        <v>347</v>
      </c>
      <c r="J17" s="26" t="str">
        <f>'Rekapitulace stavby'!AN13</f>
        <v>Vyplň údaj</v>
      </c>
      <c r="L17" s="30"/>
    </row>
    <row r="18" spans="2:12" s="1" customFormat="1" ht="18" customHeight="1">
      <c r="B18" s="30"/>
      <c r="E18" s="298" t="str">
        <f>'Rekapitulace stavby'!E14</f>
        <v>Vyplň údaj</v>
      </c>
      <c r="F18" s="290"/>
      <c r="G18" s="290"/>
      <c r="H18" s="290"/>
      <c r="I18" s="25" t="s">
        <v>348</v>
      </c>
      <c r="J18" s="26" t="str">
        <f>'Rekapitulace stavby'!AN14</f>
        <v>Vyplň údaj</v>
      </c>
      <c r="L18" s="30"/>
    </row>
    <row r="19" spans="2:12" s="1" customFormat="1" ht="6.95" customHeight="1">
      <c r="B19" s="30"/>
      <c r="L19" s="30"/>
    </row>
    <row r="20" spans="2:12" s="1" customFormat="1" ht="12" customHeight="1">
      <c r="B20" s="30"/>
      <c r="D20" s="25" t="s">
        <v>351</v>
      </c>
      <c r="I20" s="25" t="s">
        <v>347</v>
      </c>
      <c r="J20" s="23" t="str">
        <f>IF('Rekapitulace stavby'!AN16="","",'Rekapitulace stavby'!AN16)</f>
        <v/>
      </c>
      <c r="L20" s="30"/>
    </row>
    <row r="21" spans="2:12" s="1" customFormat="1" ht="18" customHeight="1">
      <c r="B21" s="30"/>
      <c r="E21" s="23" t="str">
        <f>IF('Rekapitulace stavby'!E17="","",'Rekapitulace stavby'!E17)</f>
        <v xml:space="preserve"> </v>
      </c>
      <c r="I21" s="25" t="s">
        <v>348</v>
      </c>
      <c r="J21" s="23" t="str">
        <f>IF('Rekapitulace stavby'!AN17="","",'Rekapitulace stavby'!AN17)</f>
        <v/>
      </c>
      <c r="L21" s="30"/>
    </row>
    <row r="22" spans="2:12" s="1" customFormat="1" ht="6.95" customHeight="1">
      <c r="B22" s="30"/>
      <c r="L22" s="30"/>
    </row>
    <row r="23" spans="2:12" s="1" customFormat="1" ht="12" customHeight="1">
      <c r="B23" s="30"/>
      <c r="D23" s="25" t="s">
        <v>353</v>
      </c>
      <c r="I23" s="25" t="s">
        <v>347</v>
      </c>
      <c r="J23" s="23" t="str">
        <f>IF('Rekapitulace stavby'!AN19="","",'Rekapitulace stavby'!AN19)</f>
        <v/>
      </c>
      <c r="L23" s="30"/>
    </row>
    <row r="24" spans="2:12" s="1" customFormat="1" ht="18" customHeight="1">
      <c r="B24" s="30"/>
      <c r="E24" s="23" t="str">
        <f>IF('Rekapitulace stavby'!E20="","",'Rekapitulace stavby'!E20)</f>
        <v xml:space="preserve"> </v>
      </c>
      <c r="I24" s="25" t="s">
        <v>348</v>
      </c>
      <c r="J24" s="23" t="str">
        <f>IF('Rekapitulace stavby'!AN20="","",'Rekapitulace stavby'!AN20)</f>
        <v/>
      </c>
      <c r="L24" s="30"/>
    </row>
    <row r="25" spans="2:12" s="1" customFormat="1" ht="6.95" customHeight="1">
      <c r="B25" s="30"/>
      <c r="L25" s="30"/>
    </row>
    <row r="26" spans="2:12" s="1" customFormat="1" ht="12" customHeight="1">
      <c r="B26" s="30"/>
      <c r="D26" s="25" t="s">
        <v>354</v>
      </c>
      <c r="L26" s="30"/>
    </row>
    <row r="27" spans="2:12" s="7" customFormat="1" ht="16.5" customHeight="1">
      <c r="B27" s="86"/>
      <c r="E27" s="294" t="s">
        <v>323</v>
      </c>
      <c r="F27" s="294"/>
      <c r="G27" s="294"/>
      <c r="H27" s="294"/>
      <c r="L27" s="86"/>
    </row>
    <row r="28" spans="2:12" s="1" customFormat="1" ht="6.95" customHeight="1">
      <c r="B28" s="30"/>
      <c r="L28" s="30"/>
    </row>
    <row r="29" spans="2:12" s="1" customFormat="1" ht="6.95" customHeight="1">
      <c r="B29" s="30"/>
      <c r="D29" s="51"/>
      <c r="E29" s="51"/>
      <c r="F29" s="51"/>
      <c r="G29" s="51"/>
      <c r="H29" s="51"/>
      <c r="I29" s="51"/>
      <c r="J29" s="51"/>
      <c r="K29" s="51"/>
      <c r="L29" s="30"/>
    </row>
    <row r="30" spans="2:12" s="1" customFormat="1" ht="25.35" customHeight="1">
      <c r="B30" s="30"/>
      <c r="D30" s="87" t="s">
        <v>355</v>
      </c>
      <c r="J30" s="63">
        <f>ROUND(J123, 2)</f>
        <v>0</v>
      </c>
      <c r="L30" s="30"/>
    </row>
    <row r="31" spans="2:12" s="1" customFormat="1" ht="6.95" customHeight="1">
      <c r="B31" s="30"/>
      <c r="D31" s="51"/>
      <c r="E31" s="51"/>
      <c r="F31" s="51"/>
      <c r="G31" s="51"/>
      <c r="H31" s="51"/>
      <c r="I31" s="51"/>
      <c r="J31" s="51"/>
      <c r="K31" s="51"/>
      <c r="L31" s="30"/>
    </row>
    <row r="32" spans="2:12" s="1" customFormat="1" ht="14.45" customHeight="1">
      <c r="B32" s="30"/>
      <c r="F32" s="33" t="s">
        <v>357</v>
      </c>
      <c r="I32" s="33" t="s">
        <v>356</v>
      </c>
      <c r="J32" s="33" t="s">
        <v>358</v>
      </c>
      <c r="L32" s="30"/>
    </row>
    <row r="33" spans="2:12" s="1" customFormat="1" ht="14.45" customHeight="1">
      <c r="B33" s="30"/>
      <c r="D33" s="88" t="s">
        <v>359</v>
      </c>
      <c r="E33" s="25" t="s">
        <v>360</v>
      </c>
      <c r="F33" s="89">
        <f>ROUND((ROUND((SUM(BE123:BE169)),  2) + SUM(BE171:BE180)), 2)</f>
        <v>0</v>
      </c>
      <c r="I33" s="90">
        <v>0.21</v>
      </c>
      <c r="J33" s="89">
        <f>ROUND((ROUND(((SUM(BE123:BE169))*I33),  2) + (SUM(BE171:BE180)*I33)), 2)</f>
        <v>0</v>
      </c>
      <c r="L33" s="30"/>
    </row>
    <row r="34" spans="2:12" s="1" customFormat="1" ht="14.45" customHeight="1">
      <c r="B34" s="30"/>
      <c r="E34" s="25" t="s">
        <v>361</v>
      </c>
      <c r="F34" s="89">
        <f>ROUND((ROUND((SUM(BF123:BF169)),  2) + SUM(BF171:BF180)), 2)</f>
        <v>0</v>
      </c>
      <c r="I34" s="90">
        <v>0.12</v>
      </c>
      <c r="J34" s="89">
        <f>ROUND((ROUND(((SUM(BF123:BF169))*I34),  2) + (SUM(BF171:BF180)*I34)), 2)</f>
        <v>0</v>
      </c>
      <c r="L34" s="30"/>
    </row>
    <row r="35" spans="2:12" s="1" customFormat="1" ht="14.45" hidden="1" customHeight="1">
      <c r="B35" s="30"/>
      <c r="E35" s="25" t="s">
        <v>362</v>
      </c>
      <c r="F35" s="89">
        <f>ROUND((ROUND((SUM(BG123:BG169)),  2) + SUM(BG171:BG180)), 2)</f>
        <v>0</v>
      </c>
      <c r="I35" s="90">
        <v>0.21</v>
      </c>
      <c r="J35" s="89">
        <f>0</f>
        <v>0</v>
      </c>
      <c r="L35" s="30"/>
    </row>
    <row r="36" spans="2:12" s="1" customFormat="1" ht="14.45" hidden="1" customHeight="1">
      <c r="B36" s="30"/>
      <c r="E36" s="25" t="s">
        <v>363</v>
      </c>
      <c r="F36" s="89">
        <f>ROUND((ROUND((SUM(BH123:BH169)),  2) + SUM(BH171:BH180)), 2)</f>
        <v>0</v>
      </c>
      <c r="I36" s="90">
        <v>0.12</v>
      </c>
      <c r="J36" s="89">
        <f>0</f>
        <v>0</v>
      </c>
      <c r="L36" s="30"/>
    </row>
    <row r="37" spans="2:12" s="1" customFormat="1" ht="14.45" hidden="1" customHeight="1">
      <c r="B37" s="30"/>
      <c r="E37" s="25" t="s">
        <v>364</v>
      </c>
      <c r="F37" s="89">
        <f>ROUND((ROUND((SUM(BI123:BI169)),  2) + SUM(BI171:BI180)), 2)</f>
        <v>0</v>
      </c>
      <c r="I37" s="90">
        <v>0</v>
      </c>
      <c r="J37" s="89">
        <f>0</f>
        <v>0</v>
      </c>
      <c r="L37" s="30"/>
    </row>
    <row r="38" spans="2:12" s="1" customFormat="1" ht="6.95" customHeight="1">
      <c r="B38" s="30"/>
      <c r="L38" s="30"/>
    </row>
    <row r="39" spans="2:12" s="1" customFormat="1" ht="25.35" customHeight="1">
      <c r="B39" s="30"/>
      <c r="C39" s="91"/>
      <c r="D39" s="92" t="s">
        <v>365</v>
      </c>
      <c r="E39" s="54"/>
      <c r="F39" s="54"/>
      <c r="G39" s="93" t="s">
        <v>366</v>
      </c>
      <c r="H39" s="94" t="s">
        <v>367</v>
      </c>
      <c r="I39" s="54"/>
      <c r="J39" s="95">
        <f>SUM(J30:J37)</f>
        <v>0</v>
      </c>
      <c r="K39" s="96"/>
      <c r="L39" s="30"/>
    </row>
    <row r="40" spans="2:12" s="1" customFormat="1" ht="14.45" customHeight="1">
      <c r="B40" s="30"/>
      <c r="L40" s="30"/>
    </row>
    <row r="41" spans="2:12" ht="14.45" customHeight="1">
      <c r="B41" s="18"/>
      <c r="L41" s="18"/>
    </row>
    <row r="42" spans="2:12" ht="14.45" customHeight="1">
      <c r="B42" s="18"/>
      <c r="L42" s="18"/>
    </row>
    <row r="43" spans="2:12" ht="14.45" customHeight="1">
      <c r="B43" s="18"/>
      <c r="L43" s="18"/>
    </row>
    <row r="44" spans="2:12" ht="14.45" customHeight="1">
      <c r="B44" s="18"/>
      <c r="L44" s="18"/>
    </row>
    <row r="45" spans="2:12" ht="14.45" customHeight="1">
      <c r="B45" s="18"/>
      <c r="L45" s="18"/>
    </row>
    <row r="46" spans="2:12" ht="14.45" customHeight="1">
      <c r="B46" s="18"/>
      <c r="L46" s="18"/>
    </row>
    <row r="47" spans="2:12" ht="14.45" customHeight="1">
      <c r="B47" s="18"/>
      <c r="L47" s="18"/>
    </row>
    <row r="48" spans="2:12" ht="14.45" customHeight="1">
      <c r="B48" s="18"/>
      <c r="L48" s="18"/>
    </row>
    <row r="49" spans="2:12" ht="14.45" customHeight="1">
      <c r="B49" s="18"/>
      <c r="L49" s="18"/>
    </row>
    <row r="50" spans="2:12" s="1" customFormat="1" ht="14.45" customHeight="1">
      <c r="B50" s="30"/>
      <c r="D50" s="39" t="s">
        <v>368</v>
      </c>
      <c r="E50" s="40"/>
      <c r="F50" s="40"/>
      <c r="G50" s="39" t="s">
        <v>369</v>
      </c>
      <c r="H50" s="40"/>
      <c r="I50" s="40"/>
      <c r="J50" s="40"/>
      <c r="K50" s="40"/>
      <c r="L50" s="30"/>
    </row>
    <row r="51" spans="2:12">
      <c r="B51" s="18"/>
      <c r="L51" s="18"/>
    </row>
    <row r="52" spans="2:12">
      <c r="B52" s="18"/>
      <c r="L52" s="18"/>
    </row>
    <row r="53" spans="2:12">
      <c r="B53" s="18"/>
      <c r="L53" s="18"/>
    </row>
    <row r="54" spans="2:12">
      <c r="B54" s="18"/>
      <c r="L54" s="18"/>
    </row>
    <row r="55" spans="2:12">
      <c r="B55" s="18"/>
      <c r="L55" s="18"/>
    </row>
    <row r="56" spans="2:12">
      <c r="B56" s="18"/>
      <c r="L56" s="18"/>
    </row>
    <row r="57" spans="2:12">
      <c r="B57" s="18"/>
      <c r="L57" s="18"/>
    </row>
    <row r="58" spans="2:12">
      <c r="B58" s="18"/>
      <c r="L58" s="18"/>
    </row>
    <row r="59" spans="2:12">
      <c r="B59" s="18"/>
      <c r="L59" s="18"/>
    </row>
    <row r="60" spans="2:12">
      <c r="B60" s="18"/>
      <c r="L60" s="18"/>
    </row>
    <row r="61" spans="2:12" s="1" customFormat="1" ht="13.15">
      <c r="B61" s="30"/>
      <c r="D61" s="41" t="s">
        <v>370</v>
      </c>
      <c r="E61" s="32"/>
      <c r="F61" s="97" t="s">
        <v>371</v>
      </c>
      <c r="G61" s="41" t="s">
        <v>370</v>
      </c>
      <c r="H61" s="32"/>
      <c r="I61" s="32"/>
      <c r="J61" s="98" t="s">
        <v>371</v>
      </c>
      <c r="K61" s="32"/>
      <c r="L61" s="30"/>
    </row>
    <row r="62" spans="2:12">
      <c r="B62" s="18"/>
      <c r="L62" s="18"/>
    </row>
    <row r="63" spans="2:12">
      <c r="B63" s="18"/>
      <c r="L63" s="18"/>
    </row>
    <row r="64" spans="2:12">
      <c r="B64" s="18"/>
      <c r="L64" s="18"/>
    </row>
    <row r="65" spans="2:12" s="1" customFormat="1" ht="13.15">
      <c r="B65" s="30"/>
      <c r="D65" s="39" t="s">
        <v>372</v>
      </c>
      <c r="E65" s="40"/>
      <c r="F65" s="40"/>
      <c r="G65" s="39" t="s">
        <v>373</v>
      </c>
      <c r="H65" s="40"/>
      <c r="I65" s="40"/>
      <c r="J65" s="40"/>
      <c r="K65" s="40"/>
      <c r="L65" s="30"/>
    </row>
    <row r="66" spans="2:12">
      <c r="B66" s="18"/>
      <c r="L66" s="18"/>
    </row>
    <row r="67" spans="2:12">
      <c r="B67" s="18"/>
      <c r="L67" s="18"/>
    </row>
    <row r="68" spans="2:12">
      <c r="B68" s="18"/>
      <c r="L68" s="18"/>
    </row>
    <row r="69" spans="2:12">
      <c r="B69" s="18"/>
      <c r="L69" s="18"/>
    </row>
    <row r="70" spans="2:12">
      <c r="B70" s="18"/>
      <c r="L70" s="18"/>
    </row>
    <row r="71" spans="2:12">
      <c r="B71" s="18"/>
      <c r="L71" s="18"/>
    </row>
    <row r="72" spans="2:12">
      <c r="B72" s="18"/>
      <c r="L72" s="18"/>
    </row>
    <row r="73" spans="2:12">
      <c r="B73" s="18"/>
      <c r="L73" s="18"/>
    </row>
    <row r="74" spans="2:12">
      <c r="B74" s="18"/>
      <c r="L74" s="18"/>
    </row>
    <row r="75" spans="2:12">
      <c r="B75" s="18"/>
      <c r="L75" s="18"/>
    </row>
    <row r="76" spans="2:12" s="1" customFormat="1" ht="13.15">
      <c r="B76" s="30"/>
      <c r="D76" s="41" t="s">
        <v>370</v>
      </c>
      <c r="E76" s="32"/>
      <c r="F76" s="97" t="s">
        <v>371</v>
      </c>
      <c r="G76" s="41" t="s">
        <v>370</v>
      </c>
      <c r="H76" s="32"/>
      <c r="I76" s="32"/>
      <c r="J76" s="98" t="s">
        <v>371</v>
      </c>
      <c r="K76" s="32"/>
      <c r="L76" s="30"/>
    </row>
    <row r="77" spans="2:12" s="1" customFormat="1" ht="14.45" customHeight="1">
      <c r="B77" s="42"/>
      <c r="C77" s="43"/>
      <c r="D77" s="43"/>
      <c r="E77" s="43"/>
      <c r="F77" s="43"/>
      <c r="G77" s="43"/>
      <c r="H77" s="43"/>
      <c r="I77" s="43"/>
      <c r="J77" s="43"/>
      <c r="K77" s="43"/>
      <c r="L77" s="30"/>
    </row>
    <row r="81" spans="2:47" s="1" customFormat="1" ht="6.95" hidden="1" customHeight="1">
      <c r="B81" s="44"/>
      <c r="C81" s="45"/>
      <c r="D81" s="45"/>
      <c r="E81" s="45"/>
      <c r="F81" s="45"/>
      <c r="G81" s="45"/>
      <c r="H81" s="45"/>
      <c r="I81" s="45"/>
      <c r="J81" s="45"/>
      <c r="K81" s="45"/>
      <c r="L81" s="30"/>
    </row>
    <row r="82" spans="2:47" s="1" customFormat="1" ht="24.95" hidden="1" customHeight="1">
      <c r="B82" s="30"/>
      <c r="C82" s="19" t="s">
        <v>424</v>
      </c>
      <c r="L82" s="30"/>
    </row>
    <row r="83" spans="2:47" s="1" customFormat="1" ht="6.95" hidden="1" customHeight="1">
      <c r="B83" s="30"/>
      <c r="L83" s="30"/>
    </row>
    <row r="84" spans="2:47" s="1" customFormat="1" ht="12" hidden="1" customHeight="1">
      <c r="B84" s="30"/>
      <c r="C84" s="25" t="s">
        <v>338</v>
      </c>
      <c r="L84" s="30"/>
    </row>
    <row r="85" spans="2:47" s="1" customFormat="1" ht="16.5" hidden="1" customHeight="1">
      <c r="B85" s="30"/>
      <c r="E85" s="296" t="str">
        <f>E7</f>
        <v>SHZ</v>
      </c>
      <c r="F85" s="297"/>
      <c r="G85" s="297"/>
      <c r="H85" s="297"/>
      <c r="L85" s="30"/>
    </row>
    <row r="86" spans="2:47" s="1" customFormat="1" ht="12" hidden="1" customHeight="1">
      <c r="B86" s="30"/>
      <c r="C86" s="25" t="s">
        <v>422</v>
      </c>
      <c r="L86" s="30"/>
    </row>
    <row r="87" spans="2:47" s="1" customFormat="1" ht="16.5" hidden="1" customHeight="1">
      <c r="B87" s="30"/>
      <c r="E87" s="276" t="str">
        <f>E9</f>
        <v>02 - RAD 305.2</v>
      </c>
      <c r="F87" s="295"/>
      <c r="G87" s="295"/>
      <c r="H87" s="295"/>
      <c r="L87" s="30"/>
    </row>
    <row r="88" spans="2:47" s="1" customFormat="1" ht="6.95" hidden="1" customHeight="1">
      <c r="B88" s="30"/>
      <c r="L88" s="30"/>
    </row>
    <row r="89" spans="2:47" s="1" customFormat="1" ht="12" hidden="1" customHeight="1">
      <c r="B89" s="30"/>
      <c r="C89" s="25" t="s">
        <v>342</v>
      </c>
      <c r="F89" s="23" t="str">
        <f>F12</f>
        <v xml:space="preserve"> </v>
      </c>
      <c r="I89" s="25" t="s">
        <v>344</v>
      </c>
      <c r="J89" s="50" t="str">
        <f>IF(J12="","",J12)</f>
        <v>22. 1. 2024</v>
      </c>
      <c r="L89" s="30"/>
    </row>
    <row r="90" spans="2:47" s="1" customFormat="1" ht="6.95" hidden="1" customHeight="1">
      <c r="B90" s="30"/>
      <c r="L90" s="30"/>
    </row>
    <row r="91" spans="2:47" s="1" customFormat="1" ht="15.2" hidden="1" customHeight="1">
      <c r="B91" s="30"/>
      <c r="C91" s="25" t="s">
        <v>346</v>
      </c>
      <c r="F91" s="23" t="str">
        <f>E15</f>
        <v xml:space="preserve"> </v>
      </c>
      <c r="I91" s="25" t="s">
        <v>351</v>
      </c>
      <c r="J91" s="28" t="str">
        <f>E21</f>
        <v xml:space="preserve"> </v>
      </c>
      <c r="L91" s="30"/>
    </row>
    <row r="92" spans="2:47" s="1" customFormat="1" ht="15.2" hidden="1" customHeight="1">
      <c r="B92" s="30"/>
      <c r="C92" s="25" t="s">
        <v>349</v>
      </c>
      <c r="F92" s="23" t="str">
        <f>IF(E18="","",E18)</f>
        <v>Vyplň údaj</v>
      </c>
      <c r="I92" s="25" t="s">
        <v>353</v>
      </c>
      <c r="J92" s="28" t="str">
        <f>E24</f>
        <v xml:space="preserve"> </v>
      </c>
      <c r="L92" s="30"/>
    </row>
    <row r="93" spans="2:47" s="1" customFormat="1" ht="10.35" hidden="1" customHeight="1">
      <c r="B93" s="30"/>
      <c r="L93" s="30"/>
    </row>
    <row r="94" spans="2:47" s="1" customFormat="1" ht="29.25" hidden="1" customHeight="1">
      <c r="B94" s="30"/>
      <c r="C94" s="99" t="s">
        <v>425</v>
      </c>
      <c r="D94" s="91"/>
      <c r="E94" s="91"/>
      <c r="F94" s="91"/>
      <c r="G94" s="91"/>
      <c r="H94" s="91"/>
      <c r="I94" s="91"/>
      <c r="J94" s="100" t="s">
        <v>426</v>
      </c>
      <c r="K94" s="91"/>
      <c r="L94" s="30"/>
    </row>
    <row r="95" spans="2:47" s="1" customFormat="1" ht="10.35" hidden="1" customHeight="1">
      <c r="B95" s="30"/>
      <c r="L95" s="30"/>
    </row>
    <row r="96" spans="2:47" s="1" customFormat="1" ht="22.9" hidden="1" customHeight="1">
      <c r="B96" s="30"/>
      <c r="C96" s="101" t="s">
        <v>427</v>
      </c>
      <c r="J96" s="63">
        <f>J123</f>
        <v>0</v>
      </c>
      <c r="L96" s="30"/>
      <c r="AU96" s="15" t="s">
        <v>428</v>
      </c>
    </row>
    <row r="97" spans="2:12" s="8" customFormat="1" ht="24.95" hidden="1" customHeight="1">
      <c r="B97" s="102"/>
      <c r="D97" s="103" t="s">
        <v>429</v>
      </c>
      <c r="E97" s="104"/>
      <c r="F97" s="104"/>
      <c r="G97" s="104"/>
      <c r="H97" s="104"/>
      <c r="I97" s="104"/>
      <c r="J97" s="105">
        <f>J124</f>
        <v>0</v>
      </c>
      <c r="L97" s="102"/>
    </row>
    <row r="98" spans="2:12" s="9" customFormat="1" ht="19.899999999999999" hidden="1" customHeight="1">
      <c r="B98" s="106"/>
      <c r="D98" s="107" t="s">
        <v>430</v>
      </c>
      <c r="E98" s="108"/>
      <c r="F98" s="108"/>
      <c r="G98" s="108"/>
      <c r="H98" s="108"/>
      <c r="I98" s="108"/>
      <c r="J98" s="109">
        <f>J125</f>
        <v>0</v>
      </c>
      <c r="L98" s="106"/>
    </row>
    <row r="99" spans="2:12" s="9" customFormat="1" ht="19.899999999999999" hidden="1" customHeight="1">
      <c r="B99" s="106"/>
      <c r="D99" s="107" t="s">
        <v>431</v>
      </c>
      <c r="E99" s="108"/>
      <c r="F99" s="108"/>
      <c r="G99" s="108"/>
      <c r="H99" s="108"/>
      <c r="I99" s="108"/>
      <c r="J99" s="109">
        <f>J148</f>
        <v>0</v>
      </c>
      <c r="L99" s="106"/>
    </row>
    <row r="100" spans="2:12" s="9" customFormat="1" ht="19.899999999999999" hidden="1" customHeight="1">
      <c r="B100" s="106"/>
      <c r="D100" s="107" t="s">
        <v>432</v>
      </c>
      <c r="E100" s="108"/>
      <c r="F100" s="108"/>
      <c r="G100" s="108"/>
      <c r="H100" s="108"/>
      <c r="I100" s="108"/>
      <c r="J100" s="109">
        <f>J150</f>
        <v>0</v>
      </c>
      <c r="L100" s="106"/>
    </row>
    <row r="101" spans="2:12" s="9" customFormat="1" ht="19.899999999999999" hidden="1" customHeight="1">
      <c r="B101" s="106"/>
      <c r="D101" s="107" t="s">
        <v>433</v>
      </c>
      <c r="E101" s="108"/>
      <c r="F101" s="108"/>
      <c r="G101" s="108"/>
      <c r="H101" s="108"/>
      <c r="I101" s="108"/>
      <c r="J101" s="109">
        <f>J162</f>
        <v>0</v>
      </c>
      <c r="L101" s="106"/>
    </row>
    <row r="102" spans="2:12" s="9" customFormat="1" ht="19.899999999999999" hidden="1" customHeight="1">
      <c r="B102" s="106"/>
      <c r="D102" s="107" t="s">
        <v>434</v>
      </c>
      <c r="E102" s="108"/>
      <c r="F102" s="108"/>
      <c r="G102" s="108"/>
      <c r="H102" s="108"/>
      <c r="I102" s="108"/>
      <c r="J102" s="109">
        <f>J168</f>
        <v>0</v>
      </c>
      <c r="L102" s="106"/>
    </row>
    <row r="103" spans="2:12" s="8" customFormat="1" ht="21.75" hidden="1" customHeight="1">
      <c r="B103" s="102"/>
      <c r="D103" s="110" t="s">
        <v>435</v>
      </c>
      <c r="J103" s="111">
        <f>J170</f>
        <v>0</v>
      </c>
      <c r="L103" s="102"/>
    </row>
    <row r="104" spans="2:12" s="1" customFormat="1" ht="21.75" hidden="1" customHeight="1">
      <c r="B104" s="30"/>
      <c r="L104" s="30"/>
    </row>
    <row r="105" spans="2:12" s="1" customFormat="1" ht="6.95" hidden="1" customHeight="1">
      <c r="B105" s="42"/>
      <c r="C105" s="43"/>
      <c r="D105" s="43"/>
      <c r="E105" s="43"/>
      <c r="F105" s="43"/>
      <c r="G105" s="43"/>
      <c r="H105" s="43"/>
      <c r="I105" s="43"/>
      <c r="J105" s="43"/>
      <c r="K105" s="43"/>
      <c r="L105" s="30"/>
    </row>
    <row r="106" spans="2:12" hidden="1"/>
    <row r="107" spans="2:12" hidden="1"/>
    <row r="108" spans="2:12" hidden="1"/>
    <row r="109" spans="2:12" s="1" customFormat="1" ht="6.95" customHeight="1">
      <c r="B109" s="44"/>
      <c r="C109" s="45"/>
      <c r="D109" s="45"/>
      <c r="E109" s="45"/>
      <c r="F109" s="45"/>
      <c r="G109" s="45"/>
      <c r="H109" s="45"/>
      <c r="I109" s="45"/>
      <c r="J109" s="45"/>
      <c r="K109" s="45"/>
      <c r="L109" s="30"/>
    </row>
    <row r="110" spans="2:12" s="1" customFormat="1" ht="24.95" customHeight="1">
      <c r="B110" s="30"/>
      <c r="C110" s="19" t="s">
        <v>436</v>
      </c>
      <c r="L110" s="30"/>
    </row>
    <row r="111" spans="2:12" s="1" customFormat="1" ht="6.95" customHeight="1">
      <c r="B111" s="30"/>
      <c r="L111" s="30"/>
    </row>
    <row r="112" spans="2:12" s="1" customFormat="1" ht="12" customHeight="1">
      <c r="B112" s="30"/>
      <c r="C112" s="25" t="s">
        <v>338</v>
      </c>
      <c r="L112" s="30"/>
    </row>
    <row r="113" spans="2:65" s="1" customFormat="1" ht="16.5" customHeight="1">
      <c r="B113" s="30"/>
      <c r="E113" s="296" t="str">
        <f>E7</f>
        <v>SHZ</v>
      </c>
      <c r="F113" s="297"/>
      <c r="G113" s="297"/>
      <c r="H113" s="297"/>
      <c r="L113" s="30"/>
    </row>
    <row r="114" spans="2:65" s="1" customFormat="1" ht="12" customHeight="1">
      <c r="B114" s="30"/>
      <c r="C114" s="25" t="s">
        <v>422</v>
      </c>
      <c r="L114" s="30"/>
    </row>
    <row r="115" spans="2:65" s="1" customFormat="1" ht="16.5" customHeight="1">
      <c r="B115" s="30"/>
      <c r="E115" s="276" t="str">
        <f>E9</f>
        <v>02 - RAD 305.2</v>
      </c>
      <c r="F115" s="295"/>
      <c r="G115" s="295"/>
      <c r="H115" s="295"/>
      <c r="L115" s="30"/>
    </row>
    <row r="116" spans="2:65" s="1" customFormat="1" ht="6.95" customHeight="1">
      <c r="B116" s="30"/>
      <c r="L116" s="30"/>
    </row>
    <row r="117" spans="2:65" s="1" customFormat="1" ht="12" customHeight="1">
      <c r="B117" s="30"/>
      <c r="C117" s="25" t="s">
        <v>342</v>
      </c>
      <c r="F117" s="23" t="str">
        <f>F12</f>
        <v xml:space="preserve"> </v>
      </c>
      <c r="I117" s="25" t="s">
        <v>344</v>
      </c>
      <c r="J117" s="50" t="str">
        <f>IF(J12="","",J12)</f>
        <v>22. 1. 2024</v>
      </c>
      <c r="L117" s="30"/>
    </row>
    <row r="118" spans="2:65" s="1" customFormat="1" ht="6.95" customHeight="1">
      <c r="B118" s="30"/>
      <c r="L118" s="30"/>
    </row>
    <row r="119" spans="2:65" s="1" customFormat="1" ht="15.2" customHeight="1">
      <c r="B119" s="30"/>
      <c r="C119" s="25" t="s">
        <v>346</v>
      </c>
      <c r="F119" s="23" t="str">
        <f>E15</f>
        <v xml:space="preserve"> </v>
      </c>
      <c r="I119" s="25" t="s">
        <v>351</v>
      </c>
      <c r="J119" s="28" t="str">
        <f>E21</f>
        <v xml:space="preserve"> </v>
      </c>
      <c r="L119" s="30"/>
    </row>
    <row r="120" spans="2:65" s="1" customFormat="1" ht="15.2" customHeight="1">
      <c r="B120" s="30"/>
      <c r="C120" s="25" t="s">
        <v>349</v>
      </c>
      <c r="F120" s="23" t="str">
        <f>IF(E18="","",E18)</f>
        <v>Vyplň údaj</v>
      </c>
      <c r="I120" s="25" t="s">
        <v>353</v>
      </c>
      <c r="J120" s="28" t="str">
        <f>E24</f>
        <v xml:space="preserve"> </v>
      </c>
      <c r="L120" s="30"/>
    </row>
    <row r="121" spans="2:65" s="1" customFormat="1" ht="10.35" customHeight="1">
      <c r="B121" s="30"/>
      <c r="L121" s="30"/>
    </row>
    <row r="122" spans="2:65" s="10" customFormat="1" ht="29.25" customHeight="1">
      <c r="B122" s="112"/>
      <c r="C122" s="113" t="s">
        <v>437</v>
      </c>
      <c r="D122" s="114" t="s">
        <v>380</v>
      </c>
      <c r="E122" s="114" t="s">
        <v>376</v>
      </c>
      <c r="F122" s="114" t="s">
        <v>377</v>
      </c>
      <c r="G122" s="114" t="s">
        <v>438</v>
      </c>
      <c r="H122" s="114" t="s">
        <v>17</v>
      </c>
      <c r="I122" s="114" t="s">
        <v>439</v>
      </c>
      <c r="J122" s="115" t="s">
        <v>426</v>
      </c>
      <c r="K122" s="116" t="s">
        <v>440</v>
      </c>
      <c r="L122" s="112"/>
      <c r="M122" s="56" t="s">
        <v>323</v>
      </c>
      <c r="N122" s="57" t="s">
        <v>359</v>
      </c>
      <c r="O122" s="57" t="s">
        <v>441</v>
      </c>
      <c r="P122" s="57" t="s">
        <v>442</v>
      </c>
      <c r="Q122" s="57" t="s">
        <v>443</v>
      </c>
      <c r="R122" s="57" t="s">
        <v>444</v>
      </c>
      <c r="S122" s="57" t="s">
        <v>445</v>
      </c>
      <c r="T122" s="58" t="s">
        <v>446</v>
      </c>
    </row>
    <row r="123" spans="2:65" s="1" customFormat="1" ht="22.9" customHeight="1">
      <c r="B123" s="30"/>
      <c r="C123" s="61" t="s">
        <v>447</v>
      </c>
      <c r="J123" s="117">
        <f>BK123</f>
        <v>0</v>
      </c>
      <c r="L123" s="30"/>
      <c r="M123" s="59"/>
      <c r="N123" s="51"/>
      <c r="O123" s="51"/>
      <c r="P123" s="118">
        <f>P124+P170</f>
        <v>0</v>
      </c>
      <c r="Q123" s="51"/>
      <c r="R123" s="118">
        <f>R124+R170</f>
        <v>103.45085675999999</v>
      </c>
      <c r="S123" s="51"/>
      <c r="T123" s="119">
        <f>T124+T170</f>
        <v>4.6354199999999999</v>
      </c>
      <c r="AT123" s="15" t="s">
        <v>394</v>
      </c>
      <c r="AU123" s="15" t="s">
        <v>428</v>
      </c>
      <c r="BK123" s="120">
        <f>BK124+BK170</f>
        <v>0</v>
      </c>
    </row>
    <row r="124" spans="2:65" s="11" customFormat="1" ht="25.9" customHeight="1">
      <c r="B124" s="121"/>
      <c r="D124" s="122" t="s">
        <v>394</v>
      </c>
      <c r="E124" s="123" t="s">
        <v>448</v>
      </c>
      <c r="F124" s="123" t="s">
        <v>449</v>
      </c>
      <c r="I124" s="124"/>
      <c r="J124" s="111">
        <f>BK124</f>
        <v>0</v>
      </c>
      <c r="L124" s="121"/>
      <c r="M124" s="125"/>
      <c r="P124" s="126">
        <f>P125+P148+P150+P162+P168</f>
        <v>0</v>
      </c>
      <c r="R124" s="126">
        <f>R125+R148+R150+R162+R168</f>
        <v>103.45085675999999</v>
      </c>
      <c r="T124" s="127">
        <f>T125+T148+T150+T162+T168</f>
        <v>4.6354199999999999</v>
      </c>
      <c r="AR124" s="122" t="s">
        <v>403</v>
      </c>
      <c r="AT124" s="128" t="s">
        <v>394</v>
      </c>
      <c r="AU124" s="128" t="s">
        <v>395</v>
      </c>
      <c r="AY124" s="122" t="s">
        <v>450</v>
      </c>
      <c r="BK124" s="129">
        <f>BK125+BK148+BK150+BK162+BK168</f>
        <v>0</v>
      </c>
    </row>
    <row r="125" spans="2:65" s="11" customFormat="1" ht="22.9" customHeight="1">
      <c r="B125" s="121"/>
      <c r="D125" s="122" t="s">
        <v>394</v>
      </c>
      <c r="E125" s="130" t="s">
        <v>403</v>
      </c>
      <c r="F125" s="130" t="s">
        <v>451</v>
      </c>
      <c r="I125" s="124"/>
      <c r="J125" s="131">
        <f>BK125</f>
        <v>0</v>
      </c>
      <c r="L125" s="121"/>
      <c r="M125" s="125"/>
      <c r="P125" s="126">
        <f>SUM(P126:P147)</f>
        <v>0</v>
      </c>
      <c r="R125" s="126">
        <f>SUM(R126:R147)</f>
        <v>96.259813859999994</v>
      </c>
      <c r="T125" s="127">
        <f>SUM(T126:T147)</f>
        <v>4.6354199999999999</v>
      </c>
      <c r="AR125" s="122" t="s">
        <v>403</v>
      </c>
      <c r="AT125" s="128" t="s">
        <v>394</v>
      </c>
      <c r="AU125" s="128" t="s">
        <v>403</v>
      </c>
      <c r="AY125" s="122" t="s">
        <v>450</v>
      </c>
      <c r="BK125" s="129">
        <f>SUM(BK126:BK147)</f>
        <v>0</v>
      </c>
    </row>
    <row r="126" spans="2:65" s="1" customFormat="1" ht="16.5" customHeight="1">
      <c r="B126" s="132"/>
      <c r="C126" s="133" t="s">
        <v>403</v>
      </c>
      <c r="D126" s="133" t="s">
        <v>452</v>
      </c>
      <c r="E126" s="134" t="s">
        <v>453</v>
      </c>
      <c r="F126" s="135" t="s">
        <v>454</v>
      </c>
      <c r="G126" s="136" t="s">
        <v>455</v>
      </c>
      <c r="H126" s="137">
        <v>20.154</v>
      </c>
      <c r="I126" s="138"/>
      <c r="J126" s="139">
        <f>ROUND(I126*H126,2)</f>
        <v>0</v>
      </c>
      <c r="K126" s="140"/>
      <c r="L126" s="30"/>
      <c r="M126" s="141" t="s">
        <v>323</v>
      </c>
      <c r="N126" s="142" t="s">
        <v>360</v>
      </c>
      <c r="P126" s="143">
        <f>O126*H126</f>
        <v>0</v>
      </c>
      <c r="Q126" s="143">
        <v>9.0000000000000006E-5</v>
      </c>
      <c r="R126" s="143">
        <f>Q126*H126</f>
        <v>1.81386E-3</v>
      </c>
      <c r="S126" s="143">
        <v>0.23</v>
      </c>
      <c r="T126" s="144">
        <f>S126*H126</f>
        <v>4.6354199999999999</v>
      </c>
      <c r="AR126" s="145" t="s">
        <v>456</v>
      </c>
      <c r="AT126" s="145" t="s">
        <v>452</v>
      </c>
      <c r="AU126" s="145" t="s">
        <v>405</v>
      </c>
      <c r="AY126" s="15" t="s">
        <v>450</v>
      </c>
      <c r="BE126" s="146">
        <f>IF(N126="základní",J126,0)</f>
        <v>0</v>
      </c>
      <c r="BF126" s="146">
        <f>IF(N126="snížená",J126,0)</f>
        <v>0</v>
      </c>
      <c r="BG126" s="146">
        <f>IF(N126="zákl. přenesená",J126,0)</f>
        <v>0</v>
      </c>
      <c r="BH126" s="146">
        <f>IF(N126="sníž. přenesená",J126,0)</f>
        <v>0</v>
      </c>
      <c r="BI126" s="146">
        <f>IF(N126="nulová",J126,0)</f>
        <v>0</v>
      </c>
      <c r="BJ126" s="15" t="s">
        <v>403</v>
      </c>
      <c r="BK126" s="146">
        <f>ROUND(I126*H126,2)</f>
        <v>0</v>
      </c>
      <c r="BL126" s="15" t="s">
        <v>456</v>
      </c>
      <c r="BM126" s="145" t="s">
        <v>566</v>
      </c>
    </row>
    <row r="127" spans="2:65" s="12" customFormat="1">
      <c r="B127" s="147"/>
      <c r="D127" s="148" t="s">
        <v>458</v>
      </c>
      <c r="E127" s="149" t="s">
        <v>323</v>
      </c>
      <c r="F127" s="150" t="s">
        <v>567</v>
      </c>
      <c r="H127" s="151">
        <v>20.154</v>
      </c>
      <c r="I127" s="152"/>
      <c r="L127" s="147"/>
      <c r="M127" s="153"/>
      <c r="T127" s="154"/>
      <c r="AT127" s="149" t="s">
        <v>458</v>
      </c>
      <c r="AU127" s="149" t="s">
        <v>405</v>
      </c>
      <c r="AV127" s="12" t="s">
        <v>405</v>
      </c>
      <c r="AW127" s="12" t="s">
        <v>352</v>
      </c>
      <c r="AX127" s="12" t="s">
        <v>395</v>
      </c>
      <c r="AY127" s="149" t="s">
        <v>450</v>
      </c>
    </row>
    <row r="128" spans="2:65" s="13" customFormat="1">
      <c r="B128" s="155"/>
      <c r="D128" s="148" t="s">
        <v>458</v>
      </c>
      <c r="E128" s="156" t="s">
        <v>323</v>
      </c>
      <c r="F128" s="157" t="s">
        <v>460</v>
      </c>
      <c r="H128" s="158">
        <v>20.154</v>
      </c>
      <c r="I128" s="159"/>
      <c r="L128" s="155"/>
      <c r="M128" s="160"/>
      <c r="T128" s="161"/>
      <c r="AT128" s="156" t="s">
        <v>458</v>
      </c>
      <c r="AU128" s="156" t="s">
        <v>405</v>
      </c>
      <c r="AV128" s="13" t="s">
        <v>456</v>
      </c>
      <c r="AW128" s="13" t="s">
        <v>352</v>
      </c>
      <c r="AX128" s="13" t="s">
        <v>403</v>
      </c>
      <c r="AY128" s="156" t="s">
        <v>450</v>
      </c>
    </row>
    <row r="129" spans="2:65" s="1" customFormat="1" ht="24.2" customHeight="1">
      <c r="B129" s="132"/>
      <c r="C129" s="133" t="s">
        <v>405</v>
      </c>
      <c r="D129" s="133" t="s">
        <v>452</v>
      </c>
      <c r="E129" s="134" t="s">
        <v>461</v>
      </c>
      <c r="F129" s="135" t="s">
        <v>462</v>
      </c>
      <c r="G129" s="136" t="s">
        <v>455</v>
      </c>
      <c r="H129" s="137">
        <v>49.89</v>
      </c>
      <c r="I129" s="138"/>
      <c r="J129" s="139">
        <f>ROUND(I129*H129,2)</f>
        <v>0</v>
      </c>
      <c r="K129" s="140"/>
      <c r="L129" s="30"/>
      <c r="M129" s="141" t="s">
        <v>323</v>
      </c>
      <c r="N129" s="142" t="s">
        <v>360</v>
      </c>
      <c r="P129" s="143">
        <f>O129*H129</f>
        <v>0</v>
      </c>
      <c r="Q129" s="143">
        <v>0</v>
      </c>
      <c r="R129" s="143">
        <f>Q129*H129</f>
        <v>0</v>
      </c>
      <c r="S129" s="143">
        <v>0</v>
      </c>
      <c r="T129" s="144">
        <f>S129*H129</f>
        <v>0</v>
      </c>
      <c r="AR129" s="145" t="s">
        <v>456</v>
      </c>
      <c r="AT129" s="145" t="s">
        <v>452</v>
      </c>
      <c r="AU129" s="145" t="s">
        <v>405</v>
      </c>
      <c r="AY129" s="15" t="s">
        <v>450</v>
      </c>
      <c r="BE129" s="146">
        <f>IF(N129="základní",J129,0)</f>
        <v>0</v>
      </c>
      <c r="BF129" s="146">
        <f>IF(N129="snížená",J129,0)</f>
        <v>0</v>
      </c>
      <c r="BG129" s="146">
        <f>IF(N129="zákl. přenesená",J129,0)</f>
        <v>0</v>
      </c>
      <c r="BH129" s="146">
        <f>IF(N129="sníž. přenesená",J129,0)</f>
        <v>0</v>
      </c>
      <c r="BI129" s="146">
        <f>IF(N129="nulová",J129,0)</f>
        <v>0</v>
      </c>
      <c r="BJ129" s="15" t="s">
        <v>403</v>
      </c>
      <c r="BK129" s="146">
        <f>ROUND(I129*H129,2)</f>
        <v>0</v>
      </c>
      <c r="BL129" s="15" t="s">
        <v>456</v>
      </c>
      <c r="BM129" s="145" t="s">
        <v>568</v>
      </c>
    </row>
    <row r="130" spans="2:65" s="12" customFormat="1">
      <c r="B130" s="147"/>
      <c r="D130" s="148" t="s">
        <v>458</v>
      </c>
      <c r="E130" s="149" t="s">
        <v>323</v>
      </c>
      <c r="F130" s="150" t="s">
        <v>569</v>
      </c>
      <c r="H130" s="151">
        <v>49.89</v>
      </c>
      <c r="I130" s="152"/>
      <c r="L130" s="147"/>
      <c r="M130" s="153"/>
      <c r="T130" s="154"/>
      <c r="AT130" s="149" t="s">
        <v>458</v>
      </c>
      <c r="AU130" s="149" t="s">
        <v>405</v>
      </c>
      <c r="AV130" s="12" t="s">
        <v>405</v>
      </c>
      <c r="AW130" s="12" t="s">
        <v>352</v>
      </c>
      <c r="AX130" s="12" t="s">
        <v>395</v>
      </c>
      <c r="AY130" s="149" t="s">
        <v>450</v>
      </c>
    </row>
    <row r="131" spans="2:65" s="13" customFormat="1">
      <c r="B131" s="155"/>
      <c r="D131" s="148" t="s">
        <v>458</v>
      </c>
      <c r="E131" s="156" t="s">
        <v>323</v>
      </c>
      <c r="F131" s="157" t="s">
        <v>460</v>
      </c>
      <c r="H131" s="158">
        <v>49.89</v>
      </c>
      <c r="I131" s="159"/>
      <c r="L131" s="155"/>
      <c r="M131" s="160"/>
      <c r="T131" s="161"/>
      <c r="AT131" s="156" t="s">
        <v>458</v>
      </c>
      <c r="AU131" s="156" t="s">
        <v>405</v>
      </c>
      <c r="AV131" s="13" t="s">
        <v>456</v>
      </c>
      <c r="AW131" s="13" t="s">
        <v>352</v>
      </c>
      <c r="AX131" s="13" t="s">
        <v>403</v>
      </c>
      <c r="AY131" s="156" t="s">
        <v>450</v>
      </c>
    </row>
    <row r="132" spans="2:65" s="1" customFormat="1" ht="37.9" customHeight="1">
      <c r="B132" s="132"/>
      <c r="C132" s="133" t="s">
        <v>464</v>
      </c>
      <c r="D132" s="133" t="s">
        <v>452</v>
      </c>
      <c r="E132" s="134" t="s">
        <v>465</v>
      </c>
      <c r="F132" s="135" t="s">
        <v>466</v>
      </c>
      <c r="G132" s="136" t="s">
        <v>467</v>
      </c>
      <c r="H132" s="137">
        <v>210.726</v>
      </c>
      <c r="I132" s="138"/>
      <c r="J132" s="139">
        <f>ROUND(I132*H132,2)</f>
        <v>0</v>
      </c>
      <c r="K132" s="140"/>
      <c r="L132" s="30"/>
      <c r="M132" s="141" t="s">
        <v>323</v>
      </c>
      <c r="N132" s="142" t="s">
        <v>360</v>
      </c>
      <c r="P132" s="143">
        <f>O132*H132</f>
        <v>0</v>
      </c>
      <c r="Q132" s="143">
        <v>0</v>
      </c>
      <c r="R132" s="143">
        <f>Q132*H132</f>
        <v>0</v>
      </c>
      <c r="S132" s="143">
        <v>0</v>
      </c>
      <c r="T132" s="144">
        <f>S132*H132</f>
        <v>0</v>
      </c>
      <c r="AR132" s="145" t="s">
        <v>456</v>
      </c>
      <c r="AT132" s="145" t="s">
        <v>452</v>
      </c>
      <c r="AU132" s="145" t="s">
        <v>405</v>
      </c>
      <c r="AY132" s="15" t="s">
        <v>450</v>
      </c>
      <c r="BE132" s="146">
        <f>IF(N132="základní",J132,0)</f>
        <v>0</v>
      </c>
      <c r="BF132" s="146">
        <f>IF(N132="snížená",J132,0)</f>
        <v>0</v>
      </c>
      <c r="BG132" s="146">
        <f>IF(N132="zákl. přenesená",J132,0)</f>
        <v>0</v>
      </c>
      <c r="BH132" s="146">
        <f>IF(N132="sníž. přenesená",J132,0)</f>
        <v>0</v>
      </c>
      <c r="BI132" s="146">
        <f>IF(N132="nulová",J132,0)</f>
        <v>0</v>
      </c>
      <c r="BJ132" s="15" t="s">
        <v>403</v>
      </c>
      <c r="BK132" s="146">
        <f>ROUND(I132*H132,2)</f>
        <v>0</v>
      </c>
      <c r="BL132" s="15" t="s">
        <v>456</v>
      </c>
      <c r="BM132" s="145" t="s">
        <v>570</v>
      </c>
    </row>
    <row r="133" spans="2:65" s="12" customFormat="1">
      <c r="B133" s="147"/>
      <c r="D133" s="148" t="s">
        <v>458</v>
      </c>
      <c r="E133" s="149" t="s">
        <v>323</v>
      </c>
      <c r="F133" s="150" t="s">
        <v>571</v>
      </c>
      <c r="H133" s="151">
        <v>210.726</v>
      </c>
      <c r="I133" s="152"/>
      <c r="L133" s="147"/>
      <c r="M133" s="153"/>
      <c r="T133" s="154"/>
      <c r="AT133" s="149" t="s">
        <v>458</v>
      </c>
      <c r="AU133" s="149" t="s">
        <v>405</v>
      </c>
      <c r="AV133" s="12" t="s">
        <v>405</v>
      </c>
      <c r="AW133" s="12" t="s">
        <v>352</v>
      </c>
      <c r="AX133" s="12" t="s">
        <v>395</v>
      </c>
      <c r="AY133" s="149" t="s">
        <v>450</v>
      </c>
    </row>
    <row r="134" spans="2:65" s="13" customFormat="1">
      <c r="B134" s="155"/>
      <c r="D134" s="148" t="s">
        <v>458</v>
      </c>
      <c r="E134" s="156" t="s">
        <v>323</v>
      </c>
      <c r="F134" s="157" t="s">
        <v>460</v>
      </c>
      <c r="H134" s="158">
        <v>210.726</v>
      </c>
      <c r="I134" s="159"/>
      <c r="L134" s="155"/>
      <c r="M134" s="160"/>
      <c r="T134" s="161"/>
      <c r="AT134" s="156" t="s">
        <v>458</v>
      </c>
      <c r="AU134" s="156" t="s">
        <v>405</v>
      </c>
      <c r="AV134" s="13" t="s">
        <v>456</v>
      </c>
      <c r="AW134" s="13" t="s">
        <v>352</v>
      </c>
      <c r="AX134" s="13" t="s">
        <v>403</v>
      </c>
      <c r="AY134" s="156" t="s">
        <v>450</v>
      </c>
    </row>
    <row r="135" spans="2:65" s="1" customFormat="1" ht="24.2" customHeight="1">
      <c r="B135" s="132"/>
      <c r="C135" s="133" t="s">
        <v>456</v>
      </c>
      <c r="D135" s="133" t="s">
        <v>452</v>
      </c>
      <c r="E135" s="134" t="s">
        <v>470</v>
      </c>
      <c r="F135" s="135" t="s">
        <v>471</v>
      </c>
      <c r="G135" s="136" t="s">
        <v>467</v>
      </c>
      <c r="H135" s="137">
        <v>94.536000000000001</v>
      </c>
      <c r="I135" s="138"/>
      <c r="J135" s="139">
        <f>ROUND(I135*H135,2)</f>
        <v>0</v>
      </c>
      <c r="K135" s="140"/>
      <c r="L135" s="30"/>
      <c r="M135" s="141" t="s">
        <v>323</v>
      </c>
      <c r="N135" s="142" t="s">
        <v>360</v>
      </c>
      <c r="P135" s="143">
        <f>O135*H135</f>
        <v>0</v>
      </c>
      <c r="Q135" s="143">
        <v>0</v>
      </c>
      <c r="R135" s="143">
        <f>Q135*H135</f>
        <v>0</v>
      </c>
      <c r="S135" s="143">
        <v>0</v>
      </c>
      <c r="T135" s="144">
        <f>S135*H135</f>
        <v>0</v>
      </c>
      <c r="AR135" s="145" t="s">
        <v>456</v>
      </c>
      <c r="AT135" s="145" t="s">
        <v>452</v>
      </c>
      <c r="AU135" s="145" t="s">
        <v>405</v>
      </c>
      <c r="AY135" s="15" t="s">
        <v>450</v>
      </c>
      <c r="BE135" s="146">
        <f>IF(N135="základní",J135,0)</f>
        <v>0</v>
      </c>
      <c r="BF135" s="146">
        <f>IF(N135="snížená",J135,0)</f>
        <v>0</v>
      </c>
      <c r="BG135" s="146">
        <f>IF(N135="zákl. přenesená",J135,0)</f>
        <v>0</v>
      </c>
      <c r="BH135" s="146">
        <f>IF(N135="sníž. přenesená",J135,0)</f>
        <v>0</v>
      </c>
      <c r="BI135" s="146">
        <f>IF(N135="nulová",J135,0)</f>
        <v>0</v>
      </c>
      <c r="BJ135" s="15" t="s">
        <v>403</v>
      </c>
      <c r="BK135" s="146">
        <f>ROUND(I135*H135,2)</f>
        <v>0</v>
      </c>
      <c r="BL135" s="15" t="s">
        <v>456</v>
      </c>
      <c r="BM135" s="145" t="s">
        <v>572</v>
      </c>
    </row>
    <row r="136" spans="2:65" s="12" customFormat="1">
      <c r="B136" s="147"/>
      <c r="D136" s="148" t="s">
        <v>458</v>
      </c>
      <c r="E136" s="149" t="s">
        <v>323</v>
      </c>
      <c r="F136" s="150" t="s">
        <v>573</v>
      </c>
      <c r="H136" s="151">
        <v>44.901000000000003</v>
      </c>
      <c r="I136" s="152"/>
      <c r="L136" s="147"/>
      <c r="M136" s="153"/>
      <c r="T136" s="154"/>
      <c r="AT136" s="149" t="s">
        <v>458</v>
      </c>
      <c r="AU136" s="149" t="s">
        <v>405</v>
      </c>
      <c r="AV136" s="12" t="s">
        <v>405</v>
      </c>
      <c r="AW136" s="12" t="s">
        <v>352</v>
      </c>
      <c r="AX136" s="12" t="s">
        <v>395</v>
      </c>
      <c r="AY136" s="149" t="s">
        <v>450</v>
      </c>
    </row>
    <row r="137" spans="2:65" s="12" customFormat="1">
      <c r="B137" s="147"/>
      <c r="D137" s="148" t="s">
        <v>458</v>
      </c>
      <c r="E137" s="149" t="s">
        <v>323</v>
      </c>
      <c r="F137" s="150" t="s">
        <v>574</v>
      </c>
      <c r="H137" s="151">
        <v>49.634999999999998</v>
      </c>
      <c r="I137" s="152"/>
      <c r="L137" s="147"/>
      <c r="M137" s="153"/>
      <c r="T137" s="154"/>
      <c r="AT137" s="149" t="s">
        <v>458</v>
      </c>
      <c r="AU137" s="149" t="s">
        <v>405</v>
      </c>
      <c r="AV137" s="12" t="s">
        <v>405</v>
      </c>
      <c r="AW137" s="12" t="s">
        <v>352</v>
      </c>
      <c r="AX137" s="12" t="s">
        <v>395</v>
      </c>
      <c r="AY137" s="149" t="s">
        <v>450</v>
      </c>
    </row>
    <row r="138" spans="2:65" s="13" customFormat="1">
      <c r="B138" s="155"/>
      <c r="D138" s="148" t="s">
        <v>458</v>
      </c>
      <c r="E138" s="156" t="s">
        <v>323</v>
      </c>
      <c r="F138" s="157" t="s">
        <v>460</v>
      </c>
      <c r="H138" s="158">
        <v>94.536000000000001</v>
      </c>
      <c r="I138" s="159"/>
      <c r="L138" s="155"/>
      <c r="M138" s="160"/>
      <c r="T138" s="161"/>
      <c r="AT138" s="156" t="s">
        <v>458</v>
      </c>
      <c r="AU138" s="156" t="s">
        <v>405</v>
      </c>
      <c r="AV138" s="13" t="s">
        <v>456</v>
      </c>
      <c r="AW138" s="13" t="s">
        <v>352</v>
      </c>
      <c r="AX138" s="13" t="s">
        <v>403</v>
      </c>
      <c r="AY138" s="156" t="s">
        <v>450</v>
      </c>
    </row>
    <row r="139" spans="2:65" s="1" customFormat="1" ht="16.5" customHeight="1">
      <c r="B139" s="132"/>
      <c r="C139" s="133" t="s">
        <v>475</v>
      </c>
      <c r="D139" s="133" t="s">
        <v>452</v>
      </c>
      <c r="E139" s="134" t="s">
        <v>476</v>
      </c>
      <c r="F139" s="135" t="s">
        <v>477</v>
      </c>
      <c r="G139" s="136" t="s">
        <v>77</v>
      </c>
      <c r="H139" s="137">
        <v>124.4</v>
      </c>
      <c r="I139" s="138"/>
      <c r="J139" s="139">
        <f>ROUND(I139*H139,2)</f>
        <v>0</v>
      </c>
      <c r="K139" s="140"/>
      <c r="L139" s="30"/>
      <c r="M139" s="141" t="s">
        <v>323</v>
      </c>
      <c r="N139" s="142" t="s">
        <v>360</v>
      </c>
      <c r="P139" s="143">
        <f>O139*H139</f>
        <v>0</v>
      </c>
      <c r="Q139" s="143">
        <v>0</v>
      </c>
      <c r="R139" s="143">
        <f>Q139*H139</f>
        <v>0</v>
      </c>
      <c r="S139" s="143">
        <v>0</v>
      </c>
      <c r="T139" s="144">
        <f>S139*H139</f>
        <v>0</v>
      </c>
      <c r="AR139" s="145" t="s">
        <v>456</v>
      </c>
      <c r="AT139" s="145" t="s">
        <v>452</v>
      </c>
      <c r="AU139" s="145" t="s">
        <v>405</v>
      </c>
      <c r="AY139" s="15" t="s">
        <v>450</v>
      </c>
      <c r="BE139" s="146">
        <f>IF(N139="základní",J139,0)</f>
        <v>0</v>
      </c>
      <c r="BF139" s="146">
        <f>IF(N139="snížená",J139,0)</f>
        <v>0</v>
      </c>
      <c r="BG139" s="146">
        <f>IF(N139="zákl. přenesená",J139,0)</f>
        <v>0</v>
      </c>
      <c r="BH139" s="146">
        <f>IF(N139="sníž. přenesená",J139,0)</f>
        <v>0</v>
      </c>
      <c r="BI139" s="146">
        <f>IF(N139="nulová",J139,0)</f>
        <v>0</v>
      </c>
      <c r="BJ139" s="15" t="s">
        <v>403</v>
      </c>
      <c r="BK139" s="146">
        <f>ROUND(I139*H139,2)</f>
        <v>0</v>
      </c>
      <c r="BL139" s="15" t="s">
        <v>456</v>
      </c>
      <c r="BM139" s="145" t="s">
        <v>575</v>
      </c>
    </row>
    <row r="140" spans="2:65" s="12" customFormat="1">
      <c r="B140" s="147"/>
      <c r="D140" s="148" t="s">
        <v>458</v>
      </c>
      <c r="E140" s="149" t="s">
        <v>323</v>
      </c>
      <c r="F140" s="150" t="s">
        <v>479</v>
      </c>
      <c r="H140" s="151">
        <v>124.4</v>
      </c>
      <c r="I140" s="152"/>
      <c r="L140" s="147"/>
      <c r="M140" s="153"/>
      <c r="T140" s="154"/>
      <c r="AT140" s="149" t="s">
        <v>458</v>
      </c>
      <c r="AU140" s="149" t="s">
        <v>405</v>
      </c>
      <c r="AV140" s="12" t="s">
        <v>405</v>
      </c>
      <c r="AW140" s="12" t="s">
        <v>352</v>
      </c>
      <c r="AX140" s="12" t="s">
        <v>395</v>
      </c>
      <c r="AY140" s="149" t="s">
        <v>450</v>
      </c>
    </row>
    <row r="141" spans="2:65" s="13" customFormat="1">
      <c r="B141" s="155"/>
      <c r="D141" s="148" t="s">
        <v>458</v>
      </c>
      <c r="E141" s="156" t="s">
        <v>323</v>
      </c>
      <c r="F141" s="157" t="s">
        <v>460</v>
      </c>
      <c r="H141" s="158">
        <v>124.4</v>
      </c>
      <c r="I141" s="159"/>
      <c r="L141" s="155"/>
      <c r="M141" s="160"/>
      <c r="T141" s="161"/>
      <c r="AT141" s="156" t="s">
        <v>458</v>
      </c>
      <c r="AU141" s="156" t="s">
        <v>405</v>
      </c>
      <c r="AV141" s="13" t="s">
        <v>456</v>
      </c>
      <c r="AW141" s="13" t="s">
        <v>352</v>
      </c>
      <c r="AX141" s="13" t="s">
        <v>403</v>
      </c>
      <c r="AY141" s="156" t="s">
        <v>450</v>
      </c>
    </row>
    <row r="142" spans="2:65" s="1" customFormat="1" ht="24.2" customHeight="1">
      <c r="B142" s="132"/>
      <c r="C142" s="133" t="s">
        <v>480</v>
      </c>
      <c r="D142" s="133" t="s">
        <v>452</v>
      </c>
      <c r="E142" s="134" t="s">
        <v>481</v>
      </c>
      <c r="F142" s="135" t="s">
        <v>482</v>
      </c>
      <c r="G142" s="136" t="s">
        <v>467</v>
      </c>
      <c r="H142" s="137">
        <v>48.128999999999998</v>
      </c>
      <c r="I142" s="138"/>
      <c r="J142" s="139">
        <f>ROUND(I142*H142,2)</f>
        <v>0</v>
      </c>
      <c r="K142" s="140"/>
      <c r="L142" s="30"/>
      <c r="M142" s="141" t="s">
        <v>323</v>
      </c>
      <c r="N142" s="142" t="s">
        <v>360</v>
      </c>
      <c r="P142" s="143">
        <f>O142*H142</f>
        <v>0</v>
      </c>
      <c r="Q142" s="143">
        <v>0</v>
      </c>
      <c r="R142" s="143">
        <f>Q142*H142</f>
        <v>0</v>
      </c>
      <c r="S142" s="143">
        <v>0</v>
      </c>
      <c r="T142" s="144">
        <f>S142*H142</f>
        <v>0</v>
      </c>
      <c r="AR142" s="145" t="s">
        <v>456</v>
      </c>
      <c r="AT142" s="145" t="s">
        <v>452</v>
      </c>
      <c r="AU142" s="145" t="s">
        <v>405</v>
      </c>
      <c r="AY142" s="15" t="s">
        <v>450</v>
      </c>
      <c r="BE142" s="146">
        <f>IF(N142="základní",J142,0)</f>
        <v>0</v>
      </c>
      <c r="BF142" s="146">
        <f>IF(N142="snížená",J142,0)</f>
        <v>0</v>
      </c>
      <c r="BG142" s="146">
        <f>IF(N142="zákl. přenesená",J142,0)</f>
        <v>0</v>
      </c>
      <c r="BH142" s="146">
        <f>IF(N142="sníž. přenesená",J142,0)</f>
        <v>0</v>
      </c>
      <c r="BI142" s="146">
        <f>IF(N142="nulová",J142,0)</f>
        <v>0</v>
      </c>
      <c r="BJ142" s="15" t="s">
        <v>403</v>
      </c>
      <c r="BK142" s="146">
        <f>ROUND(I142*H142,2)</f>
        <v>0</v>
      </c>
      <c r="BL142" s="15" t="s">
        <v>456</v>
      </c>
      <c r="BM142" s="145" t="s">
        <v>576</v>
      </c>
    </row>
    <row r="143" spans="2:65" s="1" customFormat="1" ht="16.5" customHeight="1">
      <c r="B143" s="132"/>
      <c r="C143" s="162" t="s">
        <v>484</v>
      </c>
      <c r="D143" s="162" t="s">
        <v>485</v>
      </c>
      <c r="E143" s="163" t="s">
        <v>486</v>
      </c>
      <c r="F143" s="164" t="s">
        <v>487</v>
      </c>
      <c r="G143" s="165" t="s">
        <v>488</v>
      </c>
      <c r="H143" s="166">
        <v>96.257999999999996</v>
      </c>
      <c r="I143" s="167"/>
      <c r="J143" s="168">
        <f>ROUND(I143*H143,2)</f>
        <v>0</v>
      </c>
      <c r="K143" s="169"/>
      <c r="L143" s="170"/>
      <c r="M143" s="171" t="s">
        <v>323</v>
      </c>
      <c r="N143" s="172" t="s">
        <v>360</v>
      </c>
      <c r="P143" s="143">
        <f>O143*H143</f>
        <v>0</v>
      </c>
      <c r="Q143" s="143">
        <v>1</v>
      </c>
      <c r="R143" s="143">
        <f>Q143*H143</f>
        <v>96.257999999999996</v>
      </c>
      <c r="S143" s="143">
        <v>0</v>
      </c>
      <c r="T143" s="144">
        <f>S143*H143</f>
        <v>0</v>
      </c>
      <c r="AR143" s="145" t="s">
        <v>489</v>
      </c>
      <c r="AT143" s="145" t="s">
        <v>485</v>
      </c>
      <c r="AU143" s="145" t="s">
        <v>405</v>
      </c>
      <c r="AY143" s="15" t="s">
        <v>450</v>
      </c>
      <c r="BE143" s="146">
        <f>IF(N143="základní",J143,0)</f>
        <v>0</v>
      </c>
      <c r="BF143" s="146">
        <f>IF(N143="snížená",J143,0)</f>
        <v>0</v>
      </c>
      <c r="BG143" s="146">
        <f>IF(N143="zákl. přenesená",J143,0)</f>
        <v>0</v>
      </c>
      <c r="BH143" s="146">
        <f>IF(N143="sníž. přenesená",J143,0)</f>
        <v>0</v>
      </c>
      <c r="BI143" s="146">
        <f>IF(N143="nulová",J143,0)</f>
        <v>0</v>
      </c>
      <c r="BJ143" s="15" t="s">
        <v>403</v>
      </c>
      <c r="BK143" s="146">
        <f>ROUND(I143*H143,2)</f>
        <v>0</v>
      </c>
      <c r="BL143" s="15" t="s">
        <v>456</v>
      </c>
      <c r="BM143" s="145" t="s">
        <v>577</v>
      </c>
    </row>
    <row r="144" spans="2:65" s="12" customFormat="1">
      <c r="B144" s="147"/>
      <c r="D144" s="148" t="s">
        <v>458</v>
      </c>
      <c r="F144" s="150" t="s">
        <v>578</v>
      </c>
      <c r="H144" s="151">
        <v>96.257999999999996</v>
      </c>
      <c r="I144" s="152"/>
      <c r="L144" s="147"/>
      <c r="M144" s="153"/>
      <c r="T144" s="154"/>
      <c r="AT144" s="149" t="s">
        <v>458</v>
      </c>
      <c r="AU144" s="149" t="s">
        <v>405</v>
      </c>
      <c r="AV144" s="12" t="s">
        <v>405</v>
      </c>
      <c r="AW144" s="12" t="s">
        <v>325</v>
      </c>
      <c r="AX144" s="12" t="s">
        <v>403</v>
      </c>
      <c r="AY144" s="149" t="s">
        <v>450</v>
      </c>
    </row>
    <row r="145" spans="2:65" s="1" customFormat="1" ht="16.5" customHeight="1">
      <c r="B145" s="132"/>
      <c r="C145" s="133" t="s">
        <v>489</v>
      </c>
      <c r="D145" s="133" t="s">
        <v>452</v>
      </c>
      <c r="E145" s="134" t="s">
        <v>492</v>
      </c>
      <c r="F145" s="135" t="s">
        <v>493</v>
      </c>
      <c r="G145" s="136" t="s">
        <v>467</v>
      </c>
      <c r="H145" s="137">
        <v>1.5</v>
      </c>
      <c r="I145" s="138"/>
      <c r="J145" s="139">
        <f>ROUND(I145*H145,2)</f>
        <v>0</v>
      </c>
      <c r="K145" s="140"/>
      <c r="L145" s="30"/>
      <c r="M145" s="141" t="s">
        <v>323</v>
      </c>
      <c r="N145" s="142" t="s">
        <v>360</v>
      </c>
      <c r="P145" s="143">
        <f>O145*H145</f>
        <v>0</v>
      </c>
      <c r="Q145" s="143">
        <v>0</v>
      </c>
      <c r="R145" s="143">
        <f>Q145*H145</f>
        <v>0</v>
      </c>
      <c r="S145" s="143">
        <v>0</v>
      </c>
      <c r="T145" s="144">
        <f>S145*H145</f>
        <v>0</v>
      </c>
      <c r="AR145" s="145" t="s">
        <v>456</v>
      </c>
      <c r="AT145" s="145" t="s">
        <v>452</v>
      </c>
      <c r="AU145" s="145" t="s">
        <v>405</v>
      </c>
      <c r="AY145" s="15" t="s">
        <v>450</v>
      </c>
      <c r="BE145" s="146">
        <f>IF(N145="základní",J145,0)</f>
        <v>0</v>
      </c>
      <c r="BF145" s="146">
        <f>IF(N145="snížená",J145,0)</f>
        <v>0</v>
      </c>
      <c r="BG145" s="146">
        <f>IF(N145="zákl. přenesená",J145,0)</f>
        <v>0</v>
      </c>
      <c r="BH145" s="146">
        <f>IF(N145="sníž. přenesená",J145,0)</f>
        <v>0</v>
      </c>
      <c r="BI145" s="146">
        <f>IF(N145="nulová",J145,0)</f>
        <v>0</v>
      </c>
      <c r="BJ145" s="15" t="s">
        <v>403</v>
      </c>
      <c r="BK145" s="146">
        <f>ROUND(I145*H145,2)</f>
        <v>0</v>
      </c>
      <c r="BL145" s="15" t="s">
        <v>456</v>
      </c>
      <c r="BM145" s="145" t="s">
        <v>579</v>
      </c>
    </row>
    <row r="146" spans="2:65" s="12" customFormat="1">
      <c r="B146" s="147"/>
      <c r="D146" s="148" t="s">
        <v>458</v>
      </c>
      <c r="E146" s="149" t="s">
        <v>323</v>
      </c>
      <c r="F146" s="150" t="s">
        <v>495</v>
      </c>
      <c r="H146" s="151">
        <v>1.5</v>
      </c>
      <c r="I146" s="152"/>
      <c r="L146" s="147"/>
      <c r="M146" s="153"/>
      <c r="T146" s="154"/>
      <c r="AT146" s="149" t="s">
        <v>458</v>
      </c>
      <c r="AU146" s="149" t="s">
        <v>405</v>
      </c>
      <c r="AV146" s="12" t="s">
        <v>405</v>
      </c>
      <c r="AW146" s="12" t="s">
        <v>352</v>
      </c>
      <c r="AX146" s="12" t="s">
        <v>395</v>
      </c>
      <c r="AY146" s="149" t="s">
        <v>450</v>
      </c>
    </row>
    <row r="147" spans="2:65" s="13" customFormat="1">
      <c r="B147" s="155"/>
      <c r="D147" s="148" t="s">
        <v>458</v>
      </c>
      <c r="E147" s="156" t="s">
        <v>323</v>
      </c>
      <c r="F147" s="157" t="s">
        <v>460</v>
      </c>
      <c r="H147" s="158">
        <v>1.5</v>
      </c>
      <c r="I147" s="159"/>
      <c r="L147" s="155"/>
      <c r="M147" s="160"/>
      <c r="T147" s="161"/>
      <c r="AT147" s="156" t="s">
        <v>458</v>
      </c>
      <c r="AU147" s="156" t="s">
        <v>405</v>
      </c>
      <c r="AV147" s="13" t="s">
        <v>456</v>
      </c>
      <c r="AW147" s="13" t="s">
        <v>352</v>
      </c>
      <c r="AX147" s="13" t="s">
        <v>403</v>
      </c>
      <c r="AY147" s="156" t="s">
        <v>450</v>
      </c>
    </row>
    <row r="148" spans="2:65" s="11" customFormat="1" ht="22.9" customHeight="1">
      <c r="B148" s="121"/>
      <c r="D148" s="122" t="s">
        <v>394</v>
      </c>
      <c r="E148" s="130" t="s">
        <v>456</v>
      </c>
      <c r="F148" s="130" t="s">
        <v>496</v>
      </c>
      <c r="I148" s="124"/>
      <c r="J148" s="131">
        <f>BK148</f>
        <v>0</v>
      </c>
      <c r="L148" s="121"/>
      <c r="M148" s="125"/>
      <c r="P148" s="126">
        <f>P149</f>
        <v>0</v>
      </c>
      <c r="R148" s="126">
        <f>R149</f>
        <v>0</v>
      </c>
      <c r="T148" s="127">
        <f>T149</f>
        <v>0</v>
      </c>
      <c r="AR148" s="122" t="s">
        <v>403</v>
      </c>
      <c r="AT148" s="128" t="s">
        <v>394</v>
      </c>
      <c r="AU148" s="128" t="s">
        <v>403</v>
      </c>
      <c r="AY148" s="122" t="s">
        <v>450</v>
      </c>
      <c r="BK148" s="129">
        <f>BK149</f>
        <v>0</v>
      </c>
    </row>
    <row r="149" spans="2:65" s="1" customFormat="1" ht="21.75" customHeight="1">
      <c r="B149" s="132"/>
      <c r="C149" s="133" t="s">
        <v>497</v>
      </c>
      <c r="D149" s="133" t="s">
        <v>452</v>
      </c>
      <c r="E149" s="134" t="s">
        <v>498</v>
      </c>
      <c r="F149" s="135" t="s">
        <v>499</v>
      </c>
      <c r="G149" s="136" t="s">
        <v>467</v>
      </c>
      <c r="H149" s="137">
        <v>30.719000000000001</v>
      </c>
      <c r="I149" s="138"/>
      <c r="J149" s="139">
        <f>ROUND(I149*H149,2)</f>
        <v>0</v>
      </c>
      <c r="K149" s="140"/>
      <c r="L149" s="30"/>
      <c r="M149" s="141" t="s">
        <v>323</v>
      </c>
      <c r="N149" s="142" t="s">
        <v>360</v>
      </c>
      <c r="P149" s="143">
        <f>O149*H149</f>
        <v>0</v>
      </c>
      <c r="Q149" s="143">
        <v>0</v>
      </c>
      <c r="R149" s="143">
        <f>Q149*H149</f>
        <v>0</v>
      </c>
      <c r="S149" s="143">
        <v>0</v>
      </c>
      <c r="T149" s="144">
        <f>S149*H149</f>
        <v>0</v>
      </c>
      <c r="AR149" s="145" t="s">
        <v>456</v>
      </c>
      <c r="AT149" s="145" t="s">
        <v>452</v>
      </c>
      <c r="AU149" s="145" t="s">
        <v>405</v>
      </c>
      <c r="AY149" s="15" t="s">
        <v>450</v>
      </c>
      <c r="BE149" s="146">
        <f>IF(N149="základní",J149,0)</f>
        <v>0</v>
      </c>
      <c r="BF149" s="146">
        <f>IF(N149="snížená",J149,0)</f>
        <v>0</v>
      </c>
      <c r="BG149" s="146">
        <f>IF(N149="zákl. přenesená",J149,0)</f>
        <v>0</v>
      </c>
      <c r="BH149" s="146">
        <f>IF(N149="sníž. přenesená",J149,0)</f>
        <v>0</v>
      </c>
      <c r="BI149" s="146">
        <f>IF(N149="nulová",J149,0)</f>
        <v>0</v>
      </c>
      <c r="BJ149" s="15" t="s">
        <v>403</v>
      </c>
      <c r="BK149" s="146">
        <f>ROUND(I149*H149,2)</f>
        <v>0</v>
      </c>
      <c r="BL149" s="15" t="s">
        <v>456</v>
      </c>
      <c r="BM149" s="145" t="s">
        <v>580</v>
      </c>
    </row>
    <row r="150" spans="2:65" s="11" customFormat="1" ht="22.9" customHeight="1">
      <c r="B150" s="121"/>
      <c r="D150" s="122" t="s">
        <v>394</v>
      </c>
      <c r="E150" s="130" t="s">
        <v>489</v>
      </c>
      <c r="F150" s="130" t="s">
        <v>501</v>
      </c>
      <c r="I150" s="124"/>
      <c r="J150" s="131">
        <f>BK150</f>
        <v>0</v>
      </c>
      <c r="L150" s="121"/>
      <c r="M150" s="125"/>
      <c r="P150" s="126">
        <f>SUM(P151:P161)</f>
        <v>0</v>
      </c>
      <c r="R150" s="126">
        <f>SUM(R151:R161)</f>
        <v>7.1910428999999993</v>
      </c>
      <c r="T150" s="127">
        <f>SUM(T151:T161)</f>
        <v>0</v>
      </c>
      <c r="AR150" s="122" t="s">
        <v>403</v>
      </c>
      <c r="AT150" s="128" t="s">
        <v>394</v>
      </c>
      <c r="AU150" s="128" t="s">
        <v>403</v>
      </c>
      <c r="AY150" s="122" t="s">
        <v>450</v>
      </c>
      <c r="BK150" s="129">
        <f>SUM(BK151:BK161)</f>
        <v>0</v>
      </c>
    </row>
    <row r="151" spans="2:65" s="1" customFormat="1" ht="33" customHeight="1">
      <c r="B151" s="132"/>
      <c r="C151" s="133" t="s">
        <v>502</v>
      </c>
      <c r="D151" s="133" t="s">
        <v>452</v>
      </c>
      <c r="E151" s="134" t="s">
        <v>503</v>
      </c>
      <c r="F151" s="135" t="s">
        <v>504</v>
      </c>
      <c r="G151" s="136" t="s">
        <v>77</v>
      </c>
      <c r="H151" s="137">
        <v>117.07</v>
      </c>
      <c r="I151" s="138"/>
      <c r="J151" s="139">
        <f>ROUND(I151*H151,2)</f>
        <v>0</v>
      </c>
      <c r="K151" s="140"/>
      <c r="L151" s="30"/>
      <c r="M151" s="141" t="s">
        <v>323</v>
      </c>
      <c r="N151" s="142" t="s">
        <v>360</v>
      </c>
      <c r="P151" s="143">
        <f>O151*H151</f>
        <v>0</v>
      </c>
      <c r="Q151" s="143">
        <v>0</v>
      </c>
      <c r="R151" s="143">
        <f>Q151*H151</f>
        <v>0</v>
      </c>
      <c r="S151" s="143">
        <v>0</v>
      </c>
      <c r="T151" s="144">
        <f>S151*H151</f>
        <v>0</v>
      </c>
      <c r="AR151" s="145" t="s">
        <v>456</v>
      </c>
      <c r="AT151" s="145" t="s">
        <v>452</v>
      </c>
      <c r="AU151" s="145" t="s">
        <v>405</v>
      </c>
      <c r="AY151" s="15" t="s">
        <v>450</v>
      </c>
      <c r="BE151" s="146">
        <f>IF(N151="základní",J151,0)</f>
        <v>0</v>
      </c>
      <c r="BF151" s="146">
        <f>IF(N151="snížená",J151,0)</f>
        <v>0</v>
      </c>
      <c r="BG151" s="146">
        <f>IF(N151="zákl. přenesená",J151,0)</f>
        <v>0</v>
      </c>
      <c r="BH151" s="146">
        <f>IF(N151="sníž. přenesená",J151,0)</f>
        <v>0</v>
      </c>
      <c r="BI151" s="146">
        <f>IF(N151="nulová",J151,0)</f>
        <v>0</v>
      </c>
      <c r="BJ151" s="15" t="s">
        <v>403</v>
      </c>
      <c r="BK151" s="146">
        <f>ROUND(I151*H151,2)</f>
        <v>0</v>
      </c>
      <c r="BL151" s="15" t="s">
        <v>456</v>
      </c>
      <c r="BM151" s="145" t="s">
        <v>581</v>
      </c>
    </row>
    <row r="152" spans="2:65" s="1" customFormat="1" ht="21.75" customHeight="1">
      <c r="B152" s="132"/>
      <c r="C152" s="162" t="s">
        <v>506</v>
      </c>
      <c r="D152" s="162" t="s">
        <v>485</v>
      </c>
      <c r="E152" s="163" t="s">
        <v>507</v>
      </c>
      <c r="F152" s="164" t="s">
        <v>508</v>
      </c>
      <c r="G152" s="165" t="s">
        <v>77</v>
      </c>
      <c r="H152" s="166">
        <v>118.241</v>
      </c>
      <c r="I152" s="167"/>
      <c r="J152" s="168">
        <f>ROUND(I152*H152,2)</f>
        <v>0</v>
      </c>
      <c r="K152" s="169"/>
      <c r="L152" s="170"/>
      <c r="M152" s="171" t="s">
        <v>323</v>
      </c>
      <c r="N152" s="172" t="s">
        <v>360</v>
      </c>
      <c r="P152" s="143">
        <f>O152*H152</f>
        <v>0</v>
      </c>
      <c r="Q152" s="143">
        <v>6.0499999999999998E-2</v>
      </c>
      <c r="R152" s="143">
        <f>Q152*H152</f>
        <v>7.1535804999999995</v>
      </c>
      <c r="S152" s="143">
        <v>0</v>
      </c>
      <c r="T152" s="144">
        <f>S152*H152</f>
        <v>0</v>
      </c>
      <c r="AR152" s="145" t="s">
        <v>489</v>
      </c>
      <c r="AT152" s="145" t="s">
        <v>485</v>
      </c>
      <c r="AU152" s="145" t="s">
        <v>405</v>
      </c>
      <c r="AY152" s="15" t="s">
        <v>450</v>
      </c>
      <c r="BE152" s="146">
        <f>IF(N152="základní",J152,0)</f>
        <v>0</v>
      </c>
      <c r="BF152" s="146">
        <f>IF(N152="snížená",J152,0)</f>
        <v>0</v>
      </c>
      <c r="BG152" s="146">
        <f>IF(N152="zákl. přenesená",J152,0)</f>
        <v>0</v>
      </c>
      <c r="BH152" s="146">
        <f>IF(N152="sníž. přenesená",J152,0)</f>
        <v>0</v>
      </c>
      <c r="BI152" s="146">
        <f>IF(N152="nulová",J152,0)</f>
        <v>0</v>
      </c>
      <c r="BJ152" s="15" t="s">
        <v>403</v>
      </c>
      <c r="BK152" s="146">
        <f>ROUND(I152*H152,2)</f>
        <v>0</v>
      </c>
      <c r="BL152" s="15" t="s">
        <v>456</v>
      </c>
      <c r="BM152" s="145" t="s">
        <v>582</v>
      </c>
    </row>
    <row r="153" spans="2:65" s="12" customFormat="1">
      <c r="B153" s="147"/>
      <c r="D153" s="148" t="s">
        <v>458</v>
      </c>
      <c r="F153" s="150" t="s">
        <v>583</v>
      </c>
      <c r="H153" s="151">
        <v>118.241</v>
      </c>
      <c r="I153" s="152"/>
      <c r="L153" s="147"/>
      <c r="M153" s="153"/>
      <c r="T153" s="154"/>
      <c r="AT153" s="149" t="s">
        <v>458</v>
      </c>
      <c r="AU153" s="149" t="s">
        <v>405</v>
      </c>
      <c r="AV153" s="12" t="s">
        <v>405</v>
      </c>
      <c r="AW153" s="12" t="s">
        <v>325</v>
      </c>
      <c r="AX153" s="12" t="s">
        <v>403</v>
      </c>
      <c r="AY153" s="149" t="s">
        <v>450</v>
      </c>
    </row>
    <row r="154" spans="2:65" s="1" customFormat="1" ht="16.5" customHeight="1">
      <c r="B154" s="132"/>
      <c r="C154" s="162" t="s">
        <v>330</v>
      </c>
      <c r="D154" s="162" t="s">
        <v>485</v>
      </c>
      <c r="E154" s="163" t="s">
        <v>511</v>
      </c>
      <c r="F154" s="164" t="s">
        <v>512</v>
      </c>
      <c r="G154" s="165" t="s">
        <v>38</v>
      </c>
      <c r="H154" s="166">
        <v>1</v>
      </c>
      <c r="I154" s="167"/>
      <c r="J154" s="168">
        <f>ROUND(I154*H154,2)</f>
        <v>0</v>
      </c>
      <c r="K154" s="169"/>
      <c r="L154" s="170"/>
      <c r="M154" s="171" t="s">
        <v>323</v>
      </c>
      <c r="N154" s="172" t="s">
        <v>360</v>
      </c>
      <c r="P154" s="143">
        <f>O154*H154</f>
        <v>0</v>
      </c>
      <c r="Q154" s="143">
        <v>0</v>
      </c>
      <c r="R154" s="143">
        <f>Q154*H154</f>
        <v>0</v>
      </c>
      <c r="S154" s="143">
        <v>0</v>
      </c>
      <c r="T154" s="144">
        <f>S154*H154</f>
        <v>0</v>
      </c>
      <c r="AR154" s="145" t="s">
        <v>489</v>
      </c>
      <c r="AT154" s="145" t="s">
        <v>485</v>
      </c>
      <c r="AU154" s="145" t="s">
        <v>405</v>
      </c>
      <c r="AY154" s="15" t="s">
        <v>450</v>
      </c>
      <c r="BE154" s="146">
        <f>IF(N154="základní",J154,0)</f>
        <v>0</v>
      </c>
      <c r="BF154" s="146">
        <f>IF(N154="snížená",J154,0)</f>
        <v>0</v>
      </c>
      <c r="BG154" s="146">
        <f>IF(N154="zákl. přenesená",J154,0)</f>
        <v>0</v>
      </c>
      <c r="BH154" s="146">
        <f>IF(N154="sníž. přenesená",J154,0)</f>
        <v>0</v>
      </c>
      <c r="BI154" s="146">
        <f>IF(N154="nulová",J154,0)</f>
        <v>0</v>
      </c>
      <c r="BJ154" s="15" t="s">
        <v>403</v>
      </c>
      <c r="BK154" s="146">
        <f>ROUND(I154*H154,2)</f>
        <v>0</v>
      </c>
      <c r="BL154" s="15" t="s">
        <v>456</v>
      </c>
      <c r="BM154" s="145" t="s">
        <v>584</v>
      </c>
    </row>
    <row r="155" spans="2:65" s="1" customFormat="1" ht="24.2" customHeight="1">
      <c r="B155" s="132"/>
      <c r="C155" s="133" t="s">
        <v>514</v>
      </c>
      <c r="D155" s="133" t="s">
        <v>452</v>
      </c>
      <c r="E155" s="134" t="s">
        <v>515</v>
      </c>
      <c r="F155" s="135" t="s">
        <v>516</v>
      </c>
      <c r="G155" s="136" t="s">
        <v>77</v>
      </c>
      <c r="H155" s="137">
        <v>117.07</v>
      </c>
      <c r="I155" s="138"/>
      <c r="J155" s="139">
        <f>ROUND(I155*H155,2)</f>
        <v>0</v>
      </c>
      <c r="K155" s="140"/>
      <c r="L155" s="30"/>
      <c r="M155" s="141" t="s">
        <v>323</v>
      </c>
      <c r="N155" s="142" t="s">
        <v>360</v>
      </c>
      <c r="P155" s="143">
        <f>O155*H155</f>
        <v>0</v>
      </c>
      <c r="Q155" s="143">
        <v>0</v>
      </c>
      <c r="R155" s="143">
        <f>Q155*H155</f>
        <v>0</v>
      </c>
      <c r="S155" s="143">
        <v>0</v>
      </c>
      <c r="T155" s="144">
        <f>S155*H155</f>
        <v>0</v>
      </c>
      <c r="AR155" s="145" t="s">
        <v>456</v>
      </c>
      <c r="AT155" s="145" t="s">
        <v>452</v>
      </c>
      <c r="AU155" s="145" t="s">
        <v>405</v>
      </c>
      <c r="AY155" s="15" t="s">
        <v>450</v>
      </c>
      <c r="BE155" s="146">
        <f>IF(N155="základní",J155,0)</f>
        <v>0</v>
      </c>
      <c r="BF155" s="146">
        <f>IF(N155="snížená",J155,0)</f>
        <v>0</v>
      </c>
      <c r="BG155" s="146">
        <f>IF(N155="zákl. přenesená",J155,0)</f>
        <v>0</v>
      </c>
      <c r="BH155" s="146">
        <f>IF(N155="sníž. přenesená",J155,0)</f>
        <v>0</v>
      </c>
      <c r="BI155" s="146">
        <f>IF(N155="nulová",J155,0)</f>
        <v>0</v>
      </c>
      <c r="BJ155" s="15" t="s">
        <v>403</v>
      </c>
      <c r="BK155" s="146">
        <f>ROUND(I155*H155,2)</f>
        <v>0</v>
      </c>
      <c r="BL155" s="15" t="s">
        <v>456</v>
      </c>
      <c r="BM155" s="145" t="s">
        <v>585</v>
      </c>
    </row>
    <row r="156" spans="2:65" s="1" customFormat="1" ht="24.2" customHeight="1">
      <c r="B156" s="132"/>
      <c r="C156" s="162" t="s">
        <v>518</v>
      </c>
      <c r="D156" s="162" t="s">
        <v>485</v>
      </c>
      <c r="E156" s="163" t="s">
        <v>519</v>
      </c>
      <c r="F156" s="164" t="s">
        <v>520</v>
      </c>
      <c r="G156" s="165" t="s">
        <v>77</v>
      </c>
      <c r="H156" s="166">
        <v>118.241</v>
      </c>
      <c r="I156" s="167"/>
      <c r="J156" s="168">
        <f>ROUND(I156*H156,2)</f>
        <v>0</v>
      </c>
      <c r="K156" s="169"/>
      <c r="L156" s="170"/>
      <c r="M156" s="171" t="s">
        <v>323</v>
      </c>
      <c r="N156" s="172" t="s">
        <v>360</v>
      </c>
      <c r="P156" s="143">
        <f>O156*H156</f>
        <v>0</v>
      </c>
      <c r="Q156" s="143">
        <v>0</v>
      </c>
      <c r="R156" s="143">
        <f>Q156*H156</f>
        <v>0</v>
      </c>
      <c r="S156" s="143">
        <v>0</v>
      </c>
      <c r="T156" s="144">
        <f>S156*H156</f>
        <v>0</v>
      </c>
      <c r="AR156" s="145" t="s">
        <v>489</v>
      </c>
      <c r="AT156" s="145" t="s">
        <v>485</v>
      </c>
      <c r="AU156" s="145" t="s">
        <v>405</v>
      </c>
      <c r="AY156" s="15" t="s">
        <v>450</v>
      </c>
      <c r="BE156" s="146">
        <f>IF(N156="základní",J156,0)</f>
        <v>0</v>
      </c>
      <c r="BF156" s="146">
        <f>IF(N156="snížená",J156,0)</f>
        <v>0</v>
      </c>
      <c r="BG156" s="146">
        <f>IF(N156="zákl. přenesená",J156,0)</f>
        <v>0</v>
      </c>
      <c r="BH156" s="146">
        <f>IF(N156="sníž. přenesená",J156,0)</f>
        <v>0</v>
      </c>
      <c r="BI156" s="146">
        <f>IF(N156="nulová",J156,0)</f>
        <v>0</v>
      </c>
      <c r="BJ156" s="15" t="s">
        <v>403</v>
      </c>
      <c r="BK156" s="146">
        <f>ROUND(I156*H156,2)</f>
        <v>0</v>
      </c>
      <c r="BL156" s="15" t="s">
        <v>456</v>
      </c>
      <c r="BM156" s="145" t="s">
        <v>586</v>
      </c>
    </row>
    <row r="157" spans="2:65" s="12" customFormat="1">
      <c r="B157" s="147"/>
      <c r="D157" s="148" t="s">
        <v>458</v>
      </c>
      <c r="F157" s="150" t="s">
        <v>583</v>
      </c>
      <c r="H157" s="151">
        <v>118.241</v>
      </c>
      <c r="I157" s="152"/>
      <c r="L157" s="147"/>
      <c r="M157" s="153"/>
      <c r="T157" s="154"/>
      <c r="AT157" s="149" t="s">
        <v>458</v>
      </c>
      <c r="AU157" s="149" t="s">
        <v>405</v>
      </c>
      <c r="AV157" s="12" t="s">
        <v>405</v>
      </c>
      <c r="AW157" s="12" t="s">
        <v>325</v>
      </c>
      <c r="AX157" s="12" t="s">
        <v>403</v>
      </c>
      <c r="AY157" s="149" t="s">
        <v>450</v>
      </c>
    </row>
    <row r="158" spans="2:65" s="1" customFormat="1" ht="16.5" customHeight="1">
      <c r="B158" s="132"/>
      <c r="C158" s="133" t="s">
        <v>522</v>
      </c>
      <c r="D158" s="133" t="s">
        <v>452</v>
      </c>
      <c r="E158" s="134" t="s">
        <v>523</v>
      </c>
      <c r="F158" s="135" t="s">
        <v>524</v>
      </c>
      <c r="G158" s="136" t="s">
        <v>77</v>
      </c>
      <c r="H158" s="137">
        <v>117.07</v>
      </c>
      <c r="I158" s="138"/>
      <c r="J158" s="139">
        <f>ROUND(I158*H158,2)</f>
        <v>0</v>
      </c>
      <c r="K158" s="140"/>
      <c r="L158" s="30"/>
      <c r="M158" s="141" t="s">
        <v>323</v>
      </c>
      <c r="N158" s="142" t="s">
        <v>360</v>
      </c>
      <c r="P158" s="143">
        <f>O158*H158</f>
        <v>0</v>
      </c>
      <c r="Q158" s="143">
        <v>2.0000000000000001E-4</v>
      </c>
      <c r="R158" s="143">
        <f>Q158*H158</f>
        <v>2.3414000000000001E-2</v>
      </c>
      <c r="S158" s="143">
        <v>0</v>
      </c>
      <c r="T158" s="144">
        <f>S158*H158</f>
        <v>0</v>
      </c>
      <c r="AR158" s="145" t="s">
        <v>456</v>
      </c>
      <c r="AT158" s="145" t="s">
        <v>452</v>
      </c>
      <c r="AU158" s="145" t="s">
        <v>405</v>
      </c>
      <c r="AY158" s="15" t="s">
        <v>450</v>
      </c>
      <c r="BE158" s="146">
        <f>IF(N158="základní",J158,0)</f>
        <v>0</v>
      </c>
      <c r="BF158" s="146">
        <f>IF(N158="snížená",J158,0)</f>
        <v>0</v>
      </c>
      <c r="BG158" s="146">
        <f>IF(N158="zákl. přenesená",J158,0)</f>
        <v>0</v>
      </c>
      <c r="BH158" s="146">
        <f>IF(N158="sníž. přenesená",J158,0)</f>
        <v>0</v>
      </c>
      <c r="BI158" s="146">
        <f>IF(N158="nulová",J158,0)</f>
        <v>0</v>
      </c>
      <c r="BJ158" s="15" t="s">
        <v>403</v>
      </c>
      <c r="BK158" s="146">
        <f>ROUND(I158*H158,2)</f>
        <v>0</v>
      </c>
      <c r="BL158" s="15" t="s">
        <v>456</v>
      </c>
      <c r="BM158" s="145" t="s">
        <v>587</v>
      </c>
    </row>
    <row r="159" spans="2:65" s="1" customFormat="1" ht="16.5" customHeight="1">
      <c r="B159" s="132"/>
      <c r="C159" s="162" t="s">
        <v>526</v>
      </c>
      <c r="D159" s="162" t="s">
        <v>485</v>
      </c>
      <c r="E159" s="163" t="s">
        <v>527</v>
      </c>
      <c r="F159" s="164" t="s">
        <v>528</v>
      </c>
      <c r="G159" s="165" t="s">
        <v>77</v>
      </c>
      <c r="H159" s="166">
        <v>117.07</v>
      </c>
      <c r="I159" s="167"/>
      <c r="J159" s="168">
        <f>ROUND(I159*H159,2)</f>
        <v>0</v>
      </c>
      <c r="K159" s="169"/>
      <c r="L159" s="170"/>
      <c r="M159" s="171" t="s">
        <v>323</v>
      </c>
      <c r="N159" s="172" t="s">
        <v>360</v>
      </c>
      <c r="P159" s="143">
        <f>O159*H159</f>
        <v>0</v>
      </c>
      <c r="Q159" s="143">
        <v>5.0000000000000002E-5</v>
      </c>
      <c r="R159" s="143">
        <f>Q159*H159</f>
        <v>5.8535000000000002E-3</v>
      </c>
      <c r="S159" s="143">
        <v>0</v>
      </c>
      <c r="T159" s="144">
        <f>S159*H159</f>
        <v>0</v>
      </c>
      <c r="AR159" s="145" t="s">
        <v>489</v>
      </c>
      <c r="AT159" s="145" t="s">
        <v>485</v>
      </c>
      <c r="AU159" s="145" t="s">
        <v>405</v>
      </c>
      <c r="AY159" s="15" t="s">
        <v>450</v>
      </c>
      <c r="BE159" s="146">
        <f>IF(N159="základní",J159,0)</f>
        <v>0</v>
      </c>
      <c r="BF159" s="146">
        <f>IF(N159="snížená",J159,0)</f>
        <v>0</v>
      </c>
      <c r="BG159" s="146">
        <f>IF(N159="zákl. přenesená",J159,0)</f>
        <v>0</v>
      </c>
      <c r="BH159" s="146">
        <f>IF(N159="sníž. přenesená",J159,0)</f>
        <v>0</v>
      </c>
      <c r="BI159" s="146">
        <f>IF(N159="nulová",J159,0)</f>
        <v>0</v>
      </c>
      <c r="BJ159" s="15" t="s">
        <v>403</v>
      </c>
      <c r="BK159" s="146">
        <f>ROUND(I159*H159,2)</f>
        <v>0</v>
      </c>
      <c r="BL159" s="15" t="s">
        <v>456</v>
      </c>
      <c r="BM159" s="145" t="s">
        <v>588</v>
      </c>
    </row>
    <row r="160" spans="2:65" s="1" customFormat="1" ht="21.75" customHeight="1">
      <c r="B160" s="132"/>
      <c r="C160" s="133" t="s">
        <v>530</v>
      </c>
      <c r="D160" s="133" t="s">
        <v>452</v>
      </c>
      <c r="E160" s="134" t="s">
        <v>531</v>
      </c>
      <c r="F160" s="135" t="s">
        <v>532</v>
      </c>
      <c r="G160" s="136" t="s">
        <v>77</v>
      </c>
      <c r="H160" s="137">
        <v>117.07</v>
      </c>
      <c r="I160" s="138"/>
      <c r="J160" s="139">
        <f>ROUND(I160*H160,2)</f>
        <v>0</v>
      </c>
      <c r="K160" s="140"/>
      <c r="L160" s="30"/>
      <c r="M160" s="141" t="s">
        <v>323</v>
      </c>
      <c r="N160" s="142" t="s">
        <v>360</v>
      </c>
      <c r="P160" s="143">
        <f>O160*H160</f>
        <v>0</v>
      </c>
      <c r="Q160" s="143">
        <v>6.0000000000000002E-5</v>
      </c>
      <c r="R160" s="143">
        <f>Q160*H160</f>
        <v>7.0241999999999995E-3</v>
      </c>
      <c r="S160" s="143">
        <v>0</v>
      </c>
      <c r="T160" s="144">
        <f>S160*H160</f>
        <v>0</v>
      </c>
      <c r="AR160" s="145" t="s">
        <v>456</v>
      </c>
      <c r="AT160" s="145" t="s">
        <v>452</v>
      </c>
      <c r="AU160" s="145" t="s">
        <v>405</v>
      </c>
      <c r="AY160" s="15" t="s">
        <v>450</v>
      </c>
      <c r="BE160" s="146">
        <f>IF(N160="základní",J160,0)</f>
        <v>0</v>
      </c>
      <c r="BF160" s="146">
        <f>IF(N160="snížená",J160,0)</f>
        <v>0</v>
      </c>
      <c r="BG160" s="146">
        <f>IF(N160="zákl. přenesená",J160,0)</f>
        <v>0</v>
      </c>
      <c r="BH160" s="146">
        <f>IF(N160="sníž. přenesená",J160,0)</f>
        <v>0</v>
      </c>
      <c r="BI160" s="146">
        <f>IF(N160="nulová",J160,0)</f>
        <v>0</v>
      </c>
      <c r="BJ160" s="15" t="s">
        <v>403</v>
      </c>
      <c r="BK160" s="146">
        <f>ROUND(I160*H160,2)</f>
        <v>0</v>
      </c>
      <c r="BL160" s="15" t="s">
        <v>456</v>
      </c>
      <c r="BM160" s="145" t="s">
        <v>589</v>
      </c>
    </row>
    <row r="161" spans="2:65" s="1" customFormat="1" ht="24.2" customHeight="1">
      <c r="B161" s="132"/>
      <c r="C161" s="162" t="s">
        <v>534</v>
      </c>
      <c r="D161" s="162" t="s">
        <v>485</v>
      </c>
      <c r="E161" s="163" t="s">
        <v>535</v>
      </c>
      <c r="F161" s="164" t="s">
        <v>536</v>
      </c>
      <c r="G161" s="165" t="s">
        <v>77</v>
      </c>
      <c r="H161" s="166">
        <v>117.07</v>
      </c>
      <c r="I161" s="167"/>
      <c r="J161" s="168">
        <f>ROUND(I161*H161,2)</f>
        <v>0</v>
      </c>
      <c r="K161" s="169"/>
      <c r="L161" s="170"/>
      <c r="M161" s="171" t="s">
        <v>323</v>
      </c>
      <c r="N161" s="172" t="s">
        <v>360</v>
      </c>
      <c r="P161" s="143">
        <f>O161*H161</f>
        <v>0</v>
      </c>
      <c r="Q161" s="143">
        <v>1.0000000000000001E-5</v>
      </c>
      <c r="R161" s="143">
        <f>Q161*H161</f>
        <v>1.1707E-3</v>
      </c>
      <c r="S161" s="143">
        <v>0</v>
      </c>
      <c r="T161" s="144">
        <f>S161*H161</f>
        <v>0</v>
      </c>
      <c r="AR161" s="145" t="s">
        <v>489</v>
      </c>
      <c r="AT161" s="145" t="s">
        <v>485</v>
      </c>
      <c r="AU161" s="145" t="s">
        <v>405</v>
      </c>
      <c r="AY161" s="15" t="s">
        <v>450</v>
      </c>
      <c r="BE161" s="146">
        <f>IF(N161="základní",J161,0)</f>
        <v>0</v>
      </c>
      <c r="BF161" s="146">
        <f>IF(N161="snížená",J161,0)</f>
        <v>0</v>
      </c>
      <c r="BG161" s="146">
        <f>IF(N161="zákl. přenesená",J161,0)</f>
        <v>0</v>
      </c>
      <c r="BH161" s="146">
        <f>IF(N161="sníž. přenesená",J161,0)</f>
        <v>0</v>
      </c>
      <c r="BI161" s="146">
        <f>IF(N161="nulová",J161,0)</f>
        <v>0</v>
      </c>
      <c r="BJ161" s="15" t="s">
        <v>403</v>
      </c>
      <c r="BK161" s="146">
        <f>ROUND(I161*H161,2)</f>
        <v>0</v>
      </c>
      <c r="BL161" s="15" t="s">
        <v>456</v>
      </c>
      <c r="BM161" s="145" t="s">
        <v>590</v>
      </c>
    </row>
    <row r="162" spans="2:65" s="11" customFormat="1" ht="22.9" customHeight="1">
      <c r="B162" s="121"/>
      <c r="D162" s="122" t="s">
        <v>394</v>
      </c>
      <c r="E162" s="130" t="s">
        <v>538</v>
      </c>
      <c r="F162" s="130" t="s">
        <v>539</v>
      </c>
      <c r="I162" s="124"/>
      <c r="J162" s="131">
        <f>BK162</f>
        <v>0</v>
      </c>
      <c r="L162" s="121"/>
      <c r="M162" s="125"/>
      <c r="P162" s="126">
        <f>SUM(P163:P167)</f>
        <v>0</v>
      </c>
      <c r="R162" s="126">
        <f>SUM(R163:R167)</f>
        <v>0</v>
      </c>
      <c r="T162" s="127">
        <f>SUM(T163:T167)</f>
        <v>0</v>
      </c>
      <c r="AR162" s="122" t="s">
        <v>403</v>
      </c>
      <c r="AT162" s="128" t="s">
        <v>394</v>
      </c>
      <c r="AU162" s="128" t="s">
        <v>403</v>
      </c>
      <c r="AY162" s="122" t="s">
        <v>450</v>
      </c>
      <c r="BK162" s="129">
        <f>SUM(BK163:BK167)</f>
        <v>0</v>
      </c>
    </row>
    <row r="163" spans="2:65" s="1" customFormat="1" ht="16.5" customHeight="1">
      <c r="B163" s="132"/>
      <c r="C163" s="133" t="s">
        <v>540</v>
      </c>
      <c r="D163" s="133" t="s">
        <v>452</v>
      </c>
      <c r="E163" s="134" t="s">
        <v>541</v>
      </c>
      <c r="F163" s="135" t="s">
        <v>542</v>
      </c>
      <c r="G163" s="136" t="s">
        <v>488</v>
      </c>
      <c r="H163" s="137">
        <v>4.6349999999999998</v>
      </c>
      <c r="I163" s="138"/>
      <c r="J163" s="139">
        <f>ROUND(I163*H163,2)</f>
        <v>0</v>
      </c>
      <c r="K163" s="140"/>
      <c r="L163" s="30"/>
      <c r="M163" s="141" t="s">
        <v>323</v>
      </c>
      <c r="N163" s="142" t="s">
        <v>360</v>
      </c>
      <c r="P163" s="143">
        <f>O163*H163</f>
        <v>0</v>
      </c>
      <c r="Q163" s="143">
        <v>0</v>
      </c>
      <c r="R163" s="143">
        <f>Q163*H163</f>
        <v>0</v>
      </c>
      <c r="S163" s="143">
        <v>0</v>
      </c>
      <c r="T163" s="144">
        <f>S163*H163</f>
        <v>0</v>
      </c>
      <c r="AR163" s="145" t="s">
        <v>456</v>
      </c>
      <c r="AT163" s="145" t="s">
        <v>452</v>
      </c>
      <c r="AU163" s="145" t="s">
        <v>405</v>
      </c>
      <c r="AY163" s="15" t="s">
        <v>450</v>
      </c>
      <c r="BE163" s="146">
        <f>IF(N163="základní",J163,0)</f>
        <v>0</v>
      </c>
      <c r="BF163" s="146">
        <f>IF(N163="snížená",J163,0)</f>
        <v>0</v>
      </c>
      <c r="BG163" s="146">
        <f>IF(N163="zákl. přenesená",J163,0)</f>
        <v>0</v>
      </c>
      <c r="BH163" s="146">
        <f>IF(N163="sníž. přenesená",J163,0)</f>
        <v>0</v>
      </c>
      <c r="BI163" s="146">
        <f>IF(N163="nulová",J163,0)</f>
        <v>0</v>
      </c>
      <c r="BJ163" s="15" t="s">
        <v>403</v>
      </c>
      <c r="BK163" s="146">
        <f>ROUND(I163*H163,2)</f>
        <v>0</v>
      </c>
      <c r="BL163" s="15" t="s">
        <v>456</v>
      </c>
      <c r="BM163" s="145" t="s">
        <v>591</v>
      </c>
    </row>
    <row r="164" spans="2:65" s="1" customFormat="1" ht="24.2" customHeight="1">
      <c r="B164" s="132"/>
      <c r="C164" s="133" t="s">
        <v>544</v>
      </c>
      <c r="D164" s="133" t="s">
        <v>452</v>
      </c>
      <c r="E164" s="134" t="s">
        <v>545</v>
      </c>
      <c r="F164" s="135" t="s">
        <v>546</v>
      </c>
      <c r="G164" s="136" t="s">
        <v>488</v>
      </c>
      <c r="H164" s="137">
        <v>4.6349999999999998</v>
      </c>
      <c r="I164" s="138"/>
      <c r="J164" s="139">
        <f>ROUND(I164*H164,2)</f>
        <v>0</v>
      </c>
      <c r="K164" s="140"/>
      <c r="L164" s="30"/>
      <c r="M164" s="141" t="s">
        <v>323</v>
      </c>
      <c r="N164" s="142" t="s">
        <v>360</v>
      </c>
      <c r="P164" s="143">
        <f>O164*H164</f>
        <v>0</v>
      </c>
      <c r="Q164" s="143">
        <v>0</v>
      </c>
      <c r="R164" s="143">
        <f>Q164*H164</f>
        <v>0</v>
      </c>
      <c r="S164" s="143">
        <v>0</v>
      </c>
      <c r="T164" s="144">
        <f>S164*H164</f>
        <v>0</v>
      </c>
      <c r="AR164" s="145" t="s">
        <v>456</v>
      </c>
      <c r="AT164" s="145" t="s">
        <v>452</v>
      </c>
      <c r="AU164" s="145" t="s">
        <v>405</v>
      </c>
      <c r="AY164" s="15" t="s">
        <v>450</v>
      </c>
      <c r="BE164" s="146">
        <f>IF(N164="základní",J164,0)</f>
        <v>0</v>
      </c>
      <c r="BF164" s="146">
        <f>IF(N164="snížená",J164,0)</f>
        <v>0</v>
      </c>
      <c r="BG164" s="146">
        <f>IF(N164="zákl. přenesená",J164,0)</f>
        <v>0</v>
      </c>
      <c r="BH164" s="146">
        <f>IF(N164="sníž. přenesená",J164,0)</f>
        <v>0</v>
      </c>
      <c r="BI164" s="146">
        <f>IF(N164="nulová",J164,0)</f>
        <v>0</v>
      </c>
      <c r="BJ164" s="15" t="s">
        <v>403</v>
      </c>
      <c r="BK164" s="146">
        <f>ROUND(I164*H164,2)</f>
        <v>0</v>
      </c>
      <c r="BL164" s="15" t="s">
        <v>456</v>
      </c>
      <c r="BM164" s="145" t="s">
        <v>592</v>
      </c>
    </row>
    <row r="165" spans="2:65" s="1" customFormat="1" ht="24.2" customHeight="1">
      <c r="B165" s="132"/>
      <c r="C165" s="133" t="s">
        <v>329</v>
      </c>
      <c r="D165" s="133" t="s">
        <v>452</v>
      </c>
      <c r="E165" s="134" t="s">
        <v>548</v>
      </c>
      <c r="F165" s="135" t="s">
        <v>549</v>
      </c>
      <c r="G165" s="136" t="s">
        <v>488</v>
      </c>
      <c r="H165" s="137">
        <v>88.064999999999998</v>
      </c>
      <c r="I165" s="138"/>
      <c r="J165" s="139">
        <f>ROUND(I165*H165,2)</f>
        <v>0</v>
      </c>
      <c r="K165" s="140"/>
      <c r="L165" s="30"/>
      <c r="M165" s="141" t="s">
        <v>323</v>
      </c>
      <c r="N165" s="142" t="s">
        <v>360</v>
      </c>
      <c r="P165" s="143">
        <f>O165*H165</f>
        <v>0</v>
      </c>
      <c r="Q165" s="143">
        <v>0</v>
      </c>
      <c r="R165" s="143">
        <f>Q165*H165</f>
        <v>0</v>
      </c>
      <c r="S165" s="143">
        <v>0</v>
      </c>
      <c r="T165" s="144">
        <f>S165*H165</f>
        <v>0</v>
      </c>
      <c r="AR165" s="145" t="s">
        <v>456</v>
      </c>
      <c r="AT165" s="145" t="s">
        <v>452</v>
      </c>
      <c r="AU165" s="145" t="s">
        <v>405</v>
      </c>
      <c r="AY165" s="15" t="s">
        <v>450</v>
      </c>
      <c r="BE165" s="146">
        <f>IF(N165="základní",J165,0)</f>
        <v>0</v>
      </c>
      <c r="BF165" s="146">
        <f>IF(N165="snížená",J165,0)</f>
        <v>0</v>
      </c>
      <c r="BG165" s="146">
        <f>IF(N165="zákl. přenesená",J165,0)</f>
        <v>0</v>
      </c>
      <c r="BH165" s="146">
        <f>IF(N165="sníž. přenesená",J165,0)</f>
        <v>0</v>
      </c>
      <c r="BI165" s="146">
        <f>IF(N165="nulová",J165,0)</f>
        <v>0</v>
      </c>
      <c r="BJ165" s="15" t="s">
        <v>403</v>
      </c>
      <c r="BK165" s="146">
        <f>ROUND(I165*H165,2)</f>
        <v>0</v>
      </c>
      <c r="BL165" s="15" t="s">
        <v>456</v>
      </c>
      <c r="BM165" s="145" t="s">
        <v>593</v>
      </c>
    </row>
    <row r="166" spans="2:65" s="12" customFormat="1">
      <c r="B166" s="147"/>
      <c r="D166" s="148" t="s">
        <v>458</v>
      </c>
      <c r="F166" s="150" t="s">
        <v>594</v>
      </c>
      <c r="H166" s="151">
        <v>88.064999999999998</v>
      </c>
      <c r="I166" s="152"/>
      <c r="L166" s="147"/>
      <c r="M166" s="153"/>
      <c r="T166" s="154"/>
      <c r="AT166" s="149" t="s">
        <v>458</v>
      </c>
      <c r="AU166" s="149" t="s">
        <v>405</v>
      </c>
      <c r="AV166" s="12" t="s">
        <v>405</v>
      </c>
      <c r="AW166" s="12" t="s">
        <v>325</v>
      </c>
      <c r="AX166" s="12" t="s">
        <v>403</v>
      </c>
      <c r="AY166" s="149" t="s">
        <v>450</v>
      </c>
    </row>
    <row r="167" spans="2:65" s="1" customFormat="1" ht="33" customHeight="1">
      <c r="B167" s="132"/>
      <c r="C167" s="133" t="s">
        <v>552</v>
      </c>
      <c r="D167" s="133" t="s">
        <v>452</v>
      </c>
      <c r="E167" s="134" t="s">
        <v>553</v>
      </c>
      <c r="F167" s="135" t="s">
        <v>554</v>
      </c>
      <c r="G167" s="136" t="s">
        <v>488</v>
      </c>
      <c r="H167" s="137">
        <v>4.6349999999999998</v>
      </c>
      <c r="I167" s="138"/>
      <c r="J167" s="139">
        <f>ROUND(I167*H167,2)</f>
        <v>0</v>
      </c>
      <c r="K167" s="140"/>
      <c r="L167" s="30"/>
      <c r="M167" s="141" t="s">
        <v>323</v>
      </c>
      <c r="N167" s="142" t="s">
        <v>360</v>
      </c>
      <c r="P167" s="143">
        <f>O167*H167</f>
        <v>0</v>
      </c>
      <c r="Q167" s="143">
        <v>0</v>
      </c>
      <c r="R167" s="143">
        <f>Q167*H167</f>
        <v>0</v>
      </c>
      <c r="S167" s="143">
        <v>0</v>
      </c>
      <c r="T167" s="144">
        <f>S167*H167</f>
        <v>0</v>
      </c>
      <c r="AR167" s="145" t="s">
        <v>456</v>
      </c>
      <c r="AT167" s="145" t="s">
        <v>452</v>
      </c>
      <c r="AU167" s="145" t="s">
        <v>405</v>
      </c>
      <c r="AY167" s="15" t="s">
        <v>450</v>
      </c>
      <c r="BE167" s="146">
        <f>IF(N167="základní",J167,0)</f>
        <v>0</v>
      </c>
      <c r="BF167" s="146">
        <f>IF(N167="snížená",J167,0)</f>
        <v>0</v>
      </c>
      <c r="BG167" s="146">
        <f>IF(N167="zákl. přenesená",J167,0)</f>
        <v>0</v>
      </c>
      <c r="BH167" s="146">
        <f>IF(N167="sníž. přenesená",J167,0)</f>
        <v>0</v>
      </c>
      <c r="BI167" s="146">
        <f>IF(N167="nulová",J167,0)</f>
        <v>0</v>
      </c>
      <c r="BJ167" s="15" t="s">
        <v>403</v>
      </c>
      <c r="BK167" s="146">
        <f>ROUND(I167*H167,2)</f>
        <v>0</v>
      </c>
      <c r="BL167" s="15" t="s">
        <v>456</v>
      </c>
      <c r="BM167" s="145" t="s">
        <v>595</v>
      </c>
    </row>
    <row r="168" spans="2:65" s="11" customFormat="1" ht="22.9" customHeight="1">
      <c r="B168" s="121"/>
      <c r="D168" s="122" t="s">
        <v>394</v>
      </c>
      <c r="E168" s="130" t="s">
        <v>556</v>
      </c>
      <c r="F168" s="130" t="s">
        <v>557</v>
      </c>
      <c r="I168" s="124"/>
      <c r="J168" s="131">
        <f>BK168</f>
        <v>0</v>
      </c>
      <c r="L168" s="121"/>
      <c r="M168" s="125"/>
      <c r="P168" s="126">
        <f>P169</f>
        <v>0</v>
      </c>
      <c r="R168" s="126">
        <f>R169</f>
        <v>0</v>
      </c>
      <c r="T168" s="127">
        <f>T169</f>
        <v>0</v>
      </c>
      <c r="AR168" s="122" t="s">
        <v>403</v>
      </c>
      <c r="AT168" s="128" t="s">
        <v>394</v>
      </c>
      <c r="AU168" s="128" t="s">
        <v>403</v>
      </c>
      <c r="AY168" s="122" t="s">
        <v>450</v>
      </c>
      <c r="BK168" s="129">
        <f>BK169</f>
        <v>0</v>
      </c>
    </row>
    <row r="169" spans="2:65" s="1" customFormat="1" ht="16.5" customHeight="1">
      <c r="B169" s="132"/>
      <c r="C169" s="133" t="s">
        <v>558</v>
      </c>
      <c r="D169" s="133" t="s">
        <v>452</v>
      </c>
      <c r="E169" s="134" t="s">
        <v>559</v>
      </c>
      <c r="F169" s="135" t="s">
        <v>560</v>
      </c>
      <c r="G169" s="136" t="s">
        <v>488</v>
      </c>
      <c r="H169" s="137">
        <v>103.45099999999999</v>
      </c>
      <c r="I169" s="138"/>
      <c r="J169" s="139">
        <f>ROUND(I169*H169,2)</f>
        <v>0</v>
      </c>
      <c r="K169" s="140"/>
      <c r="L169" s="30"/>
      <c r="M169" s="141" t="s">
        <v>323</v>
      </c>
      <c r="N169" s="142" t="s">
        <v>360</v>
      </c>
      <c r="P169" s="143">
        <f>O169*H169</f>
        <v>0</v>
      </c>
      <c r="Q169" s="143">
        <v>0</v>
      </c>
      <c r="R169" s="143">
        <f>Q169*H169</f>
        <v>0</v>
      </c>
      <c r="S169" s="143">
        <v>0</v>
      </c>
      <c r="T169" s="144">
        <f>S169*H169</f>
        <v>0</v>
      </c>
      <c r="AR169" s="145" t="s">
        <v>456</v>
      </c>
      <c r="AT169" s="145" t="s">
        <v>452</v>
      </c>
      <c r="AU169" s="145" t="s">
        <v>405</v>
      </c>
      <c r="AY169" s="15" t="s">
        <v>450</v>
      </c>
      <c r="BE169" s="146">
        <f>IF(N169="základní",J169,0)</f>
        <v>0</v>
      </c>
      <c r="BF169" s="146">
        <f>IF(N169="snížená",J169,0)</f>
        <v>0</v>
      </c>
      <c r="BG169" s="146">
        <f>IF(N169="zákl. přenesená",J169,0)</f>
        <v>0</v>
      </c>
      <c r="BH169" s="146">
        <f>IF(N169="sníž. přenesená",J169,0)</f>
        <v>0</v>
      </c>
      <c r="BI169" s="146">
        <f>IF(N169="nulová",J169,0)</f>
        <v>0</v>
      </c>
      <c r="BJ169" s="15" t="s">
        <v>403</v>
      </c>
      <c r="BK169" s="146">
        <f>ROUND(I169*H169,2)</f>
        <v>0</v>
      </c>
      <c r="BL169" s="15" t="s">
        <v>456</v>
      </c>
      <c r="BM169" s="145" t="s">
        <v>596</v>
      </c>
    </row>
    <row r="170" spans="2:65" s="1" customFormat="1" ht="49.9" customHeight="1">
      <c r="B170" s="30"/>
      <c r="E170" s="123" t="s">
        <v>562</v>
      </c>
      <c r="F170" s="123" t="s">
        <v>563</v>
      </c>
      <c r="J170" s="111">
        <f t="shared" ref="J170:J180" si="0">BK170</f>
        <v>0</v>
      </c>
      <c r="L170" s="30"/>
      <c r="M170" s="173"/>
      <c r="T170" s="53"/>
      <c r="AT170" s="15" t="s">
        <v>394</v>
      </c>
      <c r="AU170" s="15" t="s">
        <v>395</v>
      </c>
      <c r="AY170" s="15" t="s">
        <v>564</v>
      </c>
      <c r="BK170" s="146">
        <f>SUM(BK171:BK180)</f>
        <v>0</v>
      </c>
    </row>
    <row r="171" spans="2:65" s="1" customFormat="1" ht="16.350000000000001" customHeight="1">
      <c r="B171" s="30"/>
      <c r="C171" s="174" t="s">
        <v>323</v>
      </c>
      <c r="D171" s="174" t="s">
        <v>452</v>
      </c>
      <c r="E171" s="175" t="s">
        <v>323</v>
      </c>
      <c r="F171" s="176" t="s">
        <v>323</v>
      </c>
      <c r="G171" s="177" t="s">
        <v>323</v>
      </c>
      <c r="H171" s="178"/>
      <c r="I171" s="179"/>
      <c r="J171" s="180">
        <f t="shared" si="0"/>
        <v>0</v>
      </c>
      <c r="K171" s="181"/>
      <c r="L171" s="30"/>
      <c r="M171" s="182" t="s">
        <v>323</v>
      </c>
      <c r="N171" s="183" t="s">
        <v>360</v>
      </c>
      <c r="T171" s="53"/>
      <c r="AT171" s="15" t="s">
        <v>564</v>
      </c>
      <c r="AU171" s="15" t="s">
        <v>403</v>
      </c>
      <c r="AY171" s="15" t="s">
        <v>564</v>
      </c>
      <c r="BE171" s="146">
        <f t="shared" ref="BE171:BE180" si="1">IF(N171="základní",J171,0)</f>
        <v>0</v>
      </c>
      <c r="BF171" s="146">
        <f t="shared" ref="BF171:BF180" si="2">IF(N171="snížená",J171,0)</f>
        <v>0</v>
      </c>
      <c r="BG171" s="146">
        <f t="shared" ref="BG171:BG180" si="3">IF(N171="zákl. přenesená",J171,0)</f>
        <v>0</v>
      </c>
      <c r="BH171" s="146">
        <f t="shared" ref="BH171:BH180" si="4">IF(N171="sníž. přenesená",J171,0)</f>
        <v>0</v>
      </c>
      <c r="BI171" s="146">
        <f t="shared" ref="BI171:BI180" si="5">IF(N171="nulová",J171,0)</f>
        <v>0</v>
      </c>
      <c r="BJ171" s="15" t="s">
        <v>403</v>
      </c>
      <c r="BK171" s="146">
        <f t="shared" ref="BK171:BK180" si="6">I171*H171</f>
        <v>0</v>
      </c>
    </row>
    <row r="172" spans="2:65" s="1" customFormat="1" ht="16.350000000000001" customHeight="1">
      <c r="B172" s="30"/>
      <c r="C172" s="174" t="s">
        <v>323</v>
      </c>
      <c r="D172" s="174" t="s">
        <v>452</v>
      </c>
      <c r="E172" s="175" t="s">
        <v>323</v>
      </c>
      <c r="F172" s="176" t="s">
        <v>323</v>
      </c>
      <c r="G172" s="177" t="s">
        <v>323</v>
      </c>
      <c r="H172" s="178"/>
      <c r="I172" s="179"/>
      <c r="J172" s="180">
        <f t="shared" si="0"/>
        <v>0</v>
      </c>
      <c r="K172" s="181"/>
      <c r="L172" s="30"/>
      <c r="M172" s="182" t="s">
        <v>323</v>
      </c>
      <c r="N172" s="183" t="s">
        <v>360</v>
      </c>
      <c r="T172" s="53"/>
      <c r="AT172" s="15" t="s">
        <v>564</v>
      </c>
      <c r="AU172" s="15" t="s">
        <v>403</v>
      </c>
      <c r="AY172" s="15" t="s">
        <v>564</v>
      </c>
      <c r="BE172" s="146">
        <f t="shared" si="1"/>
        <v>0</v>
      </c>
      <c r="BF172" s="146">
        <f t="shared" si="2"/>
        <v>0</v>
      </c>
      <c r="BG172" s="146">
        <f t="shared" si="3"/>
        <v>0</v>
      </c>
      <c r="BH172" s="146">
        <f t="shared" si="4"/>
        <v>0</v>
      </c>
      <c r="BI172" s="146">
        <f t="shared" si="5"/>
        <v>0</v>
      </c>
      <c r="BJ172" s="15" t="s">
        <v>403</v>
      </c>
      <c r="BK172" s="146">
        <f t="shared" si="6"/>
        <v>0</v>
      </c>
    </row>
    <row r="173" spans="2:65" s="1" customFormat="1" ht="16.350000000000001" customHeight="1">
      <c r="B173" s="30"/>
      <c r="C173" s="174" t="s">
        <v>323</v>
      </c>
      <c r="D173" s="174" t="s">
        <v>452</v>
      </c>
      <c r="E173" s="175" t="s">
        <v>323</v>
      </c>
      <c r="F173" s="176" t="s">
        <v>323</v>
      </c>
      <c r="G173" s="177" t="s">
        <v>323</v>
      </c>
      <c r="H173" s="178"/>
      <c r="I173" s="179"/>
      <c r="J173" s="180">
        <f t="shared" si="0"/>
        <v>0</v>
      </c>
      <c r="K173" s="181"/>
      <c r="L173" s="30"/>
      <c r="M173" s="182" t="s">
        <v>323</v>
      </c>
      <c r="N173" s="183" t="s">
        <v>360</v>
      </c>
      <c r="T173" s="53"/>
      <c r="AT173" s="15" t="s">
        <v>564</v>
      </c>
      <c r="AU173" s="15" t="s">
        <v>403</v>
      </c>
      <c r="AY173" s="15" t="s">
        <v>564</v>
      </c>
      <c r="BE173" s="146">
        <f t="shared" si="1"/>
        <v>0</v>
      </c>
      <c r="BF173" s="146">
        <f t="shared" si="2"/>
        <v>0</v>
      </c>
      <c r="BG173" s="146">
        <f t="shared" si="3"/>
        <v>0</v>
      </c>
      <c r="BH173" s="146">
        <f t="shared" si="4"/>
        <v>0</v>
      </c>
      <c r="BI173" s="146">
        <f t="shared" si="5"/>
        <v>0</v>
      </c>
      <c r="BJ173" s="15" t="s">
        <v>403</v>
      </c>
      <c r="BK173" s="146">
        <f t="shared" si="6"/>
        <v>0</v>
      </c>
    </row>
    <row r="174" spans="2:65" s="1" customFormat="1" ht="16.350000000000001" customHeight="1">
      <c r="B174" s="30"/>
      <c r="C174" s="174" t="s">
        <v>323</v>
      </c>
      <c r="D174" s="174" t="s">
        <v>452</v>
      </c>
      <c r="E174" s="175" t="s">
        <v>323</v>
      </c>
      <c r="F174" s="176" t="s">
        <v>323</v>
      </c>
      <c r="G174" s="177" t="s">
        <v>323</v>
      </c>
      <c r="H174" s="178"/>
      <c r="I174" s="179"/>
      <c r="J174" s="180">
        <f t="shared" si="0"/>
        <v>0</v>
      </c>
      <c r="K174" s="181"/>
      <c r="L174" s="30"/>
      <c r="M174" s="182" t="s">
        <v>323</v>
      </c>
      <c r="N174" s="183" t="s">
        <v>360</v>
      </c>
      <c r="T174" s="53"/>
      <c r="AT174" s="15" t="s">
        <v>564</v>
      </c>
      <c r="AU174" s="15" t="s">
        <v>403</v>
      </c>
      <c r="AY174" s="15" t="s">
        <v>564</v>
      </c>
      <c r="BE174" s="146">
        <f t="shared" si="1"/>
        <v>0</v>
      </c>
      <c r="BF174" s="146">
        <f t="shared" si="2"/>
        <v>0</v>
      </c>
      <c r="BG174" s="146">
        <f t="shared" si="3"/>
        <v>0</v>
      </c>
      <c r="BH174" s="146">
        <f t="shared" si="4"/>
        <v>0</v>
      </c>
      <c r="BI174" s="146">
        <f t="shared" si="5"/>
        <v>0</v>
      </c>
      <c r="BJ174" s="15" t="s">
        <v>403</v>
      </c>
      <c r="BK174" s="146">
        <f t="shared" si="6"/>
        <v>0</v>
      </c>
    </row>
    <row r="175" spans="2:65" s="1" customFormat="1" ht="16.350000000000001" customHeight="1">
      <c r="B175" s="30"/>
      <c r="C175" s="174" t="s">
        <v>323</v>
      </c>
      <c r="D175" s="174" t="s">
        <v>452</v>
      </c>
      <c r="E175" s="175" t="s">
        <v>323</v>
      </c>
      <c r="F175" s="176" t="s">
        <v>323</v>
      </c>
      <c r="G175" s="177" t="s">
        <v>323</v>
      </c>
      <c r="H175" s="178"/>
      <c r="I175" s="179"/>
      <c r="J175" s="180">
        <f t="shared" si="0"/>
        <v>0</v>
      </c>
      <c r="K175" s="181"/>
      <c r="L175" s="30"/>
      <c r="M175" s="182" t="s">
        <v>323</v>
      </c>
      <c r="N175" s="183" t="s">
        <v>360</v>
      </c>
      <c r="T175" s="53"/>
      <c r="AT175" s="15" t="s">
        <v>564</v>
      </c>
      <c r="AU175" s="15" t="s">
        <v>403</v>
      </c>
      <c r="AY175" s="15" t="s">
        <v>564</v>
      </c>
      <c r="BE175" s="146">
        <f t="shared" si="1"/>
        <v>0</v>
      </c>
      <c r="BF175" s="146">
        <f t="shared" si="2"/>
        <v>0</v>
      </c>
      <c r="BG175" s="146">
        <f t="shared" si="3"/>
        <v>0</v>
      </c>
      <c r="BH175" s="146">
        <f t="shared" si="4"/>
        <v>0</v>
      </c>
      <c r="BI175" s="146">
        <f t="shared" si="5"/>
        <v>0</v>
      </c>
      <c r="BJ175" s="15" t="s">
        <v>403</v>
      </c>
      <c r="BK175" s="146">
        <f t="shared" si="6"/>
        <v>0</v>
      </c>
    </row>
    <row r="176" spans="2:65" s="1" customFormat="1" ht="16.350000000000001" customHeight="1">
      <c r="B176" s="30"/>
      <c r="C176" s="174" t="s">
        <v>323</v>
      </c>
      <c r="D176" s="174" t="s">
        <v>452</v>
      </c>
      <c r="E176" s="175" t="s">
        <v>323</v>
      </c>
      <c r="F176" s="176" t="s">
        <v>323</v>
      </c>
      <c r="G176" s="177" t="s">
        <v>323</v>
      </c>
      <c r="H176" s="178"/>
      <c r="I176" s="179"/>
      <c r="J176" s="180">
        <f t="shared" si="0"/>
        <v>0</v>
      </c>
      <c r="K176" s="181"/>
      <c r="L176" s="30"/>
      <c r="M176" s="182" t="s">
        <v>323</v>
      </c>
      <c r="N176" s="183" t="s">
        <v>360</v>
      </c>
      <c r="T176" s="53"/>
      <c r="AT176" s="15" t="s">
        <v>564</v>
      </c>
      <c r="AU176" s="15" t="s">
        <v>403</v>
      </c>
      <c r="AY176" s="15" t="s">
        <v>564</v>
      </c>
      <c r="BE176" s="146">
        <f t="shared" si="1"/>
        <v>0</v>
      </c>
      <c r="BF176" s="146">
        <f t="shared" si="2"/>
        <v>0</v>
      </c>
      <c r="BG176" s="146">
        <f t="shared" si="3"/>
        <v>0</v>
      </c>
      <c r="BH176" s="146">
        <f t="shared" si="4"/>
        <v>0</v>
      </c>
      <c r="BI176" s="146">
        <f t="shared" si="5"/>
        <v>0</v>
      </c>
      <c r="BJ176" s="15" t="s">
        <v>403</v>
      </c>
      <c r="BK176" s="146">
        <f t="shared" si="6"/>
        <v>0</v>
      </c>
    </row>
    <row r="177" spans="2:63" s="1" customFormat="1" ht="16.350000000000001" customHeight="1">
      <c r="B177" s="30"/>
      <c r="C177" s="174" t="s">
        <v>323</v>
      </c>
      <c r="D177" s="174" t="s">
        <v>452</v>
      </c>
      <c r="E177" s="175" t="s">
        <v>323</v>
      </c>
      <c r="F177" s="176" t="s">
        <v>323</v>
      </c>
      <c r="G177" s="177" t="s">
        <v>323</v>
      </c>
      <c r="H177" s="178"/>
      <c r="I177" s="179"/>
      <c r="J177" s="180">
        <f t="shared" si="0"/>
        <v>0</v>
      </c>
      <c r="K177" s="181"/>
      <c r="L177" s="30"/>
      <c r="M177" s="182" t="s">
        <v>323</v>
      </c>
      <c r="N177" s="183" t="s">
        <v>360</v>
      </c>
      <c r="T177" s="53"/>
      <c r="AT177" s="15" t="s">
        <v>564</v>
      </c>
      <c r="AU177" s="15" t="s">
        <v>403</v>
      </c>
      <c r="AY177" s="15" t="s">
        <v>564</v>
      </c>
      <c r="BE177" s="146">
        <f t="shared" si="1"/>
        <v>0</v>
      </c>
      <c r="BF177" s="146">
        <f t="shared" si="2"/>
        <v>0</v>
      </c>
      <c r="BG177" s="146">
        <f t="shared" si="3"/>
        <v>0</v>
      </c>
      <c r="BH177" s="146">
        <f t="shared" si="4"/>
        <v>0</v>
      </c>
      <c r="BI177" s="146">
        <f t="shared" si="5"/>
        <v>0</v>
      </c>
      <c r="BJ177" s="15" t="s">
        <v>403</v>
      </c>
      <c r="BK177" s="146">
        <f t="shared" si="6"/>
        <v>0</v>
      </c>
    </row>
    <row r="178" spans="2:63" s="1" customFormat="1" ht="16.350000000000001" customHeight="1">
      <c r="B178" s="30"/>
      <c r="C178" s="174" t="s">
        <v>323</v>
      </c>
      <c r="D178" s="174" t="s">
        <v>452</v>
      </c>
      <c r="E178" s="175" t="s">
        <v>323</v>
      </c>
      <c r="F178" s="176" t="s">
        <v>323</v>
      </c>
      <c r="G178" s="177" t="s">
        <v>323</v>
      </c>
      <c r="H178" s="178"/>
      <c r="I178" s="179"/>
      <c r="J178" s="180">
        <f t="shared" si="0"/>
        <v>0</v>
      </c>
      <c r="K178" s="181"/>
      <c r="L178" s="30"/>
      <c r="M178" s="182" t="s">
        <v>323</v>
      </c>
      <c r="N178" s="183" t="s">
        <v>360</v>
      </c>
      <c r="T178" s="53"/>
      <c r="AT178" s="15" t="s">
        <v>564</v>
      </c>
      <c r="AU178" s="15" t="s">
        <v>403</v>
      </c>
      <c r="AY178" s="15" t="s">
        <v>564</v>
      </c>
      <c r="BE178" s="146">
        <f t="shared" si="1"/>
        <v>0</v>
      </c>
      <c r="BF178" s="146">
        <f t="shared" si="2"/>
        <v>0</v>
      </c>
      <c r="BG178" s="146">
        <f t="shared" si="3"/>
        <v>0</v>
      </c>
      <c r="BH178" s="146">
        <f t="shared" si="4"/>
        <v>0</v>
      </c>
      <c r="BI178" s="146">
        <f t="shared" si="5"/>
        <v>0</v>
      </c>
      <c r="BJ178" s="15" t="s">
        <v>403</v>
      </c>
      <c r="BK178" s="146">
        <f t="shared" si="6"/>
        <v>0</v>
      </c>
    </row>
    <row r="179" spans="2:63" s="1" customFormat="1" ht="16.350000000000001" customHeight="1">
      <c r="B179" s="30"/>
      <c r="C179" s="174" t="s">
        <v>323</v>
      </c>
      <c r="D179" s="174" t="s">
        <v>452</v>
      </c>
      <c r="E179" s="175" t="s">
        <v>323</v>
      </c>
      <c r="F179" s="176" t="s">
        <v>323</v>
      </c>
      <c r="G179" s="177" t="s">
        <v>323</v>
      </c>
      <c r="H179" s="178"/>
      <c r="I179" s="179"/>
      <c r="J179" s="180">
        <f t="shared" si="0"/>
        <v>0</v>
      </c>
      <c r="K179" s="181"/>
      <c r="L179" s="30"/>
      <c r="M179" s="182" t="s">
        <v>323</v>
      </c>
      <c r="N179" s="183" t="s">
        <v>360</v>
      </c>
      <c r="T179" s="53"/>
      <c r="AT179" s="15" t="s">
        <v>564</v>
      </c>
      <c r="AU179" s="15" t="s">
        <v>403</v>
      </c>
      <c r="AY179" s="15" t="s">
        <v>564</v>
      </c>
      <c r="BE179" s="146">
        <f t="shared" si="1"/>
        <v>0</v>
      </c>
      <c r="BF179" s="146">
        <f t="shared" si="2"/>
        <v>0</v>
      </c>
      <c r="BG179" s="146">
        <f t="shared" si="3"/>
        <v>0</v>
      </c>
      <c r="BH179" s="146">
        <f t="shared" si="4"/>
        <v>0</v>
      </c>
      <c r="BI179" s="146">
        <f t="shared" si="5"/>
        <v>0</v>
      </c>
      <c r="BJ179" s="15" t="s">
        <v>403</v>
      </c>
      <c r="BK179" s="146">
        <f t="shared" si="6"/>
        <v>0</v>
      </c>
    </row>
    <row r="180" spans="2:63" s="1" customFormat="1" ht="16.350000000000001" customHeight="1">
      <c r="B180" s="30"/>
      <c r="C180" s="174" t="s">
        <v>323</v>
      </c>
      <c r="D180" s="174" t="s">
        <v>452</v>
      </c>
      <c r="E180" s="175" t="s">
        <v>323</v>
      </c>
      <c r="F180" s="176" t="s">
        <v>323</v>
      </c>
      <c r="G180" s="177" t="s">
        <v>323</v>
      </c>
      <c r="H180" s="178"/>
      <c r="I180" s="179"/>
      <c r="J180" s="180">
        <f t="shared" si="0"/>
        <v>0</v>
      </c>
      <c r="K180" s="181"/>
      <c r="L180" s="30"/>
      <c r="M180" s="182" t="s">
        <v>323</v>
      </c>
      <c r="N180" s="183" t="s">
        <v>360</v>
      </c>
      <c r="O180" s="184"/>
      <c r="P180" s="184"/>
      <c r="Q180" s="184"/>
      <c r="R180" s="184"/>
      <c r="S180" s="184"/>
      <c r="T180" s="185"/>
      <c r="AT180" s="15" t="s">
        <v>564</v>
      </c>
      <c r="AU180" s="15" t="s">
        <v>403</v>
      </c>
      <c r="AY180" s="15" t="s">
        <v>564</v>
      </c>
      <c r="BE180" s="146">
        <f t="shared" si="1"/>
        <v>0</v>
      </c>
      <c r="BF180" s="146">
        <f t="shared" si="2"/>
        <v>0</v>
      </c>
      <c r="BG180" s="146">
        <f t="shared" si="3"/>
        <v>0</v>
      </c>
      <c r="BH180" s="146">
        <f t="shared" si="4"/>
        <v>0</v>
      </c>
      <c r="BI180" s="146">
        <f t="shared" si="5"/>
        <v>0</v>
      </c>
      <c r="BJ180" s="15" t="s">
        <v>403</v>
      </c>
      <c r="BK180" s="146">
        <f t="shared" si="6"/>
        <v>0</v>
      </c>
    </row>
    <row r="181" spans="2:63" s="1" customFormat="1" ht="6.95" customHeight="1">
      <c r="B181" s="42"/>
      <c r="C181" s="43"/>
      <c r="D181" s="43"/>
      <c r="E181" s="43"/>
      <c r="F181" s="43"/>
      <c r="G181" s="43"/>
      <c r="H181" s="43"/>
      <c r="I181" s="43"/>
      <c r="J181" s="43"/>
      <c r="K181" s="43"/>
      <c r="L181" s="30"/>
    </row>
  </sheetData>
  <autoFilter ref="C122:K180" xr:uid="{00000000-0009-0000-0000-000002000000}"/>
  <mergeCells count="9">
    <mergeCell ref="E87:H87"/>
    <mergeCell ref="E113:H113"/>
    <mergeCell ref="E115:H115"/>
    <mergeCell ref="L2:V2"/>
    <mergeCell ref="E7:H7"/>
    <mergeCell ref="E9:H9"/>
    <mergeCell ref="E18:H18"/>
    <mergeCell ref="E27:H27"/>
    <mergeCell ref="E85:H85"/>
  </mergeCells>
  <dataValidations count="2">
    <dataValidation type="list" allowBlank="1" showInputMessage="1" showErrorMessage="1" error="Povoleny jsou hodnoty K, M." sqref="D171:D181" xr:uid="{00000000-0002-0000-0200-000000000000}">
      <formula1>"K, M"</formula1>
    </dataValidation>
    <dataValidation type="list" allowBlank="1" showInputMessage="1" showErrorMessage="1" error="Povoleny jsou hodnoty základní, snížená, zákl. přenesená, sníž. přenesená, nulová." sqref="N171:N181" xr:uid="{00000000-0002-0000-0200-000001000000}">
      <formula1>"základní, snížená, zákl. přenesená, sníž. přenesená, nulová"</formula1>
    </dataValidation>
  </dataValidations>
  <pageMargins left="0.39374999999999999" right="0.39374999999999999" top="0.39374999999999999" bottom="0.39374999999999999" header="0" footer="0"/>
  <pageSetup paperSize="9" scale="89" fitToHeight="100" orientation="portrait" blackAndWhite="1" r:id="rId1"/>
  <headerFooter>
    <oddFooter>&amp;CStrana &amp;P z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BM174"/>
  <sheetViews>
    <sheetView showGridLines="0" view="pageBreakPreview" zoomScaleNormal="100" zoomScaleSheetLayoutView="100" workbookViewId="0">
      <selection activeCell="C4" sqref="C4:J173"/>
    </sheetView>
  </sheetViews>
  <sheetFormatPr defaultRowHeight="10.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82" t="s">
        <v>327</v>
      </c>
      <c r="M2" s="325"/>
      <c r="N2" s="325"/>
      <c r="O2" s="325"/>
      <c r="P2" s="325"/>
      <c r="Q2" s="325"/>
      <c r="R2" s="325"/>
      <c r="S2" s="325"/>
      <c r="T2" s="325"/>
      <c r="U2" s="325"/>
      <c r="V2" s="325"/>
      <c r="AT2" s="15" t="s">
        <v>411</v>
      </c>
    </row>
    <row r="3" spans="2:46" ht="6.95" customHeight="1">
      <c r="B3" s="16"/>
      <c r="C3" s="17"/>
      <c r="D3" s="17"/>
      <c r="E3" s="17"/>
      <c r="F3" s="17"/>
      <c r="G3" s="17"/>
      <c r="H3" s="17"/>
      <c r="I3" s="17"/>
      <c r="J3" s="17"/>
      <c r="K3" s="17"/>
      <c r="L3" s="18"/>
      <c r="AT3" s="15" t="s">
        <v>405</v>
      </c>
    </row>
    <row r="4" spans="2:46" ht="24.95" customHeight="1">
      <c r="B4" s="18"/>
      <c r="D4" s="19" t="s">
        <v>421</v>
      </c>
      <c r="L4" s="18"/>
      <c r="M4" s="85" t="s">
        <v>332</v>
      </c>
      <c r="AT4" s="15" t="s">
        <v>325</v>
      </c>
    </row>
    <row r="5" spans="2:46" ht="6.95" customHeight="1">
      <c r="B5" s="18"/>
      <c r="L5" s="18"/>
    </row>
    <row r="6" spans="2:46" ht="12" customHeight="1">
      <c r="B6" s="18"/>
      <c r="D6" s="25" t="s">
        <v>338</v>
      </c>
      <c r="L6" s="18"/>
    </row>
    <row r="7" spans="2:46" ht="16.5" customHeight="1">
      <c r="B7" s="18"/>
      <c r="E7" s="296" t="str">
        <f>'Rekapitulace stavby'!K6</f>
        <v>SHZ</v>
      </c>
      <c r="F7" s="297"/>
      <c r="G7" s="297"/>
      <c r="H7" s="297"/>
      <c r="L7" s="18"/>
    </row>
    <row r="8" spans="2:46" s="1" customFormat="1" ht="12" customHeight="1">
      <c r="B8" s="30"/>
      <c r="D8" s="25" t="s">
        <v>422</v>
      </c>
      <c r="L8" s="30"/>
    </row>
    <row r="9" spans="2:46" s="1" customFormat="1" ht="16.5" customHeight="1">
      <c r="B9" s="30"/>
      <c r="E9" s="276" t="s">
        <v>597</v>
      </c>
      <c r="F9" s="295"/>
      <c r="G9" s="295"/>
      <c r="H9" s="295"/>
      <c r="L9" s="30"/>
    </row>
    <row r="10" spans="2:46" s="1" customFormat="1">
      <c r="B10" s="30"/>
      <c r="L10" s="30"/>
    </row>
    <row r="11" spans="2:46" s="1" customFormat="1" ht="12" customHeight="1">
      <c r="B11" s="30"/>
      <c r="D11" s="25" t="s">
        <v>340</v>
      </c>
      <c r="F11" s="23" t="s">
        <v>323</v>
      </c>
      <c r="I11" s="25" t="s">
        <v>341</v>
      </c>
      <c r="J11" s="23" t="s">
        <v>323</v>
      </c>
      <c r="L11" s="30"/>
    </row>
    <row r="12" spans="2:46" s="1" customFormat="1" ht="12" customHeight="1">
      <c r="B12" s="30"/>
      <c r="D12" s="25" t="s">
        <v>342</v>
      </c>
      <c r="F12" s="23" t="s">
        <v>343</v>
      </c>
      <c r="I12" s="25" t="s">
        <v>344</v>
      </c>
      <c r="J12" s="50" t="str">
        <f>'Rekapitulace stavby'!AN8</f>
        <v>22. 1. 2024</v>
      </c>
      <c r="L12" s="30"/>
    </row>
    <row r="13" spans="2:46" s="1" customFormat="1" ht="10.9" customHeight="1">
      <c r="B13" s="30"/>
      <c r="L13" s="30"/>
    </row>
    <row r="14" spans="2:46" s="1" customFormat="1" ht="12" customHeight="1">
      <c r="B14" s="30"/>
      <c r="D14" s="25" t="s">
        <v>346</v>
      </c>
      <c r="I14" s="25" t="s">
        <v>347</v>
      </c>
      <c r="J14" s="23" t="str">
        <f>IF('Rekapitulace stavby'!AN10="","",'Rekapitulace stavby'!AN10)</f>
        <v/>
      </c>
      <c r="L14" s="30"/>
    </row>
    <row r="15" spans="2:46" s="1" customFormat="1" ht="18" customHeight="1">
      <c r="B15" s="30"/>
      <c r="E15" s="23" t="str">
        <f>IF('Rekapitulace stavby'!E11="","",'Rekapitulace stavby'!E11)</f>
        <v xml:space="preserve"> </v>
      </c>
      <c r="I15" s="25" t="s">
        <v>348</v>
      </c>
      <c r="J15" s="23" t="str">
        <f>IF('Rekapitulace stavby'!AN11="","",'Rekapitulace stavby'!AN11)</f>
        <v/>
      </c>
      <c r="L15" s="30"/>
    </row>
    <row r="16" spans="2:46" s="1" customFormat="1" ht="6.95" customHeight="1">
      <c r="B16" s="30"/>
      <c r="L16" s="30"/>
    </row>
    <row r="17" spans="2:12" s="1" customFormat="1" ht="12" customHeight="1">
      <c r="B17" s="30"/>
      <c r="D17" s="25" t="s">
        <v>349</v>
      </c>
      <c r="I17" s="25" t="s">
        <v>347</v>
      </c>
      <c r="J17" s="26" t="str">
        <f>'Rekapitulace stavby'!AN13</f>
        <v>Vyplň údaj</v>
      </c>
      <c r="L17" s="30"/>
    </row>
    <row r="18" spans="2:12" s="1" customFormat="1" ht="18" customHeight="1">
      <c r="B18" s="30"/>
      <c r="E18" s="298" t="str">
        <f>'Rekapitulace stavby'!E14</f>
        <v>Vyplň údaj</v>
      </c>
      <c r="F18" s="290"/>
      <c r="G18" s="290"/>
      <c r="H18" s="290"/>
      <c r="I18" s="25" t="s">
        <v>348</v>
      </c>
      <c r="J18" s="26" t="str">
        <f>'Rekapitulace stavby'!AN14</f>
        <v>Vyplň údaj</v>
      </c>
      <c r="L18" s="30"/>
    </row>
    <row r="19" spans="2:12" s="1" customFormat="1" ht="6.95" customHeight="1">
      <c r="B19" s="30"/>
      <c r="L19" s="30"/>
    </row>
    <row r="20" spans="2:12" s="1" customFormat="1" ht="12" customHeight="1">
      <c r="B20" s="30"/>
      <c r="D20" s="25" t="s">
        <v>351</v>
      </c>
      <c r="I20" s="25" t="s">
        <v>347</v>
      </c>
      <c r="J20" s="23" t="str">
        <f>IF('Rekapitulace stavby'!AN16="","",'Rekapitulace stavby'!AN16)</f>
        <v/>
      </c>
      <c r="L20" s="30"/>
    </row>
    <row r="21" spans="2:12" s="1" customFormat="1" ht="18" customHeight="1">
      <c r="B21" s="30"/>
      <c r="E21" s="23" t="str">
        <f>IF('Rekapitulace stavby'!E17="","",'Rekapitulace stavby'!E17)</f>
        <v xml:space="preserve"> </v>
      </c>
      <c r="I21" s="25" t="s">
        <v>348</v>
      </c>
      <c r="J21" s="23" t="str">
        <f>IF('Rekapitulace stavby'!AN17="","",'Rekapitulace stavby'!AN17)</f>
        <v/>
      </c>
      <c r="L21" s="30"/>
    </row>
    <row r="22" spans="2:12" s="1" customFormat="1" ht="6.95" customHeight="1">
      <c r="B22" s="30"/>
      <c r="L22" s="30"/>
    </row>
    <row r="23" spans="2:12" s="1" customFormat="1" ht="12" customHeight="1">
      <c r="B23" s="30"/>
      <c r="D23" s="25" t="s">
        <v>353</v>
      </c>
      <c r="I23" s="25" t="s">
        <v>347</v>
      </c>
      <c r="J23" s="23" t="str">
        <f>IF('Rekapitulace stavby'!AN19="","",'Rekapitulace stavby'!AN19)</f>
        <v/>
      </c>
      <c r="L23" s="30"/>
    </row>
    <row r="24" spans="2:12" s="1" customFormat="1" ht="18" customHeight="1">
      <c r="B24" s="30"/>
      <c r="E24" s="23" t="str">
        <f>IF('Rekapitulace stavby'!E20="","",'Rekapitulace stavby'!E20)</f>
        <v xml:space="preserve"> </v>
      </c>
      <c r="I24" s="25" t="s">
        <v>348</v>
      </c>
      <c r="J24" s="23" t="str">
        <f>IF('Rekapitulace stavby'!AN20="","",'Rekapitulace stavby'!AN20)</f>
        <v/>
      </c>
      <c r="L24" s="30"/>
    </row>
    <row r="25" spans="2:12" s="1" customFormat="1" ht="6.95" customHeight="1">
      <c r="B25" s="30"/>
      <c r="L25" s="30"/>
    </row>
    <row r="26" spans="2:12" s="1" customFormat="1" ht="12" customHeight="1">
      <c r="B26" s="30"/>
      <c r="D26" s="25" t="s">
        <v>354</v>
      </c>
      <c r="L26" s="30"/>
    </row>
    <row r="27" spans="2:12" s="7" customFormat="1" ht="16.5" customHeight="1">
      <c r="B27" s="86"/>
      <c r="E27" s="294" t="s">
        <v>323</v>
      </c>
      <c r="F27" s="294"/>
      <c r="G27" s="294"/>
      <c r="H27" s="294"/>
      <c r="L27" s="86"/>
    </row>
    <row r="28" spans="2:12" s="1" customFormat="1" ht="6.95" customHeight="1">
      <c r="B28" s="30"/>
      <c r="L28" s="30"/>
    </row>
    <row r="29" spans="2:12" s="1" customFormat="1" ht="6.95" customHeight="1">
      <c r="B29" s="30"/>
      <c r="D29" s="51"/>
      <c r="E29" s="51"/>
      <c r="F29" s="51"/>
      <c r="G29" s="51"/>
      <c r="H29" s="51"/>
      <c r="I29" s="51"/>
      <c r="J29" s="51"/>
      <c r="K29" s="51"/>
      <c r="L29" s="30"/>
    </row>
    <row r="30" spans="2:12" s="1" customFormat="1" ht="25.35" customHeight="1">
      <c r="B30" s="30"/>
      <c r="D30" s="87" t="s">
        <v>355</v>
      </c>
      <c r="J30" s="63">
        <f>ROUND(J123, 2)</f>
        <v>0</v>
      </c>
      <c r="L30" s="30"/>
    </row>
    <row r="31" spans="2:12" s="1" customFormat="1" ht="6.95" customHeight="1">
      <c r="B31" s="30"/>
      <c r="D31" s="51"/>
      <c r="E31" s="51"/>
      <c r="F31" s="51"/>
      <c r="G31" s="51"/>
      <c r="H31" s="51"/>
      <c r="I31" s="51"/>
      <c r="J31" s="51"/>
      <c r="K31" s="51"/>
      <c r="L31" s="30"/>
    </row>
    <row r="32" spans="2:12" s="1" customFormat="1" ht="14.45" customHeight="1">
      <c r="B32" s="30"/>
      <c r="F32" s="33" t="s">
        <v>357</v>
      </c>
      <c r="I32" s="33" t="s">
        <v>356</v>
      </c>
      <c r="J32" s="33" t="s">
        <v>358</v>
      </c>
      <c r="L32" s="30"/>
    </row>
    <row r="33" spans="2:12" s="1" customFormat="1" ht="14.45" customHeight="1">
      <c r="B33" s="30"/>
      <c r="D33" s="88" t="s">
        <v>359</v>
      </c>
      <c r="E33" s="25" t="s">
        <v>360</v>
      </c>
      <c r="F33" s="89">
        <f>ROUND((ROUND((SUM(BE123:BE162)),  2) + SUM(BE164:BE173)), 2)</f>
        <v>0</v>
      </c>
      <c r="I33" s="90">
        <v>0.21</v>
      </c>
      <c r="J33" s="89">
        <f>ROUND((ROUND(((SUM(BE123:BE162))*I33),  2) + (SUM(BE164:BE173)*I33)), 2)</f>
        <v>0</v>
      </c>
      <c r="L33" s="30"/>
    </row>
    <row r="34" spans="2:12" s="1" customFormat="1" ht="14.45" customHeight="1">
      <c r="B34" s="30"/>
      <c r="E34" s="25" t="s">
        <v>361</v>
      </c>
      <c r="F34" s="89">
        <f>ROUND((ROUND((SUM(BF123:BF162)),  2) + SUM(BF164:BF173)), 2)</f>
        <v>0</v>
      </c>
      <c r="I34" s="90">
        <v>0.12</v>
      </c>
      <c r="J34" s="89">
        <f>ROUND((ROUND(((SUM(BF123:BF162))*I34),  2) + (SUM(BF164:BF173)*I34)), 2)</f>
        <v>0</v>
      </c>
      <c r="L34" s="30"/>
    </row>
    <row r="35" spans="2:12" s="1" customFormat="1" ht="14.45" hidden="1" customHeight="1">
      <c r="B35" s="30"/>
      <c r="E35" s="25" t="s">
        <v>362</v>
      </c>
      <c r="F35" s="89">
        <f>ROUND((ROUND((SUM(BG123:BG162)),  2) + SUM(BG164:BG173)), 2)</f>
        <v>0</v>
      </c>
      <c r="I35" s="90">
        <v>0.21</v>
      </c>
      <c r="J35" s="89">
        <f>0</f>
        <v>0</v>
      </c>
      <c r="L35" s="30"/>
    </row>
    <row r="36" spans="2:12" s="1" customFormat="1" ht="14.45" hidden="1" customHeight="1">
      <c r="B36" s="30"/>
      <c r="E36" s="25" t="s">
        <v>363</v>
      </c>
      <c r="F36" s="89">
        <f>ROUND((ROUND((SUM(BH123:BH162)),  2) + SUM(BH164:BH173)), 2)</f>
        <v>0</v>
      </c>
      <c r="I36" s="90">
        <v>0.12</v>
      </c>
      <c r="J36" s="89">
        <f>0</f>
        <v>0</v>
      </c>
      <c r="L36" s="30"/>
    </row>
    <row r="37" spans="2:12" s="1" customFormat="1" ht="14.45" hidden="1" customHeight="1">
      <c r="B37" s="30"/>
      <c r="E37" s="25" t="s">
        <v>364</v>
      </c>
      <c r="F37" s="89">
        <f>ROUND((ROUND((SUM(BI123:BI162)),  2) + SUM(BI164:BI173)), 2)</f>
        <v>0</v>
      </c>
      <c r="I37" s="90">
        <v>0</v>
      </c>
      <c r="J37" s="89">
        <f>0</f>
        <v>0</v>
      </c>
      <c r="L37" s="30"/>
    </row>
    <row r="38" spans="2:12" s="1" customFormat="1" ht="6.95" customHeight="1">
      <c r="B38" s="30"/>
      <c r="L38" s="30"/>
    </row>
    <row r="39" spans="2:12" s="1" customFormat="1" ht="25.35" customHeight="1">
      <c r="B39" s="30"/>
      <c r="C39" s="91"/>
      <c r="D39" s="92" t="s">
        <v>365</v>
      </c>
      <c r="E39" s="54"/>
      <c r="F39" s="54"/>
      <c r="G39" s="93" t="s">
        <v>366</v>
      </c>
      <c r="H39" s="94" t="s">
        <v>367</v>
      </c>
      <c r="I39" s="54"/>
      <c r="J39" s="95">
        <f>SUM(J30:J37)</f>
        <v>0</v>
      </c>
      <c r="K39" s="96"/>
      <c r="L39" s="30"/>
    </row>
    <row r="40" spans="2:12" s="1" customFormat="1" ht="14.45" customHeight="1">
      <c r="B40" s="30"/>
      <c r="L40" s="30"/>
    </row>
    <row r="41" spans="2:12" ht="14.45" customHeight="1">
      <c r="B41" s="18"/>
      <c r="L41" s="18"/>
    </row>
    <row r="42" spans="2:12" ht="14.45" customHeight="1">
      <c r="B42" s="18"/>
      <c r="L42" s="18"/>
    </row>
    <row r="43" spans="2:12" ht="14.45" customHeight="1">
      <c r="B43" s="18"/>
      <c r="L43" s="18"/>
    </row>
    <row r="44" spans="2:12" ht="14.45" customHeight="1">
      <c r="B44" s="18"/>
      <c r="L44" s="18"/>
    </row>
    <row r="45" spans="2:12" ht="14.45" customHeight="1">
      <c r="B45" s="18"/>
      <c r="L45" s="18"/>
    </row>
    <row r="46" spans="2:12" ht="14.45" customHeight="1">
      <c r="B46" s="18"/>
      <c r="L46" s="18"/>
    </row>
    <row r="47" spans="2:12" ht="14.45" customHeight="1">
      <c r="B47" s="18"/>
      <c r="L47" s="18"/>
    </row>
    <row r="48" spans="2:12" ht="14.45" customHeight="1">
      <c r="B48" s="18"/>
      <c r="L48" s="18"/>
    </row>
    <row r="49" spans="2:12" ht="14.45" customHeight="1">
      <c r="B49" s="18"/>
      <c r="L49" s="18"/>
    </row>
    <row r="50" spans="2:12" s="1" customFormat="1" ht="14.45" customHeight="1">
      <c r="B50" s="30"/>
      <c r="D50" s="39" t="s">
        <v>368</v>
      </c>
      <c r="E50" s="40"/>
      <c r="F50" s="40"/>
      <c r="G50" s="39" t="s">
        <v>369</v>
      </c>
      <c r="H50" s="40"/>
      <c r="I50" s="40"/>
      <c r="J50" s="40"/>
      <c r="K50" s="40"/>
      <c r="L50" s="30"/>
    </row>
    <row r="51" spans="2:12">
      <c r="B51" s="18"/>
      <c r="L51" s="18"/>
    </row>
    <row r="52" spans="2:12">
      <c r="B52" s="18"/>
      <c r="L52" s="18"/>
    </row>
    <row r="53" spans="2:12">
      <c r="B53" s="18"/>
      <c r="L53" s="18"/>
    </row>
    <row r="54" spans="2:12">
      <c r="B54" s="18"/>
      <c r="L54" s="18"/>
    </row>
    <row r="55" spans="2:12">
      <c r="B55" s="18"/>
      <c r="L55" s="18"/>
    </row>
    <row r="56" spans="2:12">
      <c r="B56" s="18"/>
      <c r="L56" s="18"/>
    </row>
    <row r="57" spans="2:12">
      <c r="B57" s="18"/>
      <c r="L57" s="18"/>
    </row>
    <row r="58" spans="2:12">
      <c r="B58" s="18"/>
      <c r="L58" s="18"/>
    </row>
    <row r="59" spans="2:12">
      <c r="B59" s="18"/>
      <c r="L59" s="18"/>
    </row>
    <row r="60" spans="2:12">
      <c r="B60" s="18"/>
      <c r="L60" s="18"/>
    </row>
    <row r="61" spans="2:12" s="1" customFormat="1" ht="13.15">
      <c r="B61" s="30"/>
      <c r="D61" s="41" t="s">
        <v>370</v>
      </c>
      <c r="E61" s="32"/>
      <c r="F61" s="97" t="s">
        <v>371</v>
      </c>
      <c r="G61" s="41" t="s">
        <v>370</v>
      </c>
      <c r="H61" s="32"/>
      <c r="I61" s="32"/>
      <c r="J61" s="98" t="s">
        <v>371</v>
      </c>
      <c r="K61" s="32"/>
      <c r="L61" s="30"/>
    </row>
    <row r="62" spans="2:12">
      <c r="B62" s="18"/>
      <c r="L62" s="18"/>
    </row>
    <row r="63" spans="2:12">
      <c r="B63" s="18"/>
      <c r="L63" s="18"/>
    </row>
    <row r="64" spans="2:12">
      <c r="B64" s="18"/>
      <c r="L64" s="18"/>
    </row>
    <row r="65" spans="2:12" s="1" customFormat="1" ht="13.15">
      <c r="B65" s="30"/>
      <c r="D65" s="39" t="s">
        <v>372</v>
      </c>
      <c r="E65" s="40"/>
      <c r="F65" s="40"/>
      <c r="G65" s="39" t="s">
        <v>373</v>
      </c>
      <c r="H65" s="40"/>
      <c r="I65" s="40"/>
      <c r="J65" s="40"/>
      <c r="K65" s="40"/>
      <c r="L65" s="30"/>
    </row>
    <row r="66" spans="2:12">
      <c r="B66" s="18"/>
      <c r="L66" s="18"/>
    </row>
    <row r="67" spans="2:12">
      <c r="B67" s="18"/>
      <c r="L67" s="18"/>
    </row>
    <row r="68" spans="2:12">
      <c r="B68" s="18"/>
      <c r="L68" s="18"/>
    </row>
    <row r="69" spans="2:12">
      <c r="B69" s="18"/>
      <c r="L69" s="18"/>
    </row>
    <row r="70" spans="2:12">
      <c r="B70" s="18"/>
      <c r="L70" s="18"/>
    </row>
    <row r="71" spans="2:12">
      <c r="B71" s="18"/>
      <c r="L71" s="18"/>
    </row>
    <row r="72" spans="2:12">
      <c r="B72" s="18"/>
      <c r="L72" s="18"/>
    </row>
    <row r="73" spans="2:12">
      <c r="B73" s="18"/>
      <c r="L73" s="18"/>
    </row>
    <row r="74" spans="2:12">
      <c r="B74" s="18"/>
      <c r="L74" s="18"/>
    </row>
    <row r="75" spans="2:12">
      <c r="B75" s="18"/>
      <c r="L75" s="18"/>
    </row>
    <row r="76" spans="2:12" s="1" customFormat="1" ht="13.15">
      <c r="B76" s="30"/>
      <c r="D76" s="41" t="s">
        <v>370</v>
      </c>
      <c r="E76" s="32"/>
      <c r="F76" s="97" t="s">
        <v>371</v>
      </c>
      <c r="G76" s="41" t="s">
        <v>370</v>
      </c>
      <c r="H76" s="32"/>
      <c r="I76" s="32"/>
      <c r="J76" s="98" t="s">
        <v>371</v>
      </c>
      <c r="K76" s="32"/>
      <c r="L76" s="30"/>
    </row>
    <row r="77" spans="2:12" s="1" customFormat="1" ht="14.45" customHeight="1">
      <c r="B77" s="42"/>
      <c r="C77" s="43"/>
      <c r="D77" s="43"/>
      <c r="E77" s="43"/>
      <c r="F77" s="43"/>
      <c r="G77" s="43"/>
      <c r="H77" s="43"/>
      <c r="I77" s="43"/>
      <c r="J77" s="43"/>
      <c r="K77" s="43"/>
      <c r="L77" s="30"/>
    </row>
    <row r="81" spans="2:47" s="1" customFormat="1" ht="6.95" hidden="1" customHeight="1">
      <c r="B81" s="44"/>
      <c r="C81" s="45"/>
      <c r="D81" s="45"/>
      <c r="E81" s="45"/>
      <c r="F81" s="45"/>
      <c r="G81" s="45"/>
      <c r="H81" s="45"/>
      <c r="I81" s="45"/>
      <c r="J81" s="45"/>
      <c r="K81" s="45"/>
      <c r="L81" s="30"/>
    </row>
    <row r="82" spans="2:47" s="1" customFormat="1" ht="24.95" hidden="1" customHeight="1">
      <c r="B82" s="30"/>
      <c r="C82" s="19" t="s">
        <v>424</v>
      </c>
      <c r="L82" s="30"/>
    </row>
    <row r="83" spans="2:47" s="1" customFormat="1" ht="6.95" hidden="1" customHeight="1">
      <c r="B83" s="30"/>
      <c r="L83" s="30"/>
    </row>
    <row r="84" spans="2:47" s="1" customFormat="1" ht="12" hidden="1" customHeight="1">
      <c r="B84" s="30"/>
      <c r="C84" s="25" t="s">
        <v>338</v>
      </c>
      <c r="L84" s="30"/>
    </row>
    <row r="85" spans="2:47" s="1" customFormat="1" ht="16.5" hidden="1" customHeight="1">
      <c r="B85" s="30"/>
      <c r="E85" s="296" t="str">
        <f>E7</f>
        <v>SHZ</v>
      </c>
      <c r="F85" s="297"/>
      <c r="G85" s="297"/>
      <c r="H85" s="297"/>
      <c r="L85" s="30"/>
    </row>
    <row r="86" spans="2:47" s="1" customFormat="1" ht="12" hidden="1" customHeight="1">
      <c r="B86" s="30"/>
      <c r="C86" s="25" t="s">
        <v>422</v>
      </c>
      <c r="L86" s="30"/>
    </row>
    <row r="87" spans="2:47" s="1" customFormat="1" ht="16.5" hidden="1" customHeight="1">
      <c r="B87" s="30"/>
      <c r="E87" s="276" t="str">
        <f>E9</f>
        <v>03 - RAD 305.3</v>
      </c>
      <c r="F87" s="295"/>
      <c r="G87" s="295"/>
      <c r="H87" s="295"/>
      <c r="L87" s="30"/>
    </row>
    <row r="88" spans="2:47" s="1" customFormat="1" ht="6.95" hidden="1" customHeight="1">
      <c r="B88" s="30"/>
      <c r="L88" s="30"/>
    </row>
    <row r="89" spans="2:47" s="1" customFormat="1" ht="12" hidden="1" customHeight="1">
      <c r="B89" s="30"/>
      <c r="C89" s="25" t="s">
        <v>342</v>
      </c>
      <c r="F89" s="23" t="str">
        <f>F12</f>
        <v xml:space="preserve"> </v>
      </c>
      <c r="I89" s="25" t="s">
        <v>344</v>
      </c>
      <c r="J89" s="50" t="str">
        <f>IF(J12="","",J12)</f>
        <v>22. 1. 2024</v>
      </c>
      <c r="L89" s="30"/>
    </row>
    <row r="90" spans="2:47" s="1" customFormat="1" ht="6.95" hidden="1" customHeight="1">
      <c r="B90" s="30"/>
      <c r="L90" s="30"/>
    </row>
    <row r="91" spans="2:47" s="1" customFormat="1" ht="15.2" hidden="1" customHeight="1">
      <c r="B91" s="30"/>
      <c r="C91" s="25" t="s">
        <v>346</v>
      </c>
      <c r="F91" s="23" t="str">
        <f>E15</f>
        <v xml:space="preserve"> </v>
      </c>
      <c r="I91" s="25" t="s">
        <v>351</v>
      </c>
      <c r="J91" s="28" t="str">
        <f>E21</f>
        <v xml:space="preserve"> </v>
      </c>
      <c r="L91" s="30"/>
    </row>
    <row r="92" spans="2:47" s="1" customFormat="1" ht="15.2" hidden="1" customHeight="1">
      <c r="B92" s="30"/>
      <c r="C92" s="25" t="s">
        <v>349</v>
      </c>
      <c r="F92" s="23" t="str">
        <f>IF(E18="","",E18)</f>
        <v>Vyplň údaj</v>
      </c>
      <c r="I92" s="25" t="s">
        <v>353</v>
      </c>
      <c r="J92" s="28" t="str">
        <f>E24</f>
        <v xml:space="preserve"> </v>
      </c>
      <c r="L92" s="30"/>
    </row>
    <row r="93" spans="2:47" s="1" customFormat="1" ht="10.35" hidden="1" customHeight="1">
      <c r="B93" s="30"/>
      <c r="L93" s="30"/>
    </row>
    <row r="94" spans="2:47" s="1" customFormat="1" ht="29.25" hidden="1" customHeight="1">
      <c r="B94" s="30"/>
      <c r="C94" s="99" t="s">
        <v>425</v>
      </c>
      <c r="D94" s="91"/>
      <c r="E94" s="91"/>
      <c r="F94" s="91"/>
      <c r="G94" s="91"/>
      <c r="H94" s="91"/>
      <c r="I94" s="91"/>
      <c r="J94" s="100" t="s">
        <v>426</v>
      </c>
      <c r="K94" s="91"/>
      <c r="L94" s="30"/>
    </row>
    <row r="95" spans="2:47" s="1" customFormat="1" ht="10.35" hidden="1" customHeight="1">
      <c r="B95" s="30"/>
      <c r="L95" s="30"/>
    </row>
    <row r="96" spans="2:47" s="1" customFormat="1" ht="22.9" hidden="1" customHeight="1">
      <c r="B96" s="30"/>
      <c r="C96" s="101" t="s">
        <v>427</v>
      </c>
      <c r="J96" s="63">
        <f>J123</f>
        <v>0</v>
      </c>
      <c r="L96" s="30"/>
      <c r="AU96" s="15" t="s">
        <v>428</v>
      </c>
    </row>
    <row r="97" spans="2:12" s="8" customFormat="1" ht="24.95" hidden="1" customHeight="1">
      <c r="B97" s="102"/>
      <c r="D97" s="103" t="s">
        <v>429</v>
      </c>
      <c r="E97" s="104"/>
      <c r="F97" s="104"/>
      <c r="G97" s="104"/>
      <c r="H97" s="104"/>
      <c r="I97" s="104"/>
      <c r="J97" s="105">
        <f>J124</f>
        <v>0</v>
      </c>
      <c r="L97" s="102"/>
    </row>
    <row r="98" spans="2:12" s="9" customFormat="1" ht="19.899999999999999" hidden="1" customHeight="1">
      <c r="B98" s="106"/>
      <c r="D98" s="107" t="s">
        <v>430</v>
      </c>
      <c r="E98" s="108"/>
      <c r="F98" s="108"/>
      <c r="G98" s="108"/>
      <c r="H98" s="108"/>
      <c r="I98" s="108"/>
      <c r="J98" s="109">
        <f>J125</f>
        <v>0</v>
      </c>
      <c r="L98" s="106"/>
    </row>
    <row r="99" spans="2:12" s="9" customFormat="1" ht="19.899999999999999" hidden="1" customHeight="1">
      <c r="B99" s="106"/>
      <c r="D99" s="107" t="s">
        <v>431</v>
      </c>
      <c r="E99" s="108"/>
      <c r="F99" s="108"/>
      <c r="G99" s="108"/>
      <c r="H99" s="108"/>
      <c r="I99" s="108"/>
      <c r="J99" s="109">
        <f>J142</f>
        <v>0</v>
      </c>
      <c r="L99" s="106"/>
    </row>
    <row r="100" spans="2:12" s="9" customFormat="1" ht="19.899999999999999" hidden="1" customHeight="1">
      <c r="B100" s="106"/>
      <c r="D100" s="107" t="s">
        <v>432</v>
      </c>
      <c r="E100" s="108"/>
      <c r="F100" s="108"/>
      <c r="G100" s="108"/>
      <c r="H100" s="108"/>
      <c r="I100" s="108"/>
      <c r="J100" s="109">
        <f>J144</f>
        <v>0</v>
      </c>
      <c r="L100" s="106"/>
    </row>
    <row r="101" spans="2:12" s="9" customFormat="1" ht="19.899999999999999" hidden="1" customHeight="1">
      <c r="B101" s="106"/>
      <c r="D101" s="107" t="s">
        <v>433</v>
      </c>
      <c r="E101" s="108"/>
      <c r="F101" s="108"/>
      <c r="G101" s="108"/>
      <c r="H101" s="108"/>
      <c r="I101" s="108"/>
      <c r="J101" s="109">
        <f>J155</f>
        <v>0</v>
      </c>
      <c r="L101" s="106"/>
    </row>
    <row r="102" spans="2:12" s="9" customFormat="1" ht="19.899999999999999" hidden="1" customHeight="1">
      <c r="B102" s="106"/>
      <c r="D102" s="107" t="s">
        <v>434</v>
      </c>
      <c r="E102" s="108"/>
      <c r="F102" s="108"/>
      <c r="G102" s="108"/>
      <c r="H102" s="108"/>
      <c r="I102" s="108"/>
      <c r="J102" s="109">
        <f>J161</f>
        <v>0</v>
      </c>
      <c r="L102" s="106"/>
    </row>
    <row r="103" spans="2:12" s="8" customFormat="1" ht="21.75" hidden="1" customHeight="1">
      <c r="B103" s="102"/>
      <c r="D103" s="110" t="s">
        <v>435</v>
      </c>
      <c r="J103" s="111">
        <f>J163</f>
        <v>0</v>
      </c>
      <c r="L103" s="102"/>
    </row>
    <row r="104" spans="2:12" s="1" customFormat="1" ht="21.75" hidden="1" customHeight="1">
      <c r="B104" s="30"/>
      <c r="L104" s="30"/>
    </row>
    <row r="105" spans="2:12" s="1" customFormat="1" ht="6.95" hidden="1" customHeight="1">
      <c r="B105" s="42"/>
      <c r="C105" s="43"/>
      <c r="D105" s="43"/>
      <c r="E105" s="43"/>
      <c r="F105" s="43"/>
      <c r="G105" s="43"/>
      <c r="H105" s="43"/>
      <c r="I105" s="43"/>
      <c r="J105" s="43"/>
      <c r="K105" s="43"/>
      <c r="L105" s="30"/>
    </row>
    <row r="106" spans="2:12" hidden="1"/>
    <row r="107" spans="2:12" hidden="1"/>
    <row r="108" spans="2:12" hidden="1"/>
    <row r="109" spans="2:12" s="1" customFormat="1" ht="6.95" customHeight="1">
      <c r="B109" s="44"/>
      <c r="C109" s="45"/>
      <c r="D109" s="45"/>
      <c r="E109" s="45"/>
      <c r="F109" s="45"/>
      <c r="G109" s="45"/>
      <c r="H109" s="45"/>
      <c r="I109" s="45"/>
      <c r="J109" s="45"/>
      <c r="K109" s="45"/>
      <c r="L109" s="30"/>
    </row>
    <row r="110" spans="2:12" s="1" customFormat="1" ht="24.95" customHeight="1">
      <c r="B110" s="30"/>
      <c r="C110" s="19" t="s">
        <v>436</v>
      </c>
      <c r="L110" s="30"/>
    </row>
    <row r="111" spans="2:12" s="1" customFormat="1" ht="6.95" customHeight="1">
      <c r="B111" s="30"/>
      <c r="L111" s="30"/>
    </row>
    <row r="112" spans="2:12" s="1" customFormat="1" ht="12" customHeight="1">
      <c r="B112" s="30"/>
      <c r="C112" s="25" t="s">
        <v>338</v>
      </c>
      <c r="L112" s="30"/>
    </row>
    <row r="113" spans="2:65" s="1" customFormat="1" ht="16.5" customHeight="1">
      <c r="B113" s="30"/>
      <c r="E113" s="296" t="str">
        <f>E7</f>
        <v>SHZ</v>
      </c>
      <c r="F113" s="297"/>
      <c r="G113" s="297"/>
      <c r="H113" s="297"/>
      <c r="L113" s="30"/>
    </row>
    <row r="114" spans="2:65" s="1" customFormat="1" ht="12" customHeight="1">
      <c r="B114" s="30"/>
      <c r="C114" s="25" t="s">
        <v>422</v>
      </c>
      <c r="L114" s="30"/>
    </row>
    <row r="115" spans="2:65" s="1" customFormat="1" ht="16.5" customHeight="1">
      <c r="B115" s="30"/>
      <c r="E115" s="276" t="str">
        <f>E9</f>
        <v>03 - RAD 305.3</v>
      </c>
      <c r="F115" s="295"/>
      <c r="G115" s="295"/>
      <c r="H115" s="295"/>
      <c r="L115" s="30"/>
    </row>
    <row r="116" spans="2:65" s="1" customFormat="1" ht="6.95" customHeight="1">
      <c r="B116" s="30"/>
      <c r="L116" s="30"/>
    </row>
    <row r="117" spans="2:65" s="1" customFormat="1" ht="12" customHeight="1">
      <c r="B117" s="30"/>
      <c r="C117" s="25" t="s">
        <v>342</v>
      </c>
      <c r="F117" s="23" t="str">
        <f>F12</f>
        <v xml:space="preserve"> </v>
      </c>
      <c r="I117" s="25" t="s">
        <v>344</v>
      </c>
      <c r="J117" s="50" t="str">
        <f>IF(J12="","",J12)</f>
        <v>22. 1. 2024</v>
      </c>
      <c r="L117" s="30"/>
    </row>
    <row r="118" spans="2:65" s="1" customFormat="1" ht="6.95" customHeight="1">
      <c r="B118" s="30"/>
      <c r="L118" s="30"/>
    </row>
    <row r="119" spans="2:65" s="1" customFormat="1" ht="15.2" customHeight="1">
      <c r="B119" s="30"/>
      <c r="C119" s="25" t="s">
        <v>346</v>
      </c>
      <c r="F119" s="23" t="str">
        <f>E15</f>
        <v xml:space="preserve"> </v>
      </c>
      <c r="I119" s="25" t="s">
        <v>351</v>
      </c>
      <c r="J119" s="28" t="str">
        <f>E21</f>
        <v xml:space="preserve"> </v>
      </c>
      <c r="L119" s="30"/>
    </row>
    <row r="120" spans="2:65" s="1" customFormat="1" ht="15.2" customHeight="1">
      <c r="B120" s="30"/>
      <c r="C120" s="25" t="s">
        <v>349</v>
      </c>
      <c r="F120" s="23" t="str">
        <f>IF(E18="","",E18)</f>
        <v>Vyplň údaj</v>
      </c>
      <c r="I120" s="25" t="s">
        <v>353</v>
      </c>
      <c r="J120" s="28" t="str">
        <f>E24</f>
        <v xml:space="preserve"> </v>
      </c>
      <c r="L120" s="30"/>
    </row>
    <row r="121" spans="2:65" s="1" customFormat="1" ht="10.35" customHeight="1">
      <c r="B121" s="30"/>
      <c r="L121" s="30"/>
    </row>
    <row r="122" spans="2:65" s="10" customFormat="1" ht="29.25" customHeight="1">
      <c r="B122" s="112"/>
      <c r="C122" s="113" t="s">
        <v>437</v>
      </c>
      <c r="D122" s="114" t="s">
        <v>380</v>
      </c>
      <c r="E122" s="114" t="s">
        <v>376</v>
      </c>
      <c r="F122" s="114" t="s">
        <v>377</v>
      </c>
      <c r="G122" s="114" t="s">
        <v>438</v>
      </c>
      <c r="H122" s="114" t="s">
        <v>17</v>
      </c>
      <c r="I122" s="114" t="s">
        <v>439</v>
      </c>
      <c r="J122" s="115" t="s">
        <v>426</v>
      </c>
      <c r="K122" s="116" t="s">
        <v>440</v>
      </c>
      <c r="L122" s="112"/>
      <c r="M122" s="56" t="s">
        <v>323</v>
      </c>
      <c r="N122" s="57" t="s">
        <v>359</v>
      </c>
      <c r="O122" s="57" t="s">
        <v>441</v>
      </c>
      <c r="P122" s="57" t="s">
        <v>442</v>
      </c>
      <c r="Q122" s="57" t="s">
        <v>443</v>
      </c>
      <c r="R122" s="57" t="s">
        <v>444</v>
      </c>
      <c r="S122" s="57" t="s">
        <v>445</v>
      </c>
      <c r="T122" s="58" t="s">
        <v>446</v>
      </c>
    </row>
    <row r="123" spans="2:65" s="1" customFormat="1" ht="22.9" customHeight="1">
      <c r="B123" s="30"/>
      <c r="C123" s="61" t="s">
        <v>447</v>
      </c>
      <c r="J123" s="117">
        <f>BK123</f>
        <v>0</v>
      </c>
      <c r="L123" s="30"/>
      <c r="M123" s="59"/>
      <c r="N123" s="51"/>
      <c r="O123" s="51"/>
      <c r="P123" s="118">
        <f>P124+P163</f>
        <v>0</v>
      </c>
      <c r="Q123" s="51"/>
      <c r="R123" s="118">
        <f>R124+R163</f>
        <v>130.61891843000001</v>
      </c>
      <c r="S123" s="51"/>
      <c r="T123" s="119">
        <f>T124+T163</f>
        <v>10.328609999999999</v>
      </c>
      <c r="AT123" s="15" t="s">
        <v>394</v>
      </c>
      <c r="AU123" s="15" t="s">
        <v>428</v>
      </c>
      <c r="BK123" s="120">
        <f>BK124+BK163</f>
        <v>0</v>
      </c>
    </row>
    <row r="124" spans="2:65" s="11" customFormat="1" ht="25.9" customHeight="1">
      <c r="B124" s="121"/>
      <c r="D124" s="122" t="s">
        <v>394</v>
      </c>
      <c r="E124" s="123" t="s">
        <v>448</v>
      </c>
      <c r="F124" s="123" t="s">
        <v>449</v>
      </c>
      <c r="I124" s="124"/>
      <c r="J124" s="111">
        <f>BK124</f>
        <v>0</v>
      </c>
      <c r="L124" s="121"/>
      <c r="M124" s="125"/>
      <c r="P124" s="126">
        <f>P125+P142+P144+P155+P161</f>
        <v>0</v>
      </c>
      <c r="R124" s="126">
        <f>R125+R142+R144+R155+R161</f>
        <v>130.61891843000001</v>
      </c>
      <c r="T124" s="127">
        <f>T125+T142+T144+T155+T161</f>
        <v>10.328609999999999</v>
      </c>
      <c r="AR124" s="122" t="s">
        <v>403</v>
      </c>
      <c r="AT124" s="128" t="s">
        <v>394</v>
      </c>
      <c r="AU124" s="128" t="s">
        <v>395</v>
      </c>
      <c r="AY124" s="122" t="s">
        <v>450</v>
      </c>
      <c r="BK124" s="129">
        <f>BK125+BK142+BK144+BK155+BK161</f>
        <v>0</v>
      </c>
    </row>
    <row r="125" spans="2:65" s="11" customFormat="1" ht="22.9" customHeight="1">
      <c r="B125" s="121"/>
      <c r="D125" s="122" t="s">
        <v>394</v>
      </c>
      <c r="E125" s="130" t="s">
        <v>403</v>
      </c>
      <c r="F125" s="130" t="s">
        <v>451</v>
      </c>
      <c r="I125" s="124"/>
      <c r="J125" s="131">
        <f>BK125</f>
        <v>0</v>
      </c>
      <c r="L125" s="121"/>
      <c r="M125" s="125"/>
      <c r="P125" s="126">
        <f>SUM(P126:P141)</f>
        <v>0</v>
      </c>
      <c r="R125" s="126">
        <f>SUM(R126:R141)</f>
        <v>123.31404163000001</v>
      </c>
      <c r="T125" s="127">
        <f>SUM(T126:T141)</f>
        <v>10.328609999999999</v>
      </c>
      <c r="AR125" s="122" t="s">
        <v>403</v>
      </c>
      <c r="AT125" s="128" t="s">
        <v>394</v>
      </c>
      <c r="AU125" s="128" t="s">
        <v>403</v>
      </c>
      <c r="AY125" s="122" t="s">
        <v>450</v>
      </c>
      <c r="BK125" s="129">
        <f>SUM(BK126:BK141)</f>
        <v>0</v>
      </c>
    </row>
    <row r="126" spans="2:65" s="1" customFormat="1" ht="16.5" customHeight="1">
      <c r="B126" s="132"/>
      <c r="C126" s="133" t="s">
        <v>403</v>
      </c>
      <c r="D126" s="133" t="s">
        <v>452</v>
      </c>
      <c r="E126" s="134" t="s">
        <v>453</v>
      </c>
      <c r="F126" s="135" t="s">
        <v>454</v>
      </c>
      <c r="G126" s="136" t="s">
        <v>455</v>
      </c>
      <c r="H126" s="137">
        <v>44.906999999999996</v>
      </c>
      <c r="I126" s="138"/>
      <c r="J126" s="139">
        <f>ROUND(I126*H126,2)</f>
        <v>0</v>
      </c>
      <c r="K126" s="140"/>
      <c r="L126" s="30"/>
      <c r="M126" s="141" t="s">
        <v>323</v>
      </c>
      <c r="N126" s="142" t="s">
        <v>360</v>
      </c>
      <c r="P126" s="143">
        <f>O126*H126</f>
        <v>0</v>
      </c>
      <c r="Q126" s="143">
        <v>9.0000000000000006E-5</v>
      </c>
      <c r="R126" s="143">
        <f>Q126*H126</f>
        <v>4.04163E-3</v>
      </c>
      <c r="S126" s="143">
        <v>0.23</v>
      </c>
      <c r="T126" s="144">
        <f>S126*H126</f>
        <v>10.328609999999999</v>
      </c>
      <c r="AR126" s="145" t="s">
        <v>456</v>
      </c>
      <c r="AT126" s="145" t="s">
        <v>452</v>
      </c>
      <c r="AU126" s="145" t="s">
        <v>405</v>
      </c>
      <c r="AY126" s="15" t="s">
        <v>450</v>
      </c>
      <c r="BE126" s="146">
        <f>IF(N126="základní",J126,0)</f>
        <v>0</v>
      </c>
      <c r="BF126" s="146">
        <f>IF(N126="snížená",J126,0)</f>
        <v>0</v>
      </c>
      <c r="BG126" s="146">
        <f>IF(N126="zákl. přenesená",J126,0)</f>
        <v>0</v>
      </c>
      <c r="BH126" s="146">
        <f>IF(N126="sníž. přenesená",J126,0)</f>
        <v>0</v>
      </c>
      <c r="BI126" s="146">
        <f>IF(N126="nulová",J126,0)</f>
        <v>0</v>
      </c>
      <c r="BJ126" s="15" t="s">
        <v>403</v>
      </c>
      <c r="BK126" s="146">
        <f>ROUND(I126*H126,2)</f>
        <v>0</v>
      </c>
      <c r="BL126" s="15" t="s">
        <v>456</v>
      </c>
      <c r="BM126" s="145" t="s">
        <v>598</v>
      </c>
    </row>
    <row r="127" spans="2:65" s="1" customFormat="1" ht="37.9" customHeight="1">
      <c r="B127" s="132"/>
      <c r="C127" s="133" t="s">
        <v>405</v>
      </c>
      <c r="D127" s="133" t="s">
        <v>452</v>
      </c>
      <c r="E127" s="134" t="s">
        <v>465</v>
      </c>
      <c r="F127" s="135" t="s">
        <v>466</v>
      </c>
      <c r="G127" s="136" t="s">
        <v>467</v>
      </c>
      <c r="H127" s="137">
        <v>269.44200000000001</v>
      </c>
      <c r="I127" s="138"/>
      <c r="J127" s="139">
        <f>ROUND(I127*H127,2)</f>
        <v>0</v>
      </c>
      <c r="K127" s="140"/>
      <c r="L127" s="30"/>
      <c r="M127" s="141" t="s">
        <v>323</v>
      </c>
      <c r="N127" s="142" t="s">
        <v>360</v>
      </c>
      <c r="P127" s="143">
        <f>O127*H127</f>
        <v>0</v>
      </c>
      <c r="Q127" s="143">
        <v>0</v>
      </c>
      <c r="R127" s="143">
        <f>Q127*H127</f>
        <v>0</v>
      </c>
      <c r="S127" s="143">
        <v>0</v>
      </c>
      <c r="T127" s="144">
        <f>S127*H127</f>
        <v>0</v>
      </c>
      <c r="AR127" s="145" t="s">
        <v>456</v>
      </c>
      <c r="AT127" s="145" t="s">
        <v>452</v>
      </c>
      <c r="AU127" s="145" t="s">
        <v>405</v>
      </c>
      <c r="AY127" s="15" t="s">
        <v>450</v>
      </c>
      <c r="BE127" s="146">
        <f>IF(N127="základní",J127,0)</f>
        <v>0</v>
      </c>
      <c r="BF127" s="146">
        <f>IF(N127="snížená",J127,0)</f>
        <v>0</v>
      </c>
      <c r="BG127" s="146">
        <f>IF(N127="zákl. přenesená",J127,0)</f>
        <v>0</v>
      </c>
      <c r="BH127" s="146">
        <f>IF(N127="sníž. přenesená",J127,0)</f>
        <v>0</v>
      </c>
      <c r="BI127" s="146">
        <f>IF(N127="nulová",J127,0)</f>
        <v>0</v>
      </c>
      <c r="BJ127" s="15" t="s">
        <v>403</v>
      </c>
      <c r="BK127" s="146">
        <f>ROUND(I127*H127,2)</f>
        <v>0</v>
      </c>
      <c r="BL127" s="15" t="s">
        <v>456</v>
      </c>
      <c r="BM127" s="145" t="s">
        <v>599</v>
      </c>
    </row>
    <row r="128" spans="2:65" s="12" customFormat="1">
      <c r="B128" s="147"/>
      <c r="D128" s="148" t="s">
        <v>458</v>
      </c>
      <c r="E128" s="149" t="s">
        <v>323</v>
      </c>
      <c r="F128" s="150" t="s">
        <v>600</v>
      </c>
      <c r="H128" s="151">
        <v>269.44200000000001</v>
      </c>
      <c r="I128" s="152"/>
      <c r="L128" s="147"/>
      <c r="M128" s="153"/>
      <c r="T128" s="154"/>
      <c r="AT128" s="149" t="s">
        <v>458</v>
      </c>
      <c r="AU128" s="149" t="s">
        <v>405</v>
      </c>
      <c r="AV128" s="12" t="s">
        <v>405</v>
      </c>
      <c r="AW128" s="12" t="s">
        <v>352</v>
      </c>
      <c r="AX128" s="12" t="s">
        <v>395</v>
      </c>
      <c r="AY128" s="149" t="s">
        <v>450</v>
      </c>
    </row>
    <row r="129" spans="2:65" s="13" customFormat="1">
      <c r="B129" s="155"/>
      <c r="D129" s="148" t="s">
        <v>458</v>
      </c>
      <c r="E129" s="156" t="s">
        <v>323</v>
      </c>
      <c r="F129" s="157" t="s">
        <v>460</v>
      </c>
      <c r="H129" s="158">
        <v>269.44200000000001</v>
      </c>
      <c r="I129" s="159"/>
      <c r="L129" s="155"/>
      <c r="M129" s="160"/>
      <c r="T129" s="161"/>
      <c r="AT129" s="156" t="s">
        <v>458</v>
      </c>
      <c r="AU129" s="156" t="s">
        <v>405</v>
      </c>
      <c r="AV129" s="13" t="s">
        <v>456</v>
      </c>
      <c r="AW129" s="13" t="s">
        <v>352</v>
      </c>
      <c r="AX129" s="13" t="s">
        <v>403</v>
      </c>
      <c r="AY129" s="156" t="s">
        <v>450</v>
      </c>
    </row>
    <row r="130" spans="2:65" s="1" customFormat="1" ht="24.2" customHeight="1">
      <c r="B130" s="132"/>
      <c r="C130" s="133" t="s">
        <v>464</v>
      </c>
      <c r="D130" s="133" t="s">
        <v>452</v>
      </c>
      <c r="E130" s="134" t="s">
        <v>470</v>
      </c>
      <c r="F130" s="135" t="s">
        <v>471</v>
      </c>
      <c r="G130" s="136" t="s">
        <v>467</v>
      </c>
      <c r="H130" s="137">
        <v>111.518</v>
      </c>
      <c r="I130" s="138"/>
      <c r="J130" s="139">
        <f>ROUND(I130*H130,2)</f>
        <v>0</v>
      </c>
      <c r="K130" s="140"/>
      <c r="L130" s="30"/>
      <c r="M130" s="141" t="s">
        <v>323</v>
      </c>
      <c r="N130" s="142" t="s">
        <v>360</v>
      </c>
      <c r="P130" s="143">
        <f>O130*H130</f>
        <v>0</v>
      </c>
      <c r="Q130" s="143">
        <v>0</v>
      </c>
      <c r="R130" s="143">
        <f>Q130*H130</f>
        <v>0</v>
      </c>
      <c r="S130" s="143">
        <v>0</v>
      </c>
      <c r="T130" s="144">
        <f>S130*H130</f>
        <v>0</v>
      </c>
      <c r="AR130" s="145" t="s">
        <v>456</v>
      </c>
      <c r="AT130" s="145" t="s">
        <v>452</v>
      </c>
      <c r="AU130" s="145" t="s">
        <v>405</v>
      </c>
      <c r="AY130" s="15" t="s">
        <v>450</v>
      </c>
      <c r="BE130" s="146">
        <f>IF(N130="základní",J130,0)</f>
        <v>0</v>
      </c>
      <c r="BF130" s="146">
        <f>IF(N130="snížená",J130,0)</f>
        <v>0</v>
      </c>
      <c r="BG130" s="146">
        <f>IF(N130="zákl. přenesená",J130,0)</f>
        <v>0</v>
      </c>
      <c r="BH130" s="146">
        <f>IF(N130="sníž. přenesená",J130,0)</f>
        <v>0</v>
      </c>
      <c r="BI130" s="146">
        <f>IF(N130="nulová",J130,0)</f>
        <v>0</v>
      </c>
      <c r="BJ130" s="15" t="s">
        <v>403</v>
      </c>
      <c r="BK130" s="146">
        <f>ROUND(I130*H130,2)</f>
        <v>0</v>
      </c>
      <c r="BL130" s="15" t="s">
        <v>456</v>
      </c>
      <c r="BM130" s="145" t="s">
        <v>601</v>
      </c>
    </row>
    <row r="131" spans="2:65" s="12" customFormat="1">
      <c r="B131" s="147"/>
      <c r="D131" s="148" t="s">
        <v>458</v>
      </c>
      <c r="E131" s="149" t="s">
        <v>323</v>
      </c>
      <c r="F131" s="150" t="s">
        <v>602</v>
      </c>
      <c r="H131" s="151">
        <v>111.518</v>
      </c>
      <c r="I131" s="152"/>
      <c r="L131" s="147"/>
      <c r="M131" s="153"/>
      <c r="T131" s="154"/>
      <c r="AT131" s="149" t="s">
        <v>458</v>
      </c>
      <c r="AU131" s="149" t="s">
        <v>405</v>
      </c>
      <c r="AV131" s="12" t="s">
        <v>405</v>
      </c>
      <c r="AW131" s="12" t="s">
        <v>352</v>
      </c>
      <c r="AX131" s="12" t="s">
        <v>395</v>
      </c>
      <c r="AY131" s="149" t="s">
        <v>450</v>
      </c>
    </row>
    <row r="132" spans="2:65" s="13" customFormat="1">
      <c r="B132" s="155"/>
      <c r="D132" s="148" t="s">
        <v>458</v>
      </c>
      <c r="E132" s="156" t="s">
        <v>323</v>
      </c>
      <c r="F132" s="157" t="s">
        <v>460</v>
      </c>
      <c r="H132" s="158">
        <v>111.518</v>
      </c>
      <c r="I132" s="159"/>
      <c r="L132" s="155"/>
      <c r="M132" s="160"/>
      <c r="T132" s="161"/>
      <c r="AT132" s="156" t="s">
        <v>458</v>
      </c>
      <c r="AU132" s="156" t="s">
        <v>405</v>
      </c>
      <c r="AV132" s="13" t="s">
        <v>456</v>
      </c>
      <c r="AW132" s="13" t="s">
        <v>352</v>
      </c>
      <c r="AX132" s="13" t="s">
        <v>403</v>
      </c>
      <c r="AY132" s="156" t="s">
        <v>450</v>
      </c>
    </row>
    <row r="133" spans="2:65" s="1" customFormat="1" ht="16.5" customHeight="1">
      <c r="B133" s="132"/>
      <c r="C133" s="133" t="s">
        <v>456</v>
      </c>
      <c r="D133" s="133" t="s">
        <v>452</v>
      </c>
      <c r="E133" s="134" t="s">
        <v>476</v>
      </c>
      <c r="F133" s="135" t="s">
        <v>477</v>
      </c>
      <c r="G133" s="136" t="s">
        <v>77</v>
      </c>
      <c r="H133" s="137">
        <v>148.69</v>
      </c>
      <c r="I133" s="138"/>
      <c r="J133" s="139">
        <f>ROUND(I133*H133,2)</f>
        <v>0</v>
      </c>
      <c r="K133" s="140"/>
      <c r="L133" s="30"/>
      <c r="M133" s="141" t="s">
        <v>323</v>
      </c>
      <c r="N133" s="142" t="s">
        <v>360</v>
      </c>
      <c r="P133" s="143">
        <f>O133*H133</f>
        <v>0</v>
      </c>
      <c r="Q133" s="143">
        <v>0</v>
      </c>
      <c r="R133" s="143">
        <f>Q133*H133</f>
        <v>0</v>
      </c>
      <c r="S133" s="143">
        <v>0</v>
      </c>
      <c r="T133" s="144">
        <f>S133*H133</f>
        <v>0</v>
      </c>
      <c r="AR133" s="145" t="s">
        <v>456</v>
      </c>
      <c r="AT133" s="145" t="s">
        <v>452</v>
      </c>
      <c r="AU133" s="145" t="s">
        <v>405</v>
      </c>
      <c r="AY133" s="15" t="s">
        <v>450</v>
      </c>
      <c r="BE133" s="146">
        <f>IF(N133="základní",J133,0)</f>
        <v>0</v>
      </c>
      <c r="BF133" s="146">
        <f>IF(N133="snížená",J133,0)</f>
        <v>0</v>
      </c>
      <c r="BG133" s="146">
        <f>IF(N133="zákl. přenesená",J133,0)</f>
        <v>0</v>
      </c>
      <c r="BH133" s="146">
        <f>IF(N133="sníž. přenesená",J133,0)</f>
        <v>0</v>
      </c>
      <c r="BI133" s="146">
        <f>IF(N133="nulová",J133,0)</f>
        <v>0</v>
      </c>
      <c r="BJ133" s="15" t="s">
        <v>403</v>
      </c>
      <c r="BK133" s="146">
        <f>ROUND(I133*H133,2)</f>
        <v>0</v>
      </c>
      <c r="BL133" s="15" t="s">
        <v>456</v>
      </c>
      <c r="BM133" s="145" t="s">
        <v>603</v>
      </c>
    </row>
    <row r="134" spans="2:65" s="12" customFormat="1">
      <c r="B134" s="147"/>
      <c r="D134" s="148" t="s">
        <v>458</v>
      </c>
      <c r="E134" s="149" t="s">
        <v>323</v>
      </c>
      <c r="F134" s="150" t="s">
        <v>604</v>
      </c>
      <c r="H134" s="151">
        <v>148.69</v>
      </c>
      <c r="I134" s="152"/>
      <c r="L134" s="147"/>
      <c r="M134" s="153"/>
      <c r="T134" s="154"/>
      <c r="AT134" s="149" t="s">
        <v>458</v>
      </c>
      <c r="AU134" s="149" t="s">
        <v>405</v>
      </c>
      <c r="AV134" s="12" t="s">
        <v>405</v>
      </c>
      <c r="AW134" s="12" t="s">
        <v>352</v>
      </c>
      <c r="AX134" s="12" t="s">
        <v>395</v>
      </c>
      <c r="AY134" s="149" t="s">
        <v>450</v>
      </c>
    </row>
    <row r="135" spans="2:65" s="13" customFormat="1">
      <c r="B135" s="155"/>
      <c r="D135" s="148" t="s">
        <v>458</v>
      </c>
      <c r="E135" s="156" t="s">
        <v>323</v>
      </c>
      <c r="F135" s="157" t="s">
        <v>460</v>
      </c>
      <c r="H135" s="158">
        <v>148.69</v>
      </c>
      <c r="I135" s="159"/>
      <c r="L135" s="155"/>
      <c r="M135" s="160"/>
      <c r="T135" s="161"/>
      <c r="AT135" s="156" t="s">
        <v>458</v>
      </c>
      <c r="AU135" s="156" t="s">
        <v>405</v>
      </c>
      <c r="AV135" s="13" t="s">
        <v>456</v>
      </c>
      <c r="AW135" s="13" t="s">
        <v>352</v>
      </c>
      <c r="AX135" s="13" t="s">
        <v>403</v>
      </c>
      <c r="AY135" s="156" t="s">
        <v>450</v>
      </c>
    </row>
    <row r="136" spans="2:65" s="1" customFormat="1" ht="24.2" customHeight="1">
      <c r="B136" s="132"/>
      <c r="C136" s="133" t="s">
        <v>475</v>
      </c>
      <c r="D136" s="133" t="s">
        <v>452</v>
      </c>
      <c r="E136" s="134" t="s">
        <v>481</v>
      </c>
      <c r="F136" s="135" t="s">
        <v>482</v>
      </c>
      <c r="G136" s="136" t="s">
        <v>467</v>
      </c>
      <c r="H136" s="137">
        <v>61.655000000000001</v>
      </c>
      <c r="I136" s="138"/>
      <c r="J136" s="139">
        <f>ROUND(I136*H136,2)</f>
        <v>0</v>
      </c>
      <c r="K136" s="140"/>
      <c r="L136" s="30"/>
      <c r="M136" s="141" t="s">
        <v>323</v>
      </c>
      <c r="N136" s="142" t="s">
        <v>360</v>
      </c>
      <c r="P136" s="143">
        <f>O136*H136</f>
        <v>0</v>
      </c>
      <c r="Q136" s="143">
        <v>0</v>
      </c>
      <c r="R136" s="143">
        <f>Q136*H136</f>
        <v>0</v>
      </c>
      <c r="S136" s="143">
        <v>0</v>
      </c>
      <c r="T136" s="144">
        <f>S136*H136</f>
        <v>0</v>
      </c>
      <c r="AR136" s="145" t="s">
        <v>456</v>
      </c>
      <c r="AT136" s="145" t="s">
        <v>452</v>
      </c>
      <c r="AU136" s="145" t="s">
        <v>405</v>
      </c>
      <c r="AY136" s="15" t="s">
        <v>450</v>
      </c>
      <c r="BE136" s="146">
        <f>IF(N136="základní",J136,0)</f>
        <v>0</v>
      </c>
      <c r="BF136" s="146">
        <f>IF(N136="snížená",J136,0)</f>
        <v>0</v>
      </c>
      <c r="BG136" s="146">
        <f>IF(N136="zákl. přenesená",J136,0)</f>
        <v>0</v>
      </c>
      <c r="BH136" s="146">
        <f>IF(N136="sníž. přenesená",J136,0)</f>
        <v>0</v>
      </c>
      <c r="BI136" s="146">
        <f>IF(N136="nulová",J136,0)</f>
        <v>0</v>
      </c>
      <c r="BJ136" s="15" t="s">
        <v>403</v>
      </c>
      <c r="BK136" s="146">
        <f>ROUND(I136*H136,2)</f>
        <v>0</v>
      </c>
      <c r="BL136" s="15" t="s">
        <v>456</v>
      </c>
      <c r="BM136" s="145" t="s">
        <v>605</v>
      </c>
    </row>
    <row r="137" spans="2:65" s="1" customFormat="1" ht="16.5" customHeight="1">
      <c r="B137" s="132"/>
      <c r="C137" s="162" t="s">
        <v>480</v>
      </c>
      <c r="D137" s="162" t="s">
        <v>485</v>
      </c>
      <c r="E137" s="163" t="s">
        <v>486</v>
      </c>
      <c r="F137" s="164" t="s">
        <v>487</v>
      </c>
      <c r="G137" s="165" t="s">
        <v>488</v>
      </c>
      <c r="H137" s="166">
        <v>123.31</v>
      </c>
      <c r="I137" s="167"/>
      <c r="J137" s="168">
        <f>ROUND(I137*H137,2)</f>
        <v>0</v>
      </c>
      <c r="K137" s="169"/>
      <c r="L137" s="170"/>
      <c r="M137" s="171" t="s">
        <v>323</v>
      </c>
      <c r="N137" s="172" t="s">
        <v>360</v>
      </c>
      <c r="P137" s="143">
        <f>O137*H137</f>
        <v>0</v>
      </c>
      <c r="Q137" s="143">
        <v>1</v>
      </c>
      <c r="R137" s="143">
        <f>Q137*H137</f>
        <v>123.31</v>
      </c>
      <c r="S137" s="143">
        <v>0</v>
      </c>
      <c r="T137" s="144">
        <f>S137*H137</f>
        <v>0</v>
      </c>
      <c r="AR137" s="145" t="s">
        <v>489</v>
      </c>
      <c r="AT137" s="145" t="s">
        <v>485</v>
      </c>
      <c r="AU137" s="145" t="s">
        <v>405</v>
      </c>
      <c r="AY137" s="15" t="s">
        <v>450</v>
      </c>
      <c r="BE137" s="146">
        <f>IF(N137="základní",J137,0)</f>
        <v>0</v>
      </c>
      <c r="BF137" s="146">
        <f>IF(N137="snížená",J137,0)</f>
        <v>0</v>
      </c>
      <c r="BG137" s="146">
        <f>IF(N137="zákl. přenesená",J137,0)</f>
        <v>0</v>
      </c>
      <c r="BH137" s="146">
        <f>IF(N137="sníž. přenesená",J137,0)</f>
        <v>0</v>
      </c>
      <c r="BI137" s="146">
        <f>IF(N137="nulová",J137,0)</f>
        <v>0</v>
      </c>
      <c r="BJ137" s="15" t="s">
        <v>403</v>
      </c>
      <c r="BK137" s="146">
        <f>ROUND(I137*H137,2)</f>
        <v>0</v>
      </c>
      <c r="BL137" s="15" t="s">
        <v>456</v>
      </c>
      <c r="BM137" s="145" t="s">
        <v>606</v>
      </c>
    </row>
    <row r="138" spans="2:65" s="12" customFormat="1">
      <c r="B138" s="147"/>
      <c r="D138" s="148" t="s">
        <v>458</v>
      </c>
      <c r="F138" s="150" t="s">
        <v>607</v>
      </c>
      <c r="H138" s="151">
        <v>123.31</v>
      </c>
      <c r="I138" s="152"/>
      <c r="L138" s="147"/>
      <c r="M138" s="153"/>
      <c r="T138" s="154"/>
      <c r="AT138" s="149" t="s">
        <v>458</v>
      </c>
      <c r="AU138" s="149" t="s">
        <v>405</v>
      </c>
      <c r="AV138" s="12" t="s">
        <v>405</v>
      </c>
      <c r="AW138" s="12" t="s">
        <v>325</v>
      </c>
      <c r="AX138" s="12" t="s">
        <v>403</v>
      </c>
      <c r="AY138" s="149" t="s">
        <v>450</v>
      </c>
    </row>
    <row r="139" spans="2:65" s="1" customFormat="1" ht="16.5" customHeight="1">
      <c r="B139" s="132"/>
      <c r="C139" s="133" t="s">
        <v>484</v>
      </c>
      <c r="D139" s="133" t="s">
        <v>452</v>
      </c>
      <c r="E139" s="134" t="s">
        <v>608</v>
      </c>
      <c r="F139" s="135" t="s">
        <v>493</v>
      </c>
      <c r="G139" s="136" t="s">
        <v>467</v>
      </c>
      <c r="H139" s="137">
        <v>1.5</v>
      </c>
      <c r="I139" s="138"/>
      <c r="J139" s="139">
        <f>ROUND(I139*H139,2)</f>
        <v>0</v>
      </c>
      <c r="K139" s="140"/>
      <c r="L139" s="30"/>
      <c r="M139" s="141" t="s">
        <v>323</v>
      </c>
      <c r="N139" s="142" t="s">
        <v>360</v>
      </c>
      <c r="P139" s="143">
        <f>O139*H139</f>
        <v>0</v>
      </c>
      <c r="Q139" s="143">
        <v>0</v>
      </c>
      <c r="R139" s="143">
        <f>Q139*H139</f>
        <v>0</v>
      </c>
      <c r="S139" s="143">
        <v>0</v>
      </c>
      <c r="T139" s="144">
        <f>S139*H139</f>
        <v>0</v>
      </c>
      <c r="AR139" s="145" t="s">
        <v>456</v>
      </c>
      <c r="AT139" s="145" t="s">
        <v>452</v>
      </c>
      <c r="AU139" s="145" t="s">
        <v>405</v>
      </c>
      <c r="AY139" s="15" t="s">
        <v>450</v>
      </c>
      <c r="BE139" s="146">
        <f>IF(N139="základní",J139,0)</f>
        <v>0</v>
      </c>
      <c r="BF139" s="146">
        <f>IF(N139="snížená",J139,0)</f>
        <v>0</v>
      </c>
      <c r="BG139" s="146">
        <f>IF(N139="zákl. přenesená",J139,0)</f>
        <v>0</v>
      </c>
      <c r="BH139" s="146">
        <f>IF(N139="sníž. přenesená",J139,0)</f>
        <v>0</v>
      </c>
      <c r="BI139" s="146">
        <f>IF(N139="nulová",J139,0)</f>
        <v>0</v>
      </c>
      <c r="BJ139" s="15" t="s">
        <v>403</v>
      </c>
      <c r="BK139" s="146">
        <f>ROUND(I139*H139,2)</f>
        <v>0</v>
      </c>
      <c r="BL139" s="15" t="s">
        <v>456</v>
      </c>
      <c r="BM139" s="145" t="s">
        <v>609</v>
      </c>
    </row>
    <row r="140" spans="2:65" s="12" customFormat="1">
      <c r="B140" s="147"/>
      <c r="D140" s="148" t="s">
        <v>458</v>
      </c>
      <c r="E140" s="149" t="s">
        <v>323</v>
      </c>
      <c r="F140" s="150" t="s">
        <v>495</v>
      </c>
      <c r="H140" s="151">
        <v>1.5</v>
      </c>
      <c r="I140" s="152"/>
      <c r="L140" s="147"/>
      <c r="M140" s="153"/>
      <c r="T140" s="154"/>
      <c r="AT140" s="149" t="s">
        <v>458</v>
      </c>
      <c r="AU140" s="149" t="s">
        <v>405</v>
      </c>
      <c r="AV140" s="12" t="s">
        <v>405</v>
      </c>
      <c r="AW140" s="12" t="s">
        <v>352</v>
      </c>
      <c r="AX140" s="12" t="s">
        <v>395</v>
      </c>
      <c r="AY140" s="149" t="s">
        <v>450</v>
      </c>
    </row>
    <row r="141" spans="2:65" s="13" customFormat="1">
      <c r="B141" s="155"/>
      <c r="D141" s="148" t="s">
        <v>458</v>
      </c>
      <c r="E141" s="156" t="s">
        <v>323</v>
      </c>
      <c r="F141" s="157" t="s">
        <v>460</v>
      </c>
      <c r="H141" s="158">
        <v>1.5</v>
      </c>
      <c r="I141" s="159"/>
      <c r="L141" s="155"/>
      <c r="M141" s="160"/>
      <c r="T141" s="161"/>
      <c r="AT141" s="156" t="s">
        <v>458</v>
      </c>
      <c r="AU141" s="156" t="s">
        <v>405</v>
      </c>
      <c r="AV141" s="13" t="s">
        <v>456</v>
      </c>
      <c r="AW141" s="13" t="s">
        <v>352</v>
      </c>
      <c r="AX141" s="13" t="s">
        <v>403</v>
      </c>
      <c r="AY141" s="156" t="s">
        <v>450</v>
      </c>
    </row>
    <row r="142" spans="2:65" s="11" customFormat="1" ht="22.9" customHeight="1">
      <c r="B142" s="121"/>
      <c r="D142" s="122" t="s">
        <v>394</v>
      </c>
      <c r="E142" s="130" t="s">
        <v>456</v>
      </c>
      <c r="F142" s="130" t="s">
        <v>496</v>
      </c>
      <c r="I142" s="124"/>
      <c r="J142" s="131">
        <f>BK142</f>
        <v>0</v>
      </c>
      <c r="L142" s="121"/>
      <c r="M142" s="125"/>
      <c r="P142" s="126">
        <f>P143</f>
        <v>0</v>
      </c>
      <c r="R142" s="126">
        <f>R143</f>
        <v>0</v>
      </c>
      <c r="T142" s="127">
        <f>T143</f>
        <v>0</v>
      </c>
      <c r="AR142" s="122" t="s">
        <v>403</v>
      </c>
      <c r="AT142" s="128" t="s">
        <v>394</v>
      </c>
      <c r="AU142" s="128" t="s">
        <v>403</v>
      </c>
      <c r="AY142" s="122" t="s">
        <v>450</v>
      </c>
      <c r="BK142" s="129">
        <f>BK143</f>
        <v>0</v>
      </c>
    </row>
    <row r="143" spans="2:65" s="1" customFormat="1" ht="21.75" customHeight="1">
      <c r="B143" s="132"/>
      <c r="C143" s="133" t="s">
        <v>489</v>
      </c>
      <c r="D143" s="133" t="s">
        <v>452</v>
      </c>
      <c r="E143" s="134" t="s">
        <v>498</v>
      </c>
      <c r="F143" s="135" t="s">
        <v>499</v>
      </c>
      <c r="G143" s="136" t="s">
        <v>467</v>
      </c>
      <c r="H143" s="137">
        <v>262.387</v>
      </c>
      <c r="I143" s="138"/>
      <c r="J143" s="139">
        <f>ROUND(I143*H143,2)</f>
        <v>0</v>
      </c>
      <c r="K143" s="140"/>
      <c r="L143" s="30"/>
      <c r="M143" s="141" t="s">
        <v>323</v>
      </c>
      <c r="N143" s="142" t="s">
        <v>360</v>
      </c>
      <c r="P143" s="143">
        <f>O143*H143</f>
        <v>0</v>
      </c>
      <c r="Q143" s="143">
        <v>0</v>
      </c>
      <c r="R143" s="143">
        <f>Q143*H143</f>
        <v>0</v>
      </c>
      <c r="S143" s="143">
        <v>0</v>
      </c>
      <c r="T143" s="144">
        <f>S143*H143</f>
        <v>0</v>
      </c>
      <c r="AR143" s="145" t="s">
        <v>456</v>
      </c>
      <c r="AT143" s="145" t="s">
        <v>452</v>
      </c>
      <c r="AU143" s="145" t="s">
        <v>405</v>
      </c>
      <c r="AY143" s="15" t="s">
        <v>450</v>
      </c>
      <c r="BE143" s="146">
        <f>IF(N143="základní",J143,0)</f>
        <v>0</v>
      </c>
      <c r="BF143" s="146">
        <f>IF(N143="snížená",J143,0)</f>
        <v>0</v>
      </c>
      <c r="BG143" s="146">
        <f>IF(N143="zákl. přenesená",J143,0)</f>
        <v>0</v>
      </c>
      <c r="BH143" s="146">
        <f>IF(N143="sníž. přenesená",J143,0)</f>
        <v>0</v>
      </c>
      <c r="BI143" s="146">
        <f>IF(N143="nulová",J143,0)</f>
        <v>0</v>
      </c>
      <c r="BJ143" s="15" t="s">
        <v>403</v>
      </c>
      <c r="BK143" s="146">
        <f>ROUND(I143*H143,2)</f>
        <v>0</v>
      </c>
      <c r="BL143" s="15" t="s">
        <v>456</v>
      </c>
      <c r="BM143" s="145" t="s">
        <v>610</v>
      </c>
    </row>
    <row r="144" spans="2:65" s="11" customFormat="1" ht="22.9" customHeight="1">
      <c r="B144" s="121"/>
      <c r="D144" s="122" t="s">
        <v>394</v>
      </c>
      <c r="E144" s="130" t="s">
        <v>489</v>
      </c>
      <c r="F144" s="130" t="s">
        <v>501</v>
      </c>
      <c r="I144" s="124"/>
      <c r="J144" s="131">
        <f>BK144</f>
        <v>0</v>
      </c>
      <c r="L144" s="121"/>
      <c r="M144" s="125"/>
      <c r="P144" s="126">
        <f>SUM(P145:P154)</f>
        <v>0</v>
      </c>
      <c r="R144" s="126">
        <f>SUM(R145:R154)</f>
        <v>7.3048768000000006</v>
      </c>
      <c r="T144" s="127">
        <f>SUM(T145:T154)</f>
        <v>0</v>
      </c>
      <c r="AR144" s="122" t="s">
        <v>403</v>
      </c>
      <c r="AT144" s="128" t="s">
        <v>394</v>
      </c>
      <c r="AU144" s="128" t="s">
        <v>403</v>
      </c>
      <c r="AY144" s="122" t="s">
        <v>450</v>
      </c>
      <c r="BK144" s="129">
        <f>SUM(BK145:BK154)</f>
        <v>0</v>
      </c>
    </row>
    <row r="145" spans="2:65" s="1" customFormat="1" ht="33" customHeight="1">
      <c r="B145" s="132"/>
      <c r="C145" s="133" t="s">
        <v>497</v>
      </c>
      <c r="D145" s="133" t="s">
        <v>452</v>
      </c>
      <c r="E145" s="134" t="s">
        <v>611</v>
      </c>
      <c r="F145" s="135" t="s">
        <v>612</v>
      </c>
      <c r="G145" s="136" t="s">
        <v>77</v>
      </c>
      <c r="H145" s="137">
        <v>149.69</v>
      </c>
      <c r="I145" s="138"/>
      <c r="J145" s="139">
        <f>ROUND(I145*H145,2)</f>
        <v>0</v>
      </c>
      <c r="K145" s="140"/>
      <c r="L145" s="30"/>
      <c r="M145" s="141" t="s">
        <v>323</v>
      </c>
      <c r="N145" s="142" t="s">
        <v>360</v>
      </c>
      <c r="P145" s="143">
        <f>O145*H145</f>
        <v>0</v>
      </c>
      <c r="Q145" s="143">
        <v>0</v>
      </c>
      <c r="R145" s="143">
        <f>Q145*H145</f>
        <v>0</v>
      </c>
      <c r="S145" s="143">
        <v>0</v>
      </c>
      <c r="T145" s="144">
        <f>S145*H145</f>
        <v>0</v>
      </c>
      <c r="AR145" s="145" t="s">
        <v>456</v>
      </c>
      <c r="AT145" s="145" t="s">
        <v>452</v>
      </c>
      <c r="AU145" s="145" t="s">
        <v>405</v>
      </c>
      <c r="AY145" s="15" t="s">
        <v>450</v>
      </c>
      <c r="BE145" s="146">
        <f>IF(N145="základní",J145,0)</f>
        <v>0</v>
      </c>
      <c r="BF145" s="146">
        <f>IF(N145="snížená",J145,0)</f>
        <v>0</v>
      </c>
      <c r="BG145" s="146">
        <f>IF(N145="zákl. přenesená",J145,0)</f>
        <v>0</v>
      </c>
      <c r="BH145" s="146">
        <f>IF(N145="sníž. přenesená",J145,0)</f>
        <v>0</v>
      </c>
      <c r="BI145" s="146">
        <f>IF(N145="nulová",J145,0)</f>
        <v>0</v>
      </c>
      <c r="BJ145" s="15" t="s">
        <v>403</v>
      </c>
      <c r="BK145" s="146">
        <f>ROUND(I145*H145,2)</f>
        <v>0</v>
      </c>
      <c r="BL145" s="15" t="s">
        <v>456</v>
      </c>
      <c r="BM145" s="145" t="s">
        <v>613</v>
      </c>
    </row>
    <row r="146" spans="2:65" s="1" customFormat="1" ht="21.75" customHeight="1">
      <c r="B146" s="132"/>
      <c r="C146" s="162" t="s">
        <v>502</v>
      </c>
      <c r="D146" s="162" t="s">
        <v>485</v>
      </c>
      <c r="E146" s="163" t="s">
        <v>614</v>
      </c>
      <c r="F146" s="164" t="s">
        <v>615</v>
      </c>
      <c r="G146" s="165" t="s">
        <v>77</v>
      </c>
      <c r="H146" s="166">
        <v>151.18700000000001</v>
      </c>
      <c r="I146" s="167"/>
      <c r="J146" s="168">
        <f>ROUND(I146*H146,2)</f>
        <v>0</v>
      </c>
      <c r="K146" s="169"/>
      <c r="L146" s="170"/>
      <c r="M146" s="171" t="s">
        <v>323</v>
      </c>
      <c r="N146" s="172" t="s">
        <v>360</v>
      </c>
      <c r="P146" s="143">
        <f>O146*H146</f>
        <v>0</v>
      </c>
      <c r="Q146" s="143">
        <v>4.8000000000000001E-2</v>
      </c>
      <c r="R146" s="143">
        <f>Q146*H146</f>
        <v>7.2569760000000008</v>
      </c>
      <c r="S146" s="143">
        <v>0</v>
      </c>
      <c r="T146" s="144">
        <f>S146*H146</f>
        <v>0</v>
      </c>
      <c r="AR146" s="145" t="s">
        <v>489</v>
      </c>
      <c r="AT146" s="145" t="s">
        <v>485</v>
      </c>
      <c r="AU146" s="145" t="s">
        <v>405</v>
      </c>
      <c r="AY146" s="15" t="s">
        <v>450</v>
      </c>
      <c r="BE146" s="146">
        <f>IF(N146="základní",J146,0)</f>
        <v>0</v>
      </c>
      <c r="BF146" s="146">
        <f>IF(N146="snížená",J146,0)</f>
        <v>0</v>
      </c>
      <c r="BG146" s="146">
        <f>IF(N146="zákl. přenesená",J146,0)</f>
        <v>0</v>
      </c>
      <c r="BH146" s="146">
        <f>IF(N146="sníž. přenesená",J146,0)</f>
        <v>0</v>
      </c>
      <c r="BI146" s="146">
        <f>IF(N146="nulová",J146,0)</f>
        <v>0</v>
      </c>
      <c r="BJ146" s="15" t="s">
        <v>403</v>
      </c>
      <c r="BK146" s="146">
        <f>ROUND(I146*H146,2)</f>
        <v>0</v>
      </c>
      <c r="BL146" s="15" t="s">
        <v>456</v>
      </c>
      <c r="BM146" s="145" t="s">
        <v>616</v>
      </c>
    </row>
    <row r="147" spans="2:65" s="12" customFormat="1">
      <c r="B147" s="147"/>
      <c r="D147" s="148" t="s">
        <v>458</v>
      </c>
      <c r="F147" s="150" t="s">
        <v>617</v>
      </c>
      <c r="H147" s="151">
        <v>151.18700000000001</v>
      </c>
      <c r="I147" s="152"/>
      <c r="L147" s="147"/>
      <c r="M147" s="153"/>
      <c r="T147" s="154"/>
      <c r="AT147" s="149" t="s">
        <v>458</v>
      </c>
      <c r="AU147" s="149" t="s">
        <v>405</v>
      </c>
      <c r="AV147" s="12" t="s">
        <v>405</v>
      </c>
      <c r="AW147" s="12" t="s">
        <v>325</v>
      </c>
      <c r="AX147" s="12" t="s">
        <v>403</v>
      </c>
      <c r="AY147" s="149" t="s">
        <v>450</v>
      </c>
    </row>
    <row r="148" spans="2:65" s="1" customFormat="1" ht="24.2" customHeight="1">
      <c r="B148" s="132"/>
      <c r="C148" s="133" t="s">
        <v>506</v>
      </c>
      <c r="D148" s="133" t="s">
        <v>452</v>
      </c>
      <c r="E148" s="134" t="s">
        <v>515</v>
      </c>
      <c r="F148" s="135" t="s">
        <v>516</v>
      </c>
      <c r="G148" s="136" t="s">
        <v>77</v>
      </c>
      <c r="H148" s="137">
        <v>149.69</v>
      </c>
      <c r="I148" s="138"/>
      <c r="J148" s="139">
        <f>ROUND(I148*H148,2)</f>
        <v>0</v>
      </c>
      <c r="K148" s="140"/>
      <c r="L148" s="30"/>
      <c r="M148" s="141" t="s">
        <v>323</v>
      </c>
      <c r="N148" s="142" t="s">
        <v>360</v>
      </c>
      <c r="P148" s="143">
        <f>O148*H148</f>
        <v>0</v>
      </c>
      <c r="Q148" s="143">
        <v>0</v>
      </c>
      <c r="R148" s="143">
        <f>Q148*H148</f>
        <v>0</v>
      </c>
      <c r="S148" s="143">
        <v>0</v>
      </c>
      <c r="T148" s="144">
        <f>S148*H148</f>
        <v>0</v>
      </c>
      <c r="AR148" s="145" t="s">
        <v>456</v>
      </c>
      <c r="AT148" s="145" t="s">
        <v>452</v>
      </c>
      <c r="AU148" s="145" t="s">
        <v>405</v>
      </c>
      <c r="AY148" s="15" t="s">
        <v>450</v>
      </c>
      <c r="BE148" s="146">
        <f>IF(N148="základní",J148,0)</f>
        <v>0</v>
      </c>
      <c r="BF148" s="146">
        <f>IF(N148="snížená",J148,0)</f>
        <v>0</v>
      </c>
      <c r="BG148" s="146">
        <f>IF(N148="zákl. přenesená",J148,0)</f>
        <v>0</v>
      </c>
      <c r="BH148" s="146">
        <f>IF(N148="sníž. přenesená",J148,0)</f>
        <v>0</v>
      </c>
      <c r="BI148" s="146">
        <f>IF(N148="nulová",J148,0)</f>
        <v>0</v>
      </c>
      <c r="BJ148" s="15" t="s">
        <v>403</v>
      </c>
      <c r="BK148" s="146">
        <f>ROUND(I148*H148,2)</f>
        <v>0</v>
      </c>
      <c r="BL148" s="15" t="s">
        <v>456</v>
      </c>
      <c r="BM148" s="145" t="s">
        <v>618</v>
      </c>
    </row>
    <row r="149" spans="2:65" s="1" customFormat="1" ht="24.2" customHeight="1">
      <c r="B149" s="132"/>
      <c r="C149" s="162" t="s">
        <v>330</v>
      </c>
      <c r="D149" s="162" t="s">
        <v>485</v>
      </c>
      <c r="E149" s="163" t="s">
        <v>519</v>
      </c>
      <c r="F149" s="164" t="s">
        <v>520</v>
      </c>
      <c r="G149" s="165" t="s">
        <v>77</v>
      </c>
      <c r="H149" s="166">
        <v>151.18700000000001</v>
      </c>
      <c r="I149" s="167"/>
      <c r="J149" s="168">
        <f>ROUND(I149*H149,2)</f>
        <v>0</v>
      </c>
      <c r="K149" s="169"/>
      <c r="L149" s="170"/>
      <c r="M149" s="171" t="s">
        <v>323</v>
      </c>
      <c r="N149" s="172" t="s">
        <v>360</v>
      </c>
      <c r="P149" s="143">
        <f>O149*H149</f>
        <v>0</v>
      </c>
      <c r="Q149" s="143">
        <v>0</v>
      </c>
      <c r="R149" s="143">
        <f>Q149*H149</f>
        <v>0</v>
      </c>
      <c r="S149" s="143">
        <v>0</v>
      </c>
      <c r="T149" s="144">
        <f>S149*H149</f>
        <v>0</v>
      </c>
      <c r="AR149" s="145" t="s">
        <v>489</v>
      </c>
      <c r="AT149" s="145" t="s">
        <v>485</v>
      </c>
      <c r="AU149" s="145" t="s">
        <v>405</v>
      </c>
      <c r="AY149" s="15" t="s">
        <v>450</v>
      </c>
      <c r="BE149" s="146">
        <f>IF(N149="základní",J149,0)</f>
        <v>0</v>
      </c>
      <c r="BF149" s="146">
        <f>IF(N149="snížená",J149,0)</f>
        <v>0</v>
      </c>
      <c r="BG149" s="146">
        <f>IF(N149="zákl. přenesená",J149,0)</f>
        <v>0</v>
      </c>
      <c r="BH149" s="146">
        <f>IF(N149="sníž. přenesená",J149,0)</f>
        <v>0</v>
      </c>
      <c r="BI149" s="146">
        <f>IF(N149="nulová",J149,0)</f>
        <v>0</v>
      </c>
      <c r="BJ149" s="15" t="s">
        <v>403</v>
      </c>
      <c r="BK149" s="146">
        <f>ROUND(I149*H149,2)</f>
        <v>0</v>
      </c>
      <c r="BL149" s="15" t="s">
        <v>456</v>
      </c>
      <c r="BM149" s="145" t="s">
        <v>619</v>
      </c>
    </row>
    <row r="150" spans="2:65" s="12" customFormat="1">
      <c r="B150" s="147"/>
      <c r="D150" s="148" t="s">
        <v>458</v>
      </c>
      <c r="F150" s="150" t="s">
        <v>617</v>
      </c>
      <c r="H150" s="151">
        <v>151.18700000000001</v>
      </c>
      <c r="I150" s="152"/>
      <c r="L150" s="147"/>
      <c r="M150" s="153"/>
      <c r="T150" s="154"/>
      <c r="AT150" s="149" t="s">
        <v>458</v>
      </c>
      <c r="AU150" s="149" t="s">
        <v>405</v>
      </c>
      <c r="AV150" s="12" t="s">
        <v>405</v>
      </c>
      <c r="AW150" s="12" t="s">
        <v>325</v>
      </c>
      <c r="AX150" s="12" t="s">
        <v>403</v>
      </c>
      <c r="AY150" s="149" t="s">
        <v>450</v>
      </c>
    </row>
    <row r="151" spans="2:65" s="1" customFormat="1" ht="16.5" customHeight="1">
      <c r="B151" s="132"/>
      <c r="C151" s="133" t="s">
        <v>514</v>
      </c>
      <c r="D151" s="133" t="s">
        <v>452</v>
      </c>
      <c r="E151" s="134" t="s">
        <v>523</v>
      </c>
      <c r="F151" s="135" t="s">
        <v>524</v>
      </c>
      <c r="G151" s="136" t="s">
        <v>77</v>
      </c>
      <c r="H151" s="137">
        <v>149.69</v>
      </c>
      <c r="I151" s="138"/>
      <c r="J151" s="139">
        <f>ROUND(I151*H151,2)</f>
        <v>0</v>
      </c>
      <c r="K151" s="140"/>
      <c r="L151" s="30"/>
      <c r="M151" s="141" t="s">
        <v>323</v>
      </c>
      <c r="N151" s="142" t="s">
        <v>360</v>
      </c>
      <c r="P151" s="143">
        <f>O151*H151</f>
        <v>0</v>
      </c>
      <c r="Q151" s="143">
        <v>2.0000000000000001E-4</v>
      </c>
      <c r="R151" s="143">
        <f>Q151*H151</f>
        <v>2.9937999999999999E-2</v>
      </c>
      <c r="S151" s="143">
        <v>0</v>
      </c>
      <c r="T151" s="144">
        <f>S151*H151</f>
        <v>0</v>
      </c>
      <c r="AR151" s="145" t="s">
        <v>456</v>
      </c>
      <c r="AT151" s="145" t="s">
        <v>452</v>
      </c>
      <c r="AU151" s="145" t="s">
        <v>405</v>
      </c>
      <c r="AY151" s="15" t="s">
        <v>450</v>
      </c>
      <c r="BE151" s="146">
        <f>IF(N151="základní",J151,0)</f>
        <v>0</v>
      </c>
      <c r="BF151" s="146">
        <f>IF(N151="snížená",J151,0)</f>
        <v>0</v>
      </c>
      <c r="BG151" s="146">
        <f>IF(N151="zákl. přenesená",J151,0)</f>
        <v>0</v>
      </c>
      <c r="BH151" s="146">
        <f>IF(N151="sníž. přenesená",J151,0)</f>
        <v>0</v>
      </c>
      <c r="BI151" s="146">
        <f>IF(N151="nulová",J151,0)</f>
        <v>0</v>
      </c>
      <c r="BJ151" s="15" t="s">
        <v>403</v>
      </c>
      <c r="BK151" s="146">
        <f>ROUND(I151*H151,2)</f>
        <v>0</v>
      </c>
      <c r="BL151" s="15" t="s">
        <v>456</v>
      </c>
      <c r="BM151" s="145" t="s">
        <v>620</v>
      </c>
    </row>
    <row r="152" spans="2:65" s="1" customFormat="1" ht="16.5" customHeight="1">
      <c r="B152" s="132"/>
      <c r="C152" s="162" t="s">
        <v>518</v>
      </c>
      <c r="D152" s="162" t="s">
        <v>485</v>
      </c>
      <c r="E152" s="163" t="s">
        <v>527</v>
      </c>
      <c r="F152" s="164" t="s">
        <v>528</v>
      </c>
      <c r="G152" s="165" t="s">
        <v>77</v>
      </c>
      <c r="H152" s="166">
        <v>149.69</v>
      </c>
      <c r="I152" s="167"/>
      <c r="J152" s="168">
        <f>ROUND(I152*H152,2)</f>
        <v>0</v>
      </c>
      <c r="K152" s="169"/>
      <c r="L152" s="170"/>
      <c r="M152" s="171" t="s">
        <v>323</v>
      </c>
      <c r="N152" s="172" t="s">
        <v>360</v>
      </c>
      <c r="P152" s="143">
        <f>O152*H152</f>
        <v>0</v>
      </c>
      <c r="Q152" s="143">
        <v>5.0000000000000002E-5</v>
      </c>
      <c r="R152" s="143">
        <f>Q152*H152</f>
        <v>7.4844999999999998E-3</v>
      </c>
      <c r="S152" s="143">
        <v>0</v>
      </c>
      <c r="T152" s="144">
        <f>S152*H152</f>
        <v>0</v>
      </c>
      <c r="AR152" s="145" t="s">
        <v>489</v>
      </c>
      <c r="AT152" s="145" t="s">
        <v>485</v>
      </c>
      <c r="AU152" s="145" t="s">
        <v>405</v>
      </c>
      <c r="AY152" s="15" t="s">
        <v>450</v>
      </c>
      <c r="BE152" s="146">
        <f>IF(N152="základní",J152,0)</f>
        <v>0</v>
      </c>
      <c r="BF152" s="146">
        <f>IF(N152="snížená",J152,0)</f>
        <v>0</v>
      </c>
      <c r="BG152" s="146">
        <f>IF(N152="zákl. přenesená",J152,0)</f>
        <v>0</v>
      </c>
      <c r="BH152" s="146">
        <f>IF(N152="sníž. přenesená",J152,0)</f>
        <v>0</v>
      </c>
      <c r="BI152" s="146">
        <f>IF(N152="nulová",J152,0)</f>
        <v>0</v>
      </c>
      <c r="BJ152" s="15" t="s">
        <v>403</v>
      </c>
      <c r="BK152" s="146">
        <f>ROUND(I152*H152,2)</f>
        <v>0</v>
      </c>
      <c r="BL152" s="15" t="s">
        <v>456</v>
      </c>
      <c r="BM152" s="145" t="s">
        <v>621</v>
      </c>
    </row>
    <row r="153" spans="2:65" s="1" customFormat="1" ht="21.75" customHeight="1">
      <c r="B153" s="132"/>
      <c r="C153" s="133" t="s">
        <v>522</v>
      </c>
      <c r="D153" s="133" t="s">
        <v>452</v>
      </c>
      <c r="E153" s="134" t="s">
        <v>531</v>
      </c>
      <c r="F153" s="135" t="s">
        <v>532</v>
      </c>
      <c r="G153" s="136" t="s">
        <v>77</v>
      </c>
      <c r="H153" s="137">
        <v>149.69</v>
      </c>
      <c r="I153" s="138"/>
      <c r="J153" s="139">
        <f>ROUND(I153*H153,2)</f>
        <v>0</v>
      </c>
      <c r="K153" s="140"/>
      <c r="L153" s="30"/>
      <c r="M153" s="141" t="s">
        <v>323</v>
      </c>
      <c r="N153" s="142" t="s">
        <v>360</v>
      </c>
      <c r="P153" s="143">
        <f>O153*H153</f>
        <v>0</v>
      </c>
      <c r="Q153" s="143">
        <v>6.0000000000000002E-5</v>
      </c>
      <c r="R153" s="143">
        <f>Q153*H153</f>
        <v>8.9814000000000005E-3</v>
      </c>
      <c r="S153" s="143">
        <v>0</v>
      </c>
      <c r="T153" s="144">
        <f>S153*H153</f>
        <v>0</v>
      </c>
      <c r="AR153" s="145" t="s">
        <v>456</v>
      </c>
      <c r="AT153" s="145" t="s">
        <v>452</v>
      </c>
      <c r="AU153" s="145" t="s">
        <v>405</v>
      </c>
      <c r="AY153" s="15" t="s">
        <v>450</v>
      </c>
      <c r="BE153" s="146">
        <f>IF(N153="základní",J153,0)</f>
        <v>0</v>
      </c>
      <c r="BF153" s="146">
        <f>IF(N153="snížená",J153,0)</f>
        <v>0</v>
      </c>
      <c r="BG153" s="146">
        <f>IF(N153="zákl. přenesená",J153,0)</f>
        <v>0</v>
      </c>
      <c r="BH153" s="146">
        <f>IF(N153="sníž. přenesená",J153,0)</f>
        <v>0</v>
      </c>
      <c r="BI153" s="146">
        <f>IF(N153="nulová",J153,0)</f>
        <v>0</v>
      </c>
      <c r="BJ153" s="15" t="s">
        <v>403</v>
      </c>
      <c r="BK153" s="146">
        <f>ROUND(I153*H153,2)</f>
        <v>0</v>
      </c>
      <c r="BL153" s="15" t="s">
        <v>456</v>
      </c>
      <c r="BM153" s="145" t="s">
        <v>622</v>
      </c>
    </row>
    <row r="154" spans="2:65" s="1" customFormat="1" ht="24.2" customHeight="1">
      <c r="B154" s="132"/>
      <c r="C154" s="162" t="s">
        <v>526</v>
      </c>
      <c r="D154" s="162" t="s">
        <v>485</v>
      </c>
      <c r="E154" s="163" t="s">
        <v>535</v>
      </c>
      <c r="F154" s="164" t="s">
        <v>536</v>
      </c>
      <c r="G154" s="165" t="s">
        <v>77</v>
      </c>
      <c r="H154" s="166">
        <v>149.69</v>
      </c>
      <c r="I154" s="167"/>
      <c r="J154" s="168">
        <f>ROUND(I154*H154,2)</f>
        <v>0</v>
      </c>
      <c r="K154" s="169"/>
      <c r="L154" s="170"/>
      <c r="M154" s="171" t="s">
        <v>323</v>
      </c>
      <c r="N154" s="172" t="s">
        <v>360</v>
      </c>
      <c r="P154" s="143">
        <f>O154*H154</f>
        <v>0</v>
      </c>
      <c r="Q154" s="143">
        <v>1.0000000000000001E-5</v>
      </c>
      <c r="R154" s="143">
        <f>Q154*H154</f>
        <v>1.4969E-3</v>
      </c>
      <c r="S154" s="143">
        <v>0</v>
      </c>
      <c r="T154" s="144">
        <f>S154*H154</f>
        <v>0</v>
      </c>
      <c r="AR154" s="145" t="s">
        <v>489</v>
      </c>
      <c r="AT154" s="145" t="s">
        <v>485</v>
      </c>
      <c r="AU154" s="145" t="s">
        <v>405</v>
      </c>
      <c r="AY154" s="15" t="s">
        <v>450</v>
      </c>
      <c r="BE154" s="146">
        <f>IF(N154="základní",J154,0)</f>
        <v>0</v>
      </c>
      <c r="BF154" s="146">
        <f>IF(N154="snížená",J154,0)</f>
        <v>0</v>
      </c>
      <c r="BG154" s="146">
        <f>IF(N154="zákl. přenesená",J154,0)</f>
        <v>0</v>
      </c>
      <c r="BH154" s="146">
        <f>IF(N154="sníž. přenesená",J154,0)</f>
        <v>0</v>
      </c>
      <c r="BI154" s="146">
        <f>IF(N154="nulová",J154,0)</f>
        <v>0</v>
      </c>
      <c r="BJ154" s="15" t="s">
        <v>403</v>
      </c>
      <c r="BK154" s="146">
        <f>ROUND(I154*H154,2)</f>
        <v>0</v>
      </c>
      <c r="BL154" s="15" t="s">
        <v>456</v>
      </c>
      <c r="BM154" s="145" t="s">
        <v>623</v>
      </c>
    </row>
    <row r="155" spans="2:65" s="11" customFormat="1" ht="22.9" customHeight="1">
      <c r="B155" s="121"/>
      <c r="D155" s="122" t="s">
        <v>394</v>
      </c>
      <c r="E155" s="130" t="s">
        <v>538</v>
      </c>
      <c r="F155" s="130" t="s">
        <v>539</v>
      </c>
      <c r="I155" s="124"/>
      <c r="J155" s="131">
        <f>BK155</f>
        <v>0</v>
      </c>
      <c r="L155" s="121"/>
      <c r="M155" s="125"/>
      <c r="P155" s="126">
        <f>SUM(P156:P160)</f>
        <v>0</v>
      </c>
      <c r="R155" s="126">
        <f>SUM(R156:R160)</f>
        <v>0</v>
      </c>
      <c r="T155" s="127">
        <f>SUM(T156:T160)</f>
        <v>0</v>
      </c>
      <c r="AR155" s="122" t="s">
        <v>403</v>
      </c>
      <c r="AT155" s="128" t="s">
        <v>394</v>
      </c>
      <c r="AU155" s="128" t="s">
        <v>403</v>
      </c>
      <c r="AY155" s="122" t="s">
        <v>450</v>
      </c>
      <c r="BK155" s="129">
        <f>SUM(BK156:BK160)</f>
        <v>0</v>
      </c>
    </row>
    <row r="156" spans="2:65" s="1" customFormat="1" ht="16.5" customHeight="1">
      <c r="B156" s="132"/>
      <c r="C156" s="133" t="s">
        <v>530</v>
      </c>
      <c r="D156" s="133" t="s">
        <v>452</v>
      </c>
      <c r="E156" s="134" t="s">
        <v>541</v>
      </c>
      <c r="F156" s="135" t="s">
        <v>542</v>
      </c>
      <c r="G156" s="136" t="s">
        <v>488</v>
      </c>
      <c r="H156" s="137">
        <v>10.329000000000001</v>
      </c>
      <c r="I156" s="138"/>
      <c r="J156" s="139">
        <f>ROUND(I156*H156,2)</f>
        <v>0</v>
      </c>
      <c r="K156" s="140"/>
      <c r="L156" s="30"/>
      <c r="M156" s="141" t="s">
        <v>323</v>
      </c>
      <c r="N156" s="142" t="s">
        <v>360</v>
      </c>
      <c r="P156" s="143">
        <f>O156*H156</f>
        <v>0</v>
      </c>
      <c r="Q156" s="143">
        <v>0</v>
      </c>
      <c r="R156" s="143">
        <f>Q156*H156</f>
        <v>0</v>
      </c>
      <c r="S156" s="143">
        <v>0</v>
      </c>
      <c r="T156" s="144">
        <f>S156*H156</f>
        <v>0</v>
      </c>
      <c r="AR156" s="145" t="s">
        <v>456</v>
      </c>
      <c r="AT156" s="145" t="s">
        <v>452</v>
      </c>
      <c r="AU156" s="145" t="s">
        <v>405</v>
      </c>
      <c r="AY156" s="15" t="s">
        <v>450</v>
      </c>
      <c r="BE156" s="146">
        <f>IF(N156="základní",J156,0)</f>
        <v>0</v>
      </c>
      <c r="BF156" s="146">
        <f>IF(N156="snížená",J156,0)</f>
        <v>0</v>
      </c>
      <c r="BG156" s="146">
        <f>IF(N156="zákl. přenesená",J156,0)</f>
        <v>0</v>
      </c>
      <c r="BH156" s="146">
        <f>IF(N156="sníž. přenesená",J156,0)</f>
        <v>0</v>
      </c>
      <c r="BI156" s="146">
        <f>IF(N156="nulová",J156,0)</f>
        <v>0</v>
      </c>
      <c r="BJ156" s="15" t="s">
        <v>403</v>
      </c>
      <c r="BK156" s="146">
        <f>ROUND(I156*H156,2)</f>
        <v>0</v>
      </c>
      <c r="BL156" s="15" t="s">
        <v>456</v>
      </c>
      <c r="BM156" s="145" t="s">
        <v>624</v>
      </c>
    </row>
    <row r="157" spans="2:65" s="1" customFormat="1" ht="24.2" customHeight="1">
      <c r="B157" s="132"/>
      <c r="C157" s="133" t="s">
        <v>534</v>
      </c>
      <c r="D157" s="133" t="s">
        <v>452</v>
      </c>
      <c r="E157" s="134" t="s">
        <v>545</v>
      </c>
      <c r="F157" s="135" t="s">
        <v>546</v>
      </c>
      <c r="G157" s="136" t="s">
        <v>488</v>
      </c>
      <c r="H157" s="137">
        <v>10.329000000000001</v>
      </c>
      <c r="I157" s="138"/>
      <c r="J157" s="139">
        <f>ROUND(I157*H157,2)</f>
        <v>0</v>
      </c>
      <c r="K157" s="140"/>
      <c r="L157" s="30"/>
      <c r="M157" s="141" t="s">
        <v>323</v>
      </c>
      <c r="N157" s="142" t="s">
        <v>360</v>
      </c>
      <c r="P157" s="143">
        <f>O157*H157</f>
        <v>0</v>
      </c>
      <c r="Q157" s="143">
        <v>0</v>
      </c>
      <c r="R157" s="143">
        <f>Q157*H157</f>
        <v>0</v>
      </c>
      <c r="S157" s="143">
        <v>0</v>
      </c>
      <c r="T157" s="144">
        <f>S157*H157</f>
        <v>0</v>
      </c>
      <c r="AR157" s="145" t="s">
        <v>456</v>
      </c>
      <c r="AT157" s="145" t="s">
        <v>452</v>
      </c>
      <c r="AU157" s="145" t="s">
        <v>405</v>
      </c>
      <c r="AY157" s="15" t="s">
        <v>450</v>
      </c>
      <c r="BE157" s="146">
        <f>IF(N157="základní",J157,0)</f>
        <v>0</v>
      </c>
      <c r="BF157" s="146">
        <f>IF(N157="snížená",J157,0)</f>
        <v>0</v>
      </c>
      <c r="BG157" s="146">
        <f>IF(N157="zákl. přenesená",J157,0)</f>
        <v>0</v>
      </c>
      <c r="BH157" s="146">
        <f>IF(N157="sníž. přenesená",J157,0)</f>
        <v>0</v>
      </c>
      <c r="BI157" s="146">
        <f>IF(N157="nulová",J157,0)</f>
        <v>0</v>
      </c>
      <c r="BJ157" s="15" t="s">
        <v>403</v>
      </c>
      <c r="BK157" s="146">
        <f>ROUND(I157*H157,2)</f>
        <v>0</v>
      </c>
      <c r="BL157" s="15" t="s">
        <v>456</v>
      </c>
      <c r="BM157" s="145" t="s">
        <v>625</v>
      </c>
    </row>
    <row r="158" spans="2:65" s="1" customFormat="1" ht="24.2" customHeight="1">
      <c r="B158" s="132"/>
      <c r="C158" s="133" t="s">
        <v>540</v>
      </c>
      <c r="D158" s="133" t="s">
        <v>452</v>
      </c>
      <c r="E158" s="134" t="s">
        <v>548</v>
      </c>
      <c r="F158" s="135" t="s">
        <v>549</v>
      </c>
      <c r="G158" s="136" t="s">
        <v>488</v>
      </c>
      <c r="H158" s="137">
        <v>196.251</v>
      </c>
      <c r="I158" s="138"/>
      <c r="J158" s="139">
        <f>ROUND(I158*H158,2)</f>
        <v>0</v>
      </c>
      <c r="K158" s="140"/>
      <c r="L158" s="30"/>
      <c r="M158" s="141" t="s">
        <v>323</v>
      </c>
      <c r="N158" s="142" t="s">
        <v>360</v>
      </c>
      <c r="P158" s="143">
        <f>O158*H158</f>
        <v>0</v>
      </c>
      <c r="Q158" s="143">
        <v>0</v>
      </c>
      <c r="R158" s="143">
        <f>Q158*H158</f>
        <v>0</v>
      </c>
      <c r="S158" s="143">
        <v>0</v>
      </c>
      <c r="T158" s="144">
        <f>S158*H158</f>
        <v>0</v>
      </c>
      <c r="AR158" s="145" t="s">
        <v>456</v>
      </c>
      <c r="AT158" s="145" t="s">
        <v>452</v>
      </c>
      <c r="AU158" s="145" t="s">
        <v>405</v>
      </c>
      <c r="AY158" s="15" t="s">
        <v>450</v>
      </c>
      <c r="BE158" s="146">
        <f>IF(N158="základní",J158,0)</f>
        <v>0</v>
      </c>
      <c r="BF158" s="146">
        <f>IF(N158="snížená",J158,0)</f>
        <v>0</v>
      </c>
      <c r="BG158" s="146">
        <f>IF(N158="zákl. přenesená",J158,0)</f>
        <v>0</v>
      </c>
      <c r="BH158" s="146">
        <f>IF(N158="sníž. přenesená",J158,0)</f>
        <v>0</v>
      </c>
      <c r="BI158" s="146">
        <f>IF(N158="nulová",J158,0)</f>
        <v>0</v>
      </c>
      <c r="BJ158" s="15" t="s">
        <v>403</v>
      </c>
      <c r="BK158" s="146">
        <f>ROUND(I158*H158,2)</f>
        <v>0</v>
      </c>
      <c r="BL158" s="15" t="s">
        <v>456</v>
      </c>
      <c r="BM158" s="145" t="s">
        <v>626</v>
      </c>
    </row>
    <row r="159" spans="2:65" s="12" customFormat="1">
      <c r="B159" s="147"/>
      <c r="D159" s="148" t="s">
        <v>458</v>
      </c>
      <c r="F159" s="150" t="s">
        <v>627</v>
      </c>
      <c r="H159" s="151">
        <v>196.251</v>
      </c>
      <c r="I159" s="152"/>
      <c r="L159" s="147"/>
      <c r="M159" s="153"/>
      <c r="T159" s="154"/>
      <c r="AT159" s="149" t="s">
        <v>458</v>
      </c>
      <c r="AU159" s="149" t="s">
        <v>405</v>
      </c>
      <c r="AV159" s="12" t="s">
        <v>405</v>
      </c>
      <c r="AW159" s="12" t="s">
        <v>325</v>
      </c>
      <c r="AX159" s="12" t="s">
        <v>403</v>
      </c>
      <c r="AY159" s="149" t="s">
        <v>450</v>
      </c>
    </row>
    <row r="160" spans="2:65" s="1" customFormat="1" ht="33" customHeight="1">
      <c r="B160" s="132"/>
      <c r="C160" s="133" t="s">
        <v>544</v>
      </c>
      <c r="D160" s="133" t="s">
        <v>452</v>
      </c>
      <c r="E160" s="134" t="s">
        <v>553</v>
      </c>
      <c r="F160" s="135" t="s">
        <v>554</v>
      </c>
      <c r="G160" s="136" t="s">
        <v>488</v>
      </c>
      <c r="H160" s="137">
        <v>10.329000000000001</v>
      </c>
      <c r="I160" s="138"/>
      <c r="J160" s="139">
        <f>ROUND(I160*H160,2)</f>
        <v>0</v>
      </c>
      <c r="K160" s="140"/>
      <c r="L160" s="30"/>
      <c r="M160" s="141" t="s">
        <v>323</v>
      </c>
      <c r="N160" s="142" t="s">
        <v>360</v>
      </c>
      <c r="P160" s="143">
        <f>O160*H160</f>
        <v>0</v>
      </c>
      <c r="Q160" s="143">
        <v>0</v>
      </c>
      <c r="R160" s="143">
        <f>Q160*H160</f>
        <v>0</v>
      </c>
      <c r="S160" s="143">
        <v>0</v>
      </c>
      <c r="T160" s="144">
        <f>S160*H160</f>
        <v>0</v>
      </c>
      <c r="AR160" s="145" t="s">
        <v>456</v>
      </c>
      <c r="AT160" s="145" t="s">
        <v>452</v>
      </c>
      <c r="AU160" s="145" t="s">
        <v>405</v>
      </c>
      <c r="AY160" s="15" t="s">
        <v>450</v>
      </c>
      <c r="BE160" s="146">
        <f>IF(N160="základní",J160,0)</f>
        <v>0</v>
      </c>
      <c r="BF160" s="146">
        <f>IF(N160="snížená",J160,0)</f>
        <v>0</v>
      </c>
      <c r="BG160" s="146">
        <f>IF(N160="zákl. přenesená",J160,0)</f>
        <v>0</v>
      </c>
      <c r="BH160" s="146">
        <f>IF(N160="sníž. přenesená",J160,0)</f>
        <v>0</v>
      </c>
      <c r="BI160" s="146">
        <f>IF(N160="nulová",J160,0)</f>
        <v>0</v>
      </c>
      <c r="BJ160" s="15" t="s">
        <v>403</v>
      </c>
      <c r="BK160" s="146">
        <f>ROUND(I160*H160,2)</f>
        <v>0</v>
      </c>
      <c r="BL160" s="15" t="s">
        <v>456</v>
      </c>
      <c r="BM160" s="145" t="s">
        <v>628</v>
      </c>
    </row>
    <row r="161" spans="2:65" s="11" customFormat="1" ht="22.9" customHeight="1">
      <c r="B161" s="121"/>
      <c r="D161" s="122" t="s">
        <v>394</v>
      </c>
      <c r="E161" s="130" t="s">
        <v>556</v>
      </c>
      <c r="F161" s="130" t="s">
        <v>557</v>
      </c>
      <c r="I161" s="124"/>
      <c r="J161" s="131">
        <f>BK161</f>
        <v>0</v>
      </c>
      <c r="L161" s="121"/>
      <c r="M161" s="125"/>
      <c r="P161" s="126">
        <f>P162</f>
        <v>0</v>
      </c>
      <c r="R161" s="126">
        <f>R162</f>
        <v>0</v>
      </c>
      <c r="T161" s="127">
        <f>T162</f>
        <v>0</v>
      </c>
      <c r="AR161" s="122" t="s">
        <v>403</v>
      </c>
      <c r="AT161" s="128" t="s">
        <v>394</v>
      </c>
      <c r="AU161" s="128" t="s">
        <v>403</v>
      </c>
      <c r="AY161" s="122" t="s">
        <v>450</v>
      </c>
      <c r="BK161" s="129">
        <f>BK162</f>
        <v>0</v>
      </c>
    </row>
    <row r="162" spans="2:65" s="1" customFormat="1" ht="16.5" customHeight="1">
      <c r="B162" s="132"/>
      <c r="C162" s="133" t="s">
        <v>329</v>
      </c>
      <c r="D162" s="133" t="s">
        <v>452</v>
      </c>
      <c r="E162" s="134" t="s">
        <v>559</v>
      </c>
      <c r="F162" s="135" t="s">
        <v>560</v>
      </c>
      <c r="G162" s="136" t="s">
        <v>488</v>
      </c>
      <c r="H162" s="137">
        <v>130.619</v>
      </c>
      <c r="I162" s="138"/>
      <c r="J162" s="139">
        <f>ROUND(I162*H162,2)</f>
        <v>0</v>
      </c>
      <c r="K162" s="140"/>
      <c r="L162" s="30"/>
      <c r="M162" s="141" t="s">
        <v>323</v>
      </c>
      <c r="N162" s="142" t="s">
        <v>360</v>
      </c>
      <c r="P162" s="143">
        <f>O162*H162</f>
        <v>0</v>
      </c>
      <c r="Q162" s="143">
        <v>0</v>
      </c>
      <c r="R162" s="143">
        <f>Q162*H162</f>
        <v>0</v>
      </c>
      <c r="S162" s="143">
        <v>0</v>
      </c>
      <c r="T162" s="144">
        <f>S162*H162</f>
        <v>0</v>
      </c>
      <c r="AR162" s="145" t="s">
        <v>456</v>
      </c>
      <c r="AT162" s="145" t="s">
        <v>452</v>
      </c>
      <c r="AU162" s="145" t="s">
        <v>405</v>
      </c>
      <c r="AY162" s="15" t="s">
        <v>450</v>
      </c>
      <c r="BE162" s="146">
        <f>IF(N162="základní",J162,0)</f>
        <v>0</v>
      </c>
      <c r="BF162" s="146">
        <f>IF(N162="snížená",J162,0)</f>
        <v>0</v>
      </c>
      <c r="BG162" s="146">
        <f>IF(N162="zákl. přenesená",J162,0)</f>
        <v>0</v>
      </c>
      <c r="BH162" s="146">
        <f>IF(N162="sníž. přenesená",J162,0)</f>
        <v>0</v>
      </c>
      <c r="BI162" s="146">
        <f>IF(N162="nulová",J162,0)</f>
        <v>0</v>
      </c>
      <c r="BJ162" s="15" t="s">
        <v>403</v>
      </c>
      <c r="BK162" s="146">
        <f>ROUND(I162*H162,2)</f>
        <v>0</v>
      </c>
      <c r="BL162" s="15" t="s">
        <v>456</v>
      </c>
      <c r="BM162" s="145" t="s">
        <v>629</v>
      </c>
    </row>
    <row r="163" spans="2:65" s="1" customFormat="1" ht="49.9" customHeight="1">
      <c r="B163" s="30"/>
      <c r="E163" s="123" t="s">
        <v>562</v>
      </c>
      <c r="F163" s="123" t="s">
        <v>563</v>
      </c>
      <c r="J163" s="111">
        <f t="shared" ref="J163:J173" si="0">BK163</f>
        <v>0</v>
      </c>
      <c r="L163" s="30"/>
      <c r="M163" s="173"/>
      <c r="T163" s="53"/>
      <c r="AT163" s="15" t="s">
        <v>394</v>
      </c>
      <c r="AU163" s="15" t="s">
        <v>395</v>
      </c>
      <c r="AY163" s="15" t="s">
        <v>564</v>
      </c>
      <c r="BK163" s="146">
        <f>SUM(BK164:BK173)</f>
        <v>0</v>
      </c>
    </row>
    <row r="164" spans="2:65" s="1" customFormat="1" ht="16.350000000000001" customHeight="1">
      <c r="B164" s="30"/>
      <c r="C164" s="174" t="s">
        <v>323</v>
      </c>
      <c r="D164" s="174" t="s">
        <v>452</v>
      </c>
      <c r="E164" s="175" t="s">
        <v>323</v>
      </c>
      <c r="F164" s="176" t="s">
        <v>323</v>
      </c>
      <c r="G164" s="177" t="s">
        <v>323</v>
      </c>
      <c r="H164" s="178"/>
      <c r="I164" s="179"/>
      <c r="J164" s="180">
        <f t="shared" si="0"/>
        <v>0</v>
      </c>
      <c r="K164" s="181"/>
      <c r="L164" s="30"/>
      <c r="M164" s="182" t="s">
        <v>323</v>
      </c>
      <c r="N164" s="183" t="s">
        <v>360</v>
      </c>
      <c r="T164" s="53"/>
      <c r="AT164" s="15" t="s">
        <v>564</v>
      </c>
      <c r="AU164" s="15" t="s">
        <v>403</v>
      </c>
      <c r="AY164" s="15" t="s">
        <v>564</v>
      </c>
      <c r="BE164" s="146">
        <f t="shared" ref="BE164:BE173" si="1">IF(N164="základní",J164,0)</f>
        <v>0</v>
      </c>
      <c r="BF164" s="146">
        <f t="shared" ref="BF164:BF173" si="2">IF(N164="snížená",J164,0)</f>
        <v>0</v>
      </c>
      <c r="BG164" s="146">
        <f t="shared" ref="BG164:BG173" si="3">IF(N164="zákl. přenesená",J164,0)</f>
        <v>0</v>
      </c>
      <c r="BH164" s="146">
        <f t="shared" ref="BH164:BH173" si="4">IF(N164="sníž. přenesená",J164,0)</f>
        <v>0</v>
      </c>
      <c r="BI164" s="146">
        <f t="shared" ref="BI164:BI173" si="5">IF(N164="nulová",J164,0)</f>
        <v>0</v>
      </c>
      <c r="BJ164" s="15" t="s">
        <v>403</v>
      </c>
      <c r="BK164" s="146">
        <f t="shared" ref="BK164:BK173" si="6">I164*H164</f>
        <v>0</v>
      </c>
    </row>
    <row r="165" spans="2:65" s="1" customFormat="1" ht="16.350000000000001" customHeight="1">
      <c r="B165" s="30"/>
      <c r="C165" s="174" t="s">
        <v>323</v>
      </c>
      <c r="D165" s="174" t="s">
        <v>452</v>
      </c>
      <c r="E165" s="175" t="s">
        <v>323</v>
      </c>
      <c r="F165" s="176" t="s">
        <v>323</v>
      </c>
      <c r="G165" s="177" t="s">
        <v>323</v>
      </c>
      <c r="H165" s="178"/>
      <c r="I165" s="179"/>
      <c r="J165" s="180">
        <f t="shared" si="0"/>
        <v>0</v>
      </c>
      <c r="K165" s="181"/>
      <c r="L165" s="30"/>
      <c r="M165" s="182" t="s">
        <v>323</v>
      </c>
      <c r="N165" s="183" t="s">
        <v>360</v>
      </c>
      <c r="T165" s="53"/>
      <c r="AT165" s="15" t="s">
        <v>564</v>
      </c>
      <c r="AU165" s="15" t="s">
        <v>403</v>
      </c>
      <c r="AY165" s="15" t="s">
        <v>564</v>
      </c>
      <c r="BE165" s="146">
        <f t="shared" si="1"/>
        <v>0</v>
      </c>
      <c r="BF165" s="146">
        <f t="shared" si="2"/>
        <v>0</v>
      </c>
      <c r="BG165" s="146">
        <f t="shared" si="3"/>
        <v>0</v>
      </c>
      <c r="BH165" s="146">
        <f t="shared" si="4"/>
        <v>0</v>
      </c>
      <c r="BI165" s="146">
        <f t="shared" si="5"/>
        <v>0</v>
      </c>
      <c r="BJ165" s="15" t="s">
        <v>403</v>
      </c>
      <c r="BK165" s="146">
        <f t="shared" si="6"/>
        <v>0</v>
      </c>
    </row>
    <row r="166" spans="2:65" s="1" customFormat="1" ht="16.350000000000001" customHeight="1">
      <c r="B166" s="30"/>
      <c r="C166" s="174" t="s">
        <v>323</v>
      </c>
      <c r="D166" s="174" t="s">
        <v>452</v>
      </c>
      <c r="E166" s="175" t="s">
        <v>323</v>
      </c>
      <c r="F166" s="176" t="s">
        <v>323</v>
      </c>
      <c r="G166" s="177" t="s">
        <v>323</v>
      </c>
      <c r="H166" s="178"/>
      <c r="I166" s="179"/>
      <c r="J166" s="180">
        <f t="shared" si="0"/>
        <v>0</v>
      </c>
      <c r="K166" s="181"/>
      <c r="L166" s="30"/>
      <c r="M166" s="182" t="s">
        <v>323</v>
      </c>
      <c r="N166" s="183" t="s">
        <v>360</v>
      </c>
      <c r="T166" s="53"/>
      <c r="AT166" s="15" t="s">
        <v>564</v>
      </c>
      <c r="AU166" s="15" t="s">
        <v>403</v>
      </c>
      <c r="AY166" s="15" t="s">
        <v>564</v>
      </c>
      <c r="BE166" s="146">
        <f t="shared" si="1"/>
        <v>0</v>
      </c>
      <c r="BF166" s="146">
        <f t="shared" si="2"/>
        <v>0</v>
      </c>
      <c r="BG166" s="146">
        <f t="shared" si="3"/>
        <v>0</v>
      </c>
      <c r="BH166" s="146">
        <f t="shared" si="4"/>
        <v>0</v>
      </c>
      <c r="BI166" s="146">
        <f t="shared" si="5"/>
        <v>0</v>
      </c>
      <c r="BJ166" s="15" t="s">
        <v>403</v>
      </c>
      <c r="BK166" s="146">
        <f t="shared" si="6"/>
        <v>0</v>
      </c>
    </row>
    <row r="167" spans="2:65" s="1" customFormat="1" ht="16.350000000000001" customHeight="1">
      <c r="B167" s="30"/>
      <c r="C167" s="174" t="s">
        <v>323</v>
      </c>
      <c r="D167" s="174" t="s">
        <v>452</v>
      </c>
      <c r="E167" s="175" t="s">
        <v>323</v>
      </c>
      <c r="F167" s="176" t="s">
        <v>323</v>
      </c>
      <c r="G167" s="177" t="s">
        <v>323</v>
      </c>
      <c r="H167" s="178"/>
      <c r="I167" s="179"/>
      <c r="J167" s="180">
        <f t="shared" si="0"/>
        <v>0</v>
      </c>
      <c r="K167" s="181"/>
      <c r="L167" s="30"/>
      <c r="M167" s="182" t="s">
        <v>323</v>
      </c>
      <c r="N167" s="183" t="s">
        <v>360</v>
      </c>
      <c r="T167" s="53"/>
      <c r="AT167" s="15" t="s">
        <v>564</v>
      </c>
      <c r="AU167" s="15" t="s">
        <v>403</v>
      </c>
      <c r="AY167" s="15" t="s">
        <v>564</v>
      </c>
      <c r="BE167" s="146">
        <f t="shared" si="1"/>
        <v>0</v>
      </c>
      <c r="BF167" s="146">
        <f t="shared" si="2"/>
        <v>0</v>
      </c>
      <c r="BG167" s="146">
        <f t="shared" si="3"/>
        <v>0</v>
      </c>
      <c r="BH167" s="146">
        <f t="shared" si="4"/>
        <v>0</v>
      </c>
      <c r="BI167" s="146">
        <f t="shared" si="5"/>
        <v>0</v>
      </c>
      <c r="BJ167" s="15" t="s">
        <v>403</v>
      </c>
      <c r="BK167" s="146">
        <f t="shared" si="6"/>
        <v>0</v>
      </c>
    </row>
    <row r="168" spans="2:65" s="1" customFormat="1" ht="16.350000000000001" customHeight="1">
      <c r="B168" s="30"/>
      <c r="C168" s="174" t="s">
        <v>323</v>
      </c>
      <c r="D168" s="174" t="s">
        <v>452</v>
      </c>
      <c r="E168" s="175" t="s">
        <v>323</v>
      </c>
      <c r="F168" s="176" t="s">
        <v>323</v>
      </c>
      <c r="G168" s="177" t="s">
        <v>323</v>
      </c>
      <c r="H168" s="178"/>
      <c r="I168" s="179"/>
      <c r="J168" s="180">
        <f t="shared" si="0"/>
        <v>0</v>
      </c>
      <c r="K168" s="181"/>
      <c r="L168" s="30"/>
      <c r="M168" s="182" t="s">
        <v>323</v>
      </c>
      <c r="N168" s="183" t="s">
        <v>360</v>
      </c>
      <c r="T168" s="53"/>
      <c r="AT168" s="15" t="s">
        <v>564</v>
      </c>
      <c r="AU168" s="15" t="s">
        <v>403</v>
      </c>
      <c r="AY168" s="15" t="s">
        <v>564</v>
      </c>
      <c r="BE168" s="146">
        <f t="shared" si="1"/>
        <v>0</v>
      </c>
      <c r="BF168" s="146">
        <f t="shared" si="2"/>
        <v>0</v>
      </c>
      <c r="BG168" s="146">
        <f t="shared" si="3"/>
        <v>0</v>
      </c>
      <c r="BH168" s="146">
        <f t="shared" si="4"/>
        <v>0</v>
      </c>
      <c r="BI168" s="146">
        <f t="shared" si="5"/>
        <v>0</v>
      </c>
      <c r="BJ168" s="15" t="s">
        <v>403</v>
      </c>
      <c r="BK168" s="146">
        <f t="shared" si="6"/>
        <v>0</v>
      </c>
    </row>
    <row r="169" spans="2:65" s="1" customFormat="1" ht="16.350000000000001" customHeight="1">
      <c r="B169" s="30"/>
      <c r="C169" s="174" t="s">
        <v>323</v>
      </c>
      <c r="D169" s="174" t="s">
        <v>452</v>
      </c>
      <c r="E169" s="175" t="s">
        <v>323</v>
      </c>
      <c r="F169" s="176" t="s">
        <v>323</v>
      </c>
      <c r="G169" s="177" t="s">
        <v>323</v>
      </c>
      <c r="H169" s="178"/>
      <c r="I169" s="179"/>
      <c r="J169" s="180">
        <f t="shared" si="0"/>
        <v>0</v>
      </c>
      <c r="K169" s="181"/>
      <c r="L169" s="30"/>
      <c r="M169" s="182" t="s">
        <v>323</v>
      </c>
      <c r="N169" s="183" t="s">
        <v>360</v>
      </c>
      <c r="T169" s="53"/>
      <c r="AT169" s="15" t="s">
        <v>564</v>
      </c>
      <c r="AU169" s="15" t="s">
        <v>403</v>
      </c>
      <c r="AY169" s="15" t="s">
        <v>564</v>
      </c>
      <c r="BE169" s="146">
        <f t="shared" si="1"/>
        <v>0</v>
      </c>
      <c r="BF169" s="146">
        <f t="shared" si="2"/>
        <v>0</v>
      </c>
      <c r="BG169" s="146">
        <f t="shared" si="3"/>
        <v>0</v>
      </c>
      <c r="BH169" s="146">
        <f t="shared" si="4"/>
        <v>0</v>
      </c>
      <c r="BI169" s="146">
        <f t="shared" si="5"/>
        <v>0</v>
      </c>
      <c r="BJ169" s="15" t="s">
        <v>403</v>
      </c>
      <c r="BK169" s="146">
        <f t="shared" si="6"/>
        <v>0</v>
      </c>
    </row>
    <row r="170" spans="2:65" s="1" customFormat="1" ht="16.350000000000001" customHeight="1">
      <c r="B170" s="30"/>
      <c r="C170" s="174" t="s">
        <v>323</v>
      </c>
      <c r="D170" s="174" t="s">
        <v>452</v>
      </c>
      <c r="E170" s="175" t="s">
        <v>323</v>
      </c>
      <c r="F170" s="176" t="s">
        <v>323</v>
      </c>
      <c r="G170" s="177" t="s">
        <v>323</v>
      </c>
      <c r="H170" s="178"/>
      <c r="I170" s="179"/>
      <c r="J170" s="180">
        <f t="shared" si="0"/>
        <v>0</v>
      </c>
      <c r="K170" s="181"/>
      <c r="L170" s="30"/>
      <c r="M170" s="182" t="s">
        <v>323</v>
      </c>
      <c r="N170" s="183" t="s">
        <v>360</v>
      </c>
      <c r="T170" s="53"/>
      <c r="AT170" s="15" t="s">
        <v>564</v>
      </c>
      <c r="AU170" s="15" t="s">
        <v>403</v>
      </c>
      <c r="AY170" s="15" t="s">
        <v>564</v>
      </c>
      <c r="BE170" s="146">
        <f t="shared" si="1"/>
        <v>0</v>
      </c>
      <c r="BF170" s="146">
        <f t="shared" si="2"/>
        <v>0</v>
      </c>
      <c r="BG170" s="146">
        <f t="shared" si="3"/>
        <v>0</v>
      </c>
      <c r="BH170" s="146">
        <f t="shared" si="4"/>
        <v>0</v>
      </c>
      <c r="BI170" s="146">
        <f t="shared" si="5"/>
        <v>0</v>
      </c>
      <c r="BJ170" s="15" t="s">
        <v>403</v>
      </c>
      <c r="BK170" s="146">
        <f t="shared" si="6"/>
        <v>0</v>
      </c>
    </row>
    <row r="171" spans="2:65" s="1" customFormat="1" ht="16.350000000000001" customHeight="1">
      <c r="B171" s="30"/>
      <c r="C171" s="174" t="s">
        <v>323</v>
      </c>
      <c r="D171" s="174" t="s">
        <v>452</v>
      </c>
      <c r="E171" s="175" t="s">
        <v>323</v>
      </c>
      <c r="F171" s="176" t="s">
        <v>323</v>
      </c>
      <c r="G171" s="177" t="s">
        <v>323</v>
      </c>
      <c r="H171" s="178"/>
      <c r="I171" s="179"/>
      <c r="J171" s="180">
        <f t="shared" si="0"/>
        <v>0</v>
      </c>
      <c r="K171" s="181"/>
      <c r="L171" s="30"/>
      <c r="M171" s="182" t="s">
        <v>323</v>
      </c>
      <c r="N171" s="183" t="s">
        <v>360</v>
      </c>
      <c r="T171" s="53"/>
      <c r="AT171" s="15" t="s">
        <v>564</v>
      </c>
      <c r="AU171" s="15" t="s">
        <v>403</v>
      </c>
      <c r="AY171" s="15" t="s">
        <v>564</v>
      </c>
      <c r="BE171" s="146">
        <f t="shared" si="1"/>
        <v>0</v>
      </c>
      <c r="BF171" s="146">
        <f t="shared" si="2"/>
        <v>0</v>
      </c>
      <c r="BG171" s="146">
        <f t="shared" si="3"/>
        <v>0</v>
      </c>
      <c r="BH171" s="146">
        <f t="shared" si="4"/>
        <v>0</v>
      </c>
      <c r="BI171" s="146">
        <f t="shared" si="5"/>
        <v>0</v>
      </c>
      <c r="BJ171" s="15" t="s">
        <v>403</v>
      </c>
      <c r="BK171" s="146">
        <f t="shared" si="6"/>
        <v>0</v>
      </c>
    </row>
    <row r="172" spans="2:65" s="1" customFormat="1" ht="16.350000000000001" customHeight="1">
      <c r="B172" s="30"/>
      <c r="C172" s="174" t="s">
        <v>323</v>
      </c>
      <c r="D172" s="174" t="s">
        <v>452</v>
      </c>
      <c r="E172" s="175" t="s">
        <v>323</v>
      </c>
      <c r="F172" s="176" t="s">
        <v>323</v>
      </c>
      <c r="G172" s="177" t="s">
        <v>323</v>
      </c>
      <c r="H172" s="178"/>
      <c r="I172" s="179"/>
      <c r="J172" s="180">
        <f t="shared" si="0"/>
        <v>0</v>
      </c>
      <c r="K172" s="181"/>
      <c r="L172" s="30"/>
      <c r="M172" s="182" t="s">
        <v>323</v>
      </c>
      <c r="N172" s="183" t="s">
        <v>360</v>
      </c>
      <c r="T172" s="53"/>
      <c r="AT172" s="15" t="s">
        <v>564</v>
      </c>
      <c r="AU172" s="15" t="s">
        <v>403</v>
      </c>
      <c r="AY172" s="15" t="s">
        <v>564</v>
      </c>
      <c r="BE172" s="146">
        <f t="shared" si="1"/>
        <v>0</v>
      </c>
      <c r="BF172" s="146">
        <f t="shared" si="2"/>
        <v>0</v>
      </c>
      <c r="BG172" s="146">
        <f t="shared" si="3"/>
        <v>0</v>
      </c>
      <c r="BH172" s="146">
        <f t="shared" si="4"/>
        <v>0</v>
      </c>
      <c r="BI172" s="146">
        <f t="shared" si="5"/>
        <v>0</v>
      </c>
      <c r="BJ172" s="15" t="s">
        <v>403</v>
      </c>
      <c r="BK172" s="146">
        <f t="shared" si="6"/>
        <v>0</v>
      </c>
    </row>
    <row r="173" spans="2:65" s="1" customFormat="1" ht="16.350000000000001" customHeight="1">
      <c r="B173" s="30"/>
      <c r="C173" s="174" t="s">
        <v>323</v>
      </c>
      <c r="D173" s="174" t="s">
        <v>452</v>
      </c>
      <c r="E173" s="175" t="s">
        <v>323</v>
      </c>
      <c r="F173" s="176" t="s">
        <v>323</v>
      </c>
      <c r="G173" s="177" t="s">
        <v>323</v>
      </c>
      <c r="H173" s="178"/>
      <c r="I173" s="179"/>
      <c r="J173" s="180">
        <f t="shared" si="0"/>
        <v>0</v>
      </c>
      <c r="K173" s="181"/>
      <c r="L173" s="30"/>
      <c r="M173" s="182" t="s">
        <v>323</v>
      </c>
      <c r="N173" s="183" t="s">
        <v>360</v>
      </c>
      <c r="O173" s="184"/>
      <c r="P173" s="184"/>
      <c r="Q173" s="184"/>
      <c r="R173" s="184"/>
      <c r="S173" s="184"/>
      <c r="T173" s="185"/>
      <c r="AT173" s="15" t="s">
        <v>564</v>
      </c>
      <c r="AU173" s="15" t="s">
        <v>403</v>
      </c>
      <c r="AY173" s="15" t="s">
        <v>564</v>
      </c>
      <c r="BE173" s="146">
        <f t="shared" si="1"/>
        <v>0</v>
      </c>
      <c r="BF173" s="146">
        <f t="shared" si="2"/>
        <v>0</v>
      </c>
      <c r="BG173" s="146">
        <f t="shared" si="3"/>
        <v>0</v>
      </c>
      <c r="BH173" s="146">
        <f t="shared" si="4"/>
        <v>0</v>
      </c>
      <c r="BI173" s="146">
        <f t="shared" si="5"/>
        <v>0</v>
      </c>
      <c r="BJ173" s="15" t="s">
        <v>403</v>
      </c>
      <c r="BK173" s="146">
        <f t="shared" si="6"/>
        <v>0</v>
      </c>
    </row>
    <row r="174" spans="2:65" s="1" customFormat="1" ht="6.95" customHeight="1">
      <c r="B174" s="42"/>
      <c r="C174" s="43"/>
      <c r="D174" s="43"/>
      <c r="E174" s="43"/>
      <c r="F174" s="43"/>
      <c r="G174" s="43"/>
      <c r="H174" s="43"/>
      <c r="I174" s="43"/>
      <c r="J174" s="43"/>
      <c r="K174" s="43"/>
      <c r="L174" s="30"/>
    </row>
  </sheetData>
  <autoFilter ref="C122:K173" xr:uid="{00000000-0009-0000-0000-000003000000}"/>
  <mergeCells count="9">
    <mergeCell ref="E87:H87"/>
    <mergeCell ref="E113:H113"/>
    <mergeCell ref="E115:H115"/>
    <mergeCell ref="L2:V2"/>
    <mergeCell ref="E7:H7"/>
    <mergeCell ref="E9:H9"/>
    <mergeCell ref="E18:H18"/>
    <mergeCell ref="E27:H27"/>
    <mergeCell ref="E85:H85"/>
  </mergeCells>
  <dataValidations count="2">
    <dataValidation type="list" allowBlank="1" showInputMessage="1" showErrorMessage="1" error="Povoleny jsou hodnoty K, M." sqref="D164:D174" xr:uid="{00000000-0002-0000-0300-000000000000}">
      <formula1>"K, M"</formula1>
    </dataValidation>
    <dataValidation type="list" allowBlank="1" showInputMessage="1" showErrorMessage="1" error="Povoleny jsou hodnoty základní, snížená, zákl. přenesená, sníž. přenesená, nulová." sqref="N164:N174" xr:uid="{00000000-0002-0000-0300-000001000000}">
      <formula1>"základní, snížená, zákl. přenesená, sníž. přenesená, nulová"</formula1>
    </dataValidation>
  </dataValidations>
  <pageMargins left="0.39374999999999999" right="0.39374999999999999" top="0.39374999999999999" bottom="0.39374999999999999" header="0" footer="0"/>
  <pageSetup paperSize="9" scale="89" fitToHeight="100" orientation="portrait" blackAndWhite="1" r:id="rId1"/>
  <headerFooter>
    <oddFooter>&amp;CStrana &amp;P z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BM176"/>
  <sheetViews>
    <sheetView showGridLines="0" view="pageBreakPreview" zoomScaleNormal="100" zoomScaleSheetLayoutView="100" workbookViewId="0">
      <selection activeCell="C4" sqref="C4:J175"/>
    </sheetView>
  </sheetViews>
  <sheetFormatPr defaultRowHeight="10.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82" t="s">
        <v>327</v>
      </c>
      <c r="M2" s="325"/>
      <c r="N2" s="325"/>
      <c r="O2" s="325"/>
      <c r="P2" s="325"/>
      <c r="Q2" s="325"/>
      <c r="R2" s="325"/>
      <c r="S2" s="325"/>
      <c r="T2" s="325"/>
      <c r="U2" s="325"/>
      <c r="V2" s="325"/>
      <c r="AT2" s="15" t="s">
        <v>414</v>
      </c>
    </row>
    <row r="3" spans="2:46" ht="6.95" customHeight="1">
      <c r="B3" s="16"/>
      <c r="C3" s="17"/>
      <c r="D3" s="17"/>
      <c r="E3" s="17"/>
      <c r="F3" s="17"/>
      <c r="G3" s="17"/>
      <c r="H3" s="17"/>
      <c r="I3" s="17"/>
      <c r="J3" s="17"/>
      <c r="K3" s="17"/>
      <c r="L3" s="18"/>
      <c r="AT3" s="15" t="s">
        <v>405</v>
      </c>
    </row>
    <row r="4" spans="2:46" ht="24.95" customHeight="1">
      <c r="B4" s="18"/>
      <c r="D4" s="19" t="s">
        <v>421</v>
      </c>
      <c r="L4" s="18"/>
      <c r="M4" s="85" t="s">
        <v>332</v>
      </c>
      <c r="AT4" s="15" t="s">
        <v>325</v>
      </c>
    </row>
    <row r="5" spans="2:46" ht="6.95" customHeight="1">
      <c r="B5" s="18"/>
      <c r="L5" s="18"/>
    </row>
    <row r="6" spans="2:46" ht="12" customHeight="1">
      <c r="B6" s="18"/>
      <c r="D6" s="25" t="s">
        <v>338</v>
      </c>
      <c r="L6" s="18"/>
    </row>
    <row r="7" spans="2:46" ht="16.5" customHeight="1">
      <c r="B7" s="18"/>
      <c r="E7" s="296" t="str">
        <f>'Rekapitulace stavby'!K6</f>
        <v>SHZ</v>
      </c>
      <c r="F7" s="297"/>
      <c r="G7" s="297"/>
      <c r="H7" s="297"/>
      <c r="L7" s="18"/>
    </row>
    <row r="8" spans="2:46" s="1" customFormat="1" ht="12" customHeight="1">
      <c r="B8" s="30"/>
      <c r="D8" s="25" t="s">
        <v>422</v>
      </c>
      <c r="L8" s="30"/>
    </row>
    <row r="9" spans="2:46" s="1" customFormat="1" ht="16.5" customHeight="1">
      <c r="B9" s="30"/>
      <c r="E9" s="276" t="s">
        <v>630</v>
      </c>
      <c r="F9" s="295"/>
      <c r="G9" s="295"/>
      <c r="H9" s="295"/>
      <c r="L9" s="30"/>
    </row>
    <row r="10" spans="2:46" s="1" customFormat="1">
      <c r="B10" s="30"/>
      <c r="L10" s="30"/>
    </row>
    <row r="11" spans="2:46" s="1" customFormat="1" ht="12" customHeight="1">
      <c r="B11" s="30"/>
      <c r="D11" s="25" t="s">
        <v>340</v>
      </c>
      <c r="F11" s="23" t="s">
        <v>323</v>
      </c>
      <c r="I11" s="25" t="s">
        <v>341</v>
      </c>
      <c r="J11" s="23" t="s">
        <v>323</v>
      </c>
      <c r="L11" s="30"/>
    </row>
    <row r="12" spans="2:46" s="1" customFormat="1" ht="12" customHeight="1">
      <c r="B12" s="30"/>
      <c r="D12" s="25" t="s">
        <v>342</v>
      </c>
      <c r="F12" s="23" t="s">
        <v>343</v>
      </c>
      <c r="I12" s="25" t="s">
        <v>344</v>
      </c>
      <c r="J12" s="50" t="str">
        <f>'Rekapitulace stavby'!AN8</f>
        <v>22. 1. 2024</v>
      </c>
      <c r="L12" s="30"/>
    </row>
    <row r="13" spans="2:46" s="1" customFormat="1" ht="10.9" customHeight="1">
      <c r="B13" s="30"/>
      <c r="L13" s="30"/>
    </row>
    <row r="14" spans="2:46" s="1" customFormat="1" ht="12" customHeight="1">
      <c r="B14" s="30"/>
      <c r="D14" s="25" t="s">
        <v>346</v>
      </c>
      <c r="I14" s="25" t="s">
        <v>347</v>
      </c>
      <c r="J14" s="23" t="str">
        <f>IF('Rekapitulace stavby'!AN10="","",'Rekapitulace stavby'!AN10)</f>
        <v/>
      </c>
      <c r="L14" s="30"/>
    </row>
    <row r="15" spans="2:46" s="1" customFormat="1" ht="18" customHeight="1">
      <c r="B15" s="30"/>
      <c r="E15" s="23" t="str">
        <f>IF('Rekapitulace stavby'!E11="","",'Rekapitulace stavby'!E11)</f>
        <v xml:space="preserve"> </v>
      </c>
      <c r="I15" s="25" t="s">
        <v>348</v>
      </c>
      <c r="J15" s="23" t="str">
        <f>IF('Rekapitulace stavby'!AN11="","",'Rekapitulace stavby'!AN11)</f>
        <v/>
      </c>
      <c r="L15" s="30"/>
    </row>
    <row r="16" spans="2:46" s="1" customFormat="1" ht="6.95" customHeight="1">
      <c r="B16" s="30"/>
      <c r="L16" s="30"/>
    </row>
    <row r="17" spans="2:12" s="1" customFormat="1" ht="12" customHeight="1">
      <c r="B17" s="30"/>
      <c r="D17" s="25" t="s">
        <v>349</v>
      </c>
      <c r="I17" s="25" t="s">
        <v>347</v>
      </c>
      <c r="J17" s="26" t="str">
        <f>'Rekapitulace stavby'!AN13</f>
        <v>Vyplň údaj</v>
      </c>
      <c r="L17" s="30"/>
    </row>
    <row r="18" spans="2:12" s="1" customFormat="1" ht="18" customHeight="1">
      <c r="B18" s="30"/>
      <c r="E18" s="298" t="str">
        <f>'Rekapitulace stavby'!E14</f>
        <v>Vyplň údaj</v>
      </c>
      <c r="F18" s="290"/>
      <c r="G18" s="290"/>
      <c r="H18" s="290"/>
      <c r="I18" s="25" t="s">
        <v>348</v>
      </c>
      <c r="J18" s="26" t="str">
        <f>'Rekapitulace stavby'!AN14</f>
        <v>Vyplň údaj</v>
      </c>
      <c r="L18" s="30"/>
    </row>
    <row r="19" spans="2:12" s="1" customFormat="1" ht="6.95" customHeight="1">
      <c r="B19" s="30"/>
      <c r="L19" s="30"/>
    </row>
    <row r="20" spans="2:12" s="1" customFormat="1" ht="12" customHeight="1">
      <c r="B20" s="30"/>
      <c r="D20" s="25" t="s">
        <v>351</v>
      </c>
      <c r="I20" s="25" t="s">
        <v>347</v>
      </c>
      <c r="J20" s="23" t="str">
        <f>IF('Rekapitulace stavby'!AN16="","",'Rekapitulace stavby'!AN16)</f>
        <v/>
      </c>
      <c r="L20" s="30"/>
    </row>
    <row r="21" spans="2:12" s="1" customFormat="1" ht="18" customHeight="1">
      <c r="B21" s="30"/>
      <c r="E21" s="23" t="str">
        <f>IF('Rekapitulace stavby'!E17="","",'Rekapitulace stavby'!E17)</f>
        <v xml:space="preserve"> </v>
      </c>
      <c r="I21" s="25" t="s">
        <v>348</v>
      </c>
      <c r="J21" s="23" t="str">
        <f>IF('Rekapitulace stavby'!AN17="","",'Rekapitulace stavby'!AN17)</f>
        <v/>
      </c>
      <c r="L21" s="30"/>
    </row>
    <row r="22" spans="2:12" s="1" customFormat="1" ht="6.95" customHeight="1">
      <c r="B22" s="30"/>
      <c r="L22" s="30"/>
    </row>
    <row r="23" spans="2:12" s="1" customFormat="1" ht="12" customHeight="1">
      <c r="B23" s="30"/>
      <c r="D23" s="25" t="s">
        <v>353</v>
      </c>
      <c r="I23" s="25" t="s">
        <v>347</v>
      </c>
      <c r="J23" s="23" t="str">
        <f>IF('Rekapitulace stavby'!AN19="","",'Rekapitulace stavby'!AN19)</f>
        <v/>
      </c>
      <c r="L23" s="30"/>
    </row>
    <row r="24" spans="2:12" s="1" customFormat="1" ht="18" customHeight="1">
      <c r="B24" s="30"/>
      <c r="E24" s="23" t="str">
        <f>IF('Rekapitulace stavby'!E20="","",'Rekapitulace stavby'!E20)</f>
        <v xml:space="preserve"> </v>
      </c>
      <c r="I24" s="25" t="s">
        <v>348</v>
      </c>
      <c r="J24" s="23" t="str">
        <f>IF('Rekapitulace stavby'!AN20="","",'Rekapitulace stavby'!AN20)</f>
        <v/>
      </c>
      <c r="L24" s="30"/>
    </row>
    <row r="25" spans="2:12" s="1" customFormat="1" ht="6.95" customHeight="1">
      <c r="B25" s="30"/>
      <c r="L25" s="30"/>
    </row>
    <row r="26" spans="2:12" s="1" customFormat="1" ht="12" customHeight="1">
      <c r="B26" s="30"/>
      <c r="D26" s="25" t="s">
        <v>354</v>
      </c>
      <c r="L26" s="30"/>
    </row>
    <row r="27" spans="2:12" s="7" customFormat="1" ht="16.5" customHeight="1">
      <c r="B27" s="86"/>
      <c r="E27" s="294" t="s">
        <v>323</v>
      </c>
      <c r="F27" s="294"/>
      <c r="G27" s="294"/>
      <c r="H27" s="294"/>
      <c r="L27" s="86"/>
    </row>
    <row r="28" spans="2:12" s="1" customFormat="1" ht="6.95" customHeight="1">
      <c r="B28" s="30"/>
      <c r="L28" s="30"/>
    </row>
    <row r="29" spans="2:12" s="1" customFormat="1" ht="6.95" customHeight="1">
      <c r="B29" s="30"/>
      <c r="D29" s="51"/>
      <c r="E29" s="51"/>
      <c r="F29" s="51"/>
      <c r="G29" s="51"/>
      <c r="H29" s="51"/>
      <c r="I29" s="51"/>
      <c r="J29" s="51"/>
      <c r="K29" s="51"/>
      <c r="L29" s="30"/>
    </row>
    <row r="30" spans="2:12" s="1" customFormat="1" ht="25.35" customHeight="1">
      <c r="B30" s="30"/>
      <c r="D30" s="87" t="s">
        <v>355</v>
      </c>
      <c r="J30" s="63">
        <f>ROUND(J123, 2)</f>
        <v>0</v>
      </c>
      <c r="L30" s="30"/>
    </row>
    <row r="31" spans="2:12" s="1" customFormat="1" ht="6.95" customHeight="1">
      <c r="B31" s="30"/>
      <c r="D31" s="51"/>
      <c r="E31" s="51"/>
      <c r="F31" s="51"/>
      <c r="G31" s="51"/>
      <c r="H31" s="51"/>
      <c r="I31" s="51"/>
      <c r="J31" s="51"/>
      <c r="K31" s="51"/>
      <c r="L31" s="30"/>
    </row>
    <row r="32" spans="2:12" s="1" customFormat="1" ht="14.45" customHeight="1">
      <c r="B32" s="30"/>
      <c r="F32" s="33" t="s">
        <v>357</v>
      </c>
      <c r="I32" s="33" t="s">
        <v>356</v>
      </c>
      <c r="J32" s="33" t="s">
        <v>358</v>
      </c>
      <c r="L32" s="30"/>
    </row>
    <row r="33" spans="2:12" s="1" customFormat="1" ht="14.45" customHeight="1">
      <c r="B33" s="30"/>
      <c r="D33" s="88" t="s">
        <v>359</v>
      </c>
      <c r="E33" s="25" t="s">
        <v>360</v>
      </c>
      <c r="F33" s="89">
        <f>ROUND((ROUND((SUM(BE123:BE164)),  2) + SUM(BE166:BE175)), 2)</f>
        <v>0</v>
      </c>
      <c r="I33" s="90">
        <v>0.21</v>
      </c>
      <c r="J33" s="89">
        <f>ROUND((ROUND(((SUM(BE123:BE164))*I33),  2) + (SUM(BE166:BE175)*I33)), 2)</f>
        <v>0</v>
      </c>
      <c r="L33" s="30"/>
    </row>
    <row r="34" spans="2:12" s="1" customFormat="1" ht="14.45" customHeight="1">
      <c r="B34" s="30"/>
      <c r="E34" s="25" t="s">
        <v>361</v>
      </c>
      <c r="F34" s="89">
        <f>ROUND((ROUND((SUM(BF123:BF164)),  2) + SUM(BF166:BF175)), 2)</f>
        <v>0</v>
      </c>
      <c r="I34" s="90">
        <v>0.12</v>
      </c>
      <c r="J34" s="89">
        <f>ROUND((ROUND(((SUM(BF123:BF164))*I34),  2) + (SUM(BF166:BF175)*I34)), 2)</f>
        <v>0</v>
      </c>
      <c r="L34" s="30"/>
    </row>
    <row r="35" spans="2:12" s="1" customFormat="1" ht="14.45" hidden="1" customHeight="1">
      <c r="B35" s="30"/>
      <c r="E35" s="25" t="s">
        <v>362</v>
      </c>
      <c r="F35" s="89">
        <f>ROUND((ROUND((SUM(BG123:BG164)),  2) + SUM(BG166:BG175)), 2)</f>
        <v>0</v>
      </c>
      <c r="I35" s="90">
        <v>0.21</v>
      </c>
      <c r="J35" s="89">
        <f>0</f>
        <v>0</v>
      </c>
      <c r="L35" s="30"/>
    </row>
    <row r="36" spans="2:12" s="1" customFormat="1" ht="14.45" hidden="1" customHeight="1">
      <c r="B36" s="30"/>
      <c r="E36" s="25" t="s">
        <v>363</v>
      </c>
      <c r="F36" s="89">
        <f>ROUND((ROUND((SUM(BH123:BH164)),  2) + SUM(BH166:BH175)), 2)</f>
        <v>0</v>
      </c>
      <c r="I36" s="90">
        <v>0.12</v>
      </c>
      <c r="J36" s="89">
        <f>0</f>
        <v>0</v>
      </c>
      <c r="L36" s="30"/>
    </row>
    <row r="37" spans="2:12" s="1" customFormat="1" ht="14.45" hidden="1" customHeight="1">
      <c r="B37" s="30"/>
      <c r="E37" s="25" t="s">
        <v>364</v>
      </c>
      <c r="F37" s="89">
        <f>ROUND((ROUND((SUM(BI123:BI164)),  2) + SUM(BI166:BI175)), 2)</f>
        <v>0</v>
      </c>
      <c r="I37" s="90">
        <v>0</v>
      </c>
      <c r="J37" s="89">
        <f>0</f>
        <v>0</v>
      </c>
      <c r="L37" s="30"/>
    </row>
    <row r="38" spans="2:12" s="1" customFormat="1" ht="6.95" customHeight="1">
      <c r="B38" s="30"/>
      <c r="L38" s="30"/>
    </row>
    <row r="39" spans="2:12" s="1" customFormat="1" ht="25.35" customHeight="1">
      <c r="B39" s="30"/>
      <c r="C39" s="91"/>
      <c r="D39" s="92" t="s">
        <v>365</v>
      </c>
      <c r="E39" s="54"/>
      <c r="F39" s="54"/>
      <c r="G39" s="93" t="s">
        <v>366</v>
      </c>
      <c r="H39" s="94" t="s">
        <v>367</v>
      </c>
      <c r="I39" s="54"/>
      <c r="J39" s="95">
        <f>SUM(J30:J37)</f>
        <v>0</v>
      </c>
      <c r="K39" s="96"/>
      <c r="L39" s="30"/>
    </row>
    <row r="40" spans="2:12" s="1" customFormat="1" ht="14.45" customHeight="1">
      <c r="B40" s="30"/>
      <c r="L40" s="30"/>
    </row>
    <row r="41" spans="2:12" ht="14.45" customHeight="1">
      <c r="B41" s="18"/>
      <c r="L41" s="18"/>
    </row>
    <row r="42" spans="2:12" ht="14.45" customHeight="1">
      <c r="B42" s="18"/>
      <c r="L42" s="18"/>
    </row>
    <row r="43" spans="2:12" ht="14.45" customHeight="1">
      <c r="B43" s="18"/>
      <c r="L43" s="18"/>
    </row>
    <row r="44" spans="2:12" ht="14.45" customHeight="1">
      <c r="B44" s="18"/>
      <c r="L44" s="18"/>
    </row>
    <row r="45" spans="2:12" ht="14.45" customHeight="1">
      <c r="B45" s="18"/>
      <c r="L45" s="18"/>
    </row>
    <row r="46" spans="2:12" ht="14.45" customHeight="1">
      <c r="B46" s="18"/>
      <c r="L46" s="18"/>
    </row>
    <row r="47" spans="2:12" ht="14.45" customHeight="1">
      <c r="B47" s="18"/>
      <c r="L47" s="18"/>
    </row>
    <row r="48" spans="2:12" ht="14.45" customHeight="1">
      <c r="B48" s="18"/>
      <c r="L48" s="18"/>
    </row>
    <row r="49" spans="2:12" ht="14.45" customHeight="1">
      <c r="B49" s="18"/>
      <c r="L49" s="18"/>
    </row>
    <row r="50" spans="2:12" s="1" customFormat="1" ht="14.45" customHeight="1">
      <c r="B50" s="30"/>
      <c r="D50" s="39" t="s">
        <v>368</v>
      </c>
      <c r="E50" s="40"/>
      <c r="F50" s="40"/>
      <c r="G50" s="39" t="s">
        <v>369</v>
      </c>
      <c r="H50" s="40"/>
      <c r="I50" s="40"/>
      <c r="J50" s="40"/>
      <c r="K50" s="40"/>
      <c r="L50" s="30"/>
    </row>
    <row r="51" spans="2:12">
      <c r="B51" s="18"/>
      <c r="L51" s="18"/>
    </row>
    <row r="52" spans="2:12">
      <c r="B52" s="18"/>
      <c r="L52" s="18"/>
    </row>
    <row r="53" spans="2:12">
      <c r="B53" s="18"/>
      <c r="L53" s="18"/>
    </row>
    <row r="54" spans="2:12">
      <c r="B54" s="18"/>
      <c r="L54" s="18"/>
    </row>
    <row r="55" spans="2:12">
      <c r="B55" s="18"/>
      <c r="L55" s="18"/>
    </row>
    <row r="56" spans="2:12">
      <c r="B56" s="18"/>
      <c r="L56" s="18"/>
    </row>
    <row r="57" spans="2:12">
      <c r="B57" s="18"/>
      <c r="L57" s="18"/>
    </row>
    <row r="58" spans="2:12">
      <c r="B58" s="18"/>
      <c r="L58" s="18"/>
    </row>
    <row r="59" spans="2:12">
      <c r="B59" s="18"/>
      <c r="L59" s="18"/>
    </row>
    <row r="60" spans="2:12">
      <c r="B60" s="18"/>
      <c r="L60" s="18"/>
    </row>
    <row r="61" spans="2:12" s="1" customFormat="1" ht="13.15">
      <c r="B61" s="30"/>
      <c r="D61" s="41" t="s">
        <v>370</v>
      </c>
      <c r="E61" s="32"/>
      <c r="F61" s="97" t="s">
        <v>371</v>
      </c>
      <c r="G61" s="41" t="s">
        <v>370</v>
      </c>
      <c r="H61" s="32"/>
      <c r="I61" s="32"/>
      <c r="J61" s="98" t="s">
        <v>371</v>
      </c>
      <c r="K61" s="32"/>
      <c r="L61" s="30"/>
    </row>
    <row r="62" spans="2:12">
      <c r="B62" s="18"/>
      <c r="L62" s="18"/>
    </row>
    <row r="63" spans="2:12">
      <c r="B63" s="18"/>
      <c r="L63" s="18"/>
    </row>
    <row r="64" spans="2:12">
      <c r="B64" s="18"/>
      <c r="L64" s="18"/>
    </row>
    <row r="65" spans="2:12" s="1" customFormat="1" ht="13.15">
      <c r="B65" s="30"/>
      <c r="D65" s="39" t="s">
        <v>372</v>
      </c>
      <c r="E65" s="40"/>
      <c r="F65" s="40"/>
      <c r="G65" s="39" t="s">
        <v>373</v>
      </c>
      <c r="H65" s="40"/>
      <c r="I65" s="40"/>
      <c r="J65" s="40"/>
      <c r="K65" s="40"/>
      <c r="L65" s="30"/>
    </row>
    <row r="66" spans="2:12">
      <c r="B66" s="18"/>
      <c r="L66" s="18"/>
    </row>
    <row r="67" spans="2:12">
      <c r="B67" s="18"/>
      <c r="L67" s="18"/>
    </row>
    <row r="68" spans="2:12">
      <c r="B68" s="18"/>
      <c r="L68" s="18"/>
    </row>
    <row r="69" spans="2:12">
      <c r="B69" s="18"/>
      <c r="L69" s="18"/>
    </row>
    <row r="70" spans="2:12">
      <c r="B70" s="18"/>
      <c r="L70" s="18"/>
    </row>
    <row r="71" spans="2:12">
      <c r="B71" s="18"/>
      <c r="L71" s="18"/>
    </row>
    <row r="72" spans="2:12">
      <c r="B72" s="18"/>
      <c r="L72" s="18"/>
    </row>
    <row r="73" spans="2:12">
      <c r="B73" s="18"/>
      <c r="L73" s="18"/>
    </row>
    <row r="74" spans="2:12">
      <c r="B74" s="18"/>
      <c r="L74" s="18"/>
    </row>
    <row r="75" spans="2:12">
      <c r="B75" s="18"/>
      <c r="L75" s="18"/>
    </row>
    <row r="76" spans="2:12" s="1" customFormat="1" ht="13.15">
      <c r="B76" s="30"/>
      <c r="D76" s="41" t="s">
        <v>370</v>
      </c>
      <c r="E76" s="32"/>
      <c r="F76" s="97" t="s">
        <v>371</v>
      </c>
      <c r="G76" s="41" t="s">
        <v>370</v>
      </c>
      <c r="H76" s="32"/>
      <c r="I76" s="32"/>
      <c r="J76" s="98" t="s">
        <v>371</v>
      </c>
      <c r="K76" s="32"/>
      <c r="L76" s="30"/>
    </row>
    <row r="77" spans="2:12" s="1" customFormat="1" ht="14.45" customHeight="1">
      <c r="B77" s="42"/>
      <c r="C77" s="43"/>
      <c r="D77" s="43"/>
      <c r="E77" s="43"/>
      <c r="F77" s="43"/>
      <c r="G77" s="43"/>
      <c r="H77" s="43"/>
      <c r="I77" s="43"/>
      <c r="J77" s="43"/>
      <c r="K77" s="43"/>
      <c r="L77" s="30"/>
    </row>
    <row r="81" spans="2:47" s="1" customFormat="1" ht="6.95" hidden="1" customHeight="1">
      <c r="B81" s="44"/>
      <c r="C81" s="45"/>
      <c r="D81" s="45"/>
      <c r="E81" s="45"/>
      <c r="F81" s="45"/>
      <c r="G81" s="45"/>
      <c r="H81" s="45"/>
      <c r="I81" s="45"/>
      <c r="J81" s="45"/>
      <c r="K81" s="45"/>
      <c r="L81" s="30"/>
    </row>
    <row r="82" spans="2:47" s="1" customFormat="1" ht="24.95" hidden="1" customHeight="1">
      <c r="B82" s="30"/>
      <c r="C82" s="19" t="s">
        <v>424</v>
      </c>
      <c r="L82" s="30"/>
    </row>
    <row r="83" spans="2:47" s="1" customFormat="1" ht="6.95" hidden="1" customHeight="1">
      <c r="B83" s="30"/>
      <c r="L83" s="30"/>
    </row>
    <row r="84" spans="2:47" s="1" customFormat="1" ht="12" hidden="1" customHeight="1">
      <c r="B84" s="30"/>
      <c r="C84" s="25" t="s">
        <v>338</v>
      </c>
      <c r="L84" s="30"/>
    </row>
    <row r="85" spans="2:47" s="1" customFormat="1" ht="16.5" hidden="1" customHeight="1">
      <c r="B85" s="30"/>
      <c r="E85" s="296" t="str">
        <f>E7</f>
        <v>SHZ</v>
      </c>
      <c r="F85" s="297"/>
      <c r="G85" s="297"/>
      <c r="H85" s="297"/>
      <c r="L85" s="30"/>
    </row>
    <row r="86" spans="2:47" s="1" customFormat="1" ht="12" hidden="1" customHeight="1">
      <c r="B86" s="30"/>
      <c r="C86" s="25" t="s">
        <v>422</v>
      </c>
      <c r="L86" s="30"/>
    </row>
    <row r="87" spans="2:47" s="1" customFormat="1" ht="16.5" hidden="1" customHeight="1">
      <c r="B87" s="30"/>
      <c r="E87" s="276" t="str">
        <f>E9</f>
        <v>04 - RAD 305.4</v>
      </c>
      <c r="F87" s="295"/>
      <c r="G87" s="295"/>
      <c r="H87" s="295"/>
      <c r="L87" s="30"/>
    </row>
    <row r="88" spans="2:47" s="1" customFormat="1" ht="6.95" hidden="1" customHeight="1">
      <c r="B88" s="30"/>
      <c r="L88" s="30"/>
    </row>
    <row r="89" spans="2:47" s="1" customFormat="1" ht="12" hidden="1" customHeight="1">
      <c r="B89" s="30"/>
      <c r="C89" s="25" t="s">
        <v>342</v>
      </c>
      <c r="F89" s="23" t="str">
        <f>F12</f>
        <v xml:space="preserve"> </v>
      </c>
      <c r="I89" s="25" t="s">
        <v>344</v>
      </c>
      <c r="J89" s="50" t="str">
        <f>IF(J12="","",J12)</f>
        <v>22. 1. 2024</v>
      </c>
      <c r="L89" s="30"/>
    </row>
    <row r="90" spans="2:47" s="1" customFormat="1" ht="6.95" hidden="1" customHeight="1">
      <c r="B90" s="30"/>
      <c r="L90" s="30"/>
    </row>
    <row r="91" spans="2:47" s="1" customFormat="1" ht="15.2" hidden="1" customHeight="1">
      <c r="B91" s="30"/>
      <c r="C91" s="25" t="s">
        <v>346</v>
      </c>
      <c r="F91" s="23" t="str">
        <f>E15</f>
        <v xml:space="preserve"> </v>
      </c>
      <c r="I91" s="25" t="s">
        <v>351</v>
      </c>
      <c r="J91" s="28" t="str">
        <f>E21</f>
        <v xml:space="preserve"> </v>
      </c>
      <c r="L91" s="30"/>
    </row>
    <row r="92" spans="2:47" s="1" customFormat="1" ht="15.2" hidden="1" customHeight="1">
      <c r="B92" s="30"/>
      <c r="C92" s="25" t="s">
        <v>349</v>
      </c>
      <c r="F92" s="23" t="str">
        <f>IF(E18="","",E18)</f>
        <v>Vyplň údaj</v>
      </c>
      <c r="I92" s="25" t="s">
        <v>353</v>
      </c>
      <c r="J92" s="28" t="str">
        <f>E24</f>
        <v xml:space="preserve"> </v>
      </c>
      <c r="L92" s="30"/>
    </row>
    <row r="93" spans="2:47" s="1" customFormat="1" ht="10.35" hidden="1" customHeight="1">
      <c r="B93" s="30"/>
      <c r="L93" s="30"/>
    </row>
    <row r="94" spans="2:47" s="1" customFormat="1" ht="29.25" hidden="1" customHeight="1">
      <c r="B94" s="30"/>
      <c r="C94" s="99" t="s">
        <v>425</v>
      </c>
      <c r="D94" s="91"/>
      <c r="E94" s="91"/>
      <c r="F94" s="91"/>
      <c r="G94" s="91"/>
      <c r="H94" s="91"/>
      <c r="I94" s="91"/>
      <c r="J94" s="100" t="s">
        <v>426</v>
      </c>
      <c r="K94" s="91"/>
      <c r="L94" s="30"/>
    </row>
    <row r="95" spans="2:47" s="1" customFormat="1" ht="10.35" hidden="1" customHeight="1">
      <c r="B95" s="30"/>
      <c r="L95" s="30"/>
    </row>
    <row r="96" spans="2:47" s="1" customFormat="1" ht="22.9" hidden="1" customHeight="1">
      <c r="B96" s="30"/>
      <c r="C96" s="101" t="s">
        <v>427</v>
      </c>
      <c r="J96" s="63">
        <f>J123</f>
        <v>0</v>
      </c>
      <c r="L96" s="30"/>
      <c r="AU96" s="15" t="s">
        <v>428</v>
      </c>
    </row>
    <row r="97" spans="2:12" s="8" customFormat="1" ht="24.95" hidden="1" customHeight="1">
      <c r="B97" s="102"/>
      <c r="D97" s="103" t="s">
        <v>429</v>
      </c>
      <c r="E97" s="104"/>
      <c r="F97" s="104"/>
      <c r="G97" s="104"/>
      <c r="H97" s="104"/>
      <c r="I97" s="104"/>
      <c r="J97" s="105">
        <f>J124</f>
        <v>0</v>
      </c>
      <c r="L97" s="102"/>
    </row>
    <row r="98" spans="2:12" s="9" customFormat="1" ht="19.899999999999999" hidden="1" customHeight="1">
      <c r="B98" s="106"/>
      <c r="D98" s="107" t="s">
        <v>430</v>
      </c>
      <c r="E98" s="108"/>
      <c r="F98" s="108"/>
      <c r="G98" s="108"/>
      <c r="H98" s="108"/>
      <c r="I98" s="108"/>
      <c r="J98" s="109">
        <f>J125</f>
        <v>0</v>
      </c>
      <c r="L98" s="106"/>
    </row>
    <row r="99" spans="2:12" s="9" customFormat="1" ht="19.899999999999999" hidden="1" customHeight="1">
      <c r="B99" s="106"/>
      <c r="D99" s="107" t="s">
        <v>431</v>
      </c>
      <c r="E99" s="108"/>
      <c r="F99" s="108"/>
      <c r="G99" s="108"/>
      <c r="H99" s="108"/>
      <c r="I99" s="108"/>
      <c r="J99" s="109">
        <f>J144</f>
        <v>0</v>
      </c>
      <c r="L99" s="106"/>
    </row>
    <row r="100" spans="2:12" s="9" customFormat="1" ht="19.899999999999999" hidden="1" customHeight="1">
      <c r="B100" s="106"/>
      <c r="D100" s="107" t="s">
        <v>432</v>
      </c>
      <c r="E100" s="108"/>
      <c r="F100" s="108"/>
      <c r="G100" s="108"/>
      <c r="H100" s="108"/>
      <c r="I100" s="108"/>
      <c r="J100" s="109">
        <f>J146</f>
        <v>0</v>
      </c>
      <c r="L100" s="106"/>
    </row>
    <row r="101" spans="2:12" s="9" customFormat="1" ht="19.899999999999999" hidden="1" customHeight="1">
      <c r="B101" s="106"/>
      <c r="D101" s="107" t="s">
        <v>433</v>
      </c>
      <c r="E101" s="108"/>
      <c r="F101" s="108"/>
      <c r="G101" s="108"/>
      <c r="H101" s="108"/>
      <c r="I101" s="108"/>
      <c r="J101" s="109">
        <f>J157</f>
        <v>0</v>
      </c>
      <c r="L101" s="106"/>
    </row>
    <row r="102" spans="2:12" s="9" customFormat="1" ht="19.899999999999999" hidden="1" customHeight="1">
      <c r="B102" s="106"/>
      <c r="D102" s="107" t="s">
        <v>434</v>
      </c>
      <c r="E102" s="108"/>
      <c r="F102" s="108"/>
      <c r="G102" s="108"/>
      <c r="H102" s="108"/>
      <c r="I102" s="108"/>
      <c r="J102" s="109">
        <f>J163</f>
        <v>0</v>
      </c>
      <c r="L102" s="106"/>
    </row>
    <row r="103" spans="2:12" s="8" customFormat="1" ht="21.75" hidden="1" customHeight="1">
      <c r="B103" s="102"/>
      <c r="D103" s="110" t="s">
        <v>435</v>
      </c>
      <c r="J103" s="111">
        <f>J165</f>
        <v>0</v>
      </c>
      <c r="L103" s="102"/>
    </row>
    <row r="104" spans="2:12" s="1" customFormat="1" ht="21.75" hidden="1" customHeight="1">
      <c r="B104" s="30"/>
      <c r="L104" s="30"/>
    </row>
    <row r="105" spans="2:12" s="1" customFormat="1" ht="6.95" hidden="1" customHeight="1">
      <c r="B105" s="42"/>
      <c r="C105" s="43"/>
      <c r="D105" s="43"/>
      <c r="E105" s="43"/>
      <c r="F105" s="43"/>
      <c r="G105" s="43"/>
      <c r="H105" s="43"/>
      <c r="I105" s="43"/>
      <c r="J105" s="43"/>
      <c r="K105" s="43"/>
      <c r="L105" s="30"/>
    </row>
    <row r="106" spans="2:12" hidden="1"/>
    <row r="107" spans="2:12" hidden="1"/>
    <row r="108" spans="2:12" hidden="1"/>
    <row r="109" spans="2:12" s="1" customFormat="1" ht="6.95" customHeight="1">
      <c r="B109" s="44"/>
      <c r="C109" s="45"/>
      <c r="D109" s="45"/>
      <c r="E109" s="45"/>
      <c r="F109" s="45"/>
      <c r="G109" s="45"/>
      <c r="H109" s="45"/>
      <c r="I109" s="45"/>
      <c r="J109" s="45"/>
      <c r="K109" s="45"/>
      <c r="L109" s="30"/>
    </row>
    <row r="110" spans="2:12" s="1" customFormat="1" ht="24.95" customHeight="1">
      <c r="B110" s="30"/>
      <c r="C110" s="19" t="s">
        <v>436</v>
      </c>
      <c r="L110" s="30"/>
    </row>
    <row r="111" spans="2:12" s="1" customFormat="1" ht="6.95" customHeight="1">
      <c r="B111" s="30"/>
      <c r="L111" s="30"/>
    </row>
    <row r="112" spans="2:12" s="1" customFormat="1" ht="12" customHeight="1">
      <c r="B112" s="30"/>
      <c r="C112" s="25" t="s">
        <v>338</v>
      </c>
      <c r="L112" s="30"/>
    </row>
    <row r="113" spans="2:65" s="1" customFormat="1" ht="16.5" customHeight="1">
      <c r="B113" s="30"/>
      <c r="E113" s="296" t="str">
        <f>E7</f>
        <v>SHZ</v>
      </c>
      <c r="F113" s="297"/>
      <c r="G113" s="297"/>
      <c r="H113" s="297"/>
      <c r="L113" s="30"/>
    </row>
    <row r="114" spans="2:65" s="1" customFormat="1" ht="12" customHeight="1">
      <c r="B114" s="30"/>
      <c r="C114" s="25" t="s">
        <v>422</v>
      </c>
      <c r="L114" s="30"/>
    </row>
    <row r="115" spans="2:65" s="1" customFormat="1" ht="16.5" customHeight="1">
      <c r="B115" s="30"/>
      <c r="E115" s="276" t="str">
        <f>E9</f>
        <v>04 - RAD 305.4</v>
      </c>
      <c r="F115" s="295"/>
      <c r="G115" s="295"/>
      <c r="H115" s="295"/>
      <c r="L115" s="30"/>
    </row>
    <row r="116" spans="2:65" s="1" customFormat="1" ht="6.95" customHeight="1">
      <c r="B116" s="30"/>
      <c r="L116" s="30"/>
    </row>
    <row r="117" spans="2:65" s="1" customFormat="1" ht="12" customHeight="1">
      <c r="B117" s="30"/>
      <c r="C117" s="25" t="s">
        <v>342</v>
      </c>
      <c r="F117" s="23" t="str">
        <f>F12</f>
        <v xml:space="preserve"> </v>
      </c>
      <c r="I117" s="25" t="s">
        <v>344</v>
      </c>
      <c r="J117" s="50" t="str">
        <f>IF(J12="","",J12)</f>
        <v>22. 1. 2024</v>
      </c>
      <c r="L117" s="30"/>
    </row>
    <row r="118" spans="2:65" s="1" customFormat="1" ht="6.95" customHeight="1">
      <c r="B118" s="30"/>
      <c r="L118" s="30"/>
    </row>
    <row r="119" spans="2:65" s="1" customFormat="1" ht="15.2" customHeight="1">
      <c r="B119" s="30"/>
      <c r="C119" s="25" t="s">
        <v>346</v>
      </c>
      <c r="F119" s="23" t="str">
        <f>E15</f>
        <v xml:space="preserve"> </v>
      </c>
      <c r="I119" s="25" t="s">
        <v>351</v>
      </c>
      <c r="J119" s="28" t="str">
        <f>E21</f>
        <v xml:space="preserve"> </v>
      </c>
      <c r="L119" s="30"/>
    </row>
    <row r="120" spans="2:65" s="1" customFormat="1" ht="15.2" customHeight="1">
      <c r="B120" s="30"/>
      <c r="C120" s="25" t="s">
        <v>349</v>
      </c>
      <c r="F120" s="23" t="str">
        <f>IF(E18="","",E18)</f>
        <v>Vyplň údaj</v>
      </c>
      <c r="I120" s="25" t="s">
        <v>353</v>
      </c>
      <c r="J120" s="28" t="str">
        <f>E24</f>
        <v xml:space="preserve"> </v>
      </c>
      <c r="L120" s="30"/>
    </row>
    <row r="121" spans="2:65" s="1" customFormat="1" ht="10.35" customHeight="1">
      <c r="B121" s="30"/>
      <c r="L121" s="30"/>
    </row>
    <row r="122" spans="2:65" s="10" customFormat="1" ht="29.25" customHeight="1">
      <c r="B122" s="112"/>
      <c r="C122" s="113" t="s">
        <v>437</v>
      </c>
      <c r="D122" s="114" t="s">
        <v>380</v>
      </c>
      <c r="E122" s="114" t="s">
        <v>376</v>
      </c>
      <c r="F122" s="114" t="s">
        <v>377</v>
      </c>
      <c r="G122" s="114" t="s">
        <v>438</v>
      </c>
      <c r="H122" s="114" t="s">
        <v>17</v>
      </c>
      <c r="I122" s="114" t="s">
        <v>439</v>
      </c>
      <c r="J122" s="115" t="s">
        <v>426</v>
      </c>
      <c r="K122" s="116" t="s">
        <v>440</v>
      </c>
      <c r="L122" s="112"/>
      <c r="M122" s="56" t="s">
        <v>323</v>
      </c>
      <c r="N122" s="57" t="s">
        <v>359</v>
      </c>
      <c r="O122" s="57" t="s">
        <v>441</v>
      </c>
      <c r="P122" s="57" t="s">
        <v>442</v>
      </c>
      <c r="Q122" s="57" t="s">
        <v>443</v>
      </c>
      <c r="R122" s="57" t="s">
        <v>444</v>
      </c>
      <c r="S122" s="57" t="s">
        <v>445</v>
      </c>
      <c r="T122" s="58" t="s">
        <v>446</v>
      </c>
    </row>
    <row r="123" spans="2:65" s="1" customFormat="1" ht="22.9" customHeight="1">
      <c r="B123" s="30"/>
      <c r="C123" s="61" t="s">
        <v>447</v>
      </c>
      <c r="J123" s="117">
        <f>BK123</f>
        <v>0</v>
      </c>
      <c r="L123" s="30"/>
      <c r="M123" s="59"/>
      <c r="N123" s="51"/>
      <c r="O123" s="51"/>
      <c r="P123" s="118">
        <f>P124+P165</f>
        <v>0</v>
      </c>
      <c r="Q123" s="51"/>
      <c r="R123" s="118">
        <f>R124+R165</f>
        <v>132.06719831000001</v>
      </c>
      <c r="S123" s="51"/>
      <c r="T123" s="119">
        <f>T124+T165</f>
        <v>10.193370000000002</v>
      </c>
      <c r="AT123" s="15" t="s">
        <v>394</v>
      </c>
      <c r="AU123" s="15" t="s">
        <v>428</v>
      </c>
      <c r="BK123" s="120">
        <f>BK124+BK165</f>
        <v>0</v>
      </c>
    </row>
    <row r="124" spans="2:65" s="11" customFormat="1" ht="25.9" customHeight="1">
      <c r="B124" s="121"/>
      <c r="D124" s="122" t="s">
        <v>394</v>
      </c>
      <c r="E124" s="123" t="s">
        <v>448</v>
      </c>
      <c r="F124" s="123" t="s">
        <v>449</v>
      </c>
      <c r="I124" s="124"/>
      <c r="J124" s="111">
        <f>BK124</f>
        <v>0</v>
      </c>
      <c r="L124" s="121"/>
      <c r="M124" s="125"/>
      <c r="P124" s="126">
        <f>P125+P144+P146+P157+P163</f>
        <v>0</v>
      </c>
      <c r="R124" s="126">
        <f>R125+R144+R146+R157+R163</f>
        <v>132.06719831000001</v>
      </c>
      <c r="T124" s="127">
        <f>T125+T144+T146+T157+T163</f>
        <v>10.193370000000002</v>
      </c>
      <c r="AR124" s="122" t="s">
        <v>403</v>
      </c>
      <c r="AT124" s="128" t="s">
        <v>394</v>
      </c>
      <c r="AU124" s="128" t="s">
        <v>395</v>
      </c>
      <c r="AY124" s="122" t="s">
        <v>450</v>
      </c>
      <c r="BK124" s="129">
        <f>BK125+BK144+BK146+BK157+BK163</f>
        <v>0</v>
      </c>
    </row>
    <row r="125" spans="2:65" s="11" customFormat="1" ht="22.9" customHeight="1">
      <c r="B125" s="121"/>
      <c r="D125" s="122" t="s">
        <v>394</v>
      </c>
      <c r="E125" s="130" t="s">
        <v>403</v>
      </c>
      <c r="F125" s="130" t="s">
        <v>451</v>
      </c>
      <c r="I125" s="124"/>
      <c r="J125" s="131">
        <f>BK125</f>
        <v>0</v>
      </c>
      <c r="L125" s="121"/>
      <c r="M125" s="125"/>
      <c r="P125" s="126">
        <f>SUM(P126:P143)</f>
        <v>0</v>
      </c>
      <c r="R125" s="126">
        <f>SUM(R126:R143)</f>
        <v>124.85798871</v>
      </c>
      <c r="T125" s="127">
        <f>SUM(T126:T143)</f>
        <v>10.193370000000002</v>
      </c>
      <c r="AR125" s="122" t="s">
        <v>403</v>
      </c>
      <c r="AT125" s="128" t="s">
        <v>394</v>
      </c>
      <c r="AU125" s="128" t="s">
        <v>403</v>
      </c>
      <c r="AY125" s="122" t="s">
        <v>450</v>
      </c>
      <c r="BK125" s="129">
        <f>SUM(BK126:BK143)</f>
        <v>0</v>
      </c>
    </row>
    <row r="126" spans="2:65" s="1" customFormat="1" ht="16.5" customHeight="1">
      <c r="B126" s="132"/>
      <c r="C126" s="133" t="s">
        <v>403</v>
      </c>
      <c r="D126" s="133" t="s">
        <v>452</v>
      </c>
      <c r="E126" s="134" t="s">
        <v>453</v>
      </c>
      <c r="F126" s="135" t="s">
        <v>454</v>
      </c>
      <c r="G126" s="136" t="s">
        <v>455</v>
      </c>
      <c r="H126" s="137">
        <v>44.319000000000003</v>
      </c>
      <c r="I126" s="138"/>
      <c r="J126" s="139">
        <f>ROUND(I126*H126,2)</f>
        <v>0</v>
      </c>
      <c r="K126" s="140"/>
      <c r="L126" s="30"/>
      <c r="M126" s="141" t="s">
        <v>323</v>
      </c>
      <c r="N126" s="142" t="s">
        <v>360</v>
      </c>
      <c r="P126" s="143">
        <f>O126*H126</f>
        <v>0</v>
      </c>
      <c r="Q126" s="143">
        <v>9.0000000000000006E-5</v>
      </c>
      <c r="R126" s="143">
        <f>Q126*H126</f>
        <v>3.9887100000000003E-3</v>
      </c>
      <c r="S126" s="143">
        <v>0.23</v>
      </c>
      <c r="T126" s="144">
        <f>S126*H126</f>
        <v>10.193370000000002</v>
      </c>
      <c r="AR126" s="145" t="s">
        <v>456</v>
      </c>
      <c r="AT126" s="145" t="s">
        <v>452</v>
      </c>
      <c r="AU126" s="145" t="s">
        <v>405</v>
      </c>
      <c r="AY126" s="15" t="s">
        <v>450</v>
      </c>
      <c r="BE126" s="146">
        <f>IF(N126="základní",J126,0)</f>
        <v>0</v>
      </c>
      <c r="BF126" s="146">
        <f>IF(N126="snížená",J126,0)</f>
        <v>0</v>
      </c>
      <c r="BG126" s="146">
        <f>IF(N126="zákl. přenesená",J126,0)</f>
        <v>0</v>
      </c>
      <c r="BH126" s="146">
        <f>IF(N126="sníž. přenesená",J126,0)</f>
        <v>0</v>
      </c>
      <c r="BI126" s="146">
        <f>IF(N126="nulová",J126,0)</f>
        <v>0</v>
      </c>
      <c r="BJ126" s="15" t="s">
        <v>403</v>
      </c>
      <c r="BK126" s="146">
        <f>ROUND(I126*H126,2)</f>
        <v>0</v>
      </c>
      <c r="BL126" s="15" t="s">
        <v>456</v>
      </c>
      <c r="BM126" s="145" t="s">
        <v>631</v>
      </c>
    </row>
    <row r="127" spans="2:65" s="12" customFormat="1">
      <c r="B127" s="147"/>
      <c r="D127" s="148" t="s">
        <v>458</v>
      </c>
      <c r="E127" s="149" t="s">
        <v>323</v>
      </c>
      <c r="F127" s="150" t="s">
        <v>632</v>
      </c>
      <c r="H127" s="151">
        <v>44.319000000000003</v>
      </c>
      <c r="I127" s="152"/>
      <c r="L127" s="147"/>
      <c r="M127" s="153"/>
      <c r="T127" s="154"/>
      <c r="AT127" s="149" t="s">
        <v>458</v>
      </c>
      <c r="AU127" s="149" t="s">
        <v>405</v>
      </c>
      <c r="AV127" s="12" t="s">
        <v>405</v>
      </c>
      <c r="AW127" s="12" t="s">
        <v>352</v>
      </c>
      <c r="AX127" s="12" t="s">
        <v>395</v>
      </c>
      <c r="AY127" s="149" t="s">
        <v>450</v>
      </c>
    </row>
    <row r="128" spans="2:65" s="13" customFormat="1">
      <c r="B128" s="155"/>
      <c r="D128" s="148" t="s">
        <v>458</v>
      </c>
      <c r="E128" s="156" t="s">
        <v>323</v>
      </c>
      <c r="F128" s="157" t="s">
        <v>460</v>
      </c>
      <c r="H128" s="158">
        <v>44.319000000000003</v>
      </c>
      <c r="I128" s="159"/>
      <c r="L128" s="155"/>
      <c r="M128" s="160"/>
      <c r="T128" s="161"/>
      <c r="AT128" s="156" t="s">
        <v>458</v>
      </c>
      <c r="AU128" s="156" t="s">
        <v>405</v>
      </c>
      <c r="AV128" s="13" t="s">
        <v>456</v>
      </c>
      <c r="AW128" s="13" t="s">
        <v>352</v>
      </c>
      <c r="AX128" s="13" t="s">
        <v>403</v>
      </c>
      <c r="AY128" s="156" t="s">
        <v>450</v>
      </c>
    </row>
    <row r="129" spans="2:65" s="1" customFormat="1" ht="37.9" customHeight="1">
      <c r="B129" s="132"/>
      <c r="C129" s="133" t="s">
        <v>405</v>
      </c>
      <c r="D129" s="133" t="s">
        <v>452</v>
      </c>
      <c r="E129" s="134" t="s">
        <v>465</v>
      </c>
      <c r="F129" s="135" t="s">
        <v>466</v>
      </c>
      <c r="G129" s="136" t="s">
        <v>467</v>
      </c>
      <c r="H129" s="137">
        <v>295.45999999999998</v>
      </c>
      <c r="I129" s="138"/>
      <c r="J129" s="139">
        <f>ROUND(I129*H129,2)</f>
        <v>0</v>
      </c>
      <c r="K129" s="140"/>
      <c r="L129" s="30"/>
      <c r="M129" s="141" t="s">
        <v>323</v>
      </c>
      <c r="N129" s="142" t="s">
        <v>360</v>
      </c>
      <c r="P129" s="143">
        <f>O129*H129</f>
        <v>0</v>
      </c>
      <c r="Q129" s="143">
        <v>0</v>
      </c>
      <c r="R129" s="143">
        <f>Q129*H129</f>
        <v>0</v>
      </c>
      <c r="S129" s="143">
        <v>0</v>
      </c>
      <c r="T129" s="144">
        <f>S129*H129</f>
        <v>0</v>
      </c>
      <c r="AR129" s="145" t="s">
        <v>456</v>
      </c>
      <c r="AT129" s="145" t="s">
        <v>452</v>
      </c>
      <c r="AU129" s="145" t="s">
        <v>405</v>
      </c>
      <c r="AY129" s="15" t="s">
        <v>450</v>
      </c>
      <c r="BE129" s="146">
        <f>IF(N129="základní",J129,0)</f>
        <v>0</v>
      </c>
      <c r="BF129" s="146">
        <f>IF(N129="snížená",J129,0)</f>
        <v>0</v>
      </c>
      <c r="BG129" s="146">
        <f>IF(N129="zákl. přenesená",J129,0)</f>
        <v>0</v>
      </c>
      <c r="BH129" s="146">
        <f>IF(N129="sníž. přenesená",J129,0)</f>
        <v>0</v>
      </c>
      <c r="BI129" s="146">
        <f>IF(N129="nulová",J129,0)</f>
        <v>0</v>
      </c>
      <c r="BJ129" s="15" t="s">
        <v>403</v>
      </c>
      <c r="BK129" s="146">
        <f>ROUND(I129*H129,2)</f>
        <v>0</v>
      </c>
      <c r="BL129" s="15" t="s">
        <v>456</v>
      </c>
      <c r="BM129" s="145" t="s">
        <v>633</v>
      </c>
    </row>
    <row r="130" spans="2:65" s="12" customFormat="1">
      <c r="B130" s="147"/>
      <c r="D130" s="148" t="s">
        <v>458</v>
      </c>
      <c r="E130" s="149" t="s">
        <v>323</v>
      </c>
      <c r="F130" s="150" t="s">
        <v>634</v>
      </c>
      <c r="H130" s="151">
        <v>295.45999999999998</v>
      </c>
      <c r="I130" s="152"/>
      <c r="L130" s="147"/>
      <c r="M130" s="153"/>
      <c r="T130" s="154"/>
      <c r="AT130" s="149" t="s">
        <v>458</v>
      </c>
      <c r="AU130" s="149" t="s">
        <v>405</v>
      </c>
      <c r="AV130" s="12" t="s">
        <v>405</v>
      </c>
      <c r="AW130" s="12" t="s">
        <v>352</v>
      </c>
      <c r="AX130" s="12" t="s">
        <v>395</v>
      </c>
      <c r="AY130" s="149" t="s">
        <v>450</v>
      </c>
    </row>
    <row r="131" spans="2:65" s="13" customFormat="1">
      <c r="B131" s="155"/>
      <c r="D131" s="148" t="s">
        <v>458</v>
      </c>
      <c r="E131" s="156" t="s">
        <v>323</v>
      </c>
      <c r="F131" s="157" t="s">
        <v>460</v>
      </c>
      <c r="H131" s="158">
        <v>295.45999999999998</v>
      </c>
      <c r="I131" s="159"/>
      <c r="L131" s="155"/>
      <c r="M131" s="160"/>
      <c r="T131" s="161"/>
      <c r="AT131" s="156" t="s">
        <v>458</v>
      </c>
      <c r="AU131" s="156" t="s">
        <v>405</v>
      </c>
      <c r="AV131" s="13" t="s">
        <v>456</v>
      </c>
      <c r="AW131" s="13" t="s">
        <v>352</v>
      </c>
      <c r="AX131" s="13" t="s">
        <v>403</v>
      </c>
      <c r="AY131" s="156" t="s">
        <v>450</v>
      </c>
    </row>
    <row r="132" spans="2:65" s="1" customFormat="1" ht="24.2" customHeight="1">
      <c r="B132" s="132"/>
      <c r="C132" s="133" t="s">
        <v>464</v>
      </c>
      <c r="D132" s="133" t="s">
        <v>452</v>
      </c>
      <c r="E132" s="134" t="s">
        <v>470</v>
      </c>
      <c r="F132" s="135" t="s">
        <v>471</v>
      </c>
      <c r="G132" s="136" t="s">
        <v>467</v>
      </c>
      <c r="H132" s="137">
        <v>139.39400000000001</v>
      </c>
      <c r="I132" s="138"/>
      <c r="J132" s="139">
        <f>ROUND(I132*H132,2)</f>
        <v>0</v>
      </c>
      <c r="K132" s="140"/>
      <c r="L132" s="30"/>
      <c r="M132" s="141" t="s">
        <v>323</v>
      </c>
      <c r="N132" s="142" t="s">
        <v>360</v>
      </c>
      <c r="P132" s="143">
        <f>O132*H132</f>
        <v>0</v>
      </c>
      <c r="Q132" s="143">
        <v>0</v>
      </c>
      <c r="R132" s="143">
        <f>Q132*H132</f>
        <v>0</v>
      </c>
      <c r="S132" s="143">
        <v>0</v>
      </c>
      <c r="T132" s="144">
        <f>S132*H132</f>
        <v>0</v>
      </c>
      <c r="AR132" s="145" t="s">
        <v>456</v>
      </c>
      <c r="AT132" s="145" t="s">
        <v>452</v>
      </c>
      <c r="AU132" s="145" t="s">
        <v>405</v>
      </c>
      <c r="AY132" s="15" t="s">
        <v>450</v>
      </c>
      <c r="BE132" s="146">
        <f>IF(N132="základní",J132,0)</f>
        <v>0</v>
      </c>
      <c r="BF132" s="146">
        <f>IF(N132="snížená",J132,0)</f>
        <v>0</v>
      </c>
      <c r="BG132" s="146">
        <f>IF(N132="zákl. přenesená",J132,0)</f>
        <v>0</v>
      </c>
      <c r="BH132" s="146">
        <f>IF(N132="sníž. přenesená",J132,0)</f>
        <v>0</v>
      </c>
      <c r="BI132" s="146">
        <f>IF(N132="nulová",J132,0)</f>
        <v>0</v>
      </c>
      <c r="BJ132" s="15" t="s">
        <v>403</v>
      </c>
      <c r="BK132" s="146">
        <f>ROUND(I132*H132,2)</f>
        <v>0</v>
      </c>
      <c r="BL132" s="15" t="s">
        <v>456</v>
      </c>
      <c r="BM132" s="145" t="s">
        <v>635</v>
      </c>
    </row>
    <row r="133" spans="2:65" s="12" customFormat="1">
      <c r="B133" s="147"/>
      <c r="D133" s="148" t="s">
        <v>458</v>
      </c>
      <c r="E133" s="149" t="s">
        <v>323</v>
      </c>
      <c r="F133" s="150" t="s">
        <v>636</v>
      </c>
      <c r="H133" s="151">
        <v>139.39400000000001</v>
      </c>
      <c r="I133" s="152"/>
      <c r="L133" s="147"/>
      <c r="M133" s="153"/>
      <c r="T133" s="154"/>
      <c r="AT133" s="149" t="s">
        <v>458</v>
      </c>
      <c r="AU133" s="149" t="s">
        <v>405</v>
      </c>
      <c r="AV133" s="12" t="s">
        <v>405</v>
      </c>
      <c r="AW133" s="12" t="s">
        <v>352</v>
      </c>
      <c r="AX133" s="12" t="s">
        <v>395</v>
      </c>
      <c r="AY133" s="149" t="s">
        <v>450</v>
      </c>
    </row>
    <row r="134" spans="2:65" s="13" customFormat="1">
      <c r="B134" s="155"/>
      <c r="D134" s="148" t="s">
        <v>458</v>
      </c>
      <c r="E134" s="156" t="s">
        <v>323</v>
      </c>
      <c r="F134" s="157" t="s">
        <v>460</v>
      </c>
      <c r="H134" s="158">
        <v>139.39400000000001</v>
      </c>
      <c r="I134" s="159"/>
      <c r="L134" s="155"/>
      <c r="M134" s="160"/>
      <c r="T134" s="161"/>
      <c r="AT134" s="156" t="s">
        <v>458</v>
      </c>
      <c r="AU134" s="156" t="s">
        <v>405</v>
      </c>
      <c r="AV134" s="13" t="s">
        <v>456</v>
      </c>
      <c r="AW134" s="13" t="s">
        <v>352</v>
      </c>
      <c r="AX134" s="13" t="s">
        <v>403</v>
      </c>
      <c r="AY134" s="156" t="s">
        <v>450</v>
      </c>
    </row>
    <row r="135" spans="2:65" s="1" customFormat="1" ht="16.5" customHeight="1">
      <c r="B135" s="132"/>
      <c r="C135" s="133" t="s">
        <v>456</v>
      </c>
      <c r="D135" s="133" t="s">
        <v>452</v>
      </c>
      <c r="E135" s="134" t="s">
        <v>476</v>
      </c>
      <c r="F135" s="135" t="s">
        <v>477</v>
      </c>
      <c r="G135" s="136" t="s">
        <v>77</v>
      </c>
      <c r="H135" s="137">
        <v>146.72999999999999</v>
      </c>
      <c r="I135" s="138"/>
      <c r="J135" s="139">
        <f>ROUND(I135*H135,2)</f>
        <v>0</v>
      </c>
      <c r="K135" s="140"/>
      <c r="L135" s="30"/>
      <c r="M135" s="141" t="s">
        <v>323</v>
      </c>
      <c r="N135" s="142" t="s">
        <v>360</v>
      </c>
      <c r="P135" s="143">
        <f>O135*H135</f>
        <v>0</v>
      </c>
      <c r="Q135" s="143">
        <v>0</v>
      </c>
      <c r="R135" s="143">
        <f>Q135*H135</f>
        <v>0</v>
      </c>
      <c r="S135" s="143">
        <v>0</v>
      </c>
      <c r="T135" s="144">
        <f>S135*H135</f>
        <v>0</v>
      </c>
      <c r="AR135" s="145" t="s">
        <v>456</v>
      </c>
      <c r="AT135" s="145" t="s">
        <v>452</v>
      </c>
      <c r="AU135" s="145" t="s">
        <v>405</v>
      </c>
      <c r="AY135" s="15" t="s">
        <v>450</v>
      </c>
      <c r="BE135" s="146">
        <f>IF(N135="základní",J135,0)</f>
        <v>0</v>
      </c>
      <c r="BF135" s="146">
        <f>IF(N135="snížená",J135,0)</f>
        <v>0</v>
      </c>
      <c r="BG135" s="146">
        <f>IF(N135="zákl. přenesená",J135,0)</f>
        <v>0</v>
      </c>
      <c r="BH135" s="146">
        <f>IF(N135="sníž. přenesená",J135,0)</f>
        <v>0</v>
      </c>
      <c r="BI135" s="146">
        <f>IF(N135="nulová",J135,0)</f>
        <v>0</v>
      </c>
      <c r="BJ135" s="15" t="s">
        <v>403</v>
      </c>
      <c r="BK135" s="146">
        <f>ROUND(I135*H135,2)</f>
        <v>0</v>
      </c>
      <c r="BL135" s="15" t="s">
        <v>456</v>
      </c>
      <c r="BM135" s="145" t="s">
        <v>637</v>
      </c>
    </row>
    <row r="136" spans="2:65" s="12" customFormat="1">
      <c r="B136" s="147"/>
      <c r="D136" s="148" t="s">
        <v>458</v>
      </c>
      <c r="E136" s="149" t="s">
        <v>323</v>
      </c>
      <c r="F136" s="150" t="s">
        <v>638</v>
      </c>
      <c r="H136" s="151">
        <v>146.72999999999999</v>
      </c>
      <c r="I136" s="152"/>
      <c r="L136" s="147"/>
      <c r="M136" s="153"/>
      <c r="T136" s="154"/>
      <c r="AT136" s="149" t="s">
        <v>458</v>
      </c>
      <c r="AU136" s="149" t="s">
        <v>405</v>
      </c>
      <c r="AV136" s="12" t="s">
        <v>405</v>
      </c>
      <c r="AW136" s="12" t="s">
        <v>352</v>
      </c>
      <c r="AX136" s="12" t="s">
        <v>395</v>
      </c>
      <c r="AY136" s="149" t="s">
        <v>450</v>
      </c>
    </row>
    <row r="137" spans="2:65" s="13" customFormat="1">
      <c r="B137" s="155"/>
      <c r="D137" s="148" t="s">
        <v>458</v>
      </c>
      <c r="E137" s="156" t="s">
        <v>323</v>
      </c>
      <c r="F137" s="157" t="s">
        <v>460</v>
      </c>
      <c r="H137" s="158">
        <v>146.72999999999999</v>
      </c>
      <c r="I137" s="159"/>
      <c r="L137" s="155"/>
      <c r="M137" s="160"/>
      <c r="T137" s="161"/>
      <c r="AT137" s="156" t="s">
        <v>458</v>
      </c>
      <c r="AU137" s="156" t="s">
        <v>405</v>
      </c>
      <c r="AV137" s="13" t="s">
        <v>456</v>
      </c>
      <c r="AW137" s="13" t="s">
        <v>352</v>
      </c>
      <c r="AX137" s="13" t="s">
        <v>403</v>
      </c>
      <c r="AY137" s="156" t="s">
        <v>450</v>
      </c>
    </row>
    <row r="138" spans="2:65" s="1" customFormat="1" ht="24.2" customHeight="1">
      <c r="B138" s="132"/>
      <c r="C138" s="133" t="s">
        <v>475</v>
      </c>
      <c r="D138" s="133" t="s">
        <v>452</v>
      </c>
      <c r="E138" s="134" t="s">
        <v>481</v>
      </c>
      <c r="F138" s="135" t="s">
        <v>482</v>
      </c>
      <c r="G138" s="136" t="s">
        <v>467</v>
      </c>
      <c r="H138" s="137">
        <v>62.427</v>
      </c>
      <c r="I138" s="138"/>
      <c r="J138" s="139">
        <f>ROUND(I138*H138,2)</f>
        <v>0</v>
      </c>
      <c r="K138" s="140"/>
      <c r="L138" s="30"/>
      <c r="M138" s="141" t="s">
        <v>323</v>
      </c>
      <c r="N138" s="142" t="s">
        <v>360</v>
      </c>
      <c r="P138" s="143">
        <f>O138*H138</f>
        <v>0</v>
      </c>
      <c r="Q138" s="143">
        <v>0</v>
      </c>
      <c r="R138" s="143">
        <f>Q138*H138</f>
        <v>0</v>
      </c>
      <c r="S138" s="143">
        <v>0</v>
      </c>
      <c r="T138" s="144">
        <f>S138*H138</f>
        <v>0</v>
      </c>
      <c r="AR138" s="145" t="s">
        <v>456</v>
      </c>
      <c r="AT138" s="145" t="s">
        <v>452</v>
      </c>
      <c r="AU138" s="145" t="s">
        <v>405</v>
      </c>
      <c r="AY138" s="15" t="s">
        <v>450</v>
      </c>
      <c r="BE138" s="146">
        <f>IF(N138="základní",J138,0)</f>
        <v>0</v>
      </c>
      <c r="BF138" s="146">
        <f>IF(N138="snížená",J138,0)</f>
        <v>0</v>
      </c>
      <c r="BG138" s="146">
        <f>IF(N138="zákl. přenesená",J138,0)</f>
        <v>0</v>
      </c>
      <c r="BH138" s="146">
        <f>IF(N138="sníž. přenesená",J138,0)</f>
        <v>0</v>
      </c>
      <c r="BI138" s="146">
        <f>IF(N138="nulová",J138,0)</f>
        <v>0</v>
      </c>
      <c r="BJ138" s="15" t="s">
        <v>403</v>
      </c>
      <c r="BK138" s="146">
        <f>ROUND(I138*H138,2)</f>
        <v>0</v>
      </c>
      <c r="BL138" s="15" t="s">
        <v>456</v>
      </c>
      <c r="BM138" s="145" t="s">
        <v>639</v>
      </c>
    </row>
    <row r="139" spans="2:65" s="1" customFormat="1" ht="16.5" customHeight="1">
      <c r="B139" s="132"/>
      <c r="C139" s="162" t="s">
        <v>480</v>
      </c>
      <c r="D139" s="162" t="s">
        <v>485</v>
      </c>
      <c r="E139" s="163" t="s">
        <v>486</v>
      </c>
      <c r="F139" s="164" t="s">
        <v>487</v>
      </c>
      <c r="G139" s="165" t="s">
        <v>488</v>
      </c>
      <c r="H139" s="166">
        <v>124.854</v>
      </c>
      <c r="I139" s="167"/>
      <c r="J139" s="168">
        <f>ROUND(I139*H139,2)</f>
        <v>0</v>
      </c>
      <c r="K139" s="169"/>
      <c r="L139" s="170"/>
      <c r="M139" s="171" t="s">
        <v>323</v>
      </c>
      <c r="N139" s="172" t="s">
        <v>360</v>
      </c>
      <c r="P139" s="143">
        <f>O139*H139</f>
        <v>0</v>
      </c>
      <c r="Q139" s="143">
        <v>1</v>
      </c>
      <c r="R139" s="143">
        <f>Q139*H139</f>
        <v>124.854</v>
      </c>
      <c r="S139" s="143">
        <v>0</v>
      </c>
      <c r="T139" s="144">
        <f>S139*H139</f>
        <v>0</v>
      </c>
      <c r="AR139" s="145" t="s">
        <v>489</v>
      </c>
      <c r="AT139" s="145" t="s">
        <v>485</v>
      </c>
      <c r="AU139" s="145" t="s">
        <v>405</v>
      </c>
      <c r="AY139" s="15" t="s">
        <v>450</v>
      </c>
      <c r="BE139" s="146">
        <f>IF(N139="základní",J139,0)</f>
        <v>0</v>
      </c>
      <c r="BF139" s="146">
        <f>IF(N139="snížená",J139,0)</f>
        <v>0</v>
      </c>
      <c r="BG139" s="146">
        <f>IF(N139="zákl. přenesená",J139,0)</f>
        <v>0</v>
      </c>
      <c r="BH139" s="146">
        <f>IF(N139="sníž. přenesená",J139,0)</f>
        <v>0</v>
      </c>
      <c r="BI139" s="146">
        <f>IF(N139="nulová",J139,0)</f>
        <v>0</v>
      </c>
      <c r="BJ139" s="15" t="s">
        <v>403</v>
      </c>
      <c r="BK139" s="146">
        <f>ROUND(I139*H139,2)</f>
        <v>0</v>
      </c>
      <c r="BL139" s="15" t="s">
        <v>456</v>
      </c>
      <c r="BM139" s="145" t="s">
        <v>640</v>
      </c>
    </row>
    <row r="140" spans="2:65" s="12" customFormat="1">
      <c r="B140" s="147"/>
      <c r="D140" s="148" t="s">
        <v>458</v>
      </c>
      <c r="F140" s="150" t="s">
        <v>641</v>
      </c>
      <c r="H140" s="151">
        <v>124.854</v>
      </c>
      <c r="I140" s="152"/>
      <c r="L140" s="147"/>
      <c r="M140" s="153"/>
      <c r="T140" s="154"/>
      <c r="AT140" s="149" t="s">
        <v>458</v>
      </c>
      <c r="AU140" s="149" t="s">
        <v>405</v>
      </c>
      <c r="AV140" s="12" t="s">
        <v>405</v>
      </c>
      <c r="AW140" s="12" t="s">
        <v>325</v>
      </c>
      <c r="AX140" s="12" t="s">
        <v>403</v>
      </c>
      <c r="AY140" s="149" t="s">
        <v>450</v>
      </c>
    </row>
    <row r="141" spans="2:65" s="1" customFormat="1" ht="16.5" customHeight="1">
      <c r="B141" s="132"/>
      <c r="C141" s="133" t="s">
        <v>484</v>
      </c>
      <c r="D141" s="133" t="s">
        <v>452</v>
      </c>
      <c r="E141" s="134" t="s">
        <v>608</v>
      </c>
      <c r="F141" s="135" t="s">
        <v>493</v>
      </c>
      <c r="G141" s="136" t="s">
        <v>467</v>
      </c>
      <c r="H141" s="137">
        <v>1.7</v>
      </c>
      <c r="I141" s="138"/>
      <c r="J141" s="139">
        <f>ROUND(I141*H141,2)</f>
        <v>0</v>
      </c>
      <c r="K141" s="140"/>
      <c r="L141" s="30"/>
      <c r="M141" s="141" t="s">
        <v>323</v>
      </c>
      <c r="N141" s="142" t="s">
        <v>360</v>
      </c>
      <c r="P141" s="143">
        <f>O141*H141</f>
        <v>0</v>
      </c>
      <c r="Q141" s="143">
        <v>0</v>
      </c>
      <c r="R141" s="143">
        <f>Q141*H141</f>
        <v>0</v>
      </c>
      <c r="S141" s="143">
        <v>0</v>
      </c>
      <c r="T141" s="144">
        <f>S141*H141</f>
        <v>0</v>
      </c>
      <c r="AR141" s="145" t="s">
        <v>456</v>
      </c>
      <c r="AT141" s="145" t="s">
        <v>452</v>
      </c>
      <c r="AU141" s="145" t="s">
        <v>405</v>
      </c>
      <c r="AY141" s="15" t="s">
        <v>450</v>
      </c>
      <c r="BE141" s="146">
        <f>IF(N141="základní",J141,0)</f>
        <v>0</v>
      </c>
      <c r="BF141" s="146">
        <f>IF(N141="snížená",J141,0)</f>
        <v>0</v>
      </c>
      <c r="BG141" s="146">
        <f>IF(N141="zákl. přenesená",J141,0)</f>
        <v>0</v>
      </c>
      <c r="BH141" s="146">
        <f>IF(N141="sníž. přenesená",J141,0)</f>
        <v>0</v>
      </c>
      <c r="BI141" s="146">
        <f>IF(N141="nulová",J141,0)</f>
        <v>0</v>
      </c>
      <c r="BJ141" s="15" t="s">
        <v>403</v>
      </c>
      <c r="BK141" s="146">
        <f>ROUND(I141*H141,2)</f>
        <v>0</v>
      </c>
      <c r="BL141" s="15" t="s">
        <v>456</v>
      </c>
      <c r="BM141" s="145" t="s">
        <v>642</v>
      </c>
    </row>
    <row r="142" spans="2:65" s="12" customFormat="1">
      <c r="B142" s="147"/>
      <c r="D142" s="148" t="s">
        <v>458</v>
      </c>
      <c r="E142" s="149" t="s">
        <v>323</v>
      </c>
      <c r="F142" s="150" t="s">
        <v>643</v>
      </c>
      <c r="H142" s="151">
        <v>1.7</v>
      </c>
      <c r="I142" s="152"/>
      <c r="L142" s="147"/>
      <c r="M142" s="153"/>
      <c r="T142" s="154"/>
      <c r="AT142" s="149" t="s">
        <v>458</v>
      </c>
      <c r="AU142" s="149" t="s">
        <v>405</v>
      </c>
      <c r="AV142" s="12" t="s">
        <v>405</v>
      </c>
      <c r="AW142" s="12" t="s">
        <v>352</v>
      </c>
      <c r="AX142" s="12" t="s">
        <v>395</v>
      </c>
      <c r="AY142" s="149" t="s">
        <v>450</v>
      </c>
    </row>
    <row r="143" spans="2:65" s="13" customFormat="1">
      <c r="B143" s="155"/>
      <c r="D143" s="148" t="s">
        <v>458</v>
      </c>
      <c r="E143" s="156" t="s">
        <v>323</v>
      </c>
      <c r="F143" s="157" t="s">
        <v>460</v>
      </c>
      <c r="H143" s="158">
        <v>1.7</v>
      </c>
      <c r="I143" s="159"/>
      <c r="L143" s="155"/>
      <c r="M143" s="160"/>
      <c r="T143" s="161"/>
      <c r="AT143" s="156" t="s">
        <v>458</v>
      </c>
      <c r="AU143" s="156" t="s">
        <v>405</v>
      </c>
      <c r="AV143" s="13" t="s">
        <v>456</v>
      </c>
      <c r="AW143" s="13" t="s">
        <v>352</v>
      </c>
      <c r="AX143" s="13" t="s">
        <v>403</v>
      </c>
      <c r="AY143" s="156" t="s">
        <v>450</v>
      </c>
    </row>
    <row r="144" spans="2:65" s="11" customFormat="1" ht="22.9" customHeight="1">
      <c r="B144" s="121"/>
      <c r="D144" s="122" t="s">
        <v>394</v>
      </c>
      <c r="E144" s="130" t="s">
        <v>456</v>
      </c>
      <c r="F144" s="130" t="s">
        <v>496</v>
      </c>
      <c r="I144" s="124"/>
      <c r="J144" s="131">
        <f>BK144</f>
        <v>0</v>
      </c>
      <c r="L144" s="121"/>
      <c r="M144" s="125"/>
      <c r="P144" s="126">
        <f>P145</f>
        <v>0</v>
      </c>
      <c r="R144" s="126">
        <f>R145</f>
        <v>0</v>
      </c>
      <c r="T144" s="127">
        <f>T145</f>
        <v>0</v>
      </c>
      <c r="AR144" s="122" t="s">
        <v>403</v>
      </c>
      <c r="AT144" s="128" t="s">
        <v>394</v>
      </c>
      <c r="AU144" s="128" t="s">
        <v>403</v>
      </c>
      <c r="AY144" s="122" t="s">
        <v>450</v>
      </c>
      <c r="BK144" s="129">
        <f>BK145</f>
        <v>0</v>
      </c>
    </row>
    <row r="145" spans="2:65" s="1" customFormat="1" ht="21.75" customHeight="1">
      <c r="B145" s="132"/>
      <c r="C145" s="133" t="s">
        <v>489</v>
      </c>
      <c r="D145" s="133" t="s">
        <v>452</v>
      </c>
      <c r="E145" s="134" t="s">
        <v>498</v>
      </c>
      <c r="F145" s="135" t="s">
        <v>499</v>
      </c>
      <c r="G145" s="136" t="s">
        <v>467</v>
      </c>
      <c r="H145" s="137">
        <v>289.85899999999998</v>
      </c>
      <c r="I145" s="138"/>
      <c r="J145" s="139">
        <f>ROUND(I145*H145,2)</f>
        <v>0</v>
      </c>
      <c r="K145" s="140"/>
      <c r="L145" s="30"/>
      <c r="M145" s="141" t="s">
        <v>323</v>
      </c>
      <c r="N145" s="142" t="s">
        <v>360</v>
      </c>
      <c r="P145" s="143">
        <f>O145*H145</f>
        <v>0</v>
      </c>
      <c r="Q145" s="143">
        <v>0</v>
      </c>
      <c r="R145" s="143">
        <f>Q145*H145</f>
        <v>0</v>
      </c>
      <c r="S145" s="143">
        <v>0</v>
      </c>
      <c r="T145" s="144">
        <f>S145*H145</f>
        <v>0</v>
      </c>
      <c r="AR145" s="145" t="s">
        <v>456</v>
      </c>
      <c r="AT145" s="145" t="s">
        <v>452</v>
      </c>
      <c r="AU145" s="145" t="s">
        <v>405</v>
      </c>
      <c r="AY145" s="15" t="s">
        <v>450</v>
      </c>
      <c r="BE145" s="146">
        <f>IF(N145="základní",J145,0)</f>
        <v>0</v>
      </c>
      <c r="BF145" s="146">
        <f>IF(N145="snížená",J145,0)</f>
        <v>0</v>
      </c>
      <c r="BG145" s="146">
        <f>IF(N145="zákl. přenesená",J145,0)</f>
        <v>0</v>
      </c>
      <c r="BH145" s="146">
        <f>IF(N145="sníž. přenesená",J145,0)</f>
        <v>0</v>
      </c>
      <c r="BI145" s="146">
        <f>IF(N145="nulová",J145,0)</f>
        <v>0</v>
      </c>
      <c r="BJ145" s="15" t="s">
        <v>403</v>
      </c>
      <c r="BK145" s="146">
        <f>ROUND(I145*H145,2)</f>
        <v>0</v>
      </c>
      <c r="BL145" s="15" t="s">
        <v>456</v>
      </c>
      <c r="BM145" s="145" t="s">
        <v>644</v>
      </c>
    </row>
    <row r="146" spans="2:65" s="11" customFormat="1" ht="22.9" customHeight="1">
      <c r="B146" s="121"/>
      <c r="D146" s="122" t="s">
        <v>394</v>
      </c>
      <c r="E146" s="130" t="s">
        <v>489</v>
      </c>
      <c r="F146" s="130" t="s">
        <v>501</v>
      </c>
      <c r="I146" s="124"/>
      <c r="J146" s="131">
        <f>BK146</f>
        <v>0</v>
      </c>
      <c r="L146" s="121"/>
      <c r="M146" s="125"/>
      <c r="P146" s="126">
        <f>SUM(P147:P156)</f>
        <v>0</v>
      </c>
      <c r="R146" s="126">
        <f>SUM(R147:R156)</f>
        <v>7.2092096000000003</v>
      </c>
      <c r="T146" s="127">
        <f>SUM(T147:T156)</f>
        <v>0</v>
      </c>
      <c r="AR146" s="122" t="s">
        <v>403</v>
      </c>
      <c r="AT146" s="128" t="s">
        <v>394</v>
      </c>
      <c r="AU146" s="128" t="s">
        <v>403</v>
      </c>
      <c r="AY146" s="122" t="s">
        <v>450</v>
      </c>
      <c r="BK146" s="129">
        <f>SUM(BK147:BK156)</f>
        <v>0</v>
      </c>
    </row>
    <row r="147" spans="2:65" s="1" customFormat="1" ht="33" customHeight="1">
      <c r="B147" s="132"/>
      <c r="C147" s="133" t="s">
        <v>497</v>
      </c>
      <c r="D147" s="133" t="s">
        <v>452</v>
      </c>
      <c r="E147" s="134" t="s">
        <v>611</v>
      </c>
      <c r="F147" s="135" t="s">
        <v>612</v>
      </c>
      <c r="G147" s="136" t="s">
        <v>77</v>
      </c>
      <c r="H147" s="137">
        <v>147.72999999999999</v>
      </c>
      <c r="I147" s="138"/>
      <c r="J147" s="139">
        <f>ROUND(I147*H147,2)</f>
        <v>0</v>
      </c>
      <c r="K147" s="140"/>
      <c r="L147" s="30"/>
      <c r="M147" s="141" t="s">
        <v>323</v>
      </c>
      <c r="N147" s="142" t="s">
        <v>360</v>
      </c>
      <c r="P147" s="143">
        <f>O147*H147</f>
        <v>0</v>
      </c>
      <c r="Q147" s="143">
        <v>0</v>
      </c>
      <c r="R147" s="143">
        <f>Q147*H147</f>
        <v>0</v>
      </c>
      <c r="S147" s="143">
        <v>0</v>
      </c>
      <c r="T147" s="144">
        <f>S147*H147</f>
        <v>0</v>
      </c>
      <c r="AR147" s="145" t="s">
        <v>456</v>
      </c>
      <c r="AT147" s="145" t="s">
        <v>452</v>
      </c>
      <c r="AU147" s="145" t="s">
        <v>405</v>
      </c>
      <c r="AY147" s="15" t="s">
        <v>450</v>
      </c>
      <c r="BE147" s="146">
        <f>IF(N147="základní",J147,0)</f>
        <v>0</v>
      </c>
      <c r="BF147" s="146">
        <f>IF(N147="snížená",J147,0)</f>
        <v>0</v>
      </c>
      <c r="BG147" s="146">
        <f>IF(N147="zákl. přenesená",J147,0)</f>
        <v>0</v>
      </c>
      <c r="BH147" s="146">
        <f>IF(N147="sníž. přenesená",J147,0)</f>
        <v>0</v>
      </c>
      <c r="BI147" s="146">
        <f>IF(N147="nulová",J147,0)</f>
        <v>0</v>
      </c>
      <c r="BJ147" s="15" t="s">
        <v>403</v>
      </c>
      <c r="BK147" s="146">
        <f>ROUND(I147*H147,2)</f>
        <v>0</v>
      </c>
      <c r="BL147" s="15" t="s">
        <v>456</v>
      </c>
      <c r="BM147" s="145" t="s">
        <v>645</v>
      </c>
    </row>
    <row r="148" spans="2:65" s="1" customFormat="1" ht="21.75" customHeight="1">
      <c r="B148" s="132"/>
      <c r="C148" s="162" t="s">
        <v>502</v>
      </c>
      <c r="D148" s="162" t="s">
        <v>485</v>
      </c>
      <c r="E148" s="163" t="s">
        <v>614</v>
      </c>
      <c r="F148" s="164" t="s">
        <v>615</v>
      </c>
      <c r="G148" s="165" t="s">
        <v>77</v>
      </c>
      <c r="H148" s="166">
        <v>149.20699999999999</v>
      </c>
      <c r="I148" s="167"/>
      <c r="J148" s="168">
        <f>ROUND(I148*H148,2)</f>
        <v>0</v>
      </c>
      <c r="K148" s="169"/>
      <c r="L148" s="170"/>
      <c r="M148" s="171" t="s">
        <v>323</v>
      </c>
      <c r="N148" s="172" t="s">
        <v>360</v>
      </c>
      <c r="P148" s="143">
        <f>O148*H148</f>
        <v>0</v>
      </c>
      <c r="Q148" s="143">
        <v>4.8000000000000001E-2</v>
      </c>
      <c r="R148" s="143">
        <f>Q148*H148</f>
        <v>7.1619359999999999</v>
      </c>
      <c r="S148" s="143">
        <v>0</v>
      </c>
      <c r="T148" s="144">
        <f>S148*H148</f>
        <v>0</v>
      </c>
      <c r="AR148" s="145" t="s">
        <v>489</v>
      </c>
      <c r="AT148" s="145" t="s">
        <v>485</v>
      </c>
      <c r="AU148" s="145" t="s">
        <v>405</v>
      </c>
      <c r="AY148" s="15" t="s">
        <v>450</v>
      </c>
      <c r="BE148" s="146">
        <f>IF(N148="základní",J148,0)</f>
        <v>0</v>
      </c>
      <c r="BF148" s="146">
        <f>IF(N148="snížená",J148,0)</f>
        <v>0</v>
      </c>
      <c r="BG148" s="146">
        <f>IF(N148="zákl. přenesená",J148,0)</f>
        <v>0</v>
      </c>
      <c r="BH148" s="146">
        <f>IF(N148="sníž. přenesená",J148,0)</f>
        <v>0</v>
      </c>
      <c r="BI148" s="146">
        <f>IF(N148="nulová",J148,0)</f>
        <v>0</v>
      </c>
      <c r="BJ148" s="15" t="s">
        <v>403</v>
      </c>
      <c r="BK148" s="146">
        <f>ROUND(I148*H148,2)</f>
        <v>0</v>
      </c>
      <c r="BL148" s="15" t="s">
        <v>456</v>
      </c>
      <c r="BM148" s="145" t="s">
        <v>646</v>
      </c>
    </row>
    <row r="149" spans="2:65" s="12" customFormat="1">
      <c r="B149" s="147"/>
      <c r="D149" s="148" t="s">
        <v>458</v>
      </c>
      <c r="F149" s="150" t="s">
        <v>647</v>
      </c>
      <c r="H149" s="151">
        <v>149.20699999999999</v>
      </c>
      <c r="I149" s="152"/>
      <c r="L149" s="147"/>
      <c r="M149" s="153"/>
      <c r="T149" s="154"/>
      <c r="AT149" s="149" t="s">
        <v>458</v>
      </c>
      <c r="AU149" s="149" t="s">
        <v>405</v>
      </c>
      <c r="AV149" s="12" t="s">
        <v>405</v>
      </c>
      <c r="AW149" s="12" t="s">
        <v>325</v>
      </c>
      <c r="AX149" s="12" t="s">
        <v>403</v>
      </c>
      <c r="AY149" s="149" t="s">
        <v>450</v>
      </c>
    </row>
    <row r="150" spans="2:65" s="1" customFormat="1" ht="24.2" customHeight="1">
      <c r="B150" s="132"/>
      <c r="C150" s="133" t="s">
        <v>506</v>
      </c>
      <c r="D150" s="133" t="s">
        <v>452</v>
      </c>
      <c r="E150" s="134" t="s">
        <v>515</v>
      </c>
      <c r="F150" s="135" t="s">
        <v>516</v>
      </c>
      <c r="G150" s="136" t="s">
        <v>77</v>
      </c>
      <c r="H150" s="137">
        <v>147.72999999999999</v>
      </c>
      <c r="I150" s="138"/>
      <c r="J150" s="139">
        <f>ROUND(I150*H150,2)</f>
        <v>0</v>
      </c>
      <c r="K150" s="140"/>
      <c r="L150" s="30"/>
      <c r="M150" s="141" t="s">
        <v>323</v>
      </c>
      <c r="N150" s="142" t="s">
        <v>360</v>
      </c>
      <c r="P150" s="143">
        <f>O150*H150</f>
        <v>0</v>
      </c>
      <c r="Q150" s="143">
        <v>0</v>
      </c>
      <c r="R150" s="143">
        <f>Q150*H150</f>
        <v>0</v>
      </c>
      <c r="S150" s="143">
        <v>0</v>
      </c>
      <c r="T150" s="144">
        <f>S150*H150</f>
        <v>0</v>
      </c>
      <c r="AR150" s="145" t="s">
        <v>456</v>
      </c>
      <c r="AT150" s="145" t="s">
        <v>452</v>
      </c>
      <c r="AU150" s="145" t="s">
        <v>405</v>
      </c>
      <c r="AY150" s="15" t="s">
        <v>450</v>
      </c>
      <c r="BE150" s="146">
        <f>IF(N150="základní",J150,0)</f>
        <v>0</v>
      </c>
      <c r="BF150" s="146">
        <f>IF(N150="snížená",J150,0)</f>
        <v>0</v>
      </c>
      <c r="BG150" s="146">
        <f>IF(N150="zákl. přenesená",J150,0)</f>
        <v>0</v>
      </c>
      <c r="BH150" s="146">
        <f>IF(N150="sníž. přenesená",J150,0)</f>
        <v>0</v>
      </c>
      <c r="BI150" s="146">
        <f>IF(N150="nulová",J150,0)</f>
        <v>0</v>
      </c>
      <c r="BJ150" s="15" t="s">
        <v>403</v>
      </c>
      <c r="BK150" s="146">
        <f>ROUND(I150*H150,2)</f>
        <v>0</v>
      </c>
      <c r="BL150" s="15" t="s">
        <v>456</v>
      </c>
      <c r="BM150" s="145" t="s">
        <v>648</v>
      </c>
    </row>
    <row r="151" spans="2:65" s="1" customFormat="1" ht="24.2" customHeight="1">
      <c r="B151" s="132"/>
      <c r="C151" s="162" t="s">
        <v>330</v>
      </c>
      <c r="D151" s="162" t="s">
        <v>485</v>
      </c>
      <c r="E151" s="163" t="s">
        <v>519</v>
      </c>
      <c r="F151" s="164" t="s">
        <v>520</v>
      </c>
      <c r="G151" s="165" t="s">
        <v>77</v>
      </c>
      <c r="H151" s="166">
        <v>149.20699999999999</v>
      </c>
      <c r="I151" s="167"/>
      <c r="J151" s="168">
        <f>ROUND(I151*H151,2)</f>
        <v>0</v>
      </c>
      <c r="K151" s="169"/>
      <c r="L151" s="170"/>
      <c r="M151" s="171" t="s">
        <v>323</v>
      </c>
      <c r="N151" s="172" t="s">
        <v>360</v>
      </c>
      <c r="P151" s="143">
        <f>O151*H151</f>
        <v>0</v>
      </c>
      <c r="Q151" s="143">
        <v>0</v>
      </c>
      <c r="R151" s="143">
        <f>Q151*H151</f>
        <v>0</v>
      </c>
      <c r="S151" s="143">
        <v>0</v>
      </c>
      <c r="T151" s="144">
        <f>S151*H151</f>
        <v>0</v>
      </c>
      <c r="AR151" s="145" t="s">
        <v>489</v>
      </c>
      <c r="AT151" s="145" t="s">
        <v>485</v>
      </c>
      <c r="AU151" s="145" t="s">
        <v>405</v>
      </c>
      <c r="AY151" s="15" t="s">
        <v>450</v>
      </c>
      <c r="BE151" s="146">
        <f>IF(N151="základní",J151,0)</f>
        <v>0</v>
      </c>
      <c r="BF151" s="146">
        <f>IF(N151="snížená",J151,0)</f>
        <v>0</v>
      </c>
      <c r="BG151" s="146">
        <f>IF(N151="zákl. přenesená",J151,0)</f>
        <v>0</v>
      </c>
      <c r="BH151" s="146">
        <f>IF(N151="sníž. přenesená",J151,0)</f>
        <v>0</v>
      </c>
      <c r="BI151" s="146">
        <f>IF(N151="nulová",J151,0)</f>
        <v>0</v>
      </c>
      <c r="BJ151" s="15" t="s">
        <v>403</v>
      </c>
      <c r="BK151" s="146">
        <f>ROUND(I151*H151,2)</f>
        <v>0</v>
      </c>
      <c r="BL151" s="15" t="s">
        <v>456</v>
      </c>
      <c r="BM151" s="145" t="s">
        <v>649</v>
      </c>
    </row>
    <row r="152" spans="2:65" s="12" customFormat="1">
      <c r="B152" s="147"/>
      <c r="D152" s="148" t="s">
        <v>458</v>
      </c>
      <c r="F152" s="150" t="s">
        <v>647</v>
      </c>
      <c r="H152" s="151">
        <v>149.20699999999999</v>
      </c>
      <c r="I152" s="152"/>
      <c r="L152" s="147"/>
      <c r="M152" s="153"/>
      <c r="T152" s="154"/>
      <c r="AT152" s="149" t="s">
        <v>458</v>
      </c>
      <c r="AU152" s="149" t="s">
        <v>405</v>
      </c>
      <c r="AV152" s="12" t="s">
        <v>405</v>
      </c>
      <c r="AW152" s="12" t="s">
        <v>325</v>
      </c>
      <c r="AX152" s="12" t="s">
        <v>403</v>
      </c>
      <c r="AY152" s="149" t="s">
        <v>450</v>
      </c>
    </row>
    <row r="153" spans="2:65" s="1" customFormat="1" ht="16.5" customHeight="1">
      <c r="B153" s="132"/>
      <c r="C153" s="133" t="s">
        <v>514</v>
      </c>
      <c r="D153" s="133" t="s">
        <v>452</v>
      </c>
      <c r="E153" s="134" t="s">
        <v>523</v>
      </c>
      <c r="F153" s="135" t="s">
        <v>524</v>
      </c>
      <c r="G153" s="136" t="s">
        <v>77</v>
      </c>
      <c r="H153" s="137">
        <v>147.72999999999999</v>
      </c>
      <c r="I153" s="138"/>
      <c r="J153" s="139">
        <f>ROUND(I153*H153,2)</f>
        <v>0</v>
      </c>
      <c r="K153" s="140"/>
      <c r="L153" s="30"/>
      <c r="M153" s="141" t="s">
        <v>323</v>
      </c>
      <c r="N153" s="142" t="s">
        <v>360</v>
      </c>
      <c r="P153" s="143">
        <f>O153*H153</f>
        <v>0</v>
      </c>
      <c r="Q153" s="143">
        <v>2.0000000000000001E-4</v>
      </c>
      <c r="R153" s="143">
        <f>Q153*H153</f>
        <v>2.9545999999999999E-2</v>
      </c>
      <c r="S153" s="143">
        <v>0</v>
      </c>
      <c r="T153" s="144">
        <f>S153*H153</f>
        <v>0</v>
      </c>
      <c r="AR153" s="145" t="s">
        <v>456</v>
      </c>
      <c r="AT153" s="145" t="s">
        <v>452</v>
      </c>
      <c r="AU153" s="145" t="s">
        <v>405</v>
      </c>
      <c r="AY153" s="15" t="s">
        <v>450</v>
      </c>
      <c r="BE153" s="146">
        <f>IF(N153="základní",J153,0)</f>
        <v>0</v>
      </c>
      <c r="BF153" s="146">
        <f>IF(N153="snížená",J153,0)</f>
        <v>0</v>
      </c>
      <c r="BG153" s="146">
        <f>IF(N153="zákl. přenesená",J153,0)</f>
        <v>0</v>
      </c>
      <c r="BH153" s="146">
        <f>IF(N153="sníž. přenesená",J153,0)</f>
        <v>0</v>
      </c>
      <c r="BI153" s="146">
        <f>IF(N153="nulová",J153,0)</f>
        <v>0</v>
      </c>
      <c r="BJ153" s="15" t="s">
        <v>403</v>
      </c>
      <c r="BK153" s="146">
        <f>ROUND(I153*H153,2)</f>
        <v>0</v>
      </c>
      <c r="BL153" s="15" t="s">
        <v>456</v>
      </c>
      <c r="BM153" s="145" t="s">
        <v>650</v>
      </c>
    </row>
    <row r="154" spans="2:65" s="1" customFormat="1" ht="16.5" customHeight="1">
      <c r="B154" s="132"/>
      <c r="C154" s="162" t="s">
        <v>518</v>
      </c>
      <c r="D154" s="162" t="s">
        <v>485</v>
      </c>
      <c r="E154" s="163" t="s">
        <v>527</v>
      </c>
      <c r="F154" s="164" t="s">
        <v>528</v>
      </c>
      <c r="G154" s="165" t="s">
        <v>77</v>
      </c>
      <c r="H154" s="166">
        <v>147.72999999999999</v>
      </c>
      <c r="I154" s="167"/>
      <c r="J154" s="168">
        <f>ROUND(I154*H154,2)</f>
        <v>0</v>
      </c>
      <c r="K154" s="169"/>
      <c r="L154" s="170"/>
      <c r="M154" s="171" t="s">
        <v>323</v>
      </c>
      <c r="N154" s="172" t="s">
        <v>360</v>
      </c>
      <c r="P154" s="143">
        <f>O154*H154</f>
        <v>0</v>
      </c>
      <c r="Q154" s="143">
        <v>5.0000000000000002E-5</v>
      </c>
      <c r="R154" s="143">
        <f>Q154*H154</f>
        <v>7.3864999999999998E-3</v>
      </c>
      <c r="S154" s="143">
        <v>0</v>
      </c>
      <c r="T154" s="144">
        <f>S154*H154</f>
        <v>0</v>
      </c>
      <c r="AR154" s="145" t="s">
        <v>489</v>
      </c>
      <c r="AT154" s="145" t="s">
        <v>485</v>
      </c>
      <c r="AU154" s="145" t="s">
        <v>405</v>
      </c>
      <c r="AY154" s="15" t="s">
        <v>450</v>
      </c>
      <c r="BE154" s="146">
        <f>IF(N154="základní",J154,0)</f>
        <v>0</v>
      </c>
      <c r="BF154" s="146">
        <f>IF(N154="snížená",J154,0)</f>
        <v>0</v>
      </c>
      <c r="BG154" s="146">
        <f>IF(N154="zákl. přenesená",J154,0)</f>
        <v>0</v>
      </c>
      <c r="BH154" s="146">
        <f>IF(N154="sníž. přenesená",J154,0)</f>
        <v>0</v>
      </c>
      <c r="BI154" s="146">
        <f>IF(N154="nulová",J154,0)</f>
        <v>0</v>
      </c>
      <c r="BJ154" s="15" t="s">
        <v>403</v>
      </c>
      <c r="BK154" s="146">
        <f>ROUND(I154*H154,2)</f>
        <v>0</v>
      </c>
      <c r="BL154" s="15" t="s">
        <v>456</v>
      </c>
      <c r="BM154" s="145" t="s">
        <v>651</v>
      </c>
    </row>
    <row r="155" spans="2:65" s="1" customFormat="1" ht="21.75" customHeight="1">
      <c r="B155" s="132"/>
      <c r="C155" s="133" t="s">
        <v>522</v>
      </c>
      <c r="D155" s="133" t="s">
        <v>452</v>
      </c>
      <c r="E155" s="134" t="s">
        <v>531</v>
      </c>
      <c r="F155" s="135" t="s">
        <v>532</v>
      </c>
      <c r="G155" s="136" t="s">
        <v>77</v>
      </c>
      <c r="H155" s="137">
        <v>147.72999999999999</v>
      </c>
      <c r="I155" s="138"/>
      <c r="J155" s="139">
        <f>ROUND(I155*H155,2)</f>
        <v>0</v>
      </c>
      <c r="K155" s="140"/>
      <c r="L155" s="30"/>
      <c r="M155" s="141" t="s">
        <v>323</v>
      </c>
      <c r="N155" s="142" t="s">
        <v>360</v>
      </c>
      <c r="P155" s="143">
        <f>O155*H155</f>
        <v>0</v>
      </c>
      <c r="Q155" s="143">
        <v>6.0000000000000002E-5</v>
      </c>
      <c r="R155" s="143">
        <f>Q155*H155</f>
        <v>8.8637999999999998E-3</v>
      </c>
      <c r="S155" s="143">
        <v>0</v>
      </c>
      <c r="T155" s="144">
        <f>S155*H155</f>
        <v>0</v>
      </c>
      <c r="AR155" s="145" t="s">
        <v>456</v>
      </c>
      <c r="AT155" s="145" t="s">
        <v>452</v>
      </c>
      <c r="AU155" s="145" t="s">
        <v>405</v>
      </c>
      <c r="AY155" s="15" t="s">
        <v>450</v>
      </c>
      <c r="BE155" s="146">
        <f>IF(N155="základní",J155,0)</f>
        <v>0</v>
      </c>
      <c r="BF155" s="146">
        <f>IF(N155="snížená",J155,0)</f>
        <v>0</v>
      </c>
      <c r="BG155" s="146">
        <f>IF(N155="zákl. přenesená",J155,0)</f>
        <v>0</v>
      </c>
      <c r="BH155" s="146">
        <f>IF(N155="sníž. přenesená",J155,0)</f>
        <v>0</v>
      </c>
      <c r="BI155" s="146">
        <f>IF(N155="nulová",J155,0)</f>
        <v>0</v>
      </c>
      <c r="BJ155" s="15" t="s">
        <v>403</v>
      </c>
      <c r="BK155" s="146">
        <f>ROUND(I155*H155,2)</f>
        <v>0</v>
      </c>
      <c r="BL155" s="15" t="s">
        <v>456</v>
      </c>
      <c r="BM155" s="145" t="s">
        <v>652</v>
      </c>
    </row>
    <row r="156" spans="2:65" s="1" customFormat="1" ht="24.2" customHeight="1">
      <c r="B156" s="132"/>
      <c r="C156" s="162" t="s">
        <v>526</v>
      </c>
      <c r="D156" s="162" t="s">
        <v>485</v>
      </c>
      <c r="E156" s="163" t="s">
        <v>535</v>
      </c>
      <c r="F156" s="164" t="s">
        <v>536</v>
      </c>
      <c r="G156" s="165" t="s">
        <v>77</v>
      </c>
      <c r="H156" s="166">
        <v>147.72999999999999</v>
      </c>
      <c r="I156" s="167"/>
      <c r="J156" s="168">
        <f>ROUND(I156*H156,2)</f>
        <v>0</v>
      </c>
      <c r="K156" s="169"/>
      <c r="L156" s="170"/>
      <c r="M156" s="171" t="s">
        <v>323</v>
      </c>
      <c r="N156" s="172" t="s">
        <v>360</v>
      </c>
      <c r="P156" s="143">
        <f>O156*H156</f>
        <v>0</v>
      </c>
      <c r="Q156" s="143">
        <v>1.0000000000000001E-5</v>
      </c>
      <c r="R156" s="143">
        <f>Q156*H156</f>
        <v>1.4773E-3</v>
      </c>
      <c r="S156" s="143">
        <v>0</v>
      </c>
      <c r="T156" s="144">
        <f>S156*H156</f>
        <v>0</v>
      </c>
      <c r="AR156" s="145" t="s">
        <v>489</v>
      </c>
      <c r="AT156" s="145" t="s">
        <v>485</v>
      </c>
      <c r="AU156" s="145" t="s">
        <v>405</v>
      </c>
      <c r="AY156" s="15" t="s">
        <v>450</v>
      </c>
      <c r="BE156" s="146">
        <f>IF(N156="základní",J156,0)</f>
        <v>0</v>
      </c>
      <c r="BF156" s="146">
        <f>IF(N156="snížená",J156,0)</f>
        <v>0</v>
      </c>
      <c r="BG156" s="146">
        <f>IF(N156="zákl. přenesená",J156,0)</f>
        <v>0</v>
      </c>
      <c r="BH156" s="146">
        <f>IF(N156="sníž. přenesená",J156,0)</f>
        <v>0</v>
      </c>
      <c r="BI156" s="146">
        <f>IF(N156="nulová",J156,0)</f>
        <v>0</v>
      </c>
      <c r="BJ156" s="15" t="s">
        <v>403</v>
      </c>
      <c r="BK156" s="146">
        <f>ROUND(I156*H156,2)</f>
        <v>0</v>
      </c>
      <c r="BL156" s="15" t="s">
        <v>456</v>
      </c>
      <c r="BM156" s="145" t="s">
        <v>653</v>
      </c>
    </row>
    <row r="157" spans="2:65" s="11" customFormat="1" ht="22.9" customHeight="1">
      <c r="B157" s="121"/>
      <c r="D157" s="122" t="s">
        <v>394</v>
      </c>
      <c r="E157" s="130" t="s">
        <v>538</v>
      </c>
      <c r="F157" s="130" t="s">
        <v>539</v>
      </c>
      <c r="I157" s="124"/>
      <c r="J157" s="131">
        <f>BK157</f>
        <v>0</v>
      </c>
      <c r="L157" s="121"/>
      <c r="M157" s="125"/>
      <c r="P157" s="126">
        <f>SUM(P158:P162)</f>
        <v>0</v>
      </c>
      <c r="R157" s="126">
        <f>SUM(R158:R162)</f>
        <v>0</v>
      </c>
      <c r="T157" s="127">
        <f>SUM(T158:T162)</f>
        <v>0</v>
      </c>
      <c r="AR157" s="122" t="s">
        <v>403</v>
      </c>
      <c r="AT157" s="128" t="s">
        <v>394</v>
      </c>
      <c r="AU157" s="128" t="s">
        <v>403</v>
      </c>
      <c r="AY157" s="122" t="s">
        <v>450</v>
      </c>
      <c r="BK157" s="129">
        <f>SUM(BK158:BK162)</f>
        <v>0</v>
      </c>
    </row>
    <row r="158" spans="2:65" s="1" customFormat="1" ht="16.5" customHeight="1">
      <c r="B158" s="132"/>
      <c r="C158" s="133" t="s">
        <v>530</v>
      </c>
      <c r="D158" s="133" t="s">
        <v>452</v>
      </c>
      <c r="E158" s="134" t="s">
        <v>541</v>
      </c>
      <c r="F158" s="135" t="s">
        <v>542</v>
      </c>
      <c r="G158" s="136" t="s">
        <v>488</v>
      </c>
      <c r="H158" s="137">
        <v>10.193</v>
      </c>
      <c r="I158" s="138"/>
      <c r="J158" s="139">
        <f>ROUND(I158*H158,2)</f>
        <v>0</v>
      </c>
      <c r="K158" s="140"/>
      <c r="L158" s="30"/>
      <c r="M158" s="141" t="s">
        <v>323</v>
      </c>
      <c r="N158" s="142" t="s">
        <v>360</v>
      </c>
      <c r="P158" s="143">
        <f>O158*H158</f>
        <v>0</v>
      </c>
      <c r="Q158" s="143">
        <v>0</v>
      </c>
      <c r="R158" s="143">
        <f>Q158*H158</f>
        <v>0</v>
      </c>
      <c r="S158" s="143">
        <v>0</v>
      </c>
      <c r="T158" s="144">
        <f>S158*H158</f>
        <v>0</v>
      </c>
      <c r="AR158" s="145" t="s">
        <v>456</v>
      </c>
      <c r="AT158" s="145" t="s">
        <v>452</v>
      </c>
      <c r="AU158" s="145" t="s">
        <v>405</v>
      </c>
      <c r="AY158" s="15" t="s">
        <v>450</v>
      </c>
      <c r="BE158" s="146">
        <f>IF(N158="základní",J158,0)</f>
        <v>0</v>
      </c>
      <c r="BF158" s="146">
        <f>IF(N158="snížená",J158,0)</f>
        <v>0</v>
      </c>
      <c r="BG158" s="146">
        <f>IF(N158="zákl. přenesená",J158,0)</f>
        <v>0</v>
      </c>
      <c r="BH158" s="146">
        <f>IF(N158="sníž. přenesená",J158,0)</f>
        <v>0</v>
      </c>
      <c r="BI158" s="146">
        <f>IF(N158="nulová",J158,0)</f>
        <v>0</v>
      </c>
      <c r="BJ158" s="15" t="s">
        <v>403</v>
      </c>
      <c r="BK158" s="146">
        <f>ROUND(I158*H158,2)</f>
        <v>0</v>
      </c>
      <c r="BL158" s="15" t="s">
        <v>456</v>
      </c>
      <c r="BM158" s="145" t="s">
        <v>654</v>
      </c>
    </row>
    <row r="159" spans="2:65" s="1" customFormat="1" ht="24.2" customHeight="1">
      <c r="B159" s="132"/>
      <c r="C159" s="133" t="s">
        <v>534</v>
      </c>
      <c r="D159" s="133" t="s">
        <v>452</v>
      </c>
      <c r="E159" s="134" t="s">
        <v>545</v>
      </c>
      <c r="F159" s="135" t="s">
        <v>546</v>
      </c>
      <c r="G159" s="136" t="s">
        <v>488</v>
      </c>
      <c r="H159" s="137">
        <v>10.193</v>
      </c>
      <c r="I159" s="138"/>
      <c r="J159" s="139">
        <f>ROUND(I159*H159,2)</f>
        <v>0</v>
      </c>
      <c r="K159" s="140"/>
      <c r="L159" s="30"/>
      <c r="M159" s="141" t="s">
        <v>323</v>
      </c>
      <c r="N159" s="142" t="s">
        <v>360</v>
      </c>
      <c r="P159" s="143">
        <f>O159*H159</f>
        <v>0</v>
      </c>
      <c r="Q159" s="143">
        <v>0</v>
      </c>
      <c r="R159" s="143">
        <f>Q159*H159</f>
        <v>0</v>
      </c>
      <c r="S159" s="143">
        <v>0</v>
      </c>
      <c r="T159" s="144">
        <f>S159*H159</f>
        <v>0</v>
      </c>
      <c r="AR159" s="145" t="s">
        <v>456</v>
      </c>
      <c r="AT159" s="145" t="s">
        <v>452</v>
      </c>
      <c r="AU159" s="145" t="s">
        <v>405</v>
      </c>
      <c r="AY159" s="15" t="s">
        <v>450</v>
      </c>
      <c r="BE159" s="146">
        <f>IF(N159="základní",J159,0)</f>
        <v>0</v>
      </c>
      <c r="BF159" s="146">
        <f>IF(N159="snížená",J159,0)</f>
        <v>0</v>
      </c>
      <c r="BG159" s="146">
        <f>IF(N159="zákl. přenesená",J159,0)</f>
        <v>0</v>
      </c>
      <c r="BH159" s="146">
        <f>IF(N159="sníž. přenesená",J159,0)</f>
        <v>0</v>
      </c>
      <c r="BI159" s="146">
        <f>IF(N159="nulová",J159,0)</f>
        <v>0</v>
      </c>
      <c r="BJ159" s="15" t="s">
        <v>403</v>
      </c>
      <c r="BK159" s="146">
        <f>ROUND(I159*H159,2)</f>
        <v>0</v>
      </c>
      <c r="BL159" s="15" t="s">
        <v>456</v>
      </c>
      <c r="BM159" s="145" t="s">
        <v>655</v>
      </c>
    </row>
    <row r="160" spans="2:65" s="1" customFormat="1" ht="24.2" customHeight="1">
      <c r="B160" s="132"/>
      <c r="C160" s="133" t="s">
        <v>540</v>
      </c>
      <c r="D160" s="133" t="s">
        <v>452</v>
      </c>
      <c r="E160" s="134" t="s">
        <v>548</v>
      </c>
      <c r="F160" s="135" t="s">
        <v>549</v>
      </c>
      <c r="G160" s="136" t="s">
        <v>488</v>
      </c>
      <c r="H160" s="137">
        <v>193.667</v>
      </c>
      <c r="I160" s="138"/>
      <c r="J160" s="139">
        <f>ROUND(I160*H160,2)</f>
        <v>0</v>
      </c>
      <c r="K160" s="140"/>
      <c r="L160" s="30"/>
      <c r="M160" s="141" t="s">
        <v>323</v>
      </c>
      <c r="N160" s="142" t="s">
        <v>360</v>
      </c>
      <c r="P160" s="143">
        <f>O160*H160</f>
        <v>0</v>
      </c>
      <c r="Q160" s="143">
        <v>0</v>
      </c>
      <c r="R160" s="143">
        <f>Q160*H160</f>
        <v>0</v>
      </c>
      <c r="S160" s="143">
        <v>0</v>
      </c>
      <c r="T160" s="144">
        <f>S160*H160</f>
        <v>0</v>
      </c>
      <c r="AR160" s="145" t="s">
        <v>456</v>
      </c>
      <c r="AT160" s="145" t="s">
        <v>452</v>
      </c>
      <c r="AU160" s="145" t="s">
        <v>405</v>
      </c>
      <c r="AY160" s="15" t="s">
        <v>450</v>
      </c>
      <c r="BE160" s="146">
        <f>IF(N160="základní",J160,0)</f>
        <v>0</v>
      </c>
      <c r="BF160" s="146">
        <f>IF(N160="snížená",J160,0)</f>
        <v>0</v>
      </c>
      <c r="BG160" s="146">
        <f>IF(N160="zákl. přenesená",J160,0)</f>
        <v>0</v>
      </c>
      <c r="BH160" s="146">
        <f>IF(N160="sníž. přenesená",J160,0)</f>
        <v>0</v>
      </c>
      <c r="BI160" s="146">
        <f>IF(N160="nulová",J160,0)</f>
        <v>0</v>
      </c>
      <c r="BJ160" s="15" t="s">
        <v>403</v>
      </c>
      <c r="BK160" s="146">
        <f>ROUND(I160*H160,2)</f>
        <v>0</v>
      </c>
      <c r="BL160" s="15" t="s">
        <v>456</v>
      </c>
      <c r="BM160" s="145" t="s">
        <v>656</v>
      </c>
    </row>
    <row r="161" spans="2:65" s="12" customFormat="1">
      <c r="B161" s="147"/>
      <c r="D161" s="148" t="s">
        <v>458</v>
      </c>
      <c r="F161" s="150" t="s">
        <v>657</v>
      </c>
      <c r="H161" s="151">
        <v>193.667</v>
      </c>
      <c r="I161" s="152"/>
      <c r="L161" s="147"/>
      <c r="M161" s="153"/>
      <c r="T161" s="154"/>
      <c r="AT161" s="149" t="s">
        <v>458</v>
      </c>
      <c r="AU161" s="149" t="s">
        <v>405</v>
      </c>
      <c r="AV161" s="12" t="s">
        <v>405</v>
      </c>
      <c r="AW161" s="12" t="s">
        <v>325</v>
      </c>
      <c r="AX161" s="12" t="s">
        <v>403</v>
      </c>
      <c r="AY161" s="149" t="s">
        <v>450</v>
      </c>
    </row>
    <row r="162" spans="2:65" s="1" customFormat="1" ht="33" customHeight="1">
      <c r="B162" s="132"/>
      <c r="C162" s="133" t="s">
        <v>544</v>
      </c>
      <c r="D162" s="133" t="s">
        <v>452</v>
      </c>
      <c r="E162" s="134" t="s">
        <v>553</v>
      </c>
      <c r="F162" s="135" t="s">
        <v>554</v>
      </c>
      <c r="G162" s="136" t="s">
        <v>488</v>
      </c>
      <c r="H162" s="137">
        <v>10.193</v>
      </c>
      <c r="I162" s="138"/>
      <c r="J162" s="139">
        <f>ROUND(I162*H162,2)</f>
        <v>0</v>
      </c>
      <c r="K162" s="140"/>
      <c r="L162" s="30"/>
      <c r="M162" s="141" t="s">
        <v>323</v>
      </c>
      <c r="N162" s="142" t="s">
        <v>360</v>
      </c>
      <c r="P162" s="143">
        <f>O162*H162</f>
        <v>0</v>
      </c>
      <c r="Q162" s="143">
        <v>0</v>
      </c>
      <c r="R162" s="143">
        <f>Q162*H162</f>
        <v>0</v>
      </c>
      <c r="S162" s="143">
        <v>0</v>
      </c>
      <c r="T162" s="144">
        <f>S162*H162</f>
        <v>0</v>
      </c>
      <c r="AR162" s="145" t="s">
        <v>456</v>
      </c>
      <c r="AT162" s="145" t="s">
        <v>452</v>
      </c>
      <c r="AU162" s="145" t="s">
        <v>405</v>
      </c>
      <c r="AY162" s="15" t="s">
        <v>450</v>
      </c>
      <c r="BE162" s="146">
        <f>IF(N162="základní",J162,0)</f>
        <v>0</v>
      </c>
      <c r="BF162" s="146">
        <f>IF(N162="snížená",J162,0)</f>
        <v>0</v>
      </c>
      <c r="BG162" s="146">
        <f>IF(N162="zákl. přenesená",J162,0)</f>
        <v>0</v>
      </c>
      <c r="BH162" s="146">
        <f>IF(N162="sníž. přenesená",J162,0)</f>
        <v>0</v>
      </c>
      <c r="BI162" s="146">
        <f>IF(N162="nulová",J162,0)</f>
        <v>0</v>
      </c>
      <c r="BJ162" s="15" t="s">
        <v>403</v>
      </c>
      <c r="BK162" s="146">
        <f>ROUND(I162*H162,2)</f>
        <v>0</v>
      </c>
      <c r="BL162" s="15" t="s">
        <v>456</v>
      </c>
      <c r="BM162" s="145" t="s">
        <v>658</v>
      </c>
    </row>
    <row r="163" spans="2:65" s="11" customFormat="1" ht="22.9" customHeight="1">
      <c r="B163" s="121"/>
      <c r="D163" s="122" t="s">
        <v>394</v>
      </c>
      <c r="E163" s="130" t="s">
        <v>556</v>
      </c>
      <c r="F163" s="130" t="s">
        <v>557</v>
      </c>
      <c r="I163" s="124"/>
      <c r="J163" s="131">
        <f>BK163</f>
        <v>0</v>
      </c>
      <c r="L163" s="121"/>
      <c r="M163" s="125"/>
      <c r="P163" s="126">
        <f>P164</f>
        <v>0</v>
      </c>
      <c r="R163" s="126">
        <f>R164</f>
        <v>0</v>
      </c>
      <c r="T163" s="127">
        <f>T164</f>
        <v>0</v>
      </c>
      <c r="AR163" s="122" t="s">
        <v>403</v>
      </c>
      <c r="AT163" s="128" t="s">
        <v>394</v>
      </c>
      <c r="AU163" s="128" t="s">
        <v>403</v>
      </c>
      <c r="AY163" s="122" t="s">
        <v>450</v>
      </c>
      <c r="BK163" s="129">
        <f>BK164</f>
        <v>0</v>
      </c>
    </row>
    <row r="164" spans="2:65" s="1" customFormat="1" ht="16.5" customHeight="1">
      <c r="B164" s="132"/>
      <c r="C164" s="133" t="s">
        <v>329</v>
      </c>
      <c r="D164" s="133" t="s">
        <v>452</v>
      </c>
      <c r="E164" s="134" t="s">
        <v>559</v>
      </c>
      <c r="F164" s="135" t="s">
        <v>560</v>
      </c>
      <c r="G164" s="136" t="s">
        <v>488</v>
      </c>
      <c r="H164" s="137">
        <v>132.06700000000001</v>
      </c>
      <c r="I164" s="138"/>
      <c r="J164" s="139">
        <f>ROUND(I164*H164,2)</f>
        <v>0</v>
      </c>
      <c r="K164" s="140"/>
      <c r="L164" s="30"/>
      <c r="M164" s="141" t="s">
        <v>323</v>
      </c>
      <c r="N164" s="142" t="s">
        <v>360</v>
      </c>
      <c r="P164" s="143">
        <f>O164*H164</f>
        <v>0</v>
      </c>
      <c r="Q164" s="143">
        <v>0</v>
      </c>
      <c r="R164" s="143">
        <f>Q164*H164</f>
        <v>0</v>
      </c>
      <c r="S164" s="143">
        <v>0</v>
      </c>
      <c r="T164" s="144">
        <f>S164*H164</f>
        <v>0</v>
      </c>
      <c r="AR164" s="145" t="s">
        <v>456</v>
      </c>
      <c r="AT164" s="145" t="s">
        <v>452</v>
      </c>
      <c r="AU164" s="145" t="s">
        <v>405</v>
      </c>
      <c r="AY164" s="15" t="s">
        <v>450</v>
      </c>
      <c r="BE164" s="146">
        <f>IF(N164="základní",J164,0)</f>
        <v>0</v>
      </c>
      <c r="BF164" s="146">
        <f>IF(N164="snížená",J164,0)</f>
        <v>0</v>
      </c>
      <c r="BG164" s="146">
        <f>IF(N164="zákl. přenesená",J164,0)</f>
        <v>0</v>
      </c>
      <c r="BH164" s="146">
        <f>IF(N164="sníž. přenesená",J164,0)</f>
        <v>0</v>
      </c>
      <c r="BI164" s="146">
        <f>IF(N164="nulová",J164,0)</f>
        <v>0</v>
      </c>
      <c r="BJ164" s="15" t="s">
        <v>403</v>
      </c>
      <c r="BK164" s="146">
        <f>ROUND(I164*H164,2)</f>
        <v>0</v>
      </c>
      <c r="BL164" s="15" t="s">
        <v>456</v>
      </c>
      <c r="BM164" s="145" t="s">
        <v>659</v>
      </c>
    </row>
    <row r="165" spans="2:65" s="1" customFormat="1" ht="49.9" customHeight="1">
      <c r="B165" s="30"/>
      <c r="E165" s="123" t="s">
        <v>562</v>
      </c>
      <c r="F165" s="123" t="s">
        <v>563</v>
      </c>
      <c r="J165" s="111">
        <f t="shared" ref="J165:J175" si="0">BK165</f>
        <v>0</v>
      </c>
      <c r="L165" s="30"/>
      <c r="M165" s="173"/>
      <c r="T165" s="53"/>
      <c r="AT165" s="15" t="s">
        <v>394</v>
      </c>
      <c r="AU165" s="15" t="s">
        <v>395</v>
      </c>
      <c r="AY165" s="15" t="s">
        <v>564</v>
      </c>
      <c r="BK165" s="146">
        <f>SUM(BK166:BK175)</f>
        <v>0</v>
      </c>
    </row>
    <row r="166" spans="2:65" s="1" customFormat="1" ht="16.350000000000001" customHeight="1">
      <c r="B166" s="30"/>
      <c r="C166" s="174" t="s">
        <v>323</v>
      </c>
      <c r="D166" s="174" t="s">
        <v>452</v>
      </c>
      <c r="E166" s="175" t="s">
        <v>323</v>
      </c>
      <c r="F166" s="176" t="s">
        <v>323</v>
      </c>
      <c r="G166" s="177" t="s">
        <v>323</v>
      </c>
      <c r="H166" s="178"/>
      <c r="I166" s="179"/>
      <c r="J166" s="180">
        <f t="shared" si="0"/>
        <v>0</v>
      </c>
      <c r="K166" s="181"/>
      <c r="L166" s="30"/>
      <c r="M166" s="182" t="s">
        <v>323</v>
      </c>
      <c r="N166" s="183" t="s">
        <v>360</v>
      </c>
      <c r="T166" s="53"/>
      <c r="AT166" s="15" t="s">
        <v>564</v>
      </c>
      <c r="AU166" s="15" t="s">
        <v>403</v>
      </c>
      <c r="AY166" s="15" t="s">
        <v>564</v>
      </c>
      <c r="BE166" s="146">
        <f t="shared" ref="BE166:BE175" si="1">IF(N166="základní",J166,0)</f>
        <v>0</v>
      </c>
      <c r="BF166" s="146">
        <f t="shared" ref="BF166:BF175" si="2">IF(N166="snížená",J166,0)</f>
        <v>0</v>
      </c>
      <c r="BG166" s="146">
        <f t="shared" ref="BG166:BG175" si="3">IF(N166="zákl. přenesená",J166,0)</f>
        <v>0</v>
      </c>
      <c r="BH166" s="146">
        <f t="shared" ref="BH166:BH175" si="4">IF(N166="sníž. přenesená",J166,0)</f>
        <v>0</v>
      </c>
      <c r="BI166" s="146">
        <f t="shared" ref="BI166:BI175" si="5">IF(N166="nulová",J166,0)</f>
        <v>0</v>
      </c>
      <c r="BJ166" s="15" t="s">
        <v>403</v>
      </c>
      <c r="BK166" s="146">
        <f t="shared" ref="BK166:BK175" si="6">I166*H166</f>
        <v>0</v>
      </c>
    </row>
    <row r="167" spans="2:65" s="1" customFormat="1" ht="16.350000000000001" customHeight="1">
      <c r="B167" s="30"/>
      <c r="C167" s="174" t="s">
        <v>323</v>
      </c>
      <c r="D167" s="174" t="s">
        <v>452</v>
      </c>
      <c r="E167" s="175" t="s">
        <v>323</v>
      </c>
      <c r="F167" s="176" t="s">
        <v>323</v>
      </c>
      <c r="G167" s="177" t="s">
        <v>323</v>
      </c>
      <c r="H167" s="178"/>
      <c r="I167" s="179"/>
      <c r="J167" s="180">
        <f t="shared" si="0"/>
        <v>0</v>
      </c>
      <c r="K167" s="181"/>
      <c r="L167" s="30"/>
      <c r="M167" s="182" t="s">
        <v>323</v>
      </c>
      <c r="N167" s="183" t="s">
        <v>360</v>
      </c>
      <c r="T167" s="53"/>
      <c r="AT167" s="15" t="s">
        <v>564</v>
      </c>
      <c r="AU167" s="15" t="s">
        <v>403</v>
      </c>
      <c r="AY167" s="15" t="s">
        <v>564</v>
      </c>
      <c r="BE167" s="146">
        <f t="shared" si="1"/>
        <v>0</v>
      </c>
      <c r="BF167" s="146">
        <f t="shared" si="2"/>
        <v>0</v>
      </c>
      <c r="BG167" s="146">
        <f t="shared" si="3"/>
        <v>0</v>
      </c>
      <c r="BH167" s="146">
        <f t="shared" si="4"/>
        <v>0</v>
      </c>
      <c r="BI167" s="146">
        <f t="shared" si="5"/>
        <v>0</v>
      </c>
      <c r="BJ167" s="15" t="s">
        <v>403</v>
      </c>
      <c r="BK167" s="146">
        <f t="shared" si="6"/>
        <v>0</v>
      </c>
    </row>
    <row r="168" spans="2:65" s="1" customFormat="1" ht="16.350000000000001" customHeight="1">
      <c r="B168" s="30"/>
      <c r="C168" s="174" t="s">
        <v>323</v>
      </c>
      <c r="D168" s="174" t="s">
        <v>452</v>
      </c>
      <c r="E168" s="175" t="s">
        <v>323</v>
      </c>
      <c r="F168" s="176" t="s">
        <v>323</v>
      </c>
      <c r="G168" s="177" t="s">
        <v>323</v>
      </c>
      <c r="H168" s="178"/>
      <c r="I168" s="179"/>
      <c r="J168" s="180">
        <f t="shared" si="0"/>
        <v>0</v>
      </c>
      <c r="K168" s="181"/>
      <c r="L168" s="30"/>
      <c r="M168" s="182" t="s">
        <v>323</v>
      </c>
      <c r="N168" s="183" t="s">
        <v>360</v>
      </c>
      <c r="T168" s="53"/>
      <c r="AT168" s="15" t="s">
        <v>564</v>
      </c>
      <c r="AU168" s="15" t="s">
        <v>403</v>
      </c>
      <c r="AY168" s="15" t="s">
        <v>564</v>
      </c>
      <c r="BE168" s="146">
        <f t="shared" si="1"/>
        <v>0</v>
      </c>
      <c r="BF168" s="146">
        <f t="shared" si="2"/>
        <v>0</v>
      </c>
      <c r="BG168" s="146">
        <f t="shared" si="3"/>
        <v>0</v>
      </c>
      <c r="BH168" s="146">
        <f t="shared" si="4"/>
        <v>0</v>
      </c>
      <c r="BI168" s="146">
        <f t="shared" si="5"/>
        <v>0</v>
      </c>
      <c r="BJ168" s="15" t="s">
        <v>403</v>
      </c>
      <c r="BK168" s="146">
        <f t="shared" si="6"/>
        <v>0</v>
      </c>
    </row>
    <row r="169" spans="2:65" s="1" customFormat="1" ht="16.350000000000001" customHeight="1">
      <c r="B169" s="30"/>
      <c r="C169" s="174" t="s">
        <v>323</v>
      </c>
      <c r="D169" s="174" t="s">
        <v>452</v>
      </c>
      <c r="E169" s="175" t="s">
        <v>323</v>
      </c>
      <c r="F169" s="176" t="s">
        <v>323</v>
      </c>
      <c r="G169" s="177" t="s">
        <v>323</v>
      </c>
      <c r="H169" s="178"/>
      <c r="I169" s="179"/>
      <c r="J169" s="180">
        <f t="shared" si="0"/>
        <v>0</v>
      </c>
      <c r="K169" s="181"/>
      <c r="L169" s="30"/>
      <c r="M169" s="182" t="s">
        <v>323</v>
      </c>
      <c r="N169" s="183" t="s">
        <v>360</v>
      </c>
      <c r="T169" s="53"/>
      <c r="AT169" s="15" t="s">
        <v>564</v>
      </c>
      <c r="AU169" s="15" t="s">
        <v>403</v>
      </c>
      <c r="AY169" s="15" t="s">
        <v>564</v>
      </c>
      <c r="BE169" s="146">
        <f t="shared" si="1"/>
        <v>0</v>
      </c>
      <c r="BF169" s="146">
        <f t="shared" si="2"/>
        <v>0</v>
      </c>
      <c r="BG169" s="146">
        <f t="shared" si="3"/>
        <v>0</v>
      </c>
      <c r="BH169" s="146">
        <f t="shared" si="4"/>
        <v>0</v>
      </c>
      <c r="BI169" s="146">
        <f t="shared" si="5"/>
        <v>0</v>
      </c>
      <c r="BJ169" s="15" t="s">
        <v>403</v>
      </c>
      <c r="BK169" s="146">
        <f t="shared" si="6"/>
        <v>0</v>
      </c>
    </row>
    <row r="170" spans="2:65" s="1" customFormat="1" ht="16.350000000000001" customHeight="1">
      <c r="B170" s="30"/>
      <c r="C170" s="174" t="s">
        <v>323</v>
      </c>
      <c r="D170" s="174" t="s">
        <v>452</v>
      </c>
      <c r="E170" s="175" t="s">
        <v>323</v>
      </c>
      <c r="F170" s="176" t="s">
        <v>323</v>
      </c>
      <c r="G170" s="177" t="s">
        <v>323</v>
      </c>
      <c r="H170" s="178"/>
      <c r="I170" s="179"/>
      <c r="J170" s="180">
        <f t="shared" si="0"/>
        <v>0</v>
      </c>
      <c r="K170" s="181"/>
      <c r="L170" s="30"/>
      <c r="M170" s="182" t="s">
        <v>323</v>
      </c>
      <c r="N170" s="183" t="s">
        <v>360</v>
      </c>
      <c r="T170" s="53"/>
      <c r="AT170" s="15" t="s">
        <v>564</v>
      </c>
      <c r="AU170" s="15" t="s">
        <v>403</v>
      </c>
      <c r="AY170" s="15" t="s">
        <v>564</v>
      </c>
      <c r="BE170" s="146">
        <f t="shared" si="1"/>
        <v>0</v>
      </c>
      <c r="BF170" s="146">
        <f t="shared" si="2"/>
        <v>0</v>
      </c>
      <c r="BG170" s="146">
        <f t="shared" si="3"/>
        <v>0</v>
      </c>
      <c r="BH170" s="146">
        <f t="shared" si="4"/>
        <v>0</v>
      </c>
      <c r="BI170" s="146">
        <f t="shared" si="5"/>
        <v>0</v>
      </c>
      <c r="BJ170" s="15" t="s">
        <v>403</v>
      </c>
      <c r="BK170" s="146">
        <f t="shared" si="6"/>
        <v>0</v>
      </c>
    </row>
    <row r="171" spans="2:65" s="1" customFormat="1" ht="16.350000000000001" customHeight="1">
      <c r="B171" s="30"/>
      <c r="C171" s="174" t="s">
        <v>323</v>
      </c>
      <c r="D171" s="174" t="s">
        <v>452</v>
      </c>
      <c r="E171" s="175" t="s">
        <v>323</v>
      </c>
      <c r="F171" s="176" t="s">
        <v>323</v>
      </c>
      <c r="G171" s="177" t="s">
        <v>323</v>
      </c>
      <c r="H171" s="178"/>
      <c r="I171" s="179"/>
      <c r="J171" s="180">
        <f t="shared" si="0"/>
        <v>0</v>
      </c>
      <c r="K171" s="181"/>
      <c r="L171" s="30"/>
      <c r="M171" s="182" t="s">
        <v>323</v>
      </c>
      <c r="N171" s="183" t="s">
        <v>360</v>
      </c>
      <c r="T171" s="53"/>
      <c r="AT171" s="15" t="s">
        <v>564</v>
      </c>
      <c r="AU171" s="15" t="s">
        <v>403</v>
      </c>
      <c r="AY171" s="15" t="s">
        <v>564</v>
      </c>
      <c r="BE171" s="146">
        <f t="shared" si="1"/>
        <v>0</v>
      </c>
      <c r="BF171" s="146">
        <f t="shared" si="2"/>
        <v>0</v>
      </c>
      <c r="BG171" s="146">
        <f t="shared" si="3"/>
        <v>0</v>
      </c>
      <c r="BH171" s="146">
        <f t="shared" si="4"/>
        <v>0</v>
      </c>
      <c r="BI171" s="146">
        <f t="shared" si="5"/>
        <v>0</v>
      </c>
      <c r="BJ171" s="15" t="s">
        <v>403</v>
      </c>
      <c r="BK171" s="146">
        <f t="shared" si="6"/>
        <v>0</v>
      </c>
    </row>
    <row r="172" spans="2:65" s="1" customFormat="1" ht="16.350000000000001" customHeight="1">
      <c r="B172" s="30"/>
      <c r="C172" s="174" t="s">
        <v>323</v>
      </c>
      <c r="D172" s="174" t="s">
        <v>452</v>
      </c>
      <c r="E172" s="175" t="s">
        <v>323</v>
      </c>
      <c r="F172" s="176" t="s">
        <v>323</v>
      </c>
      <c r="G172" s="177" t="s">
        <v>323</v>
      </c>
      <c r="H172" s="178"/>
      <c r="I172" s="179"/>
      <c r="J172" s="180">
        <f t="shared" si="0"/>
        <v>0</v>
      </c>
      <c r="K172" s="181"/>
      <c r="L172" s="30"/>
      <c r="M172" s="182" t="s">
        <v>323</v>
      </c>
      <c r="N172" s="183" t="s">
        <v>360</v>
      </c>
      <c r="T172" s="53"/>
      <c r="AT172" s="15" t="s">
        <v>564</v>
      </c>
      <c r="AU172" s="15" t="s">
        <v>403</v>
      </c>
      <c r="AY172" s="15" t="s">
        <v>564</v>
      </c>
      <c r="BE172" s="146">
        <f t="shared" si="1"/>
        <v>0</v>
      </c>
      <c r="BF172" s="146">
        <f t="shared" si="2"/>
        <v>0</v>
      </c>
      <c r="BG172" s="146">
        <f t="shared" si="3"/>
        <v>0</v>
      </c>
      <c r="BH172" s="146">
        <f t="shared" si="4"/>
        <v>0</v>
      </c>
      <c r="BI172" s="146">
        <f t="shared" si="5"/>
        <v>0</v>
      </c>
      <c r="BJ172" s="15" t="s">
        <v>403</v>
      </c>
      <c r="BK172" s="146">
        <f t="shared" si="6"/>
        <v>0</v>
      </c>
    </row>
    <row r="173" spans="2:65" s="1" customFormat="1" ht="16.350000000000001" customHeight="1">
      <c r="B173" s="30"/>
      <c r="C173" s="174" t="s">
        <v>323</v>
      </c>
      <c r="D173" s="174" t="s">
        <v>452</v>
      </c>
      <c r="E173" s="175" t="s">
        <v>323</v>
      </c>
      <c r="F173" s="176" t="s">
        <v>323</v>
      </c>
      <c r="G173" s="177" t="s">
        <v>323</v>
      </c>
      <c r="H173" s="178"/>
      <c r="I173" s="179"/>
      <c r="J173" s="180">
        <f t="shared" si="0"/>
        <v>0</v>
      </c>
      <c r="K173" s="181"/>
      <c r="L173" s="30"/>
      <c r="M173" s="182" t="s">
        <v>323</v>
      </c>
      <c r="N173" s="183" t="s">
        <v>360</v>
      </c>
      <c r="T173" s="53"/>
      <c r="AT173" s="15" t="s">
        <v>564</v>
      </c>
      <c r="AU173" s="15" t="s">
        <v>403</v>
      </c>
      <c r="AY173" s="15" t="s">
        <v>564</v>
      </c>
      <c r="BE173" s="146">
        <f t="shared" si="1"/>
        <v>0</v>
      </c>
      <c r="BF173" s="146">
        <f t="shared" si="2"/>
        <v>0</v>
      </c>
      <c r="BG173" s="146">
        <f t="shared" si="3"/>
        <v>0</v>
      </c>
      <c r="BH173" s="146">
        <f t="shared" si="4"/>
        <v>0</v>
      </c>
      <c r="BI173" s="146">
        <f t="shared" si="5"/>
        <v>0</v>
      </c>
      <c r="BJ173" s="15" t="s">
        <v>403</v>
      </c>
      <c r="BK173" s="146">
        <f t="shared" si="6"/>
        <v>0</v>
      </c>
    </row>
    <row r="174" spans="2:65" s="1" customFormat="1" ht="16.350000000000001" customHeight="1">
      <c r="B174" s="30"/>
      <c r="C174" s="174" t="s">
        <v>323</v>
      </c>
      <c r="D174" s="174" t="s">
        <v>452</v>
      </c>
      <c r="E174" s="175" t="s">
        <v>323</v>
      </c>
      <c r="F174" s="176" t="s">
        <v>323</v>
      </c>
      <c r="G174" s="177" t="s">
        <v>323</v>
      </c>
      <c r="H174" s="178"/>
      <c r="I174" s="179"/>
      <c r="J174" s="180">
        <f t="shared" si="0"/>
        <v>0</v>
      </c>
      <c r="K174" s="181"/>
      <c r="L174" s="30"/>
      <c r="M174" s="182" t="s">
        <v>323</v>
      </c>
      <c r="N174" s="183" t="s">
        <v>360</v>
      </c>
      <c r="T174" s="53"/>
      <c r="AT174" s="15" t="s">
        <v>564</v>
      </c>
      <c r="AU174" s="15" t="s">
        <v>403</v>
      </c>
      <c r="AY174" s="15" t="s">
        <v>564</v>
      </c>
      <c r="BE174" s="146">
        <f t="shared" si="1"/>
        <v>0</v>
      </c>
      <c r="BF174" s="146">
        <f t="shared" si="2"/>
        <v>0</v>
      </c>
      <c r="BG174" s="146">
        <f t="shared" si="3"/>
        <v>0</v>
      </c>
      <c r="BH174" s="146">
        <f t="shared" si="4"/>
        <v>0</v>
      </c>
      <c r="BI174" s="146">
        <f t="shared" si="5"/>
        <v>0</v>
      </c>
      <c r="BJ174" s="15" t="s">
        <v>403</v>
      </c>
      <c r="BK174" s="146">
        <f t="shared" si="6"/>
        <v>0</v>
      </c>
    </row>
    <row r="175" spans="2:65" s="1" customFormat="1" ht="16.350000000000001" customHeight="1">
      <c r="B175" s="30"/>
      <c r="C175" s="174" t="s">
        <v>323</v>
      </c>
      <c r="D175" s="174" t="s">
        <v>452</v>
      </c>
      <c r="E175" s="175" t="s">
        <v>323</v>
      </c>
      <c r="F175" s="176" t="s">
        <v>323</v>
      </c>
      <c r="G175" s="177" t="s">
        <v>323</v>
      </c>
      <c r="H175" s="178"/>
      <c r="I175" s="179"/>
      <c r="J175" s="180">
        <f t="shared" si="0"/>
        <v>0</v>
      </c>
      <c r="K175" s="181"/>
      <c r="L175" s="30"/>
      <c r="M175" s="182" t="s">
        <v>323</v>
      </c>
      <c r="N175" s="183" t="s">
        <v>360</v>
      </c>
      <c r="O175" s="184"/>
      <c r="P175" s="184"/>
      <c r="Q175" s="184"/>
      <c r="R175" s="184"/>
      <c r="S175" s="184"/>
      <c r="T175" s="185"/>
      <c r="AT175" s="15" t="s">
        <v>564</v>
      </c>
      <c r="AU175" s="15" t="s">
        <v>403</v>
      </c>
      <c r="AY175" s="15" t="s">
        <v>564</v>
      </c>
      <c r="BE175" s="146">
        <f t="shared" si="1"/>
        <v>0</v>
      </c>
      <c r="BF175" s="146">
        <f t="shared" si="2"/>
        <v>0</v>
      </c>
      <c r="BG175" s="146">
        <f t="shared" si="3"/>
        <v>0</v>
      </c>
      <c r="BH175" s="146">
        <f t="shared" si="4"/>
        <v>0</v>
      </c>
      <c r="BI175" s="146">
        <f t="shared" si="5"/>
        <v>0</v>
      </c>
      <c r="BJ175" s="15" t="s">
        <v>403</v>
      </c>
      <c r="BK175" s="146">
        <f t="shared" si="6"/>
        <v>0</v>
      </c>
    </row>
    <row r="176" spans="2:65" s="1" customFormat="1" ht="6.95" customHeight="1">
      <c r="B176" s="42"/>
      <c r="C176" s="43"/>
      <c r="D176" s="43"/>
      <c r="E176" s="43"/>
      <c r="F176" s="43"/>
      <c r="G176" s="43"/>
      <c r="H176" s="43"/>
      <c r="I176" s="43"/>
      <c r="J176" s="43"/>
      <c r="K176" s="43"/>
      <c r="L176" s="30"/>
    </row>
  </sheetData>
  <autoFilter ref="C122:K175" xr:uid="{00000000-0009-0000-0000-000004000000}"/>
  <mergeCells count="9">
    <mergeCell ref="E87:H87"/>
    <mergeCell ref="E113:H113"/>
    <mergeCell ref="E115:H115"/>
    <mergeCell ref="L2:V2"/>
    <mergeCell ref="E7:H7"/>
    <mergeCell ref="E9:H9"/>
    <mergeCell ref="E18:H18"/>
    <mergeCell ref="E27:H27"/>
    <mergeCell ref="E85:H85"/>
  </mergeCells>
  <dataValidations count="2">
    <dataValidation type="list" allowBlank="1" showInputMessage="1" showErrorMessage="1" error="Povoleny jsou hodnoty K, M." sqref="D166:D176" xr:uid="{00000000-0002-0000-0400-000000000000}">
      <formula1>"K, M"</formula1>
    </dataValidation>
    <dataValidation type="list" allowBlank="1" showInputMessage="1" showErrorMessage="1" error="Povoleny jsou hodnoty základní, snížená, zákl. přenesená, sníž. přenesená, nulová." sqref="N166:N176" xr:uid="{00000000-0002-0000-0400-000001000000}">
      <formula1>"základní, snížená, zákl. přenesená, sníž. přenesená, nulová"</formula1>
    </dataValidation>
  </dataValidations>
  <pageMargins left="0.39374999999999999" right="0.39374999999999999" top="0.39374999999999999" bottom="0.39374999999999999" header="0" footer="0"/>
  <pageSetup paperSize="9" scale="89" fitToHeight="100" orientation="portrait" blackAndWhite="1" r:id="rId1"/>
  <headerFooter>
    <oddFooter>&amp;CStrana &amp;P z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BM177"/>
  <sheetViews>
    <sheetView showGridLines="0" view="pageBreakPreview" topLeftCell="A138" zoomScaleNormal="100" zoomScaleSheetLayoutView="100" workbookViewId="0">
      <selection activeCell="W17" sqref="W17"/>
    </sheetView>
  </sheetViews>
  <sheetFormatPr defaultRowHeight="10.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82" t="s">
        <v>327</v>
      </c>
      <c r="M2" s="325"/>
      <c r="N2" s="325"/>
      <c r="O2" s="325"/>
      <c r="P2" s="325"/>
      <c r="Q2" s="325"/>
      <c r="R2" s="325"/>
      <c r="S2" s="325"/>
      <c r="T2" s="325"/>
      <c r="U2" s="325"/>
      <c r="V2" s="325"/>
      <c r="AT2" s="15" t="s">
        <v>417</v>
      </c>
    </row>
    <row r="3" spans="2:46" ht="6.95" customHeight="1">
      <c r="B3" s="16"/>
      <c r="C3" s="17"/>
      <c r="D3" s="17"/>
      <c r="E3" s="17"/>
      <c r="F3" s="17"/>
      <c r="G3" s="17"/>
      <c r="H3" s="17"/>
      <c r="I3" s="17"/>
      <c r="J3" s="17"/>
      <c r="K3" s="17"/>
      <c r="L3" s="18"/>
      <c r="AT3" s="15" t="s">
        <v>405</v>
      </c>
    </row>
    <row r="4" spans="2:46" ht="24.95" customHeight="1">
      <c r="B4" s="18"/>
      <c r="D4" s="19" t="s">
        <v>421</v>
      </c>
      <c r="L4" s="18"/>
      <c r="M4" s="85" t="s">
        <v>332</v>
      </c>
      <c r="AT4" s="15" t="s">
        <v>325</v>
      </c>
    </row>
    <row r="5" spans="2:46" ht="6.95" customHeight="1">
      <c r="B5" s="18"/>
      <c r="L5" s="18"/>
    </row>
    <row r="6" spans="2:46" ht="12" customHeight="1">
      <c r="B6" s="18"/>
      <c r="D6" s="25" t="s">
        <v>338</v>
      </c>
      <c r="L6" s="18"/>
    </row>
    <row r="7" spans="2:46" ht="16.5" customHeight="1">
      <c r="B7" s="18"/>
      <c r="E7" s="296" t="str">
        <f>'Rekapitulace stavby'!K6</f>
        <v>SHZ</v>
      </c>
      <c r="F7" s="297"/>
      <c r="G7" s="297"/>
      <c r="H7" s="297"/>
      <c r="L7" s="18"/>
    </row>
    <row r="8" spans="2:46" s="1" customFormat="1" ht="12" customHeight="1">
      <c r="B8" s="30"/>
      <c r="D8" s="25" t="s">
        <v>422</v>
      </c>
      <c r="L8" s="30"/>
    </row>
    <row r="9" spans="2:46" s="1" customFormat="1" ht="16.5" customHeight="1">
      <c r="B9" s="30"/>
      <c r="E9" s="276" t="s">
        <v>660</v>
      </c>
      <c r="F9" s="295"/>
      <c r="G9" s="295"/>
      <c r="H9" s="295"/>
      <c r="L9" s="30"/>
    </row>
    <row r="10" spans="2:46" s="1" customFormat="1">
      <c r="B10" s="30"/>
      <c r="L10" s="30"/>
    </row>
    <row r="11" spans="2:46" s="1" customFormat="1" ht="12" customHeight="1">
      <c r="B11" s="30"/>
      <c r="D11" s="25" t="s">
        <v>340</v>
      </c>
      <c r="F11" s="23" t="s">
        <v>323</v>
      </c>
      <c r="I11" s="25" t="s">
        <v>341</v>
      </c>
      <c r="J11" s="23" t="s">
        <v>323</v>
      </c>
      <c r="L11" s="30"/>
    </row>
    <row r="12" spans="2:46" s="1" customFormat="1" ht="12" customHeight="1">
      <c r="B12" s="30"/>
      <c r="D12" s="25" t="s">
        <v>342</v>
      </c>
      <c r="F12" s="23" t="s">
        <v>343</v>
      </c>
      <c r="I12" s="25" t="s">
        <v>344</v>
      </c>
      <c r="J12" s="50" t="str">
        <f>'Rekapitulace stavby'!AN8</f>
        <v>22. 1. 2024</v>
      </c>
      <c r="L12" s="30"/>
    </row>
    <row r="13" spans="2:46" s="1" customFormat="1" ht="10.9" customHeight="1">
      <c r="B13" s="30"/>
      <c r="L13" s="30"/>
    </row>
    <row r="14" spans="2:46" s="1" customFormat="1" ht="12" customHeight="1">
      <c r="B14" s="30"/>
      <c r="D14" s="25" t="s">
        <v>346</v>
      </c>
      <c r="I14" s="25" t="s">
        <v>347</v>
      </c>
      <c r="J14" s="23" t="str">
        <f>IF('Rekapitulace stavby'!AN10="","",'Rekapitulace stavby'!AN10)</f>
        <v/>
      </c>
      <c r="L14" s="30"/>
    </row>
    <row r="15" spans="2:46" s="1" customFormat="1" ht="18" customHeight="1">
      <c r="B15" s="30"/>
      <c r="E15" s="23" t="str">
        <f>IF('Rekapitulace stavby'!E11="","",'Rekapitulace stavby'!E11)</f>
        <v xml:space="preserve"> </v>
      </c>
      <c r="I15" s="25" t="s">
        <v>348</v>
      </c>
      <c r="J15" s="23" t="str">
        <f>IF('Rekapitulace stavby'!AN11="","",'Rekapitulace stavby'!AN11)</f>
        <v/>
      </c>
      <c r="L15" s="30"/>
    </row>
    <row r="16" spans="2:46" s="1" customFormat="1" ht="6.95" customHeight="1">
      <c r="B16" s="30"/>
      <c r="L16" s="30"/>
    </row>
    <row r="17" spans="2:12" s="1" customFormat="1" ht="12" customHeight="1">
      <c r="B17" s="30"/>
      <c r="D17" s="25" t="s">
        <v>349</v>
      </c>
      <c r="I17" s="25" t="s">
        <v>347</v>
      </c>
      <c r="J17" s="26" t="str">
        <f>'Rekapitulace stavby'!AN13</f>
        <v>Vyplň údaj</v>
      </c>
      <c r="L17" s="30"/>
    </row>
    <row r="18" spans="2:12" s="1" customFormat="1" ht="18" customHeight="1">
      <c r="B18" s="30"/>
      <c r="E18" s="298" t="str">
        <f>'Rekapitulace stavby'!E14</f>
        <v>Vyplň údaj</v>
      </c>
      <c r="F18" s="290"/>
      <c r="G18" s="290"/>
      <c r="H18" s="290"/>
      <c r="I18" s="25" t="s">
        <v>348</v>
      </c>
      <c r="J18" s="26" t="str">
        <f>'Rekapitulace stavby'!AN14</f>
        <v>Vyplň údaj</v>
      </c>
      <c r="L18" s="30"/>
    </row>
    <row r="19" spans="2:12" s="1" customFormat="1" ht="6.95" customHeight="1">
      <c r="B19" s="30"/>
      <c r="L19" s="30"/>
    </row>
    <row r="20" spans="2:12" s="1" customFormat="1" ht="12" customHeight="1">
      <c r="B20" s="30"/>
      <c r="D20" s="25" t="s">
        <v>351</v>
      </c>
      <c r="I20" s="25" t="s">
        <v>347</v>
      </c>
      <c r="J20" s="23" t="str">
        <f>IF('Rekapitulace stavby'!AN16="","",'Rekapitulace stavby'!AN16)</f>
        <v/>
      </c>
      <c r="L20" s="30"/>
    </row>
    <row r="21" spans="2:12" s="1" customFormat="1" ht="18" customHeight="1">
      <c r="B21" s="30"/>
      <c r="E21" s="23" t="str">
        <f>IF('Rekapitulace stavby'!E17="","",'Rekapitulace stavby'!E17)</f>
        <v xml:space="preserve"> </v>
      </c>
      <c r="I21" s="25" t="s">
        <v>348</v>
      </c>
      <c r="J21" s="23" t="str">
        <f>IF('Rekapitulace stavby'!AN17="","",'Rekapitulace stavby'!AN17)</f>
        <v/>
      </c>
      <c r="L21" s="30"/>
    </row>
    <row r="22" spans="2:12" s="1" customFormat="1" ht="6.95" customHeight="1">
      <c r="B22" s="30"/>
      <c r="L22" s="30"/>
    </row>
    <row r="23" spans="2:12" s="1" customFormat="1" ht="12" customHeight="1">
      <c r="B23" s="30"/>
      <c r="D23" s="25" t="s">
        <v>353</v>
      </c>
      <c r="I23" s="25" t="s">
        <v>347</v>
      </c>
      <c r="J23" s="23" t="str">
        <f>IF('Rekapitulace stavby'!AN19="","",'Rekapitulace stavby'!AN19)</f>
        <v/>
      </c>
      <c r="L23" s="30"/>
    </row>
    <row r="24" spans="2:12" s="1" customFormat="1" ht="18" customHeight="1">
      <c r="B24" s="30"/>
      <c r="E24" s="23" t="str">
        <f>IF('Rekapitulace stavby'!E20="","",'Rekapitulace stavby'!E20)</f>
        <v xml:space="preserve"> </v>
      </c>
      <c r="I24" s="25" t="s">
        <v>348</v>
      </c>
      <c r="J24" s="23" t="str">
        <f>IF('Rekapitulace stavby'!AN20="","",'Rekapitulace stavby'!AN20)</f>
        <v/>
      </c>
      <c r="L24" s="30"/>
    </row>
    <row r="25" spans="2:12" s="1" customFormat="1" ht="6.95" customHeight="1">
      <c r="B25" s="30"/>
      <c r="L25" s="30"/>
    </row>
    <row r="26" spans="2:12" s="1" customFormat="1" ht="12" customHeight="1">
      <c r="B26" s="30"/>
      <c r="D26" s="25" t="s">
        <v>354</v>
      </c>
      <c r="L26" s="30"/>
    </row>
    <row r="27" spans="2:12" s="7" customFormat="1" ht="16.5" customHeight="1">
      <c r="B27" s="86"/>
      <c r="E27" s="294" t="s">
        <v>323</v>
      </c>
      <c r="F27" s="294"/>
      <c r="G27" s="294"/>
      <c r="H27" s="294"/>
      <c r="L27" s="86"/>
    </row>
    <row r="28" spans="2:12" s="1" customFormat="1" ht="6.95" customHeight="1">
      <c r="B28" s="30"/>
      <c r="L28" s="30"/>
    </row>
    <row r="29" spans="2:12" s="1" customFormat="1" ht="6.95" customHeight="1">
      <c r="B29" s="30"/>
      <c r="D29" s="51"/>
      <c r="E29" s="51"/>
      <c r="F29" s="51"/>
      <c r="G29" s="51"/>
      <c r="H29" s="51"/>
      <c r="I29" s="51"/>
      <c r="J29" s="51"/>
      <c r="K29" s="51"/>
      <c r="L29" s="30"/>
    </row>
    <row r="30" spans="2:12" s="1" customFormat="1" ht="25.35" customHeight="1">
      <c r="B30" s="30"/>
      <c r="D30" s="87" t="s">
        <v>355</v>
      </c>
      <c r="J30" s="63">
        <f>ROUND(J123, 2)</f>
        <v>0</v>
      </c>
      <c r="L30" s="30"/>
    </row>
    <row r="31" spans="2:12" s="1" customFormat="1" ht="6.95" customHeight="1">
      <c r="B31" s="30"/>
      <c r="D31" s="51"/>
      <c r="E31" s="51"/>
      <c r="F31" s="51"/>
      <c r="G31" s="51"/>
      <c r="H31" s="51"/>
      <c r="I31" s="51"/>
      <c r="J31" s="51"/>
      <c r="K31" s="51"/>
      <c r="L31" s="30"/>
    </row>
    <row r="32" spans="2:12" s="1" customFormat="1" ht="14.45" customHeight="1">
      <c r="B32" s="30"/>
      <c r="F32" s="33" t="s">
        <v>357</v>
      </c>
      <c r="I32" s="33" t="s">
        <v>356</v>
      </c>
      <c r="J32" s="33" t="s">
        <v>358</v>
      </c>
      <c r="L32" s="30"/>
    </row>
    <row r="33" spans="2:12" s="1" customFormat="1" ht="14.45" customHeight="1">
      <c r="B33" s="30"/>
      <c r="D33" s="88" t="s">
        <v>359</v>
      </c>
      <c r="E33" s="25" t="s">
        <v>360</v>
      </c>
      <c r="F33" s="89">
        <f>ROUND((ROUND((SUM(BE123:BE165)),  2) + SUM(BE167:BE176)), 2)</f>
        <v>0</v>
      </c>
      <c r="I33" s="90">
        <v>0.21</v>
      </c>
      <c r="J33" s="89">
        <f>ROUND((ROUND(((SUM(BE123:BE165))*I33),  2) + (SUM(BE167:BE176)*I33)), 2)</f>
        <v>0</v>
      </c>
      <c r="L33" s="30"/>
    </row>
    <row r="34" spans="2:12" s="1" customFormat="1" ht="14.45" customHeight="1">
      <c r="B34" s="30"/>
      <c r="E34" s="25" t="s">
        <v>361</v>
      </c>
      <c r="F34" s="89">
        <f>ROUND((ROUND((SUM(BF123:BF165)),  2) + SUM(BF167:BF176)), 2)</f>
        <v>0</v>
      </c>
      <c r="I34" s="90">
        <v>0.12</v>
      </c>
      <c r="J34" s="89">
        <f>ROUND((ROUND(((SUM(BF123:BF165))*I34),  2) + (SUM(BF167:BF176)*I34)), 2)</f>
        <v>0</v>
      </c>
      <c r="L34" s="30"/>
    </row>
    <row r="35" spans="2:12" s="1" customFormat="1" ht="14.45" hidden="1" customHeight="1">
      <c r="B35" s="30"/>
      <c r="E35" s="25" t="s">
        <v>362</v>
      </c>
      <c r="F35" s="89">
        <f>ROUND((ROUND((SUM(BG123:BG165)),  2) + SUM(BG167:BG176)), 2)</f>
        <v>0</v>
      </c>
      <c r="I35" s="90">
        <v>0.21</v>
      </c>
      <c r="J35" s="89">
        <f>0</f>
        <v>0</v>
      </c>
      <c r="L35" s="30"/>
    </row>
    <row r="36" spans="2:12" s="1" customFormat="1" ht="14.45" hidden="1" customHeight="1">
      <c r="B36" s="30"/>
      <c r="E36" s="25" t="s">
        <v>363</v>
      </c>
      <c r="F36" s="89">
        <f>ROUND((ROUND((SUM(BH123:BH165)),  2) + SUM(BH167:BH176)), 2)</f>
        <v>0</v>
      </c>
      <c r="I36" s="90">
        <v>0.12</v>
      </c>
      <c r="J36" s="89">
        <f>0</f>
        <v>0</v>
      </c>
      <c r="L36" s="30"/>
    </row>
    <row r="37" spans="2:12" s="1" customFormat="1" ht="14.45" hidden="1" customHeight="1">
      <c r="B37" s="30"/>
      <c r="E37" s="25" t="s">
        <v>364</v>
      </c>
      <c r="F37" s="89">
        <f>ROUND((ROUND((SUM(BI123:BI165)),  2) + SUM(BI167:BI176)), 2)</f>
        <v>0</v>
      </c>
      <c r="I37" s="90">
        <v>0</v>
      </c>
      <c r="J37" s="89">
        <f>0</f>
        <v>0</v>
      </c>
      <c r="L37" s="30"/>
    </row>
    <row r="38" spans="2:12" s="1" customFormat="1" ht="6.95" customHeight="1">
      <c r="B38" s="30"/>
      <c r="L38" s="30"/>
    </row>
    <row r="39" spans="2:12" s="1" customFormat="1" ht="25.35" customHeight="1">
      <c r="B39" s="30"/>
      <c r="C39" s="91"/>
      <c r="D39" s="92" t="s">
        <v>365</v>
      </c>
      <c r="E39" s="54"/>
      <c r="F39" s="54"/>
      <c r="G39" s="93" t="s">
        <v>366</v>
      </c>
      <c r="H39" s="94" t="s">
        <v>367</v>
      </c>
      <c r="I39" s="54"/>
      <c r="J39" s="95">
        <f>SUM(J30:J37)</f>
        <v>0</v>
      </c>
      <c r="K39" s="96"/>
      <c r="L39" s="30"/>
    </row>
    <row r="40" spans="2:12" s="1" customFormat="1" ht="14.45" customHeight="1">
      <c r="B40" s="30"/>
      <c r="L40" s="30"/>
    </row>
    <row r="41" spans="2:12" ht="14.45" customHeight="1">
      <c r="B41" s="18"/>
      <c r="L41" s="18"/>
    </row>
    <row r="42" spans="2:12" ht="14.45" customHeight="1">
      <c r="B42" s="18"/>
      <c r="L42" s="18"/>
    </row>
    <row r="43" spans="2:12" ht="14.45" customHeight="1">
      <c r="B43" s="18"/>
      <c r="L43" s="18"/>
    </row>
    <row r="44" spans="2:12" ht="14.45" customHeight="1">
      <c r="B44" s="18"/>
      <c r="L44" s="18"/>
    </row>
    <row r="45" spans="2:12" ht="14.45" customHeight="1">
      <c r="B45" s="18"/>
      <c r="L45" s="18"/>
    </row>
    <row r="46" spans="2:12" ht="14.45" customHeight="1">
      <c r="B46" s="18"/>
      <c r="L46" s="18"/>
    </row>
    <row r="47" spans="2:12" ht="14.45" customHeight="1">
      <c r="B47" s="18"/>
      <c r="L47" s="18"/>
    </row>
    <row r="48" spans="2:12" ht="14.45" customHeight="1">
      <c r="B48" s="18"/>
      <c r="L48" s="18"/>
    </row>
    <row r="49" spans="2:12" ht="14.45" customHeight="1">
      <c r="B49" s="18"/>
      <c r="L49" s="18"/>
    </row>
    <row r="50" spans="2:12" s="1" customFormat="1" ht="14.45" customHeight="1">
      <c r="B50" s="30"/>
      <c r="D50" s="39" t="s">
        <v>368</v>
      </c>
      <c r="E50" s="40"/>
      <c r="F50" s="40"/>
      <c r="G50" s="39" t="s">
        <v>369</v>
      </c>
      <c r="H50" s="40"/>
      <c r="I50" s="40"/>
      <c r="J50" s="40"/>
      <c r="K50" s="40"/>
      <c r="L50" s="30"/>
    </row>
    <row r="51" spans="2:12">
      <c r="B51" s="18"/>
      <c r="L51" s="18"/>
    </row>
    <row r="52" spans="2:12">
      <c r="B52" s="18"/>
      <c r="L52" s="18"/>
    </row>
    <row r="53" spans="2:12">
      <c r="B53" s="18"/>
      <c r="L53" s="18"/>
    </row>
    <row r="54" spans="2:12">
      <c r="B54" s="18"/>
      <c r="L54" s="18"/>
    </row>
    <row r="55" spans="2:12">
      <c r="B55" s="18"/>
      <c r="L55" s="18"/>
    </row>
    <row r="56" spans="2:12">
      <c r="B56" s="18"/>
      <c r="L56" s="18"/>
    </row>
    <row r="57" spans="2:12">
      <c r="B57" s="18"/>
      <c r="L57" s="18"/>
    </row>
    <row r="58" spans="2:12">
      <c r="B58" s="18"/>
      <c r="L58" s="18"/>
    </row>
    <row r="59" spans="2:12">
      <c r="B59" s="18"/>
      <c r="L59" s="18"/>
    </row>
    <row r="60" spans="2:12">
      <c r="B60" s="18"/>
      <c r="L60" s="18"/>
    </row>
    <row r="61" spans="2:12" s="1" customFormat="1" ht="13.15">
      <c r="B61" s="30"/>
      <c r="D61" s="41" t="s">
        <v>370</v>
      </c>
      <c r="E61" s="32"/>
      <c r="F61" s="97" t="s">
        <v>371</v>
      </c>
      <c r="G61" s="41" t="s">
        <v>370</v>
      </c>
      <c r="H61" s="32"/>
      <c r="I61" s="32"/>
      <c r="J61" s="98" t="s">
        <v>371</v>
      </c>
      <c r="K61" s="32"/>
      <c r="L61" s="30"/>
    </row>
    <row r="62" spans="2:12">
      <c r="B62" s="18"/>
      <c r="L62" s="18"/>
    </row>
    <row r="63" spans="2:12">
      <c r="B63" s="18"/>
      <c r="L63" s="18"/>
    </row>
    <row r="64" spans="2:12">
      <c r="B64" s="18"/>
      <c r="L64" s="18"/>
    </row>
    <row r="65" spans="2:12" s="1" customFormat="1" ht="13.15">
      <c r="B65" s="30"/>
      <c r="D65" s="39" t="s">
        <v>372</v>
      </c>
      <c r="E65" s="40"/>
      <c r="F65" s="40"/>
      <c r="G65" s="39" t="s">
        <v>373</v>
      </c>
      <c r="H65" s="40"/>
      <c r="I65" s="40"/>
      <c r="J65" s="40"/>
      <c r="K65" s="40"/>
      <c r="L65" s="30"/>
    </row>
    <row r="66" spans="2:12">
      <c r="B66" s="18"/>
      <c r="L66" s="18"/>
    </row>
    <row r="67" spans="2:12">
      <c r="B67" s="18"/>
      <c r="L67" s="18"/>
    </row>
    <row r="68" spans="2:12">
      <c r="B68" s="18"/>
      <c r="L68" s="18"/>
    </row>
    <row r="69" spans="2:12">
      <c r="B69" s="18"/>
      <c r="L69" s="18"/>
    </row>
    <row r="70" spans="2:12">
      <c r="B70" s="18"/>
      <c r="L70" s="18"/>
    </row>
    <row r="71" spans="2:12">
      <c r="B71" s="18"/>
      <c r="L71" s="18"/>
    </row>
    <row r="72" spans="2:12">
      <c r="B72" s="18"/>
      <c r="L72" s="18"/>
    </row>
    <row r="73" spans="2:12">
      <c r="B73" s="18"/>
      <c r="L73" s="18"/>
    </row>
    <row r="74" spans="2:12">
      <c r="B74" s="18"/>
      <c r="L74" s="18"/>
    </row>
    <row r="75" spans="2:12">
      <c r="B75" s="18"/>
      <c r="L75" s="18"/>
    </row>
    <row r="76" spans="2:12" s="1" customFormat="1" ht="13.15">
      <c r="B76" s="30"/>
      <c r="D76" s="41" t="s">
        <v>370</v>
      </c>
      <c r="E76" s="32"/>
      <c r="F76" s="97" t="s">
        <v>371</v>
      </c>
      <c r="G76" s="41" t="s">
        <v>370</v>
      </c>
      <c r="H76" s="32"/>
      <c r="I76" s="32"/>
      <c r="J76" s="98" t="s">
        <v>371</v>
      </c>
      <c r="K76" s="32"/>
      <c r="L76" s="30"/>
    </row>
    <row r="77" spans="2:12" s="1" customFormat="1" ht="14.45" customHeight="1">
      <c r="B77" s="42"/>
      <c r="C77" s="43"/>
      <c r="D77" s="43"/>
      <c r="E77" s="43"/>
      <c r="F77" s="43"/>
      <c r="G77" s="43"/>
      <c r="H77" s="43"/>
      <c r="I77" s="43"/>
      <c r="J77" s="43"/>
      <c r="K77" s="43"/>
      <c r="L77" s="30"/>
    </row>
    <row r="81" spans="2:47" s="1" customFormat="1" ht="6.95" hidden="1" customHeight="1">
      <c r="B81" s="44"/>
      <c r="C81" s="45"/>
      <c r="D81" s="45"/>
      <c r="E81" s="45"/>
      <c r="F81" s="45"/>
      <c r="G81" s="45"/>
      <c r="H81" s="45"/>
      <c r="I81" s="45"/>
      <c r="J81" s="45"/>
      <c r="K81" s="45"/>
      <c r="L81" s="30"/>
    </row>
    <row r="82" spans="2:47" s="1" customFormat="1" ht="24.95" hidden="1" customHeight="1">
      <c r="B82" s="30"/>
      <c r="C82" s="19" t="s">
        <v>424</v>
      </c>
      <c r="L82" s="30"/>
    </row>
    <row r="83" spans="2:47" s="1" customFormat="1" ht="6.95" hidden="1" customHeight="1">
      <c r="B83" s="30"/>
      <c r="L83" s="30"/>
    </row>
    <row r="84" spans="2:47" s="1" customFormat="1" ht="12" hidden="1" customHeight="1">
      <c r="B84" s="30"/>
      <c r="C84" s="25" t="s">
        <v>338</v>
      </c>
      <c r="L84" s="30"/>
    </row>
    <row r="85" spans="2:47" s="1" customFormat="1" ht="16.5" hidden="1" customHeight="1">
      <c r="B85" s="30"/>
      <c r="E85" s="296" t="str">
        <f>E7</f>
        <v>SHZ</v>
      </c>
      <c r="F85" s="297"/>
      <c r="G85" s="297"/>
      <c r="H85" s="297"/>
      <c r="L85" s="30"/>
    </row>
    <row r="86" spans="2:47" s="1" customFormat="1" ht="12" hidden="1" customHeight="1">
      <c r="B86" s="30"/>
      <c r="C86" s="25" t="s">
        <v>422</v>
      </c>
      <c r="L86" s="30"/>
    </row>
    <row r="87" spans="2:47" s="1" customFormat="1" ht="16.5" hidden="1" customHeight="1">
      <c r="B87" s="30"/>
      <c r="E87" s="276" t="str">
        <f>E9</f>
        <v>05 - RAD 305.5</v>
      </c>
      <c r="F87" s="295"/>
      <c r="G87" s="295"/>
      <c r="H87" s="295"/>
      <c r="L87" s="30"/>
    </row>
    <row r="88" spans="2:47" s="1" customFormat="1" ht="6.95" hidden="1" customHeight="1">
      <c r="B88" s="30"/>
      <c r="L88" s="30"/>
    </row>
    <row r="89" spans="2:47" s="1" customFormat="1" ht="12" hidden="1" customHeight="1">
      <c r="B89" s="30"/>
      <c r="C89" s="25" t="s">
        <v>342</v>
      </c>
      <c r="F89" s="23" t="str">
        <f>F12</f>
        <v xml:space="preserve"> </v>
      </c>
      <c r="I89" s="25" t="s">
        <v>344</v>
      </c>
      <c r="J89" s="50" t="str">
        <f>IF(J12="","",J12)</f>
        <v>22. 1. 2024</v>
      </c>
      <c r="L89" s="30"/>
    </row>
    <row r="90" spans="2:47" s="1" customFormat="1" ht="6.95" hidden="1" customHeight="1">
      <c r="B90" s="30"/>
      <c r="L90" s="30"/>
    </row>
    <row r="91" spans="2:47" s="1" customFormat="1" ht="15.2" hidden="1" customHeight="1">
      <c r="B91" s="30"/>
      <c r="C91" s="25" t="s">
        <v>346</v>
      </c>
      <c r="F91" s="23" t="str">
        <f>E15</f>
        <v xml:space="preserve"> </v>
      </c>
      <c r="I91" s="25" t="s">
        <v>351</v>
      </c>
      <c r="J91" s="28" t="str">
        <f>E21</f>
        <v xml:space="preserve"> </v>
      </c>
      <c r="L91" s="30"/>
    </row>
    <row r="92" spans="2:47" s="1" customFormat="1" ht="15.2" hidden="1" customHeight="1">
      <c r="B92" s="30"/>
      <c r="C92" s="25" t="s">
        <v>349</v>
      </c>
      <c r="F92" s="23" t="str">
        <f>IF(E18="","",E18)</f>
        <v>Vyplň údaj</v>
      </c>
      <c r="I92" s="25" t="s">
        <v>353</v>
      </c>
      <c r="J92" s="28" t="str">
        <f>E24</f>
        <v xml:space="preserve"> </v>
      </c>
      <c r="L92" s="30"/>
    </row>
    <row r="93" spans="2:47" s="1" customFormat="1" ht="10.35" hidden="1" customHeight="1">
      <c r="B93" s="30"/>
      <c r="L93" s="30"/>
    </row>
    <row r="94" spans="2:47" s="1" customFormat="1" ht="29.25" hidden="1" customHeight="1">
      <c r="B94" s="30"/>
      <c r="C94" s="99" t="s">
        <v>425</v>
      </c>
      <c r="D94" s="91"/>
      <c r="E94" s="91"/>
      <c r="F94" s="91"/>
      <c r="G94" s="91"/>
      <c r="H94" s="91"/>
      <c r="I94" s="91"/>
      <c r="J94" s="100" t="s">
        <v>426</v>
      </c>
      <c r="K94" s="91"/>
      <c r="L94" s="30"/>
    </row>
    <row r="95" spans="2:47" s="1" customFormat="1" ht="10.35" hidden="1" customHeight="1">
      <c r="B95" s="30"/>
      <c r="L95" s="30"/>
    </row>
    <row r="96" spans="2:47" s="1" customFormat="1" ht="22.9" hidden="1" customHeight="1">
      <c r="B96" s="30"/>
      <c r="C96" s="101" t="s">
        <v>427</v>
      </c>
      <c r="J96" s="63">
        <f>J123</f>
        <v>0</v>
      </c>
      <c r="L96" s="30"/>
      <c r="AU96" s="15" t="s">
        <v>428</v>
      </c>
    </row>
    <row r="97" spans="2:12" s="8" customFormat="1" ht="24.95" hidden="1" customHeight="1">
      <c r="B97" s="102"/>
      <c r="D97" s="103" t="s">
        <v>429</v>
      </c>
      <c r="E97" s="104"/>
      <c r="F97" s="104"/>
      <c r="G97" s="104"/>
      <c r="H97" s="104"/>
      <c r="I97" s="104"/>
      <c r="J97" s="105">
        <f>J124</f>
        <v>0</v>
      </c>
      <c r="L97" s="102"/>
    </row>
    <row r="98" spans="2:12" s="9" customFormat="1" ht="19.899999999999999" hidden="1" customHeight="1">
      <c r="B98" s="106"/>
      <c r="D98" s="107" t="s">
        <v>430</v>
      </c>
      <c r="E98" s="108"/>
      <c r="F98" s="108"/>
      <c r="G98" s="108"/>
      <c r="H98" s="108"/>
      <c r="I98" s="108"/>
      <c r="J98" s="109">
        <f>J125</f>
        <v>0</v>
      </c>
      <c r="L98" s="106"/>
    </row>
    <row r="99" spans="2:12" s="9" customFormat="1" ht="19.899999999999999" hidden="1" customHeight="1">
      <c r="B99" s="106"/>
      <c r="D99" s="107" t="s">
        <v>431</v>
      </c>
      <c r="E99" s="108"/>
      <c r="F99" s="108"/>
      <c r="G99" s="108"/>
      <c r="H99" s="108"/>
      <c r="I99" s="108"/>
      <c r="J99" s="109">
        <f>J144</f>
        <v>0</v>
      </c>
      <c r="L99" s="106"/>
    </row>
    <row r="100" spans="2:12" s="9" customFormat="1" ht="19.899999999999999" hidden="1" customHeight="1">
      <c r="B100" s="106"/>
      <c r="D100" s="107" t="s">
        <v>432</v>
      </c>
      <c r="E100" s="108"/>
      <c r="F100" s="108"/>
      <c r="G100" s="108"/>
      <c r="H100" s="108"/>
      <c r="I100" s="108"/>
      <c r="J100" s="109">
        <f>J146</f>
        <v>0</v>
      </c>
      <c r="L100" s="106"/>
    </row>
    <row r="101" spans="2:12" s="9" customFormat="1" ht="19.899999999999999" hidden="1" customHeight="1">
      <c r="B101" s="106"/>
      <c r="D101" s="107" t="s">
        <v>433</v>
      </c>
      <c r="E101" s="108"/>
      <c r="F101" s="108"/>
      <c r="G101" s="108"/>
      <c r="H101" s="108"/>
      <c r="I101" s="108"/>
      <c r="J101" s="109">
        <f>J158</f>
        <v>0</v>
      </c>
      <c r="L101" s="106"/>
    </row>
    <row r="102" spans="2:12" s="9" customFormat="1" ht="19.899999999999999" hidden="1" customHeight="1">
      <c r="B102" s="106"/>
      <c r="D102" s="107" t="s">
        <v>434</v>
      </c>
      <c r="E102" s="108"/>
      <c r="F102" s="108"/>
      <c r="G102" s="108"/>
      <c r="H102" s="108"/>
      <c r="I102" s="108"/>
      <c r="J102" s="109">
        <f>J164</f>
        <v>0</v>
      </c>
      <c r="L102" s="106"/>
    </row>
    <row r="103" spans="2:12" s="8" customFormat="1" ht="21.75" hidden="1" customHeight="1">
      <c r="B103" s="102"/>
      <c r="D103" s="110" t="s">
        <v>435</v>
      </c>
      <c r="J103" s="111">
        <f>J166</f>
        <v>0</v>
      </c>
      <c r="L103" s="102"/>
    </row>
    <row r="104" spans="2:12" s="1" customFormat="1" ht="21.75" hidden="1" customHeight="1">
      <c r="B104" s="30"/>
      <c r="L104" s="30"/>
    </row>
    <row r="105" spans="2:12" s="1" customFormat="1" ht="6.95" hidden="1" customHeight="1">
      <c r="B105" s="42"/>
      <c r="C105" s="43"/>
      <c r="D105" s="43"/>
      <c r="E105" s="43"/>
      <c r="F105" s="43"/>
      <c r="G105" s="43"/>
      <c r="H105" s="43"/>
      <c r="I105" s="43"/>
      <c r="J105" s="43"/>
      <c r="K105" s="43"/>
      <c r="L105" s="30"/>
    </row>
    <row r="106" spans="2:12" hidden="1"/>
    <row r="107" spans="2:12" hidden="1"/>
    <row r="108" spans="2:12" hidden="1"/>
    <row r="109" spans="2:12" s="1" customFormat="1" ht="6.95" customHeight="1">
      <c r="B109" s="44"/>
      <c r="C109" s="45"/>
      <c r="D109" s="45"/>
      <c r="E109" s="45"/>
      <c r="F109" s="45"/>
      <c r="G109" s="45"/>
      <c r="H109" s="45"/>
      <c r="I109" s="45"/>
      <c r="J109" s="45"/>
      <c r="K109" s="45"/>
      <c r="L109" s="30"/>
    </row>
    <row r="110" spans="2:12" s="1" customFormat="1" ht="24.95" customHeight="1">
      <c r="B110" s="30"/>
      <c r="C110" s="19" t="s">
        <v>436</v>
      </c>
      <c r="L110" s="30"/>
    </row>
    <row r="111" spans="2:12" s="1" customFormat="1" ht="6.95" customHeight="1">
      <c r="B111" s="30"/>
      <c r="L111" s="30"/>
    </row>
    <row r="112" spans="2:12" s="1" customFormat="1" ht="12" customHeight="1">
      <c r="B112" s="30"/>
      <c r="C112" s="25" t="s">
        <v>338</v>
      </c>
      <c r="L112" s="30"/>
    </row>
    <row r="113" spans="2:65" s="1" customFormat="1" ht="16.5" customHeight="1">
      <c r="B113" s="30"/>
      <c r="E113" s="296" t="str">
        <f>E7</f>
        <v>SHZ</v>
      </c>
      <c r="F113" s="297"/>
      <c r="G113" s="297"/>
      <c r="H113" s="297"/>
      <c r="L113" s="30"/>
    </row>
    <row r="114" spans="2:65" s="1" customFormat="1" ht="12" customHeight="1">
      <c r="B114" s="30"/>
      <c r="C114" s="25" t="s">
        <v>422</v>
      </c>
      <c r="L114" s="30"/>
    </row>
    <row r="115" spans="2:65" s="1" customFormat="1" ht="16.5" customHeight="1">
      <c r="B115" s="30"/>
      <c r="E115" s="276" t="str">
        <f>E9</f>
        <v>05 - RAD 305.5</v>
      </c>
      <c r="F115" s="295"/>
      <c r="G115" s="295"/>
      <c r="H115" s="295"/>
      <c r="L115" s="30"/>
    </row>
    <row r="116" spans="2:65" s="1" customFormat="1" ht="6.95" customHeight="1">
      <c r="B116" s="30"/>
      <c r="L116" s="30"/>
    </row>
    <row r="117" spans="2:65" s="1" customFormat="1" ht="12" customHeight="1">
      <c r="B117" s="30"/>
      <c r="C117" s="25" t="s">
        <v>342</v>
      </c>
      <c r="F117" s="23" t="str">
        <f>F12</f>
        <v xml:space="preserve"> </v>
      </c>
      <c r="I117" s="25" t="s">
        <v>344</v>
      </c>
      <c r="J117" s="50" t="str">
        <f>IF(J12="","",J12)</f>
        <v>22. 1. 2024</v>
      </c>
      <c r="L117" s="30"/>
    </row>
    <row r="118" spans="2:65" s="1" customFormat="1" ht="6.95" customHeight="1">
      <c r="B118" s="30"/>
      <c r="L118" s="30"/>
    </row>
    <row r="119" spans="2:65" s="1" customFormat="1" ht="15.2" customHeight="1">
      <c r="B119" s="30"/>
      <c r="C119" s="25" t="s">
        <v>346</v>
      </c>
      <c r="F119" s="23" t="str">
        <f>E15</f>
        <v xml:space="preserve"> </v>
      </c>
      <c r="I119" s="25" t="s">
        <v>351</v>
      </c>
      <c r="J119" s="28" t="str">
        <f>E21</f>
        <v xml:space="preserve"> </v>
      </c>
      <c r="L119" s="30"/>
    </row>
    <row r="120" spans="2:65" s="1" customFormat="1" ht="15.2" customHeight="1">
      <c r="B120" s="30"/>
      <c r="C120" s="25" t="s">
        <v>349</v>
      </c>
      <c r="F120" s="23" t="str">
        <f>IF(E18="","",E18)</f>
        <v>Vyplň údaj</v>
      </c>
      <c r="I120" s="25" t="s">
        <v>353</v>
      </c>
      <c r="J120" s="28" t="str">
        <f>E24</f>
        <v xml:space="preserve"> </v>
      </c>
      <c r="L120" s="30"/>
    </row>
    <row r="121" spans="2:65" s="1" customFormat="1" ht="10.35" customHeight="1">
      <c r="B121" s="30"/>
      <c r="L121" s="30"/>
    </row>
    <row r="122" spans="2:65" s="10" customFormat="1" ht="29.25" customHeight="1">
      <c r="B122" s="112"/>
      <c r="C122" s="113" t="s">
        <v>437</v>
      </c>
      <c r="D122" s="114" t="s">
        <v>380</v>
      </c>
      <c r="E122" s="114" t="s">
        <v>376</v>
      </c>
      <c r="F122" s="114" t="s">
        <v>377</v>
      </c>
      <c r="G122" s="114" t="s">
        <v>438</v>
      </c>
      <c r="H122" s="114" t="s">
        <v>17</v>
      </c>
      <c r="I122" s="114" t="s">
        <v>439</v>
      </c>
      <c r="J122" s="115" t="s">
        <v>426</v>
      </c>
      <c r="K122" s="116" t="s">
        <v>440</v>
      </c>
      <c r="L122" s="112"/>
      <c r="M122" s="56" t="s">
        <v>323</v>
      </c>
      <c r="N122" s="57" t="s">
        <v>359</v>
      </c>
      <c r="O122" s="57" t="s">
        <v>441</v>
      </c>
      <c r="P122" s="57" t="s">
        <v>442</v>
      </c>
      <c r="Q122" s="57" t="s">
        <v>443</v>
      </c>
      <c r="R122" s="57" t="s">
        <v>444</v>
      </c>
      <c r="S122" s="57" t="s">
        <v>445</v>
      </c>
      <c r="T122" s="58" t="s">
        <v>446</v>
      </c>
    </row>
    <row r="123" spans="2:65" s="1" customFormat="1" ht="22.9" customHeight="1">
      <c r="B123" s="30"/>
      <c r="C123" s="61" t="s">
        <v>447</v>
      </c>
      <c r="J123" s="117">
        <f>BK123</f>
        <v>0</v>
      </c>
      <c r="L123" s="30"/>
      <c r="M123" s="59"/>
      <c r="N123" s="51"/>
      <c r="O123" s="51"/>
      <c r="P123" s="118">
        <f>P124+P166</f>
        <v>0</v>
      </c>
      <c r="Q123" s="51"/>
      <c r="R123" s="118">
        <f>R124+R166</f>
        <v>62.499904270000002</v>
      </c>
      <c r="S123" s="51"/>
      <c r="T123" s="119">
        <f>T124+T166</f>
        <v>4.8582900000000002</v>
      </c>
      <c r="AT123" s="15" t="s">
        <v>394</v>
      </c>
      <c r="AU123" s="15" t="s">
        <v>428</v>
      </c>
      <c r="BK123" s="120">
        <f>BK124+BK166</f>
        <v>0</v>
      </c>
    </row>
    <row r="124" spans="2:65" s="11" customFormat="1" ht="25.9" customHeight="1">
      <c r="B124" s="121"/>
      <c r="D124" s="122" t="s">
        <v>394</v>
      </c>
      <c r="E124" s="123" t="s">
        <v>448</v>
      </c>
      <c r="F124" s="123" t="s">
        <v>449</v>
      </c>
      <c r="I124" s="124"/>
      <c r="J124" s="111">
        <f>BK124</f>
        <v>0</v>
      </c>
      <c r="L124" s="121"/>
      <c r="M124" s="125"/>
      <c r="P124" s="126">
        <f>P125+P144+P146+P158+P164</f>
        <v>0</v>
      </c>
      <c r="R124" s="126">
        <f>R125+R144+R146+R158+R164</f>
        <v>62.499904270000002</v>
      </c>
      <c r="T124" s="127">
        <f>T125+T144+T146+T158+T164</f>
        <v>4.8582900000000002</v>
      </c>
      <c r="AR124" s="122" t="s">
        <v>403</v>
      </c>
      <c r="AT124" s="128" t="s">
        <v>394</v>
      </c>
      <c r="AU124" s="128" t="s">
        <v>395</v>
      </c>
      <c r="AY124" s="122" t="s">
        <v>450</v>
      </c>
      <c r="BK124" s="129">
        <f>BK125+BK144+BK146+BK158+BK164</f>
        <v>0</v>
      </c>
    </row>
    <row r="125" spans="2:65" s="11" customFormat="1" ht="22.9" customHeight="1">
      <c r="B125" s="121"/>
      <c r="D125" s="122" t="s">
        <v>394</v>
      </c>
      <c r="E125" s="130" t="s">
        <v>403</v>
      </c>
      <c r="F125" s="130" t="s">
        <v>451</v>
      </c>
      <c r="I125" s="124"/>
      <c r="J125" s="131">
        <f>BK125</f>
        <v>0</v>
      </c>
      <c r="L125" s="121"/>
      <c r="M125" s="125"/>
      <c r="P125" s="126">
        <f>SUM(P126:P143)</f>
        <v>0</v>
      </c>
      <c r="R125" s="126">
        <f>SUM(R126:R143)</f>
        <v>59.06390107</v>
      </c>
      <c r="T125" s="127">
        <f>SUM(T126:T143)</f>
        <v>4.8582900000000002</v>
      </c>
      <c r="AR125" s="122" t="s">
        <v>403</v>
      </c>
      <c r="AT125" s="128" t="s">
        <v>394</v>
      </c>
      <c r="AU125" s="128" t="s">
        <v>403</v>
      </c>
      <c r="AY125" s="122" t="s">
        <v>450</v>
      </c>
      <c r="BK125" s="129">
        <f>SUM(BK126:BK143)</f>
        <v>0</v>
      </c>
    </row>
    <row r="126" spans="2:65" s="1" customFormat="1" ht="16.5" customHeight="1">
      <c r="B126" s="132"/>
      <c r="C126" s="133" t="s">
        <v>403</v>
      </c>
      <c r="D126" s="133" t="s">
        <v>452</v>
      </c>
      <c r="E126" s="134" t="s">
        <v>453</v>
      </c>
      <c r="F126" s="135" t="s">
        <v>454</v>
      </c>
      <c r="G126" s="136" t="s">
        <v>455</v>
      </c>
      <c r="H126" s="137">
        <v>21.123000000000001</v>
      </c>
      <c r="I126" s="138"/>
      <c r="J126" s="139">
        <f>ROUND(I126*H126,2)</f>
        <v>0</v>
      </c>
      <c r="K126" s="140"/>
      <c r="L126" s="30"/>
      <c r="M126" s="141" t="s">
        <v>323</v>
      </c>
      <c r="N126" s="142" t="s">
        <v>360</v>
      </c>
      <c r="P126" s="143">
        <f>O126*H126</f>
        <v>0</v>
      </c>
      <c r="Q126" s="143">
        <v>9.0000000000000006E-5</v>
      </c>
      <c r="R126" s="143">
        <f>Q126*H126</f>
        <v>1.9010700000000001E-3</v>
      </c>
      <c r="S126" s="143">
        <v>0.23</v>
      </c>
      <c r="T126" s="144">
        <f>S126*H126</f>
        <v>4.8582900000000002</v>
      </c>
      <c r="AR126" s="145" t="s">
        <v>456</v>
      </c>
      <c r="AT126" s="145" t="s">
        <v>452</v>
      </c>
      <c r="AU126" s="145" t="s">
        <v>405</v>
      </c>
      <c r="AY126" s="15" t="s">
        <v>450</v>
      </c>
      <c r="BE126" s="146">
        <f>IF(N126="základní",J126,0)</f>
        <v>0</v>
      </c>
      <c r="BF126" s="146">
        <f>IF(N126="snížená",J126,0)</f>
        <v>0</v>
      </c>
      <c r="BG126" s="146">
        <f>IF(N126="zákl. přenesená",J126,0)</f>
        <v>0</v>
      </c>
      <c r="BH126" s="146">
        <f>IF(N126="sníž. přenesená",J126,0)</f>
        <v>0</v>
      </c>
      <c r="BI126" s="146">
        <f>IF(N126="nulová",J126,0)</f>
        <v>0</v>
      </c>
      <c r="BJ126" s="15" t="s">
        <v>403</v>
      </c>
      <c r="BK126" s="146">
        <f>ROUND(I126*H126,2)</f>
        <v>0</v>
      </c>
      <c r="BL126" s="15" t="s">
        <v>456</v>
      </c>
      <c r="BM126" s="145" t="s">
        <v>661</v>
      </c>
    </row>
    <row r="127" spans="2:65" s="12" customFormat="1">
      <c r="B127" s="147"/>
      <c r="D127" s="148" t="s">
        <v>458</v>
      </c>
      <c r="E127" s="149" t="s">
        <v>323</v>
      </c>
      <c r="F127" s="150" t="s">
        <v>662</v>
      </c>
      <c r="H127" s="151">
        <v>21.123000000000001</v>
      </c>
      <c r="I127" s="152"/>
      <c r="L127" s="147"/>
      <c r="M127" s="153"/>
      <c r="T127" s="154"/>
      <c r="AT127" s="149" t="s">
        <v>458</v>
      </c>
      <c r="AU127" s="149" t="s">
        <v>405</v>
      </c>
      <c r="AV127" s="12" t="s">
        <v>405</v>
      </c>
      <c r="AW127" s="12" t="s">
        <v>352</v>
      </c>
      <c r="AX127" s="12" t="s">
        <v>395</v>
      </c>
      <c r="AY127" s="149" t="s">
        <v>450</v>
      </c>
    </row>
    <row r="128" spans="2:65" s="13" customFormat="1">
      <c r="B128" s="155"/>
      <c r="D128" s="148" t="s">
        <v>458</v>
      </c>
      <c r="E128" s="156" t="s">
        <v>323</v>
      </c>
      <c r="F128" s="157" t="s">
        <v>460</v>
      </c>
      <c r="H128" s="158">
        <v>21.123000000000001</v>
      </c>
      <c r="I128" s="159"/>
      <c r="L128" s="155"/>
      <c r="M128" s="160"/>
      <c r="T128" s="161"/>
      <c r="AT128" s="156" t="s">
        <v>458</v>
      </c>
      <c r="AU128" s="156" t="s">
        <v>405</v>
      </c>
      <c r="AV128" s="13" t="s">
        <v>456</v>
      </c>
      <c r="AW128" s="13" t="s">
        <v>352</v>
      </c>
      <c r="AX128" s="13" t="s">
        <v>403</v>
      </c>
      <c r="AY128" s="156" t="s">
        <v>450</v>
      </c>
    </row>
    <row r="129" spans="2:65" s="1" customFormat="1" ht="37.9" customHeight="1">
      <c r="B129" s="132"/>
      <c r="C129" s="133" t="s">
        <v>405</v>
      </c>
      <c r="D129" s="133" t="s">
        <v>452</v>
      </c>
      <c r="E129" s="134" t="s">
        <v>465</v>
      </c>
      <c r="F129" s="135" t="s">
        <v>466</v>
      </c>
      <c r="G129" s="136" t="s">
        <v>467</v>
      </c>
      <c r="H129" s="137">
        <v>126.738</v>
      </c>
      <c r="I129" s="138"/>
      <c r="J129" s="139">
        <f>ROUND(I129*H129,2)</f>
        <v>0</v>
      </c>
      <c r="K129" s="140"/>
      <c r="L129" s="30"/>
      <c r="M129" s="141" t="s">
        <v>323</v>
      </c>
      <c r="N129" s="142" t="s">
        <v>360</v>
      </c>
      <c r="P129" s="143">
        <f>O129*H129</f>
        <v>0</v>
      </c>
      <c r="Q129" s="143">
        <v>0</v>
      </c>
      <c r="R129" s="143">
        <f>Q129*H129</f>
        <v>0</v>
      </c>
      <c r="S129" s="143">
        <v>0</v>
      </c>
      <c r="T129" s="144">
        <f>S129*H129</f>
        <v>0</v>
      </c>
      <c r="AR129" s="145" t="s">
        <v>456</v>
      </c>
      <c r="AT129" s="145" t="s">
        <v>452</v>
      </c>
      <c r="AU129" s="145" t="s">
        <v>405</v>
      </c>
      <c r="AY129" s="15" t="s">
        <v>450</v>
      </c>
      <c r="BE129" s="146">
        <f>IF(N129="základní",J129,0)</f>
        <v>0</v>
      </c>
      <c r="BF129" s="146">
        <f>IF(N129="snížená",J129,0)</f>
        <v>0</v>
      </c>
      <c r="BG129" s="146">
        <f>IF(N129="zákl. přenesená",J129,0)</f>
        <v>0</v>
      </c>
      <c r="BH129" s="146">
        <f>IF(N129="sníž. přenesená",J129,0)</f>
        <v>0</v>
      </c>
      <c r="BI129" s="146">
        <f>IF(N129="nulová",J129,0)</f>
        <v>0</v>
      </c>
      <c r="BJ129" s="15" t="s">
        <v>403</v>
      </c>
      <c r="BK129" s="146">
        <f>ROUND(I129*H129,2)</f>
        <v>0</v>
      </c>
      <c r="BL129" s="15" t="s">
        <v>456</v>
      </c>
      <c r="BM129" s="145" t="s">
        <v>663</v>
      </c>
    </row>
    <row r="130" spans="2:65" s="12" customFormat="1">
      <c r="B130" s="147"/>
      <c r="D130" s="148" t="s">
        <v>458</v>
      </c>
      <c r="E130" s="149" t="s">
        <v>323</v>
      </c>
      <c r="F130" s="150" t="s">
        <v>664</v>
      </c>
      <c r="H130" s="151">
        <v>126.738</v>
      </c>
      <c r="I130" s="152"/>
      <c r="L130" s="147"/>
      <c r="M130" s="153"/>
      <c r="T130" s="154"/>
      <c r="AT130" s="149" t="s">
        <v>458</v>
      </c>
      <c r="AU130" s="149" t="s">
        <v>405</v>
      </c>
      <c r="AV130" s="12" t="s">
        <v>405</v>
      </c>
      <c r="AW130" s="12" t="s">
        <v>352</v>
      </c>
      <c r="AX130" s="12" t="s">
        <v>395</v>
      </c>
      <c r="AY130" s="149" t="s">
        <v>450</v>
      </c>
    </row>
    <row r="131" spans="2:65" s="13" customFormat="1">
      <c r="B131" s="155"/>
      <c r="D131" s="148" t="s">
        <v>458</v>
      </c>
      <c r="E131" s="156" t="s">
        <v>323</v>
      </c>
      <c r="F131" s="157" t="s">
        <v>460</v>
      </c>
      <c r="H131" s="158">
        <v>126.738</v>
      </c>
      <c r="I131" s="159"/>
      <c r="L131" s="155"/>
      <c r="M131" s="160"/>
      <c r="T131" s="161"/>
      <c r="AT131" s="156" t="s">
        <v>458</v>
      </c>
      <c r="AU131" s="156" t="s">
        <v>405</v>
      </c>
      <c r="AV131" s="13" t="s">
        <v>456</v>
      </c>
      <c r="AW131" s="13" t="s">
        <v>352</v>
      </c>
      <c r="AX131" s="13" t="s">
        <v>403</v>
      </c>
      <c r="AY131" s="156" t="s">
        <v>450</v>
      </c>
    </row>
    <row r="132" spans="2:65" s="1" customFormat="1" ht="24.2" customHeight="1">
      <c r="B132" s="132"/>
      <c r="C132" s="133" t="s">
        <v>464</v>
      </c>
      <c r="D132" s="133" t="s">
        <v>452</v>
      </c>
      <c r="E132" s="134" t="s">
        <v>470</v>
      </c>
      <c r="F132" s="135" t="s">
        <v>471</v>
      </c>
      <c r="G132" s="136" t="s">
        <v>467</v>
      </c>
      <c r="H132" s="137">
        <v>52.433</v>
      </c>
      <c r="I132" s="138"/>
      <c r="J132" s="139">
        <f>ROUND(I132*H132,2)</f>
        <v>0</v>
      </c>
      <c r="K132" s="140"/>
      <c r="L132" s="30"/>
      <c r="M132" s="141" t="s">
        <v>323</v>
      </c>
      <c r="N132" s="142" t="s">
        <v>360</v>
      </c>
      <c r="P132" s="143">
        <f>O132*H132</f>
        <v>0</v>
      </c>
      <c r="Q132" s="143">
        <v>0</v>
      </c>
      <c r="R132" s="143">
        <f>Q132*H132</f>
        <v>0</v>
      </c>
      <c r="S132" s="143">
        <v>0</v>
      </c>
      <c r="T132" s="144">
        <f>S132*H132</f>
        <v>0</v>
      </c>
      <c r="AR132" s="145" t="s">
        <v>456</v>
      </c>
      <c r="AT132" s="145" t="s">
        <v>452</v>
      </c>
      <c r="AU132" s="145" t="s">
        <v>405</v>
      </c>
      <c r="AY132" s="15" t="s">
        <v>450</v>
      </c>
      <c r="BE132" s="146">
        <f>IF(N132="základní",J132,0)</f>
        <v>0</v>
      </c>
      <c r="BF132" s="146">
        <f>IF(N132="snížená",J132,0)</f>
        <v>0</v>
      </c>
      <c r="BG132" s="146">
        <f>IF(N132="zákl. přenesená",J132,0)</f>
        <v>0</v>
      </c>
      <c r="BH132" s="146">
        <f>IF(N132="sníž. přenesená",J132,0)</f>
        <v>0</v>
      </c>
      <c r="BI132" s="146">
        <f>IF(N132="nulová",J132,0)</f>
        <v>0</v>
      </c>
      <c r="BJ132" s="15" t="s">
        <v>403</v>
      </c>
      <c r="BK132" s="146">
        <f>ROUND(I132*H132,2)</f>
        <v>0</v>
      </c>
      <c r="BL132" s="15" t="s">
        <v>456</v>
      </c>
      <c r="BM132" s="145" t="s">
        <v>665</v>
      </c>
    </row>
    <row r="133" spans="2:65" s="12" customFormat="1">
      <c r="B133" s="147"/>
      <c r="D133" s="148" t="s">
        <v>458</v>
      </c>
      <c r="E133" s="149" t="s">
        <v>323</v>
      </c>
      <c r="F133" s="150" t="s">
        <v>666</v>
      </c>
      <c r="H133" s="151">
        <v>52.433</v>
      </c>
      <c r="I133" s="152"/>
      <c r="L133" s="147"/>
      <c r="M133" s="153"/>
      <c r="T133" s="154"/>
      <c r="AT133" s="149" t="s">
        <v>458</v>
      </c>
      <c r="AU133" s="149" t="s">
        <v>405</v>
      </c>
      <c r="AV133" s="12" t="s">
        <v>405</v>
      </c>
      <c r="AW133" s="12" t="s">
        <v>352</v>
      </c>
      <c r="AX133" s="12" t="s">
        <v>395</v>
      </c>
      <c r="AY133" s="149" t="s">
        <v>450</v>
      </c>
    </row>
    <row r="134" spans="2:65" s="13" customFormat="1">
      <c r="B134" s="155"/>
      <c r="D134" s="148" t="s">
        <v>458</v>
      </c>
      <c r="E134" s="156" t="s">
        <v>323</v>
      </c>
      <c r="F134" s="157" t="s">
        <v>460</v>
      </c>
      <c r="H134" s="158">
        <v>52.433</v>
      </c>
      <c r="I134" s="159"/>
      <c r="L134" s="155"/>
      <c r="M134" s="160"/>
      <c r="T134" s="161"/>
      <c r="AT134" s="156" t="s">
        <v>458</v>
      </c>
      <c r="AU134" s="156" t="s">
        <v>405</v>
      </c>
      <c r="AV134" s="13" t="s">
        <v>456</v>
      </c>
      <c r="AW134" s="13" t="s">
        <v>352</v>
      </c>
      <c r="AX134" s="13" t="s">
        <v>403</v>
      </c>
      <c r="AY134" s="156" t="s">
        <v>450</v>
      </c>
    </row>
    <row r="135" spans="2:65" s="1" customFormat="1" ht="16.5" customHeight="1">
      <c r="B135" s="132"/>
      <c r="C135" s="133" t="s">
        <v>456</v>
      </c>
      <c r="D135" s="133" t="s">
        <v>452</v>
      </c>
      <c r="E135" s="134" t="s">
        <v>476</v>
      </c>
      <c r="F135" s="135" t="s">
        <v>477</v>
      </c>
      <c r="G135" s="136" t="s">
        <v>77</v>
      </c>
      <c r="H135" s="137">
        <v>69.91</v>
      </c>
      <c r="I135" s="138"/>
      <c r="J135" s="139">
        <f>ROUND(I135*H135,2)</f>
        <v>0</v>
      </c>
      <c r="K135" s="140"/>
      <c r="L135" s="30"/>
      <c r="M135" s="141" t="s">
        <v>323</v>
      </c>
      <c r="N135" s="142" t="s">
        <v>360</v>
      </c>
      <c r="P135" s="143">
        <f>O135*H135</f>
        <v>0</v>
      </c>
      <c r="Q135" s="143">
        <v>0</v>
      </c>
      <c r="R135" s="143">
        <f>Q135*H135</f>
        <v>0</v>
      </c>
      <c r="S135" s="143">
        <v>0</v>
      </c>
      <c r="T135" s="144">
        <f>S135*H135</f>
        <v>0</v>
      </c>
      <c r="AR135" s="145" t="s">
        <v>456</v>
      </c>
      <c r="AT135" s="145" t="s">
        <v>452</v>
      </c>
      <c r="AU135" s="145" t="s">
        <v>405</v>
      </c>
      <c r="AY135" s="15" t="s">
        <v>450</v>
      </c>
      <c r="BE135" s="146">
        <f>IF(N135="základní",J135,0)</f>
        <v>0</v>
      </c>
      <c r="BF135" s="146">
        <f>IF(N135="snížená",J135,0)</f>
        <v>0</v>
      </c>
      <c r="BG135" s="146">
        <f>IF(N135="zákl. přenesená",J135,0)</f>
        <v>0</v>
      </c>
      <c r="BH135" s="146">
        <f>IF(N135="sníž. přenesená",J135,0)</f>
        <v>0</v>
      </c>
      <c r="BI135" s="146">
        <f>IF(N135="nulová",J135,0)</f>
        <v>0</v>
      </c>
      <c r="BJ135" s="15" t="s">
        <v>403</v>
      </c>
      <c r="BK135" s="146">
        <f>ROUND(I135*H135,2)</f>
        <v>0</v>
      </c>
      <c r="BL135" s="15" t="s">
        <v>456</v>
      </c>
      <c r="BM135" s="145" t="s">
        <v>667</v>
      </c>
    </row>
    <row r="136" spans="2:65" s="12" customFormat="1">
      <c r="B136" s="147"/>
      <c r="D136" s="148" t="s">
        <v>458</v>
      </c>
      <c r="E136" s="149" t="s">
        <v>323</v>
      </c>
      <c r="F136" s="150" t="s">
        <v>668</v>
      </c>
      <c r="H136" s="151">
        <v>69.91</v>
      </c>
      <c r="I136" s="152"/>
      <c r="L136" s="147"/>
      <c r="M136" s="153"/>
      <c r="T136" s="154"/>
      <c r="AT136" s="149" t="s">
        <v>458</v>
      </c>
      <c r="AU136" s="149" t="s">
        <v>405</v>
      </c>
      <c r="AV136" s="12" t="s">
        <v>405</v>
      </c>
      <c r="AW136" s="12" t="s">
        <v>352</v>
      </c>
      <c r="AX136" s="12" t="s">
        <v>395</v>
      </c>
      <c r="AY136" s="149" t="s">
        <v>450</v>
      </c>
    </row>
    <row r="137" spans="2:65" s="13" customFormat="1">
      <c r="B137" s="155"/>
      <c r="D137" s="148" t="s">
        <v>458</v>
      </c>
      <c r="E137" s="156" t="s">
        <v>323</v>
      </c>
      <c r="F137" s="157" t="s">
        <v>460</v>
      </c>
      <c r="H137" s="158">
        <v>69.91</v>
      </c>
      <c r="I137" s="159"/>
      <c r="L137" s="155"/>
      <c r="M137" s="160"/>
      <c r="T137" s="161"/>
      <c r="AT137" s="156" t="s">
        <v>458</v>
      </c>
      <c r="AU137" s="156" t="s">
        <v>405</v>
      </c>
      <c r="AV137" s="13" t="s">
        <v>456</v>
      </c>
      <c r="AW137" s="13" t="s">
        <v>352</v>
      </c>
      <c r="AX137" s="13" t="s">
        <v>403</v>
      </c>
      <c r="AY137" s="156" t="s">
        <v>450</v>
      </c>
    </row>
    <row r="138" spans="2:65" s="1" customFormat="1" ht="24.2" customHeight="1">
      <c r="B138" s="132"/>
      <c r="C138" s="133" t="s">
        <v>475</v>
      </c>
      <c r="D138" s="133" t="s">
        <v>452</v>
      </c>
      <c r="E138" s="134" t="s">
        <v>481</v>
      </c>
      <c r="F138" s="135" t="s">
        <v>482</v>
      </c>
      <c r="G138" s="136" t="s">
        <v>467</v>
      </c>
      <c r="H138" s="137">
        <v>29.530999999999999</v>
      </c>
      <c r="I138" s="138"/>
      <c r="J138" s="139">
        <f>ROUND(I138*H138,2)</f>
        <v>0</v>
      </c>
      <c r="K138" s="140"/>
      <c r="L138" s="30"/>
      <c r="M138" s="141" t="s">
        <v>323</v>
      </c>
      <c r="N138" s="142" t="s">
        <v>360</v>
      </c>
      <c r="P138" s="143">
        <f>O138*H138</f>
        <v>0</v>
      </c>
      <c r="Q138" s="143">
        <v>0</v>
      </c>
      <c r="R138" s="143">
        <f>Q138*H138</f>
        <v>0</v>
      </c>
      <c r="S138" s="143">
        <v>0</v>
      </c>
      <c r="T138" s="144">
        <f>S138*H138</f>
        <v>0</v>
      </c>
      <c r="AR138" s="145" t="s">
        <v>456</v>
      </c>
      <c r="AT138" s="145" t="s">
        <v>452</v>
      </c>
      <c r="AU138" s="145" t="s">
        <v>405</v>
      </c>
      <c r="AY138" s="15" t="s">
        <v>450</v>
      </c>
      <c r="BE138" s="146">
        <f>IF(N138="základní",J138,0)</f>
        <v>0</v>
      </c>
      <c r="BF138" s="146">
        <f>IF(N138="snížená",J138,0)</f>
        <v>0</v>
      </c>
      <c r="BG138" s="146">
        <f>IF(N138="zákl. přenesená",J138,0)</f>
        <v>0</v>
      </c>
      <c r="BH138" s="146">
        <f>IF(N138="sníž. přenesená",J138,0)</f>
        <v>0</v>
      </c>
      <c r="BI138" s="146">
        <f>IF(N138="nulová",J138,0)</f>
        <v>0</v>
      </c>
      <c r="BJ138" s="15" t="s">
        <v>403</v>
      </c>
      <c r="BK138" s="146">
        <f>ROUND(I138*H138,2)</f>
        <v>0</v>
      </c>
      <c r="BL138" s="15" t="s">
        <v>456</v>
      </c>
      <c r="BM138" s="145" t="s">
        <v>669</v>
      </c>
    </row>
    <row r="139" spans="2:65" s="1" customFormat="1" ht="16.5" customHeight="1">
      <c r="B139" s="132"/>
      <c r="C139" s="162" t="s">
        <v>480</v>
      </c>
      <c r="D139" s="162" t="s">
        <v>485</v>
      </c>
      <c r="E139" s="163" t="s">
        <v>486</v>
      </c>
      <c r="F139" s="164" t="s">
        <v>487</v>
      </c>
      <c r="G139" s="165" t="s">
        <v>488</v>
      </c>
      <c r="H139" s="166">
        <v>59.061999999999998</v>
      </c>
      <c r="I139" s="167"/>
      <c r="J139" s="168">
        <f>ROUND(I139*H139,2)</f>
        <v>0</v>
      </c>
      <c r="K139" s="169"/>
      <c r="L139" s="170"/>
      <c r="M139" s="171" t="s">
        <v>323</v>
      </c>
      <c r="N139" s="172" t="s">
        <v>360</v>
      </c>
      <c r="P139" s="143">
        <f>O139*H139</f>
        <v>0</v>
      </c>
      <c r="Q139" s="143">
        <v>1</v>
      </c>
      <c r="R139" s="143">
        <f>Q139*H139</f>
        <v>59.061999999999998</v>
      </c>
      <c r="S139" s="143">
        <v>0</v>
      </c>
      <c r="T139" s="144">
        <f>S139*H139</f>
        <v>0</v>
      </c>
      <c r="AR139" s="145" t="s">
        <v>489</v>
      </c>
      <c r="AT139" s="145" t="s">
        <v>485</v>
      </c>
      <c r="AU139" s="145" t="s">
        <v>405</v>
      </c>
      <c r="AY139" s="15" t="s">
        <v>450</v>
      </c>
      <c r="BE139" s="146">
        <f>IF(N139="základní",J139,0)</f>
        <v>0</v>
      </c>
      <c r="BF139" s="146">
        <f>IF(N139="snížená",J139,0)</f>
        <v>0</v>
      </c>
      <c r="BG139" s="146">
        <f>IF(N139="zákl. přenesená",J139,0)</f>
        <v>0</v>
      </c>
      <c r="BH139" s="146">
        <f>IF(N139="sníž. přenesená",J139,0)</f>
        <v>0</v>
      </c>
      <c r="BI139" s="146">
        <f>IF(N139="nulová",J139,0)</f>
        <v>0</v>
      </c>
      <c r="BJ139" s="15" t="s">
        <v>403</v>
      </c>
      <c r="BK139" s="146">
        <f>ROUND(I139*H139,2)</f>
        <v>0</v>
      </c>
      <c r="BL139" s="15" t="s">
        <v>456</v>
      </c>
      <c r="BM139" s="145" t="s">
        <v>670</v>
      </c>
    </row>
    <row r="140" spans="2:65" s="12" customFormat="1">
      <c r="B140" s="147"/>
      <c r="D140" s="148" t="s">
        <v>458</v>
      </c>
      <c r="F140" s="150" t="s">
        <v>671</v>
      </c>
      <c r="H140" s="151">
        <v>59.061999999999998</v>
      </c>
      <c r="I140" s="152"/>
      <c r="L140" s="147"/>
      <c r="M140" s="153"/>
      <c r="T140" s="154"/>
      <c r="AT140" s="149" t="s">
        <v>458</v>
      </c>
      <c r="AU140" s="149" t="s">
        <v>405</v>
      </c>
      <c r="AV140" s="12" t="s">
        <v>405</v>
      </c>
      <c r="AW140" s="12" t="s">
        <v>325</v>
      </c>
      <c r="AX140" s="12" t="s">
        <v>403</v>
      </c>
      <c r="AY140" s="149" t="s">
        <v>450</v>
      </c>
    </row>
    <row r="141" spans="2:65" s="1" customFormat="1" ht="16.5" customHeight="1">
      <c r="B141" s="132"/>
      <c r="C141" s="133" t="s">
        <v>484</v>
      </c>
      <c r="D141" s="133" t="s">
        <v>452</v>
      </c>
      <c r="E141" s="134" t="s">
        <v>608</v>
      </c>
      <c r="F141" s="135" t="s">
        <v>493</v>
      </c>
      <c r="G141" s="136" t="s">
        <v>467</v>
      </c>
      <c r="H141" s="137">
        <v>1.5</v>
      </c>
      <c r="I141" s="138"/>
      <c r="J141" s="139">
        <f>ROUND(I141*H141,2)</f>
        <v>0</v>
      </c>
      <c r="K141" s="140"/>
      <c r="L141" s="30"/>
      <c r="M141" s="141" t="s">
        <v>323</v>
      </c>
      <c r="N141" s="142" t="s">
        <v>360</v>
      </c>
      <c r="P141" s="143">
        <f>O141*H141</f>
        <v>0</v>
      </c>
      <c r="Q141" s="143">
        <v>0</v>
      </c>
      <c r="R141" s="143">
        <f>Q141*H141</f>
        <v>0</v>
      </c>
      <c r="S141" s="143">
        <v>0</v>
      </c>
      <c r="T141" s="144">
        <f>S141*H141</f>
        <v>0</v>
      </c>
      <c r="AR141" s="145" t="s">
        <v>456</v>
      </c>
      <c r="AT141" s="145" t="s">
        <v>452</v>
      </c>
      <c r="AU141" s="145" t="s">
        <v>405</v>
      </c>
      <c r="AY141" s="15" t="s">
        <v>450</v>
      </c>
      <c r="BE141" s="146">
        <f>IF(N141="základní",J141,0)</f>
        <v>0</v>
      </c>
      <c r="BF141" s="146">
        <f>IF(N141="snížená",J141,0)</f>
        <v>0</v>
      </c>
      <c r="BG141" s="146">
        <f>IF(N141="zákl. přenesená",J141,0)</f>
        <v>0</v>
      </c>
      <c r="BH141" s="146">
        <f>IF(N141="sníž. přenesená",J141,0)</f>
        <v>0</v>
      </c>
      <c r="BI141" s="146">
        <f>IF(N141="nulová",J141,0)</f>
        <v>0</v>
      </c>
      <c r="BJ141" s="15" t="s">
        <v>403</v>
      </c>
      <c r="BK141" s="146">
        <f>ROUND(I141*H141,2)</f>
        <v>0</v>
      </c>
      <c r="BL141" s="15" t="s">
        <v>456</v>
      </c>
      <c r="BM141" s="145" t="s">
        <v>672</v>
      </c>
    </row>
    <row r="142" spans="2:65" s="12" customFormat="1">
      <c r="B142" s="147"/>
      <c r="D142" s="148" t="s">
        <v>458</v>
      </c>
      <c r="E142" s="149" t="s">
        <v>323</v>
      </c>
      <c r="F142" s="150" t="s">
        <v>495</v>
      </c>
      <c r="H142" s="151">
        <v>1.5</v>
      </c>
      <c r="I142" s="152"/>
      <c r="L142" s="147"/>
      <c r="M142" s="153"/>
      <c r="T142" s="154"/>
      <c r="AT142" s="149" t="s">
        <v>458</v>
      </c>
      <c r="AU142" s="149" t="s">
        <v>405</v>
      </c>
      <c r="AV142" s="12" t="s">
        <v>405</v>
      </c>
      <c r="AW142" s="12" t="s">
        <v>352</v>
      </c>
      <c r="AX142" s="12" t="s">
        <v>395</v>
      </c>
      <c r="AY142" s="149" t="s">
        <v>450</v>
      </c>
    </row>
    <row r="143" spans="2:65" s="13" customFormat="1">
      <c r="B143" s="155"/>
      <c r="D143" s="148" t="s">
        <v>458</v>
      </c>
      <c r="E143" s="156" t="s">
        <v>323</v>
      </c>
      <c r="F143" s="157" t="s">
        <v>460</v>
      </c>
      <c r="H143" s="158">
        <v>1.5</v>
      </c>
      <c r="I143" s="159"/>
      <c r="L143" s="155"/>
      <c r="M143" s="160"/>
      <c r="T143" s="161"/>
      <c r="AT143" s="156" t="s">
        <v>458</v>
      </c>
      <c r="AU143" s="156" t="s">
        <v>405</v>
      </c>
      <c r="AV143" s="13" t="s">
        <v>456</v>
      </c>
      <c r="AW143" s="13" t="s">
        <v>352</v>
      </c>
      <c r="AX143" s="13" t="s">
        <v>403</v>
      </c>
      <c r="AY143" s="156" t="s">
        <v>450</v>
      </c>
    </row>
    <row r="144" spans="2:65" s="11" customFormat="1" ht="22.9" customHeight="1">
      <c r="B144" s="121"/>
      <c r="D144" s="122" t="s">
        <v>394</v>
      </c>
      <c r="E144" s="130" t="s">
        <v>456</v>
      </c>
      <c r="F144" s="130" t="s">
        <v>496</v>
      </c>
      <c r="I144" s="124"/>
      <c r="J144" s="131">
        <f>BK144</f>
        <v>0</v>
      </c>
      <c r="L144" s="121"/>
      <c r="M144" s="125"/>
      <c r="P144" s="126">
        <f>P145</f>
        <v>0</v>
      </c>
      <c r="R144" s="126">
        <f>R145</f>
        <v>0</v>
      </c>
      <c r="T144" s="127">
        <f>T145</f>
        <v>0</v>
      </c>
      <c r="AR144" s="122" t="s">
        <v>403</v>
      </c>
      <c r="AT144" s="128" t="s">
        <v>394</v>
      </c>
      <c r="AU144" s="128" t="s">
        <v>403</v>
      </c>
      <c r="AY144" s="122" t="s">
        <v>450</v>
      </c>
      <c r="BK144" s="129">
        <f>BK145</f>
        <v>0</v>
      </c>
    </row>
    <row r="145" spans="2:65" s="1" customFormat="1" ht="21.75" customHeight="1">
      <c r="B145" s="132"/>
      <c r="C145" s="133" t="s">
        <v>489</v>
      </c>
      <c r="D145" s="133" t="s">
        <v>452</v>
      </c>
      <c r="E145" s="134" t="s">
        <v>498</v>
      </c>
      <c r="F145" s="135" t="s">
        <v>499</v>
      </c>
      <c r="G145" s="136" t="s">
        <v>467</v>
      </c>
      <c r="H145" s="137">
        <v>124.122</v>
      </c>
      <c r="I145" s="138"/>
      <c r="J145" s="139">
        <f>ROUND(I145*H145,2)</f>
        <v>0</v>
      </c>
      <c r="K145" s="140"/>
      <c r="L145" s="30"/>
      <c r="M145" s="141" t="s">
        <v>323</v>
      </c>
      <c r="N145" s="142" t="s">
        <v>360</v>
      </c>
      <c r="P145" s="143">
        <f>O145*H145</f>
        <v>0</v>
      </c>
      <c r="Q145" s="143">
        <v>0</v>
      </c>
      <c r="R145" s="143">
        <f>Q145*H145</f>
        <v>0</v>
      </c>
      <c r="S145" s="143">
        <v>0</v>
      </c>
      <c r="T145" s="144">
        <f>S145*H145</f>
        <v>0</v>
      </c>
      <c r="AR145" s="145" t="s">
        <v>456</v>
      </c>
      <c r="AT145" s="145" t="s">
        <v>452</v>
      </c>
      <c r="AU145" s="145" t="s">
        <v>405</v>
      </c>
      <c r="AY145" s="15" t="s">
        <v>450</v>
      </c>
      <c r="BE145" s="146">
        <f>IF(N145="základní",J145,0)</f>
        <v>0</v>
      </c>
      <c r="BF145" s="146">
        <f>IF(N145="snížená",J145,0)</f>
        <v>0</v>
      </c>
      <c r="BG145" s="146">
        <f>IF(N145="zákl. přenesená",J145,0)</f>
        <v>0</v>
      </c>
      <c r="BH145" s="146">
        <f>IF(N145="sníž. přenesená",J145,0)</f>
        <v>0</v>
      </c>
      <c r="BI145" s="146">
        <f>IF(N145="nulová",J145,0)</f>
        <v>0</v>
      </c>
      <c r="BJ145" s="15" t="s">
        <v>403</v>
      </c>
      <c r="BK145" s="146">
        <f>ROUND(I145*H145,2)</f>
        <v>0</v>
      </c>
      <c r="BL145" s="15" t="s">
        <v>456</v>
      </c>
      <c r="BM145" s="145" t="s">
        <v>673</v>
      </c>
    </row>
    <row r="146" spans="2:65" s="11" customFormat="1" ht="22.9" customHeight="1">
      <c r="B146" s="121"/>
      <c r="D146" s="122" t="s">
        <v>394</v>
      </c>
      <c r="E146" s="130" t="s">
        <v>489</v>
      </c>
      <c r="F146" s="130" t="s">
        <v>501</v>
      </c>
      <c r="I146" s="124"/>
      <c r="J146" s="131">
        <f>BK146</f>
        <v>0</v>
      </c>
      <c r="L146" s="121"/>
      <c r="M146" s="125"/>
      <c r="P146" s="126">
        <f>SUM(P147:P157)</f>
        <v>0</v>
      </c>
      <c r="R146" s="126">
        <f>SUM(R147:R157)</f>
        <v>3.4360032000000005</v>
      </c>
      <c r="T146" s="127">
        <f>SUM(T147:T157)</f>
        <v>0</v>
      </c>
      <c r="AR146" s="122" t="s">
        <v>403</v>
      </c>
      <c r="AT146" s="128" t="s">
        <v>394</v>
      </c>
      <c r="AU146" s="128" t="s">
        <v>403</v>
      </c>
      <c r="AY146" s="122" t="s">
        <v>450</v>
      </c>
      <c r="BK146" s="129">
        <f>SUM(BK147:BK157)</f>
        <v>0</v>
      </c>
    </row>
    <row r="147" spans="2:65" s="1" customFormat="1" ht="33" customHeight="1">
      <c r="B147" s="132"/>
      <c r="C147" s="133" t="s">
        <v>497</v>
      </c>
      <c r="D147" s="133" t="s">
        <v>452</v>
      </c>
      <c r="E147" s="134" t="s">
        <v>611</v>
      </c>
      <c r="F147" s="135" t="s">
        <v>612</v>
      </c>
      <c r="G147" s="136" t="s">
        <v>77</v>
      </c>
      <c r="H147" s="137">
        <v>70.41</v>
      </c>
      <c r="I147" s="138"/>
      <c r="J147" s="139">
        <f>ROUND(I147*H147,2)</f>
        <v>0</v>
      </c>
      <c r="K147" s="140"/>
      <c r="L147" s="30"/>
      <c r="M147" s="141" t="s">
        <v>323</v>
      </c>
      <c r="N147" s="142" t="s">
        <v>360</v>
      </c>
      <c r="P147" s="143">
        <f>O147*H147</f>
        <v>0</v>
      </c>
      <c r="Q147" s="143">
        <v>0</v>
      </c>
      <c r="R147" s="143">
        <f>Q147*H147</f>
        <v>0</v>
      </c>
      <c r="S147" s="143">
        <v>0</v>
      </c>
      <c r="T147" s="144">
        <f>S147*H147</f>
        <v>0</v>
      </c>
      <c r="AR147" s="145" t="s">
        <v>456</v>
      </c>
      <c r="AT147" s="145" t="s">
        <v>452</v>
      </c>
      <c r="AU147" s="145" t="s">
        <v>405</v>
      </c>
      <c r="AY147" s="15" t="s">
        <v>450</v>
      </c>
      <c r="BE147" s="146">
        <f>IF(N147="základní",J147,0)</f>
        <v>0</v>
      </c>
      <c r="BF147" s="146">
        <f>IF(N147="snížená",J147,0)</f>
        <v>0</v>
      </c>
      <c r="BG147" s="146">
        <f>IF(N147="zákl. přenesená",J147,0)</f>
        <v>0</v>
      </c>
      <c r="BH147" s="146">
        <f>IF(N147="sníž. přenesená",J147,0)</f>
        <v>0</v>
      </c>
      <c r="BI147" s="146">
        <f>IF(N147="nulová",J147,0)</f>
        <v>0</v>
      </c>
      <c r="BJ147" s="15" t="s">
        <v>403</v>
      </c>
      <c r="BK147" s="146">
        <f>ROUND(I147*H147,2)</f>
        <v>0</v>
      </c>
      <c r="BL147" s="15" t="s">
        <v>456</v>
      </c>
      <c r="BM147" s="145" t="s">
        <v>674</v>
      </c>
    </row>
    <row r="148" spans="2:65" s="1" customFormat="1" ht="21.75" customHeight="1">
      <c r="B148" s="132"/>
      <c r="C148" s="162" t="s">
        <v>502</v>
      </c>
      <c r="D148" s="162" t="s">
        <v>485</v>
      </c>
      <c r="E148" s="163" t="s">
        <v>614</v>
      </c>
      <c r="F148" s="164" t="s">
        <v>615</v>
      </c>
      <c r="G148" s="165" t="s">
        <v>77</v>
      </c>
      <c r="H148" s="166">
        <v>71.114000000000004</v>
      </c>
      <c r="I148" s="167"/>
      <c r="J148" s="168">
        <f>ROUND(I148*H148,2)</f>
        <v>0</v>
      </c>
      <c r="K148" s="169"/>
      <c r="L148" s="170"/>
      <c r="M148" s="171" t="s">
        <v>323</v>
      </c>
      <c r="N148" s="172" t="s">
        <v>360</v>
      </c>
      <c r="P148" s="143">
        <f>O148*H148</f>
        <v>0</v>
      </c>
      <c r="Q148" s="143">
        <v>4.8000000000000001E-2</v>
      </c>
      <c r="R148" s="143">
        <f>Q148*H148</f>
        <v>3.4134720000000001</v>
      </c>
      <c r="S148" s="143">
        <v>0</v>
      </c>
      <c r="T148" s="144">
        <f>S148*H148</f>
        <v>0</v>
      </c>
      <c r="AR148" s="145" t="s">
        <v>489</v>
      </c>
      <c r="AT148" s="145" t="s">
        <v>485</v>
      </c>
      <c r="AU148" s="145" t="s">
        <v>405</v>
      </c>
      <c r="AY148" s="15" t="s">
        <v>450</v>
      </c>
      <c r="BE148" s="146">
        <f>IF(N148="základní",J148,0)</f>
        <v>0</v>
      </c>
      <c r="BF148" s="146">
        <f>IF(N148="snížená",J148,0)</f>
        <v>0</v>
      </c>
      <c r="BG148" s="146">
        <f>IF(N148="zákl. přenesená",J148,0)</f>
        <v>0</v>
      </c>
      <c r="BH148" s="146">
        <f>IF(N148="sníž. přenesená",J148,0)</f>
        <v>0</v>
      </c>
      <c r="BI148" s="146">
        <f>IF(N148="nulová",J148,0)</f>
        <v>0</v>
      </c>
      <c r="BJ148" s="15" t="s">
        <v>403</v>
      </c>
      <c r="BK148" s="146">
        <f>ROUND(I148*H148,2)</f>
        <v>0</v>
      </c>
      <c r="BL148" s="15" t="s">
        <v>456</v>
      </c>
      <c r="BM148" s="145" t="s">
        <v>675</v>
      </c>
    </row>
    <row r="149" spans="2:65" s="12" customFormat="1">
      <c r="B149" s="147"/>
      <c r="D149" s="148" t="s">
        <v>458</v>
      </c>
      <c r="F149" s="150" t="s">
        <v>676</v>
      </c>
      <c r="H149" s="151">
        <v>71.114000000000004</v>
      </c>
      <c r="I149" s="152"/>
      <c r="L149" s="147"/>
      <c r="M149" s="153"/>
      <c r="T149" s="154"/>
      <c r="AT149" s="149" t="s">
        <v>458</v>
      </c>
      <c r="AU149" s="149" t="s">
        <v>405</v>
      </c>
      <c r="AV149" s="12" t="s">
        <v>405</v>
      </c>
      <c r="AW149" s="12" t="s">
        <v>325</v>
      </c>
      <c r="AX149" s="12" t="s">
        <v>403</v>
      </c>
      <c r="AY149" s="149" t="s">
        <v>450</v>
      </c>
    </row>
    <row r="150" spans="2:65" s="1" customFormat="1" ht="16.5" customHeight="1">
      <c r="B150" s="132"/>
      <c r="C150" s="133" t="s">
        <v>506</v>
      </c>
      <c r="D150" s="133" t="s">
        <v>452</v>
      </c>
      <c r="E150" s="134" t="s">
        <v>511</v>
      </c>
      <c r="F150" s="135" t="s">
        <v>512</v>
      </c>
      <c r="G150" s="136" t="s">
        <v>38</v>
      </c>
      <c r="H150" s="137">
        <v>1</v>
      </c>
      <c r="I150" s="138"/>
      <c r="J150" s="139">
        <f>ROUND(I150*H150,2)</f>
        <v>0</v>
      </c>
      <c r="K150" s="140"/>
      <c r="L150" s="30"/>
      <c r="M150" s="141" t="s">
        <v>323</v>
      </c>
      <c r="N150" s="142" t="s">
        <v>360</v>
      </c>
      <c r="P150" s="143">
        <f>O150*H150</f>
        <v>0</v>
      </c>
      <c r="Q150" s="143">
        <v>0</v>
      </c>
      <c r="R150" s="143">
        <f>Q150*H150</f>
        <v>0</v>
      </c>
      <c r="S150" s="143">
        <v>0</v>
      </c>
      <c r="T150" s="144">
        <f>S150*H150</f>
        <v>0</v>
      </c>
      <c r="AR150" s="145" t="s">
        <v>456</v>
      </c>
      <c r="AT150" s="145" t="s">
        <v>452</v>
      </c>
      <c r="AU150" s="145" t="s">
        <v>405</v>
      </c>
      <c r="AY150" s="15" t="s">
        <v>450</v>
      </c>
      <c r="BE150" s="146">
        <f>IF(N150="základní",J150,0)</f>
        <v>0</v>
      </c>
      <c r="BF150" s="146">
        <f>IF(N150="snížená",J150,0)</f>
        <v>0</v>
      </c>
      <c r="BG150" s="146">
        <f>IF(N150="zákl. přenesená",J150,0)</f>
        <v>0</v>
      </c>
      <c r="BH150" s="146">
        <f>IF(N150="sníž. přenesená",J150,0)</f>
        <v>0</v>
      </c>
      <c r="BI150" s="146">
        <f>IF(N150="nulová",J150,0)</f>
        <v>0</v>
      </c>
      <c r="BJ150" s="15" t="s">
        <v>403</v>
      </c>
      <c r="BK150" s="146">
        <f>ROUND(I150*H150,2)</f>
        <v>0</v>
      </c>
      <c r="BL150" s="15" t="s">
        <v>456</v>
      </c>
      <c r="BM150" s="145" t="s">
        <v>677</v>
      </c>
    </row>
    <row r="151" spans="2:65" s="1" customFormat="1" ht="24.2" customHeight="1">
      <c r="B151" s="132"/>
      <c r="C151" s="133" t="s">
        <v>330</v>
      </c>
      <c r="D151" s="133" t="s">
        <v>452</v>
      </c>
      <c r="E151" s="134" t="s">
        <v>515</v>
      </c>
      <c r="F151" s="135" t="s">
        <v>516</v>
      </c>
      <c r="G151" s="136" t="s">
        <v>77</v>
      </c>
      <c r="H151" s="137">
        <v>70.41</v>
      </c>
      <c r="I151" s="138"/>
      <c r="J151" s="139">
        <f>ROUND(I151*H151,2)</f>
        <v>0</v>
      </c>
      <c r="K151" s="140"/>
      <c r="L151" s="30"/>
      <c r="M151" s="141" t="s">
        <v>323</v>
      </c>
      <c r="N151" s="142" t="s">
        <v>360</v>
      </c>
      <c r="P151" s="143">
        <f>O151*H151</f>
        <v>0</v>
      </c>
      <c r="Q151" s="143">
        <v>0</v>
      </c>
      <c r="R151" s="143">
        <f>Q151*H151</f>
        <v>0</v>
      </c>
      <c r="S151" s="143">
        <v>0</v>
      </c>
      <c r="T151" s="144">
        <f>S151*H151</f>
        <v>0</v>
      </c>
      <c r="AR151" s="145" t="s">
        <v>456</v>
      </c>
      <c r="AT151" s="145" t="s">
        <v>452</v>
      </c>
      <c r="AU151" s="145" t="s">
        <v>405</v>
      </c>
      <c r="AY151" s="15" t="s">
        <v>450</v>
      </c>
      <c r="BE151" s="146">
        <f>IF(N151="základní",J151,0)</f>
        <v>0</v>
      </c>
      <c r="BF151" s="146">
        <f>IF(N151="snížená",J151,0)</f>
        <v>0</v>
      </c>
      <c r="BG151" s="146">
        <f>IF(N151="zákl. přenesená",J151,0)</f>
        <v>0</v>
      </c>
      <c r="BH151" s="146">
        <f>IF(N151="sníž. přenesená",J151,0)</f>
        <v>0</v>
      </c>
      <c r="BI151" s="146">
        <f>IF(N151="nulová",J151,0)</f>
        <v>0</v>
      </c>
      <c r="BJ151" s="15" t="s">
        <v>403</v>
      </c>
      <c r="BK151" s="146">
        <f>ROUND(I151*H151,2)</f>
        <v>0</v>
      </c>
      <c r="BL151" s="15" t="s">
        <v>456</v>
      </c>
      <c r="BM151" s="145" t="s">
        <v>678</v>
      </c>
    </row>
    <row r="152" spans="2:65" s="1" customFormat="1" ht="24.2" customHeight="1">
      <c r="B152" s="132"/>
      <c r="C152" s="162" t="s">
        <v>514</v>
      </c>
      <c r="D152" s="162" t="s">
        <v>485</v>
      </c>
      <c r="E152" s="163" t="s">
        <v>519</v>
      </c>
      <c r="F152" s="164" t="s">
        <v>520</v>
      </c>
      <c r="G152" s="165" t="s">
        <v>77</v>
      </c>
      <c r="H152" s="166">
        <v>71.114000000000004</v>
      </c>
      <c r="I152" s="167"/>
      <c r="J152" s="168">
        <f>ROUND(I152*H152,2)</f>
        <v>0</v>
      </c>
      <c r="K152" s="169"/>
      <c r="L152" s="170"/>
      <c r="M152" s="171" t="s">
        <v>323</v>
      </c>
      <c r="N152" s="172" t="s">
        <v>360</v>
      </c>
      <c r="P152" s="143">
        <f>O152*H152</f>
        <v>0</v>
      </c>
      <c r="Q152" s="143">
        <v>0</v>
      </c>
      <c r="R152" s="143">
        <f>Q152*H152</f>
        <v>0</v>
      </c>
      <c r="S152" s="143">
        <v>0</v>
      </c>
      <c r="T152" s="144">
        <f>S152*H152</f>
        <v>0</v>
      </c>
      <c r="AR152" s="145" t="s">
        <v>489</v>
      </c>
      <c r="AT152" s="145" t="s">
        <v>485</v>
      </c>
      <c r="AU152" s="145" t="s">
        <v>405</v>
      </c>
      <c r="AY152" s="15" t="s">
        <v>450</v>
      </c>
      <c r="BE152" s="146">
        <f>IF(N152="základní",J152,0)</f>
        <v>0</v>
      </c>
      <c r="BF152" s="146">
        <f>IF(N152="snížená",J152,0)</f>
        <v>0</v>
      </c>
      <c r="BG152" s="146">
        <f>IF(N152="zákl. přenesená",J152,0)</f>
        <v>0</v>
      </c>
      <c r="BH152" s="146">
        <f>IF(N152="sníž. přenesená",J152,0)</f>
        <v>0</v>
      </c>
      <c r="BI152" s="146">
        <f>IF(N152="nulová",J152,0)</f>
        <v>0</v>
      </c>
      <c r="BJ152" s="15" t="s">
        <v>403</v>
      </c>
      <c r="BK152" s="146">
        <f>ROUND(I152*H152,2)</f>
        <v>0</v>
      </c>
      <c r="BL152" s="15" t="s">
        <v>456</v>
      </c>
      <c r="BM152" s="145" t="s">
        <v>679</v>
      </c>
    </row>
    <row r="153" spans="2:65" s="12" customFormat="1">
      <c r="B153" s="147"/>
      <c r="D153" s="148" t="s">
        <v>458</v>
      </c>
      <c r="F153" s="150" t="s">
        <v>676</v>
      </c>
      <c r="H153" s="151">
        <v>71.114000000000004</v>
      </c>
      <c r="I153" s="152"/>
      <c r="L153" s="147"/>
      <c r="M153" s="153"/>
      <c r="T153" s="154"/>
      <c r="AT153" s="149" t="s">
        <v>458</v>
      </c>
      <c r="AU153" s="149" t="s">
        <v>405</v>
      </c>
      <c r="AV153" s="12" t="s">
        <v>405</v>
      </c>
      <c r="AW153" s="12" t="s">
        <v>325</v>
      </c>
      <c r="AX153" s="12" t="s">
        <v>403</v>
      </c>
      <c r="AY153" s="149" t="s">
        <v>450</v>
      </c>
    </row>
    <row r="154" spans="2:65" s="1" customFormat="1" ht="16.5" customHeight="1">
      <c r="B154" s="132"/>
      <c r="C154" s="133" t="s">
        <v>518</v>
      </c>
      <c r="D154" s="133" t="s">
        <v>452</v>
      </c>
      <c r="E154" s="134" t="s">
        <v>523</v>
      </c>
      <c r="F154" s="135" t="s">
        <v>524</v>
      </c>
      <c r="G154" s="136" t="s">
        <v>77</v>
      </c>
      <c r="H154" s="137">
        <v>70.41</v>
      </c>
      <c r="I154" s="138"/>
      <c r="J154" s="139">
        <f>ROUND(I154*H154,2)</f>
        <v>0</v>
      </c>
      <c r="K154" s="140"/>
      <c r="L154" s="30"/>
      <c r="M154" s="141" t="s">
        <v>323</v>
      </c>
      <c r="N154" s="142" t="s">
        <v>360</v>
      </c>
      <c r="P154" s="143">
        <f>O154*H154</f>
        <v>0</v>
      </c>
      <c r="Q154" s="143">
        <v>2.0000000000000001E-4</v>
      </c>
      <c r="R154" s="143">
        <f>Q154*H154</f>
        <v>1.4082000000000001E-2</v>
      </c>
      <c r="S154" s="143">
        <v>0</v>
      </c>
      <c r="T154" s="144">
        <f>S154*H154</f>
        <v>0</v>
      </c>
      <c r="AR154" s="145" t="s">
        <v>456</v>
      </c>
      <c r="AT154" s="145" t="s">
        <v>452</v>
      </c>
      <c r="AU154" s="145" t="s">
        <v>405</v>
      </c>
      <c r="AY154" s="15" t="s">
        <v>450</v>
      </c>
      <c r="BE154" s="146">
        <f>IF(N154="základní",J154,0)</f>
        <v>0</v>
      </c>
      <c r="BF154" s="146">
        <f>IF(N154="snížená",J154,0)</f>
        <v>0</v>
      </c>
      <c r="BG154" s="146">
        <f>IF(N154="zákl. přenesená",J154,0)</f>
        <v>0</v>
      </c>
      <c r="BH154" s="146">
        <f>IF(N154="sníž. přenesená",J154,0)</f>
        <v>0</v>
      </c>
      <c r="BI154" s="146">
        <f>IF(N154="nulová",J154,0)</f>
        <v>0</v>
      </c>
      <c r="BJ154" s="15" t="s">
        <v>403</v>
      </c>
      <c r="BK154" s="146">
        <f>ROUND(I154*H154,2)</f>
        <v>0</v>
      </c>
      <c r="BL154" s="15" t="s">
        <v>456</v>
      </c>
      <c r="BM154" s="145" t="s">
        <v>680</v>
      </c>
    </row>
    <row r="155" spans="2:65" s="1" customFormat="1" ht="16.5" customHeight="1">
      <c r="B155" s="132"/>
      <c r="C155" s="162" t="s">
        <v>522</v>
      </c>
      <c r="D155" s="162" t="s">
        <v>485</v>
      </c>
      <c r="E155" s="163" t="s">
        <v>527</v>
      </c>
      <c r="F155" s="164" t="s">
        <v>528</v>
      </c>
      <c r="G155" s="165" t="s">
        <v>77</v>
      </c>
      <c r="H155" s="166">
        <v>70.41</v>
      </c>
      <c r="I155" s="167"/>
      <c r="J155" s="168">
        <f>ROUND(I155*H155,2)</f>
        <v>0</v>
      </c>
      <c r="K155" s="169"/>
      <c r="L155" s="170"/>
      <c r="M155" s="171" t="s">
        <v>323</v>
      </c>
      <c r="N155" s="172" t="s">
        <v>360</v>
      </c>
      <c r="P155" s="143">
        <f>O155*H155</f>
        <v>0</v>
      </c>
      <c r="Q155" s="143">
        <v>5.0000000000000002E-5</v>
      </c>
      <c r="R155" s="143">
        <f>Q155*H155</f>
        <v>3.5205000000000002E-3</v>
      </c>
      <c r="S155" s="143">
        <v>0</v>
      </c>
      <c r="T155" s="144">
        <f>S155*H155</f>
        <v>0</v>
      </c>
      <c r="AR155" s="145" t="s">
        <v>489</v>
      </c>
      <c r="AT155" s="145" t="s">
        <v>485</v>
      </c>
      <c r="AU155" s="145" t="s">
        <v>405</v>
      </c>
      <c r="AY155" s="15" t="s">
        <v>450</v>
      </c>
      <c r="BE155" s="146">
        <f>IF(N155="základní",J155,0)</f>
        <v>0</v>
      </c>
      <c r="BF155" s="146">
        <f>IF(N155="snížená",J155,0)</f>
        <v>0</v>
      </c>
      <c r="BG155" s="146">
        <f>IF(N155="zákl. přenesená",J155,0)</f>
        <v>0</v>
      </c>
      <c r="BH155" s="146">
        <f>IF(N155="sníž. přenesená",J155,0)</f>
        <v>0</v>
      </c>
      <c r="BI155" s="146">
        <f>IF(N155="nulová",J155,0)</f>
        <v>0</v>
      </c>
      <c r="BJ155" s="15" t="s">
        <v>403</v>
      </c>
      <c r="BK155" s="146">
        <f>ROUND(I155*H155,2)</f>
        <v>0</v>
      </c>
      <c r="BL155" s="15" t="s">
        <v>456</v>
      </c>
      <c r="BM155" s="145" t="s">
        <v>681</v>
      </c>
    </row>
    <row r="156" spans="2:65" s="1" customFormat="1" ht="21.75" customHeight="1">
      <c r="B156" s="132"/>
      <c r="C156" s="133" t="s">
        <v>526</v>
      </c>
      <c r="D156" s="133" t="s">
        <v>452</v>
      </c>
      <c r="E156" s="134" t="s">
        <v>531</v>
      </c>
      <c r="F156" s="135" t="s">
        <v>532</v>
      </c>
      <c r="G156" s="136" t="s">
        <v>77</v>
      </c>
      <c r="H156" s="137">
        <v>70.41</v>
      </c>
      <c r="I156" s="138"/>
      <c r="J156" s="139">
        <f>ROUND(I156*H156,2)</f>
        <v>0</v>
      </c>
      <c r="K156" s="140"/>
      <c r="L156" s="30"/>
      <c r="M156" s="141" t="s">
        <v>323</v>
      </c>
      <c r="N156" s="142" t="s">
        <v>360</v>
      </c>
      <c r="P156" s="143">
        <f>O156*H156</f>
        <v>0</v>
      </c>
      <c r="Q156" s="143">
        <v>6.0000000000000002E-5</v>
      </c>
      <c r="R156" s="143">
        <f>Q156*H156</f>
        <v>4.2246000000000002E-3</v>
      </c>
      <c r="S156" s="143">
        <v>0</v>
      </c>
      <c r="T156" s="144">
        <f>S156*H156</f>
        <v>0</v>
      </c>
      <c r="AR156" s="145" t="s">
        <v>456</v>
      </c>
      <c r="AT156" s="145" t="s">
        <v>452</v>
      </c>
      <c r="AU156" s="145" t="s">
        <v>405</v>
      </c>
      <c r="AY156" s="15" t="s">
        <v>450</v>
      </c>
      <c r="BE156" s="146">
        <f>IF(N156="základní",J156,0)</f>
        <v>0</v>
      </c>
      <c r="BF156" s="146">
        <f>IF(N156="snížená",J156,0)</f>
        <v>0</v>
      </c>
      <c r="BG156" s="146">
        <f>IF(N156="zákl. přenesená",J156,0)</f>
        <v>0</v>
      </c>
      <c r="BH156" s="146">
        <f>IF(N156="sníž. přenesená",J156,0)</f>
        <v>0</v>
      </c>
      <c r="BI156" s="146">
        <f>IF(N156="nulová",J156,0)</f>
        <v>0</v>
      </c>
      <c r="BJ156" s="15" t="s">
        <v>403</v>
      </c>
      <c r="BK156" s="146">
        <f>ROUND(I156*H156,2)</f>
        <v>0</v>
      </c>
      <c r="BL156" s="15" t="s">
        <v>456</v>
      </c>
      <c r="BM156" s="145" t="s">
        <v>682</v>
      </c>
    </row>
    <row r="157" spans="2:65" s="1" customFormat="1" ht="24.2" customHeight="1">
      <c r="B157" s="132"/>
      <c r="C157" s="162" t="s">
        <v>530</v>
      </c>
      <c r="D157" s="162" t="s">
        <v>485</v>
      </c>
      <c r="E157" s="163" t="s">
        <v>535</v>
      </c>
      <c r="F157" s="164" t="s">
        <v>536</v>
      </c>
      <c r="G157" s="165" t="s">
        <v>77</v>
      </c>
      <c r="H157" s="166">
        <v>70.41</v>
      </c>
      <c r="I157" s="167"/>
      <c r="J157" s="168">
        <f>ROUND(I157*H157,2)</f>
        <v>0</v>
      </c>
      <c r="K157" s="169"/>
      <c r="L157" s="170"/>
      <c r="M157" s="171" t="s">
        <v>323</v>
      </c>
      <c r="N157" s="172" t="s">
        <v>360</v>
      </c>
      <c r="P157" s="143">
        <f>O157*H157</f>
        <v>0</v>
      </c>
      <c r="Q157" s="143">
        <v>1.0000000000000001E-5</v>
      </c>
      <c r="R157" s="143">
        <f>Q157*H157</f>
        <v>7.0410000000000004E-4</v>
      </c>
      <c r="S157" s="143">
        <v>0</v>
      </c>
      <c r="T157" s="144">
        <f>S157*H157</f>
        <v>0</v>
      </c>
      <c r="AR157" s="145" t="s">
        <v>489</v>
      </c>
      <c r="AT157" s="145" t="s">
        <v>485</v>
      </c>
      <c r="AU157" s="145" t="s">
        <v>405</v>
      </c>
      <c r="AY157" s="15" t="s">
        <v>450</v>
      </c>
      <c r="BE157" s="146">
        <f>IF(N157="základní",J157,0)</f>
        <v>0</v>
      </c>
      <c r="BF157" s="146">
        <f>IF(N157="snížená",J157,0)</f>
        <v>0</v>
      </c>
      <c r="BG157" s="146">
        <f>IF(N157="zákl. přenesená",J157,0)</f>
        <v>0</v>
      </c>
      <c r="BH157" s="146">
        <f>IF(N157="sníž. přenesená",J157,0)</f>
        <v>0</v>
      </c>
      <c r="BI157" s="146">
        <f>IF(N157="nulová",J157,0)</f>
        <v>0</v>
      </c>
      <c r="BJ157" s="15" t="s">
        <v>403</v>
      </c>
      <c r="BK157" s="146">
        <f>ROUND(I157*H157,2)</f>
        <v>0</v>
      </c>
      <c r="BL157" s="15" t="s">
        <v>456</v>
      </c>
      <c r="BM157" s="145" t="s">
        <v>683</v>
      </c>
    </row>
    <row r="158" spans="2:65" s="11" customFormat="1" ht="22.9" customHeight="1">
      <c r="B158" s="121"/>
      <c r="D158" s="122" t="s">
        <v>394</v>
      </c>
      <c r="E158" s="130" t="s">
        <v>538</v>
      </c>
      <c r="F158" s="130" t="s">
        <v>539</v>
      </c>
      <c r="I158" s="124"/>
      <c r="J158" s="131">
        <f>BK158</f>
        <v>0</v>
      </c>
      <c r="L158" s="121"/>
      <c r="M158" s="125"/>
      <c r="P158" s="126">
        <f>SUM(P159:P163)</f>
        <v>0</v>
      </c>
      <c r="R158" s="126">
        <f>SUM(R159:R163)</f>
        <v>0</v>
      </c>
      <c r="T158" s="127">
        <f>SUM(T159:T163)</f>
        <v>0</v>
      </c>
      <c r="AR158" s="122" t="s">
        <v>403</v>
      </c>
      <c r="AT158" s="128" t="s">
        <v>394</v>
      </c>
      <c r="AU158" s="128" t="s">
        <v>403</v>
      </c>
      <c r="AY158" s="122" t="s">
        <v>450</v>
      </c>
      <c r="BK158" s="129">
        <f>SUM(BK159:BK163)</f>
        <v>0</v>
      </c>
    </row>
    <row r="159" spans="2:65" s="1" customFormat="1" ht="16.5" customHeight="1">
      <c r="B159" s="132"/>
      <c r="C159" s="133" t="s">
        <v>534</v>
      </c>
      <c r="D159" s="133" t="s">
        <v>452</v>
      </c>
      <c r="E159" s="134" t="s">
        <v>541</v>
      </c>
      <c r="F159" s="135" t="s">
        <v>542</v>
      </c>
      <c r="G159" s="136" t="s">
        <v>488</v>
      </c>
      <c r="H159" s="137">
        <v>4.8579999999999997</v>
      </c>
      <c r="I159" s="138"/>
      <c r="J159" s="139">
        <f>ROUND(I159*H159,2)</f>
        <v>0</v>
      </c>
      <c r="K159" s="140"/>
      <c r="L159" s="30"/>
      <c r="M159" s="141" t="s">
        <v>323</v>
      </c>
      <c r="N159" s="142" t="s">
        <v>360</v>
      </c>
      <c r="P159" s="143">
        <f>O159*H159</f>
        <v>0</v>
      </c>
      <c r="Q159" s="143">
        <v>0</v>
      </c>
      <c r="R159" s="143">
        <f>Q159*H159</f>
        <v>0</v>
      </c>
      <c r="S159" s="143">
        <v>0</v>
      </c>
      <c r="T159" s="144">
        <f>S159*H159</f>
        <v>0</v>
      </c>
      <c r="AR159" s="145" t="s">
        <v>456</v>
      </c>
      <c r="AT159" s="145" t="s">
        <v>452</v>
      </c>
      <c r="AU159" s="145" t="s">
        <v>405</v>
      </c>
      <c r="AY159" s="15" t="s">
        <v>450</v>
      </c>
      <c r="BE159" s="146">
        <f>IF(N159="základní",J159,0)</f>
        <v>0</v>
      </c>
      <c r="BF159" s="146">
        <f>IF(N159="snížená",J159,0)</f>
        <v>0</v>
      </c>
      <c r="BG159" s="146">
        <f>IF(N159="zákl. přenesená",J159,0)</f>
        <v>0</v>
      </c>
      <c r="BH159" s="146">
        <f>IF(N159="sníž. přenesená",J159,0)</f>
        <v>0</v>
      </c>
      <c r="BI159" s="146">
        <f>IF(N159="nulová",J159,0)</f>
        <v>0</v>
      </c>
      <c r="BJ159" s="15" t="s">
        <v>403</v>
      </c>
      <c r="BK159" s="146">
        <f>ROUND(I159*H159,2)</f>
        <v>0</v>
      </c>
      <c r="BL159" s="15" t="s">
        <v>456</v>
      </c>
      <c r="BM159" s="145" t="s">
        <v>684</v>
      </c>
    </row>
    <row r="160" spans="2:65" s="1" customFormat="1" ht="24.2" customHeight="1">
      <c r="B160" s="132"/>
      <c r="C160" s="133" t="s">
        <v>540</v>
      </c>
      <c r="D160" s="133" t="s">
        <v>452</v>
      </c>
      <c r="E160" s="134" t="s">
        <v>545</v>
      </c>
      <c r="F160" s="135" t="s">
        <v>546</v>
      </c>
      <c r="G160" s="136" t="s">
        <v>488</v>
      </c>
      <c r="H160" s="137">
        <v>4.8579999999999997</v>
      </c>
      <c r="I160" s="138"/>
      <c r="J160" s="139">
        <f>ROUND(I160*H160,2)</f>
        <v>0</v>
      </c>
      <c r="K160" s="140"/>
      <c r="L160" s="30"/>
      <c r="M160" s="141" t="s">
        <v>323</v>
      </c>
      <c r="N160" s="142" t="s">
        <v>360</v>
      </c>
      <c r="P160" s="143">
        <f>O160*H160</f>
        <v>0</v>
      </c>
      <c r="Q160" s="143">
        <v>0</v>
      </c>
      <c r="R160" s="143">
        <f>Q160*H160</f>
        <v>0</v>
      </c>
      <c r="S160" s="143">
        <v>0</v>
      </c>
      <c r="T160" s="144">
        <f>S160*H160</f>
        <v>0</v>
      </c>
      <c r="AR160" s="145" t="s">
        <v>456</v>
      </c>
      <c r="AT160" s="145" t="s">
        <v>452</v>
      </c>
      <c r="AU160" s="145" t="s">
        <v>405</v>
      </c>
      <c r="AY160" s="15" t="s">
        <v>450</v>
      </c>
      <c r="BE160" s="146">
        <f>IF(N160="základní",J160,0)</f>
        <v>0</v>
      </c>
      <c r="BF160" s="146">
        <f>IF(N160="snížená",J160,0)</f>
        <v>0</v>
      </c>
      <c r="BG160" s="146">
        <f>IF(N160="zákl. přenesená",J160,0)</f>
        <v>0</v>
      </c>
      <c r="BH160" s="146">
        <f>IF(N160="sníž. přenesená",J160,0)</f>
        <v>0</v>
      </c>
      <c r="BI160" s="146">
        <f>IF(N160="nulová",J160,0)</f>
        <v>0</v>
      </c>
      <c r="BJ160" s="15" t="s">
        <v>403</v>
      </c>
      <c r="BK160" s="146">
        <f>ROUND(I160*H160,2)</f>
        <v>0</v>
      </c>
      <c r="BL160" s="15" t="s">
        <v>456</v>
      </c>
      <c r="BM160" s="145" t="s">
        <v>685</v>
      </c>
    </row>
    <row r="161" spans="2:65" s="1" customFormat="1" ht="24.2" customHeight="1">
      <c r="B161" s="132"/>
      <c r="C161" s="133" t="s">
        <v>544</v>
      </c>
      <c r="D161" s="133" t="s">
        <v>452</v>
      </c>
      <c r="E161" s="134" t="s">
        <v>548</v>
      </c>
      <c r="F161" s="135" t="s">
        <v>549</v>
      </c>
      <c r="G161" s="136" t="s">
        <v>488</v>
      </c>
      <c r="H161" s="137">
        <v>92.302000000000007</v>
      </c>
      <c r="I161" s="138"/>
      <c r="J161" s="139">
        <f>ROUND(I161*H161,2)</f>
        <v>0</v>
      </c>
      <c r="K161" s="140"/>
      <c r="L161" s="30"/>
      <c r="M161" s="141" t="s">
        <v>323</v>
      </c>
      <c r="N161" s="142" t="s">
        <v>360</v>
      </c>
      <c r="P161" s="143">
        <f>O161*H161</f>
        <v>0</v>
      </c>
      <c r="Q161" s="143">
        <v>0</v>
      </c>
      <c r="R161" s="143">
        <f>Q161*H161</f>
        <v>0</v>
      </c>
      <c r="S161" s="143">
        <v>0</v>
      </c>
      <c r="T161" s="144">
        <f>S161*H161</f>
        <v>0</v>
      </c>
      <c r="AR161" s="145" t="s">
        <v>456</v>
      </c>
      <c r="AT161" s="145" t="s">
        <v>452</v>
      </c>
      <c r="AU161" s="145" t="s">
        <v>405</v>
      </c>
      <c r="AY161" s="15" t="s">
        <v>450</v>
      </c>
      <c r="BE161" s="146">
        <f>IF(N161="základní",J161,0)</f>
        <v>0</v>
      </c>
      <c r="BF161" s="146">
        <f>IF(N161="snížená",J161,0)</f>
        <v>0</v>
      </c>
      <c r="BG161" s="146">
        <f>IF(N161="zákl. přenesená",J161,0)</f>
        <v>0</v>
      </c>
      <c r="BH161" s="146">
        <f>IF(N161="sníž. přenesená",J161,0)</f>
        <v>0</v>
      </c>
      <c r="BI161" s="146">
        <f>IF(N161="nulová",J161,0)</f>
        <v>0</v>
      </c>
      <c r="BJ161" s="15" t="s">
        <v>403</v>
      </c>
      <c r="BK161" s="146">
        <f>ROUND(I161*H161,2)</f>
        <v>0</v>
      </c>
      <c r="BL161" s="15" t="s">
        <v>456</v>
      </c>
      <c r="BM161" s="145" t="s">
        <v>686</v>
      </c>
    </row>
    <row r="162" spans="2:65" s="12" customFormat="1">
      <c r="B162" s="147"/>
      <c r="D162" s="148" t="s">
        <v>458</v>
      </c>
      <c r="F162" s="150" t="s">
        <v>687</v>
      </c>
      <c r="H162" s="151">
        <v>92.302000000000007</v>
      </c>
      <c r="I162" s="152"/>
      <c r="L162" s="147"/>
      <c r="M162" s="153"/>
      <c r="T162" s="154"/>
      <c r="AT162" s="149" t="s">
        <v>458</v>
      </c>
      <c r="AU162" s="149" t="s">
        <v>405</v>
      </c>
      <c r="AV162" s="12" t="s">
        <v>405</v>
      </c>
      <c r="AW162" s="12" t="s">
        <v>325</v>
      </c>
      <c r="AX162" s="12" t="s">
        <v>403</v>
      </c>
      <c r="AY162" s="149" t="s">
        <v>450</v>
      </c>
    </row>
    <row r="163" spans="2:65" s="1" customFormat="1" ht="33" customHeight="1">
      <c r="B163" s="132"/>
      <c r="C163" s="133" t="s">
        <v>329</v>
      </c>
      <c r="D163" s="133" t="s">
        <v>452</v>
      </c>
      <c r="E163" s="134" t="s">
        <v>553</v>
      </c>
      <c r="F163" s="135" t="s">
        <v>554</v>
      </c>
      <c r="G163" s="136" t="s">
        <v>488</v>
      </c>
      <c r="H163" s="137">
        <v>4.8579999999999997</v>
      </c>
      <c r="I163" s="138"/>
      <c r="J163" s="139">
        <f>ROUND(I163*H163,2)</f>
        <v>0</v>
      </c>
      <c r="K163" s="140"/>
      <c r="L163" s="30"/>
      <c r="M163" s="141" t="s">
        <v>323</v>
      </c>
      <c r="N163" s="142" t="s">
        <v>360</v>
      </c>
      <c r="P163" s="143">
        <f>O163*H163</f>
        <v>0</v>
      </c>
      <c r="Q163" s="143">
        <v>0</v>
      </c>
      <c r="R163" s="143">
        <f>Q163*H163</f>
        <v>0</v>
      </c>
      <c r="S163" s="143">
        <v>0</v>
      </c>
      <c r="T163" s="144">
        <f>S163*H163</f>
        <v>0</v>
      </c>
      <c r="AR163" s="145" t="s">
        <v>456</v>
      </c>
      <c r="AT163" s="145" t="s">
        <v>452</v>
      </c>
      <c r="AU163" s="145" t="s">
        <v>405</v>
      </c>
      <c r="AY163" s="15" t="s">
        <v>450</v>
      </c>
      <c r="BE163" s="146">
        <f>IF(N163="základní",J163,0)</f>
        <v>0</v>
      </c>
      <c r="BF163" s="146">
        <f>IF(N163="snížená",J163,0)</f>
        <v>0</v>
      </c>
      <c r="BG163" s="146">
        <f>IF(N163="zákl. přenesená",J163,0)</f>
        <v>0</v>
      </c>
      <c r="BH163" s="146">
        <f>IF(N163="sníž. přenesená",J163,0)</f>
        <v>0</v>
      </c>
      <c r="BI163" s="146">
        <f>IF(N163="nulová",J163,0)</f>
        <v>0</v>
      </c>
      <c r="BJ163" s="15" t="s">
        <v>403</v>
      </c>
      <c r="BK163" s="146">
        <f>ROUND(I163*H163,2)</f>
        <v>0</v>
      </c>
      <c r="BL163" s="15" t="s">
        <v>456</v>
      </c>
      <c r="BM163" s="145" t="s">
        <v>688</v>
      </c>
    </row>
    <row r="164" spans="2:65" s="11" customFormat="1" ht="22.9" customHeight="1">
      <c r="B164" s="121"/>
      <c r="D164" s="122" t="s">
        <v>394</v>
      </c>
      <c r="E164" s="130" t="s">
        <v>556</v>
      </c>
      <c r="F164" s="130" t="s">
        <v>557</v>
      </c>
      <c r="I164" s="124"/>
      <c r="J164" s="131">
        <f>BK164</f>
        <v>0</v>
      </c>
      <c r="L164" s="121"/>
      <c r="M164" s="125"/>
      <c r="P164" s="126">
        <f>P165</f>
        <v>0</v>
      </c>
      <c r="R164" s="126">
        <f>R165</f>
        <v>0</v>
      </c>
      <c r="T164" s="127">
        <f>T165</f>
        <v>0</v>
      </c>
      <c r="AR164" s="122" t="s">
        <v>403</v>
      </c>
      <c r="AT164" s="128" t="s">
        <v>394</v>
      </c>
      <c r="AU164" s="128" t="s">
        <v>403</v>
      </c>
      <c r="AY164" s="122" t="s">
        <v>450</v>
      </c>
      <c r="BK164" s="129">
        <f>BK165</f>
        <v>0</v>
      </c>
    </row>
    <row r="165" spans="2:65" s="1" customFormat="1" ht="16.5" customHeight="1">
      <c r="B165" s="132"/>
      <c r="C165" s="133" t="s">
        <v>552</v>
      </c>
      <c r="D165" s="133" t="s">
        <v>452</v>
      </c>
      <c r="E165" s="134" t="s">
        <v>559</v>
      </c>
      <c r="F165" s="135" t="s">
        <v>560</v>
      </c>
      <c r="G165" s="136" t="s">
        <v>488</v>
      </c>
      <c r="H165" s="137">
        <v>62.5</v>
      </c>
      <c r="I165" s="138"/>
      <c r="J165" s="139">
        <f>ROUND(I165*H165,2)</f>
        <v>0</v>
      </c>
      <c r="K165" s="140"/>
      <c r="L165" s="30"/>
      <c r="M165" s="141" t="s">
        <v>323</v>
      </c>
      <c r="N165" s="142" t="s">
        <v>360</v>
      </c>
      <c r="P165" s="143">
        <f>O165*H165</f>
        <v>0</v>
      </c>
      <c r="Q165" s="143">
        <v>0</v>
      </c>
      <c r="R165" s="143">
        <f>Q165*H165</f>
        <v>0</v>
      </c>
      <c r="S165" s="143">
        <v>0</v>
      </c>
      <c r="T165" s="144">
        <f>S165*H165</f>
        <v>0</v>
      </c>
      <c r="AR165" s="145" t="s">
        <v>456</v>
      </c>
      <c r="AT165" s="145" t="s">
        <v>452</v>
      </c>
      <c r="AU165" s="145" t="s">
        <v>405</v>
      </c>
      <c r="AY165" s="15" t="s">
        <v>450</v>
      </c>
      <c r="BE165" s="146">
        <f>IF(N165="základní",J165,0)</f>
        <v>0</v>
      </c>
      <c r="BF165" s="146">
        <f>IF(N165="snížená",J165,0)</f>
        <v>0</v>
      </c>
      <c r="BG165" s="146">
        <f>IF(N165="zákl. přenesená",J165,0)</f>
        <v>0</v>
      </c>
      <c r="BH165" s="146">
        <f>IF(N165="sníž. přenesená",J165,0)</f>
        <v>0</v>
      </c>
      <c r="BI165" s="146">
        <f>IF(N165="nulová",J165,0)</f>
        <v>0</v>
      </c>
      <c r="BJ165" s="15" t="s">
        <v>403</v>
      </c>
      <c r="BK165" s="146">
        <f>ROUND(I165*H165,2)</f>
        <v>0</v>
      </c>
      <c r="BL165" s="15" t="s">
        <v>456</v>
      </c>
      <c r="BM165" s="145" t="s">
        <v>689</v>
      </c>
    </row>
    <row r="166" spans="2:65" s="1" customFormat="1" ht="49.9" customHeight="1">
      <c r="B166" s="30"/>
      <c r="E166" s="123" t="s">
        <v>562</v>
      </c>
      <c r="F166" s="123" t="s">
        <v>563</v>
      </c>
      <c r="J166" s="111">
        <f t="shared" ref="J166:J176" si="0">BK166</f>
        <v>0</v>
      </c>
      <c r="L166" s="30"/>
      <c r="M166" s="173"/>
      <c r="T166" s="53"/>
      <c r="AT166" s="15" t="s">
        <v>394</v>
      </c>
      <c r="AU166" s="15" t="s">
        <v>395</v>
      </c>
      <c r="AY166" s="15" t="s">
        <v>564</v>
      </c>
      <c r="BK166" s="146">
        <f>SUM(BK167:BK176)</f>
        <v>0</v>
      </c>
    </row>
    <row r="167" spans="2:65" s="1" customFormat="1" ht="16.350000000000001" customHeight="1">
      <c r="B167" s="30"/>
      <c r="C167" s="174" t="s">
        <v>323</v>
      </c>
      <c r="D167" s="174" t="s">
        <v>452</v>
      </c>
      <c r="E167" s="175" t="s">
        <v>323</v>
      </c>
      <c r="F167" s="176" t="s">
        <v>323</v>
      </c>
      <c r="G167" s="177" t="s">
        <v>323</v>
      </c>
      <c r="H167" s="178"/>
      <c r="I167" s="179"/>
      <c r="J167" s="180">
        <f t="shared" si="0"/>
        <v>0</v>
      </c>
      <c r="K167" s="181"/>
      <c r="L167" s="30"/>
      <c r="M167" s="182" t="s">
        <v>323</v>
      </c>
      <c r="N167" s="183" t="s">
        <v>360</v>
      </c>
      <c r="T167" s="53"/>
      <c r="AT167" s="15" t="s">
        <v>564</v>
      </c>
      <c r="AU167" s="15" t="s">
        <v>403</v>
      </c>
      <c r="AY167" s="15" t="s">
        <v>564</v>
      </c>
      <c r="BE167" s="146">
        <f t="shared" ref="BE167:BE176" si="1">IF(N167="základní",J167,0)</f>
        <v>0</v>
      </c>
      <c r="BF167" s="146">
        <f t="shared" ref="BF167:BF176" si="2">IF(N167="snížená",J167,0)</f>
        <v>0</v>
      </c>
      <c r="BG167" s="146">
        <f t="shared" ref="BG167:BG176" si="3">IF(N167="zákl. přenesená",J167,0)</f>
        <v>0</v>
      </c>
      <c r="BH167" s="146">
        <f t="shared" ref="BH167:BH176" si="4">IF(N167="sníž. přenesená",J167,0)</f>
        <v>0</v>
      </c>
      <c r="BI167" s="146">
        <f t="shared" ref="BI167:BI176" si="5">IF(N167="nulová",J167,0)</f>
        <v>0</v>
      </c>
      <c r="BJ167" s="15" t="s">
        <v>403</v>
      </c>
      <c r="BK167" s="146">
        <f t="shared" ref="BK167:BK176" si="6">I167*H167</f>
        <v>0</v>
      </c>
    </row>
    <row r="168" spans="2:65" s="1" customFormat="1" ht="16.350000000000001" customHeight="1">
      <c r="B168" s="30"/>
      <c r="C168" s="174" t="s">
        <v>323</v>
      </c>
      <c r="D168" s="174" t="s">
        <v>452</v>
      </c>
      <c r="E168" s="175" t="s">
        <v>323</v>
      </c>
      <c r="F168" s="176" t="s">
        <v>323</v>
      </c>
      <c r="G168" s="177" t="s">
        <v>323</v>
      </c>
      <c r="H168" s="178"/>
      <c r="I168" s="179"/>
      <c r="J168" s="180">
        <f t="shared" si="0"/>
        <v>0</v>
      </c>
      <c r="K168" s="181"/>
      <c r="L168" s="30"/>
      <c r="M168" s="182" t="s">
        <v>323</v>
      </c>
      <c r="N168" s="183" t="s">
        <v>360</v>
      </c>
      <c r="T168" s="53"/>
      <c r="AT168" s="15" t="s">
        <v>564</v>
      </c>
      <c r="AU168" s="15" t="s">
        <v>403</v>
      </c>
      <c r="AY168" s="15" t="s">
        <v>564</v>
      </c>
      <c r="BE168" s="146">
        <f t="shared" si="1"/>
        <v>0</v>
      </c>
      <c r="BF168" s="146">
        <f t="shared" si="2"/>
        <v>0</v>
      </c>
      <c r="BG168" s="146">
        <f t="shared" si="3"/>
        <v>0</v>
      </c>
      <c r="BH168" s="146">
        <f t="shared" si="4"/>
        <v>0</v>
      </c>
      <c r="BI168" s="146">
        <f t="shared" si="5"/>
        <v>0</v>
      </c>
      <c r="BJ168" s="15" t="s">
        <v>403</v>
      </c>
      <c r="BK168" s="146">
        <f t="shared" si="6"/>
        <v>0</v>
      </c>
    </row>
    <row r="169" spans="2:65" s="1" customFormat="1" ht="16.350000000000001" customHeight="1">
      <c r="B169" s="30"/>
      <c r="C169" s="174" t="s">
        <v>323</v>
      </c>
      <c r="D169" s="174" t="s">
        <v>452</v>
      </c>
      <c r="E169" s="175" t="s">
        <v>323</v>
      </c>
      <c r="F169" s="176" t="s">
        <v>323</v>
      </c>
      <c r="G169" s="177" t="s">
        <v>323</v>
      </c>
      <c r="H169" s="178"/>
      <c r="I169" s="179"/>
      <c r="J169" s="180">
        <f t="shared" si="0"/>
        <v>0</v>
      </c>
      <c r="K169" s="181"/>
      <c r="L169" s="30"/>
      <c r="M169" s="182" t="s">
        <v>323</v>
      </c>
      <c r="N169" s="183" t="s">
        <v>360</v>
      </c>
      <c r="T169" s="53"/>
      <c r="AT169" s="15" t="s">
        <v>564</v>
      </c>
      <c r="AU169" s="15" t="s">
        <v>403</v>
      </c>
      <c r="AY169" s="15" t="s">
        <v>564</v>
      </c>
      <c r="BE169" s="146">
        <f t="shared" si="1"/>
        <v>0</v>
      </c>
      <c r="BF169" s="146">
        <f t="shared" si="2"/>
        <v>0</v>
      </c>
      <c r="BG169" s="146">
        <f t="shared" si="3"/>
        <v>0</v>
      </c>
      <c r="BH169" s="146">
        <f t="shared" si="4"/>
        <v>0</v>
      </c>
      <c r="BI169" s="146">
        <f t="shared" si="5"/>
        <v>0</v>
      </c>
      <c r="BJ169" s="15" t="s">
        <v>403</v>
      </c>
      <c r="BK169" s="146">
        <f t="shared" si="6"/>
        <v>0</v>
      </c>
    </row>
    <row r="170" spans="2:65" s="1" customFormat="1" ht="16.350000000000001" customHeight="1">
      <c r="B170" s="30"/>
      <c r="C170" s="174" t="s">
        <v>323</v>
      </c>
      <c r="D170" s="174" t="s">
        <v>452</v>
      </c>
      <c r="E170" s="175" t="s">
        <v>323</v>
      </c>
      <c r="F170" s="176" t="s">
        <v>323</v>
      </c>
      <c r="G170" s="177" t="s">
        <v>323</v>
      </c>
      <c r="H170" s="178"/>
      <c r="I170" s="179"/>
      <c r="J170" s="180">
        <f t="shared" si="0"/>
        <v>0</v>
      </c>
      <c r="K170" s="181"/>
      <c r="L170" s="30"/>
      <c r="M170" s="182" t="s">
        <v>323</v>
      </c>
      <c r="N170" s="183" t="s">
        <v>360</v>
      </c>
      <c r="T170" s="53"/>
      <c r="AT170" s="15" t="s">
        <v>564</v>
      </c>
      <c r="AU170" s="15" t="s">
        <v>403</v>
      </c>
      <c r="AY170" s="15" t="s">
        <v>564</v>
      </c>
      <c r="BE170" s="146">
        <f t="shared" si="1"/>
        <v>0</v>
      </c>
      <c r="BF170" s="146">
        <f t="shared" si="2"/>
        <v>0</v>
      </c>
      <c r="BG170" s="146">
        <f t="shared" si="3"/>
        <v>0</v>
      </c>
      <c r="BH170" s="146">
        <f t="shared" si="4"/>
        <v>0</v>
      </c>
      <c r="BI170" s="146">
        <f t="shared" si="5"/>
        <v>0</v>
      </c>
      <c r="BJ170" s="15" t="s">
        <v>403</v>
      </c>
      <c r="BK170" s="146">
        <f t="shared" si="6"/>
        <v>0</v>
      </c>
    </row>
    <row r="171" spans="2:65" s="1" customFormat="1" ht="16.350000000000001" customHeight="1">
      <c r="B171" s="30"/>
      <c r="C171" s="174" t="s">
        <v>323</v>
      </c>
      <c r="D171" s="174" t="s">
        <v>452</v>
      </c>
      <c r="E171" s="175" t="s">
        <v>323</v>
      </c>
      <c r="F171" s="176" t="s">
        <v>323</v>
      </c>
      <c r="G171" s="177" t="s">
        <v>323</v>
      </c>
      <c r="H171" s="178"/>
      <c r="I171" s="179"/>
      <c r="J171" s="180">
        <f t="shared" si="0"/>
        <v>0</v>
      </c>
      <c r="K171" s="181"/>
      <c r="L171" s="30"/>
      <c r="M171" s="182" t="s">
        <v>323</v>
      </c>
      <c r="N171" s="183" t="s">
        <v>360</v>
      </c>
      <c r="T171" s="53"/>
      <c r="AT171" s="15" t="s">
        <v>564</v>
      </c>
      <c r="AU171" s="15" t="s">
        <v>403</v>
      </c>
      <c r="AY171" s="15" t="s">
        <v>564</v>
      </c>
      <c r="BE171" s="146">
        <f t="shared" si="1"/>
        <v>0</v>
      </c>
      <c r="BF171" s="146">
        <f t="shared" si="2"/>
        <v>0</v>
      </c>
      <c r="BG171" s="146">
        <f t="shared" si="3"/>
        <v>0</v>
      </c>
      <c r="BH171" s="146">
        <f t="shared" si="4"/>
        <v>0</v>
      </c>
      <c r="BI171" s="146">
        <f t="shared" si="5"/>
        <v>0</v>
      </c>
      <c r="BJ171" s="15" t="s">
        <v>403</v>
      </c>
      <c r="BK171" s="146">
        <f t="shared" si="6"/>
        <v>0</v>
      </c>
    </row>
    <row r="172" spans="2:65" s="1" customFormat="1" ht="16.350000000000001" customHeight="1">
      <c r="B172" s="30"/>
      <c r="C172" s="174" t="s">
        <v>323</v>
      </c>
      <c r="D172" s="174" t="s">
        <v>452</v>
      </c>
      <c r="E172" s="175" t="s">
        <v>323</v>
      </c>
      <c r="F172" s="176" t="s">
        <v>323</v>
      </c>
      <c r="G172" s="177" t="s">
        <v>323</v>
      </c>
      <c r="H172" s="178"/>
      <c r="I172" s="179"/>
      <c r="J172" s="180">
        <f t="shared" si="0"/>
        <v>0</v>
      </c>
      <c r="K172" s="181"/>
      <c r="L172" s="30"/>
      <c r="M172" s="182" t="s">
        <v>323</v>
      </c>
      <c r="N172" s="183" t="s">
        <v>360</v>
      </c>
      <c r="T172" s="53"/>
      <c r="AT172" s="15" t="s">
        <v>564</v>
      </c>
      <c r="AU172" s="15" t="s">
        <v>403</v>
      </c>
      <c r="AY172" s="15" t="s">
        <v>564</v>
      </c>
      <c r="BE172" s="146">
        <f t="shared" si="1"/>
        <v>0</v>
      </c>
      <c r="BF172" s="146">
        <f t="shared" si="2"/>
        <v>0</v>
      </c>
      <c r="BG172" s="146">
        <f t="shared" si="3"/>
        <v>0</v>
      </c>
      <c r="BH172" s="146">
        <f t="shared" si="4"/>
        <v>0</v>
      </c>
      <c r="BI172" s="146">
        <f t="shared" si="5"/>
        <v>0</v>
      </c>
      <c r="BJ172" s="15" t="s">
        <v>403</v>
      </c>
      <c r="BK172" s="146">
        <f t="shared" si="6"/>
        <v>0</v>
      </c>
    </row>
    <row r="173" spans="2:65" s="1" customFormat="1" ht="16.350000000000001" customHeight="1">
      <c r="B173" s="30"/>
      <c r="C173" s="174" t="s">
        <v>323</v>
      </c>
      <c r="D173" s="174" t="s">
        <v>452</v>
      </c>
      <c r="E173" s="175" t="s">
        <v>323</v>
      </c>
      <c r="F173" s="176" t="s">
        <v>323</v>
      </c>
      <c r="G173" s="177" t="s">
        <v>323</v>
      </c>
      <c r="H173" s="178"/>
      <c r="I173" s="179"/>
      <c r="J173" s="180">
        <f t="shared" si="0"/>
        <v>0</v>
      </c>
      <c r="K173" s="181"/>
      <c r="L173" s="30"/>
      <c r="M173" s="182" t="s">
        <v>323</v>
      </c>
      <c r="N173" s="183" t="s">
        <v>360</v>
      </c>
      <c r="T173" s="53"/>
      <c r="AT173" s="15" t="s">
        <v>564</v>
      </c>
      <c r="AU173" s="15" t="s">
        <v>403</v>
      </c>
      <c r="AY173" s="15" t="s">
        <v>564</v>
      </c>
      <c r="BE173" s="146">
        <f t="shared" si="1"/>
        <v>0</v>
      </c>
      <c r="BF173" s="146">
        <f t="shared" si="2"/>
        <v>0</v>
      </c>
      <c r="BG173" s="146">
        <f t="shared" si="3"/>
        <v>0</v>
      </c>
      <c r="BH173" s="146">
        <f t="shared" si="4"/>
        <v>0</v>
      </c>
      <c r="BI173" s="146">
        <f t="shared" si="5"/>
        <v>0</v>
      </c>
      <c r="BJ173" s="15" t="s">
        <v>403</v>
      </c>
      <c r="BK173" s="146">
        <f t="shared" si="6"/>
        <v>0</v>
      </c>
    </row>
    <row r="174" spans="2:65" s="1" customFormat="1" ht="16.350000000000001" customHeight="1">
      <c r="B174" s="30"/>
      <c r="C174" s="174" t="s">
        <v>323</v>
      </c>
      <c r="D174" s="174" t="s">
        <v>452</v>
      </c>
      <c r="E174" s="175" t="s">
        <v>323</v>
      </c>
      <c r="F174" s="176" t="s">
        <v>323</v>
      </c>
      <c r="G174" s="177" t="s">
        <v>323</v>
      </c>
      <c r="H174" s="178"/>
      <c r="I174" s="179"/>
      <c r="J174" s="180">
        <f t="shared" si="0"/>
        <v>0</v>
      </c>
      <c r="K174" s="181"/>
      <c r="L174" s="30"/>
      <c r="M174" s="182" t="s">
        <v>323</v>
      </c>
      <c r="N174" s="183" t="s">
        <v>360</v>
      </c>
      <c r="T174" s="53"/>
      <c r="AT174" s="15" t="s">
        <v>564</v>
      </c>
      <c r="AU174" s="15" t="s">
        <v>403</v>
      </c>
      <c r="AY174" s="15" t="s">
        <v>564</v>
      </c>
      <c r="BE174" s="146">
        <f t="shared" si="1"/>
        <v>0</v>
      </c>
      <c r="BF174" s="146">
        <f t="shared" si="2"/>
        <v>0</v>
      </c>
      <c r="BG174" s="146">
        <f t="shared" si="3"/>
        <v>0</v>
      </c>
      <c r="BH174" s="146">
        <f t="shared" si="4"/>
        <v>0</v>
      </c>
      <c r="BI174" s="146">
        <f t="shared" si="5"/>
        <v>0</v>
      </c>
      <c r="BJ174" s="15" t="s">
        <v>403</v>
      </c>
      <c r="BK174" s="146">
        <f t="shared" si="6"/>
        <v>0</v>
      </c>
    </row>
    <row r="175" spans="2:65" s="1" customFormat="1" ht="16.350000000000001" customHeight="1">
      <c r="B175" s="30"/>
      <c r="C175" s="174" t="s">
        <v>323</v>
      </c>
      <c r="D175" s="174" t="s">
        <v>452</v>
      </c>
      <c r="E175" s="175" t="s">
        <v>323</v>
      </c>
      <c r="F175" s="176" t="s">
        <v>323</v>
      </c>
      <c r="G175" s="177" t="s">
        <v>323</v>
      </c>
      <c r="H175" s="178"/>
      <c r="I175" s="179"/>
      <c r="J175" s="180">
        <f t="shared" si="0"/>
        <v>0</v>
      </c>
      <c r="K175" s="181"/>
      <c r="L175" s="30"/>
      <c r="M175" s="182" t="s">
        <v>323</v>
      </c>
      <c r="N175" s="183" t="s">
        <v>360</v>
      </c>
      <c r="T175" s="53"/>
      <c r="AT175" s="15" t="s">
        <v>564</v>
      </c>
      <c r="AU175" s="15" t="s">
        <v>403</v>
      </c>
      <c r="AY175" s="15" t="s">
        <v>564</v>
      </c>
      <c r="BE175" s="146">
        <f t="shared" si="1"/>
        <v>0</v>
      </c>
      <c r="BF175" s="146">
        <f t="shared" si="2"/>
        <v>0</v>
      </c>
      <c r="BG175" s="146">
        <f t="shared" si="3"/>
        <v>0</v>
      </c>
      <c r="BH175" s="146">
        <f t="shared" si="4"/>
        <v>0</v>
      </c>
      <c r="BI175" s="146">
        <f t="shared" si="5"/>
        <v>0</v>
      </c>
      <c r="BJ175" s="15" t="s">
        <v>403</v>
      </c>
      <c r="BK175" s="146">
        <f t="shared" si="6"/>
        <v>0</v>
      </c>
    </row>
    <row r="176" spans="2:65" s="1" customFormat="1" ht="16.350000000000001" customHeight="1">
      <c r="B176" s="30"/>
      <c r="C176" s="174" t="s">
        <v>323</v>
      </c>
      <c r="D176" s="174" t="s">
        <v>452</v>
      </c>
      <c r="E176" s="175" t="s">
        <v>323</v>
      </c>
      <c r="F176" s="176" t="s">
        <v>323</v>
      </c>
      <c r="G176" s="177" t="s">
        <v>323</v>
      </c>
      <c r="H176" s="178"/>
      <c r="I176" s="179"/>
      <c r="J176" s="180">
        <f t="shared" si="0"/>
        <v>0</v>
      </c>
      <c r="K176" s="181"/>
      <c r="L176" s="30"/>
      <c r="M176" s="182" t="s">
        <v>323</v>
      </c>
      <c r="N176" s="183" t="s">
        <v>360</v>
      </c>
      <c r="O176" s="184"/>
      <c r="P176" s="184"/>
      <c r="Q176" s="184"/>
      <c r="R176" s="184"/>
      <c r="S176" s="184"/>
      <c r="T176" s="185"/>
      <c r="AT176" s="15" t="s">
        <v>564</v>
      </c>
      <c r="AU176" s="15" t="s">
        <v>403</v>
      </c>
      <c r="AY176" s="15" t="s">
        <v>564</v>
      </c>
      <c r="BE176" s="146">
        <f t="shared" si="1"/>
        <v>0</v>
      </c>
      <c r="BF176" s="146">
        <f t="shared" si="2"/>
        <v>0</v>
      </c>
      <c r="BG176" s="146">
        <f t="shared" si="3"/>
        <v>0</v>
      </c>
      <c r="BH176" s="146">
        <f t="shared" si="4"/>
        <v>0</v>
      </c>
      <c r="BI176" s="146">
        <f t="shared" si="5"/>
        <v>0</v>
      </c>
      <c r="BJ176" s="15" t="s">
        <v>403</v>
      </c>
      <c r="BK176" s="146">
        <f t="shared" si="6"/>
        <v>0</v>
      </c>
    </row>
    <row r="177" spans="2:12" s="1" customFormat="1" ht="6.95" customHeight="1">
      <c r="B177" s="42"/>
      <c r="C177" s="43"/>
      <c r="D177" s="43"/>
      <c r="E177" s="43"/>
      <c r="F177" s="43"/>
      <c r="G177" s="43"/>
      <c r="H177" s="43"/>
      <c r="I177" s="43"/>
      <c r="J177" s="43"/>
      <c r="K177" s="43"/>
      <c r="L177" s="30"/>
    </row>
  </sheetData>
  <autoFilter ref="C122:K176" xr:uid="{00000000-0009-0000-0000-000005000000}"/>
  <mergeCells count="9">
    <mergeCell ref="E87:H87"/>
    <mergeCell ref="E113:H113"/>
    <mergeCell ref="E115:H115"/>
    <mergeCell ref="L2:V2"/>
    <mergeCell ref="E7:H7"/>
    <mergeCell ref="E9:H9"/>
    <mergeCell ref="E18:H18"/>
    <mergeCell ref="E27:H27"/>
    <mergeCell ref="E85:H85"/>
  </mergeCells>
  <dataValidations count="2">
    <dataValidation type="list" allowBlank="1" showInputMessage="1" showErrorMessage="1" error="Povoleny jsou hodnoty K, M." sqref="D167:D177" xr:uid="{00000000-0002-0000-0500-000000000000}">
      <formula1>"K, M"</formula1>
    </dataValidation>
    <dataValidation type="list" allowBlank="1" showInputMessage="1" showErrorMessage="1" error="Povoleny jsou hodnoty základní, snížená, zákl. přenesená, sníž. přenesená, nulová." sqref="N167:N177" xr:uid="{00000000-0002-0000-0500-000001000000}">
      <formula1>"základní, snížená, zákl. přenesená, sníž. přenesená, nulová"</formula1>
    </dataValidation>
  </dataValidations>
  <pageMargins left="0.39370078740157483" right="0.39370078740157483" top="0.39370078740157483" bottom="0.39370078740157483" header="0" footer="0"/>
  <pageSetup paperSize="9" scale="87" fitToHeight="100" orientation="portrait" blackAndWhite="1" r:id="rId1"/>
  <headerFooter>
    <oddFooter>&amp;CStrana &amp;P z &amp;N</oddFooter>
  </headerFooter>
  <rowBreaks count="1" manualBreakCount="1">
    <brk id="163" min="2" max="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2CA78CE073F8C49B952B77883EBC820" ma:contentTypeVersion="18" ma:contentTypeDescription="Vytvoří nový dokument" ma:contentTypeScope="" ma:versionID="15feb4489e5c2b7347756b453ea1bfc8">
  <xsd:schema xmlns:xsd="http://www.w3.org/2001/XMLSchema" xmlns:xs="http://www.w3.org/2001/XMLSchema" xmlns:p="http://schemas.microsoft.com/office/2006/metadata/properties" xmlns:ns2="efb4989a-2b65-4970-a135-2ed519765122" xmlns:ns3="8544c282-5b58-499e-857d-9f1a559e693b" targetNamespace="http://schemas.microsoft.com/office/2006/metadata/properties" ma:root="true" ma:fieldsID="d28091ccb8f66202ee9b4c6cc3fb0990" ns2:_="" ns3:_="">
    <xsd:import namespace="efb4989a-2b65-4970-a135-2ed519765122"/>
    <xsd:import namespace="8544c282-5b58-499e-857d-9f1a559e693b"/>
    <xsd:element name="properties">
      <xsd:complexType>
        <xsd:sequence>
          <xsd:element name="documentManagement">
            <xsd:complexType>
              <xsd:all>
                <xsd:element ref="ns2:j13060ab650a4122a9323a15b4d71395" minOccurs="0"/>
                <xsd:element ref="ns2:TaxCatchAll" minOccurs="0"/>
                <xsd:element ref="ns2:TaxCatchAllLabel" minOccurs="0"/>
                <xsd:element ref="ns2:i0f84bba906045b4af568ee102a52dcb" minOccurs="0"/>
                <xsd:element ref="ns2:RevIMDeletionDate" minOccurs="0"/>
                <xsd:element ref="ns2:RevIMEventDate" minOccurs="0"/>
                <xsd:element ref="ns2:RevIMComments" minOccurs="0"/>
                <xsd:element ref="ns2:RevIMDocumentOwner" minOccurs="0"/>
                <xsd:element ref="ns2:RevIMExtends" minOccurs="0"/>
                <xsd:element ref="ns3:MediaServiceMetadata" minOccurs="0"/>
                <xsd:element ref="ns3:MediaServiceFastMetadata" minOccurs="0"/>
                <xsd:element ref="ns3:MediaServiceObjectDetectorVersions" minOccurs="0"/>
                <xsd:element ref="ns2:SharedWithUsers" minOccurs="0"/>
                <xsd:element ref="ns2:SharedWithDetails" minOccurs="0"/>
                <xsd:element ref="ns3:MediaServiceSearchProperties"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b4989a-2b65-4970-a135-2ed519765122" elementFormDefault="qualified">
    <xsd:import namespace="http://schemas.microsoft.com/office/2006/documentManagement/types"/>
    <xsd:import namespace="http://schemas.microsoft.com/office/infopath/2007/PartnerControls"/>
    <xsd:element name="j13060ab650a4122a9323a15b4d71395" ma:index="8" nillable="true" ma:taxonomy="true" ma:internalName="j13060ab650a4122a9323a15b4d71395" ma:taxonomyFieldName="LegalHoldTag" ma:displayName="LegalHold" ma:fieldId="{313060ab-650a-4122-a932-3a15b4d71395}" ma:taxonomyMulti="true" ma:sspId="d35d9ec1-ff0e-4daf-94ff-594c76aa1822" ma:termSetId="1d36a6df-4193-45ed-b3bc-3ba9643c5e0d"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57b16019-418d-41d1-8e22-f561ca74d899}" ma:internalName="TaxCatchAll" ma:showField="CatchAllData" ma:web="efb4989a-2b65-4970-a135-2ed519765122">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7b16019-418d-41d1-8e22-f561ca74d899}" ma:internalName="TaxCatchAllLabel" ma:readOnly="true" ma:showField="CatchAllDataLabel" ma:web="efb4989a-2b65-4970-a135-2ed519765122">
      <xsd:complexType>
        <xsd:complexContent>
          <xsd:extension base="dms:MultiChoiceLookup">
            <xsd:sequence>
              <xsd:element name="Value" type="dms:Lookup" maxOccurs="unbounded" minOccurs="0" nillable="true"/>
            </xsd:sequence>
          </xsd:extension>
        </xsd:complexContent>
      </xsd:complexType>
    </xsd:element>
    <xsd:element name="i0f84bba906045b4af568ee102a52dcb" ma:index="13" nillable="true" ma:taxonomy="true" ma:internalName="i0f84bba906045b4af568ee102a52dcb" ma:taxonomyFieldName="RevIMBCS" ma:displayName="CSD Class" ma:readOnly="true" ma:default="5;#0.1 Počáteční třída|0239cc7a-0c96-48a8-9e0e-a383e362571c" ma:fieldId="{20f84bba-9060-45b4-af56-8ee102a52dcb}" ma:sspId="d35d9ec1-ff0e-4daf-94ff-594c76aa1822" ma:termSetId="83f400d6-6f53-40a3-8fd2-b80b61df545c" ma:anchorId="00000000-0000-0000-0000-000000000000" ma:open="false" ma:isKeyword="false">
      <xsd:complexType>
        <xsd:sequence>
          <xsd:element ref="pc:Terms" minOccurs="0" maxOccurs="1"/>
        </xsd:sequence>
      </xsd:complexType>
    </xsd:element>
    <xsd:element name="RevIMDeletionDate" ma:index="14" nillable="true" ma:displayName="Deletion Date" ma:description="Deletion Date" ma:format="DateOnly" ma:internalName="RevIMDeletionDate" ma:readOnly="true">
      <xsd:simpleType>
        <xsd:restriction base="dms:DateTime"/>
      </xsd:simpleType>
    </xsd:element>
    <xsd:element name="RevIMEventDate" ma:index="15" nillable="true" ma:displayName="Event Date" ma:description="Event Date" ma:format="DateOnly" ma:internalName="RevIMEventDate" ma:readOnly="true">
      <xsd:simpleType>
        <xsd:restriction base="dms:DateTime"/>
      </xsd:simpleType>
    </xsd:element>
    <xsd:element name="RevIMComments" ma:index="16" nillable="true" ma:displayName="Event Comment" ma:internalName="RevIMComments" ma:readOnly="true">
      <xsd:simpleType>
        <xsd:restriction base="dms:Note">
          <xsd:maxLength value="255"/>
        </xsd:restriction>
      </xsd:simpleType>
    </xsd:element>
    <xsd:element name="RevIMDocumentOwner" ma:index="17" nillable="true" ma:displayName="Document Owner" ma:list="UserInfo" ma:internalName="RevIMDocument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MExtends" ma:index="18" nillable="true" ma:displayName="RevIMExtends" ma:hidden="true" ma:internalName="RevIMExtends" ma:readOnly="true">
      <xsd:simpleType>
        <xsd:restriction base="dms:Note"/>
      </xsd:simpleType>
    </xsd:element>
    <xsd:element name="SharedWithUsers" ma:index="2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dílené s podrobnost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544c282-5b58-499e-857d-9f1a559e693b"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j13060ab650a4122a9323a15b4d71395 xmlns="efb4989a-2b65-4970-a135-2ed519765122">
      <Terms xmlns="http://schemas.microsoft.com/office/infopath/2007/PartnerControls"/>
    </j13060ab650a4122a9323a15b4d71395>
    <RevIMDocumentOwner xmlns="efb4989a-2b65-4970-a135-2ed519765122">
      <UserInfo>
        <DisplayName/>
        <AccountId xsi:nil="true"/>
        <AccountType/>
      </UserInfo>
    </RevIMDocumentOwner>
    <TaxCatchAll xmlns="efb4989a-2b65-4970-a135-2ed519765122">
      <Value>8</Value>
    </TaxCatchAll>
    <i0f84bba906045b4af568ee102a52dcb xmlns="efb4989a-2b65-4970-a135-2ed519765122">
      <Terms xmlns="http://schemas.microsoft.com/office/infopath/2007/PartnerControls">
        <TermInfo xmlns="http://schemas.microsoft.com/office/infopath/2007/PartnerControls">
          <TermName xmlns="http://schemas.microsoft.com/office/infopath/2007/PartnerControls">2.4 Docs. legal proceedings</TermName>
          <TermId xmlns="http://schemas.microsoft.com/office/infopath/2007/PartnerControls">0e18494a-b1b7-43d2-a22c-e005bf8800b3</TermId>
        </TermInfo>
      </Terms>
    </i0f84bba906045b4af568ee102a52dcb>
    <RevIMComments xmlns="efb4989a-2b65-4970-a135-2ed519765122" xsi:nil="true"/>
    <RevIMDeletionDate xmlns="efb4989a-2b65-4970-a135-2ed519765122">2069-04-11T12:34:23+00:00</RevIMDeletionDate>
    <RevIMExtends xmlns="efb4989a-2b65-4970-a135-2ed519765122">{"Locked":null,"LockedBy":null,"UnLocked":null,"UnLockedBy":null,"Classified":"2024-04-11T12:38:25.700Z","KSUClass":"0e18494a-b1b7-43d2-a22c-e005bf8800b3","Reclassified":null,"ReclassifiedBy":null,"EDReclassified":null,"EDReclassifiedBy":null,"EventCreated":null,"EventModified":null,"EventDeleted":null,"EventCreatedBy":null,"EventModifiedBy":null,"EventDeletedBy":null,"Moved":null,"MovedBy":null,"MovedFrom":null}</RevIMExtends>
    <RevIMEventDate xmlns="efb4989a-2b65-4970-a135-2ed51976512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0CC304-071E-40D4-9AE3-212F372C25C7}"/>
</file>

<file path=customXml/itemProps2.xml><?xml version="1.0" encoding="utf-8"?>
<ds:datastoreItem xmlns:ds="http://schemas.openxmlformats.org/officeDocument/2006/customXml" ds:itemID="{733FC6C1-5E5B-4C0D-BE5F-ADB26B867F9E}"/>
</file>

<file path=customXml/itemProps3.xml><?xml version="1.0" encoding="utf-8"?>
<ds:datastoreItem xmlns:ds="http://schemas.openxmlformats.org/officeDocument/2006/customXml" ds:itemID="{0F1A4285-3994-44A0-8FB8-487BB65887B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DESKTOP-O3RFL6R\Rasťo</dc:creator>
  <cp:keywords/>
  <dc:description/>
  <cp:lastModifiedBy>Laibl, Vladimir (SE TP)</cp:lastModifiedBy>
  <cp:revision/>
  <dcterms:created xsi:type="dcterms:W3CDTF">2024-01-26T08:13:09Z</dcterms:created>
  <dcterms:modified xsi:type="dcterms:W3CDTF">2024-05-14T08:05:25Z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0x010100C2CA78CE073F8C49B952B77883EBC820</vt:lpwstr>
  </property>
  <property fmtid="{D5CDD505-2E9C-101B-9397-08002B2CF9AE}" pid="3" name="RevIMBCS">
    <vt:lpwstr>8;#2.4 Docs. legal proceedings|0e18494a-b1b7-43d2-a22c-e005bf8800b3</vt:lpwstr>
  </property>
  <property fmtid="{D5CDD505-2E9C-101B-9397-08002B2CF9AE}" pid="4" name="LegalHoldTag">
    <vt:lpwstr/>
  </property>
</Properties>
</file>