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85" windowWidth="28455" windowHeight="14505"/>
  </bookViews>
  <sheets>
    <sheet name="Rekapitulace stavby" sheetId="1" r:id="rId1"/>
    <sheet name="Klatovy - Snižení en - Kl..." sheetId="2" r:id="rId2"/>
    <sheet name="Pokyny pro vyplnění" sheetId="3" r:id="rId3"/>
  </sheets>
  <definedNames>
    <definedName name="_xlnm._FilterDatabase" localSheetId="1" hidden="1">'Klatovy - Snižení en - Kl...'!$C$102:$K$1072</definedName>
    <definedName name="_xlnm.Print_Titles" localSheetId="1">'Klatovy - Snižení en - Kl...'!$102:$102</definedName>
    <definedName name="_xlnm.Print_Titles" localSheetId="0">'Rekapitulace stavby'!$49:$49</definedName>
    <definedName name="_xlnm.Print_Area" localSheetId="1">'Klatovy - Snižení en - Kl...'!$C$4:$J$36,'Klatovy - Snižení en - Kl...'!$C$42:$J$84,'Klatovy - Snižení en - Kl...'!$C$90:$K$1072</definedName>
    <definedName name="_xlnm.Print_Area" localSheetId="2">'Pokyny pro vyplnění'!$B$2:$K$69,'Pokyny pro vyplnění'!$B$72:$K$116,'Pokyny pro vyplnění'!$B$119:$K$188,'Pokyny pro vyplnění'!$B$196:$K$216</definedName>
    <definedName name="_xlnm.Print_Area" localSheetId="0">'Rekapitulace stavby'!$D$4:$AO$33,'Rekapitulace stavby'!$C$39:$AQ$53</definedName>
  </definedNames>
  <calcPr calcId="125725"/>
</workbook>
</file>

<file path=xl/calcChain.xml><?xml version="1.0" encoding="utf-8"?>
<calcChain xmlns="http://schemas.openxmlformats.org/spreadsheetml/2006/main">
  <c r="AY52" i="1"/>
  <c r="AX52"/>
  <c r="BI1071" i="2"/>
  <c r="BH1071"/>
  <c r="BG1071"/>
  <c r="BF1071"/>
  <c r="T1071"/>
  <c r="R1071"/>
  <c r="P1071"/>
  <c r="BK1071"/>
  <c r="J1071"/>
  <c r="BE1071" s="1"/>
  <c r="BI1069"/>
  <c r="BH1069"/>
  <c r="BG1069"/>
  <c r="BF1069"/>
  <c r="BE1069"/>
  <c r="T1069"/>
  <c r="R1069"/>
  <c r="P1069"/>
  <c r="BK1069"/>
  <c r="J1069"/>
  <c r="BI1067"/>
  <c r="BH1067"/>
  <c r="BG1067"/>
  <c r="BF1067"/>
  <c r="T1067"/>
  <c r="R1067"/>
  <c r="P1067"/>
  <c r="BK1067"/>
  <c r="J1067"/>
  <c r="BE1067" s="1"/>
  <c r="BI1065"/>
  <c r="BH1065"/>
  <c r="BG1065"/>
  <c r="BF1065"/>
  <c r="BE1065"/>
  <c r="T1065"/>
  <c r="R1065"/>
  <c r="P1065"/>
  <c r="BK1065"/>
  <c r="J1065"/>
  <c r="BI1063"/>
  <c r="BH1063"/>
  <c r="BG1063"/>
  <c r="BF1063"/>
  <c r="T1063"/>
  <c r="R1063"/>
  <c r="P1063"/>
  <c r="BK1063"/>
  <c r="J1063"/>
  <c r="BE1063" s="1"/>
  <c r="BI1061"/>
  <c r="BH1061"/>
  <c r="BG1061"/>
  <c r="BF1061"/>
  <c r="BE1061"/>
  <c r="T1061"/>
  <c r="R1061"/>
  <c r="P1061"/>
  <c r="BK1061"/>
  <c r="J1061"/>
  <c r="BI1059"/>
  <c r="BH1059"/>
  <c r="BG1059"/>
  <c r="BF1059"/>
  <c r="T1059"/>
  <c r="R1059"/>
  <c r="P1059"/>
  <c r="BK1059"/>
  <c r="J1059"/>
  <c r="BE1059" s="1"/>
  <c r="BI1057"/>
  <c r="BH1057"/>
  <c r="BG1057"/>
  <c r="BF1057"/>
  <c r="BE1057"/>
  <c r="T1057"/>
  <c r="R1057"/>
  <c r="P1057"/>
  <c r="BK1057"/>
  <c r="J1057"/>
  <c r="BI1055"/>
  <c r="BH1055"/>
  <c r="BG1055"/>
  <c r="BF1055"/>
  <c r="T1055"/>
  <c r="R1055"/>
  <c r="P1055"/>
  <c r="BK1055"/>
  <c r="J1055"/>
  <c r="BE1055" s="1"/>
  <c r="BI1053"/>
  <c r="BH1053"/>
  <c r="BG1053"/>
  <c r="BF1053"/>
  <c r="BE1053"/>
  <c r="T1053"/>
  <c r="R1053"/>
  <c r="P1053"/>
  <c r="BK1053"/>
  <c r="J1053"/>
  <c r="BI1051"/>
  <c r="BH1051"/>
  <c r="BG1051"/>
  <c r="BF1051"/>
  <c r="T1051"/>
  <c r="R1051"/>
  <c r="P1051"/>
  <c r="BK1051"/>
  <c r="J1051"/>
  <c r="BE1051" s="1"/>
  <c r="BI1049"/>
  <c r="BH1049"/>
  <c r="BG1049"/>
  <c r="BF1049"/>
  <c r="BE1049"/>
  <c r="T1049"/>
  <c r="R1049"/>
  <c r="P1049"/>
  <c r="BK1049"/>
  <c r="J1049"/>
  <c r="BI1047"/>
  <c r="BH1047"/>
  <c r="BG1047"/>
  <c r="BF1047"/>
  <c r="T1047"/>
  <c r="T1046" s="1"/>
  <c r="T1045" s="1"/>
  <c r="R1047"/>
  <c r="R1046" s="1"/>
  <c r="R1045" s="1"/>
  <c r="P1047"/>
  <c r="P1046" s="1"/>
  <c r="P1045" s="1"/>
  <c r="BK1047"/>
  <c r="BK1046" s="1"/>
  <c r="J1047"/>
  <c r="BE1047" s="1"/>
  <c r="BI1043"/>
  <c r="BH1043"/>
  <c r="BG1043"/>
  <c r="BF1043"/>
  <c r="T1043"/>
  <c r="R1043"/>
  <c r="P1043"/>
  <c r="BK1043"/>
  <c r="J1043"/>
  <c r="BE1043" s="1"/>
  <c r="BI1041"/>
  <c r="BH1041"/>
  <c r="BG1041"/>
  <c r="BF1041"/>
  <c r="BE1041"/>
  <c r="T1041"/>
  <c r="R1041"/>
  <c r="P1041"/>
  <c r="BK1041"/>
  <c r="J1041"/>
  <c r="BI1039"/>
  <c r="BH1039"/>
  <c r="BG1039"/>
  <c r="BF1039"/>
  <c r="BE1039"/>
  <c r="T1039"/>
  <c r="R1039"/>
  <c r="P1039"/>
  <c r="BK1039"/>
  <c r="J1039"/>
  <c r="BI1034"/>
  <c r="BH1034"/>
  <c r="BG1034"/>
  <c r="BF1034"/>
  <c r="BE1034"/>
  <c r="T1034"/>
  <c r="R1034"/>
  <c r="P1034"/>
  <c r="BK1034"/>
  <c r="J1034"/>
  <c r="BI1032"/>
  <c r="BH1032"/>
  <c r="BG1032"/>
  <c r="BF1032"/>
  <c r="BE1032"/>
  <c r="T1032"/>
  <c r="R1032"/>
  <c r="P1032"/>
  <c r="BK1032"/>
  <c r="J1032"/>
  <c r="BI1030"/>
  <c r="BH1030"/>
  <c r="BG1030"/>
  <c r="BF1030"/>
  <c r="BE1030"/>
  <c r="T1030"/>
  <c r="R1030"/>
  <c r="P1030"/>
  <c r="BK1030"/>
  <c r="J1030"/>
  <c r="BI1028"/>
  <c r="BH1028"/>
  <c r="BG1028"/>
  <c r="BF1028"/>
  <c r="BE1028"/>
  <c r="T1028"/>
  <c r="R1028"/>
  <c r="P1028"/>
  <c r="BK1028"/>
  <c r="J1028"/>
  <c r="BI1026"/>
  <c r="BH1026"/>
  <c r="BG1026"/>
  <c r="BF1026"/>
  <c r="BE1026"/>
  <c r="T1026"/>
  <c r="R1026"/>
  <c r="P1026"/>
  <c r="BK1026"/>
  <c r="J1026"/>
  <c r="BI1024"/>
  <c r="BH1024"/>
  <c r="BG1024"/>
  <c r="BF1024"/>
  <c r="BE1024"/>
  <c r="T1024"/>
  <c r="R1024"/>
  <c r="P1024"/>
  <c r="BK1024"/>
  <c r="J1024"/>
  <c r="BI1022"/>
  <c r="BH1022"/>
  <c r="BG1022"/>
  <c r="BF1022"/>
  <c r="BE1022"/>
  <c r="T1022"/>
  <c r="R1022"/>
  <c r="P1022"/>
  <c r="BK1022"/>
  <c r="J1022"/>
  <c r="BI1020"/>
  <c r="BH1020"/>
  <c r="BG1020"/>
  <c r="BF1020"/>
  <c r="BE1020"/>
  <c r="T1020"/>
  <c r="R1020"/>
  <c r="P1020"/>
  <c r="BK1020"/>
  <c r="J1020"/>
  <c r="BI1018"/>
  <c r="BH1018"/>
  <c r="BG1018"/>
  <c r="BF1018"/>
  <c r="BE1018"/>
  <c r="T1018"/>
  <c r="R1018"/>
  <c r="P1018"/>
  <c r="BK1018"/>
  <c r="J1018"/>
  <c r="BI1016"/>
  <c r="BH1016"/>
  <c r="BG1016"/>
  <c r="BF1016"/>
  <c r="BE1016"/>
  <c r="T1016"/>
  <c r="R1016"/>
  <c r="P1016"/>
  <c r="BK1016"/>
  <c r="J1016"/>
  <c r="BI1014"/>
  <c r="BH1014"/>
  <c r="BG1014"/>
  <c r="BF1014"/>
  <c r="BE1014"/>
  <c r="T1014"/>
  <c r="T1013" s="1"/>
  <c r="R1014"/>
  <c r="R1013" s="1"/>
  <c r="P1014"/>
  <c r="P1013" s="1"/>
  <c r="BK1014"/>
  <c r="BK1013" s="1"/>
  <c r="J1013" s="1"/>
  <c r="J81" s="1"/>
  <c r="J1014"/>
  <c r="BI1011"/>
  <c r="BH1011"/>
  <c r="BG1011"/>
  <c r="BF1011"/>
  <c r="T1011"/>
  <c r="R1011"/>
  <c r="P1011"/>
  <c r="BK1011"/>
  <c r="J1011"/>
  <c r="BE1011" s="1"/>
  <c r="BI1009"/>
  <c r="BH1009"/>
  <c r="BG1009"/>
  <c r="BF1009"/>
  <c r="T1009"/>
  <c r="R1009"/>
  <c r="P1009"/>
  <c r="BK1009"/>
  <c r="J1009"/>
  <c r="BE1009" s="1"/>
  <c r="BI1007"/>
  <c r="BH1007"/>
  <c r="BG1007"/>
  <c r="BF1007"/>
  <c r="T1007"/>
  <c r="R1007"/>
  <c r="P1007"/>
  <c r="BK1007"/>
  <c r="J1007"/>
  <c r="BE1007" s="1"/>
  <c r="BI1002"/>
  <c r="BH1002"/>
  <c r="BG1002"/>
  <c r="BF1002"/>
  <c r="T1002"/>
  <c r="R1002"/>
  <c r="P1002"/>
  <c r="BK1002"/>
  <c r="J1002"/>
  <c r="BE1002" s="1"/>
  <c r="BI1000"/>
  <c r="BH1000"/>
  <c r="BG1000"/>
  <c r="BF1000"/>
  <c r="T1000"/>
  <c r="R1000"/>
  <c r="P1000"/>
  <c r="BK1000"/>
  <c r="J1000"/>
  <c r="BE1000" s="1"/>
  <c r="BI998"/>
  <c r="BH998"/>
  <c r="BG998"/>
  <c r="BF998"/>
  <c r="T998"/>
  <c r="R998"/>
  <c r="P998"/>
  <c r="BK998"/>
  <c r="J998"/>
  <c r="BE998" s="1"/>
  <c r="BI996"/>
  <c r="BH996"/>
  <c r="BG996"/>
  <c r="BF996"/>
  <c r="T996"/>
  <c r="R996"/>
  <c r="P996"/>
  <c r="BK996"/>
  <c r="J996"/>
  <c r="BE996" s="1"/>
  <c r="BI983"/>
  <c r="BH983"/>
  <c r="BG983"/>
  <c r="BF983"/>
  <c r="T983"/>
  <c r="T982" s="1"/>
  <c r="R983"/>
  <c r="R982" s="1"/>
  <c r="P983"/>
  <c r="P982" s="1"/>
  <c r="BK983"/>
  <c r="BK982" s="1"/>
  <c r="J982" s="1"/>
  <c r="J80" s="1"/>
  <c r="J983"/>
  <c r="BE983" s="1"/>
  <c r="BI979"/>
  <c r="BH979"/>
  <c r="BG979"/>
  <c r="BF979"/>
  <c r="BE979"/>
  <c r="T979"/>
  <c r="R979"/>
  <c r="P979"/>
  <c r="BK979"/>
  <c r="J979"/>
  <c r="BI977"/>
  <c r="BH977"/>
  <c r="BG977"/>
  <c r="BF977"/>
  <c r="T977"/>
  <c r="R977"/>
  <c r="P977"/>
  <c r="BK977"/>
  <c r="J977"/>
  <c r="BE977" s="1"/>
  <c r="BI975"/>
  <c r="BH975"/>
  <c r="BG975"/>
  <c r="BF975"/>
  <c r="BE975"/>
  <c r="T975"/>
  <c r="R975"/>
  <c r="P975"/>
  <c r="BK975"/>
  <c r="J975"/>
  <c r="BI973"/>
  <c r="BH973"/>
  <c r="BG973"/>
  <c r="BF973"/>
  <c r="T973"/>
  <c r="R973"/>
  <c r="P973"/>
  <c r="BK973"/>
  <c r="J973"/>
  <c r="BE973" s="1"/>
  <c r="BI971"/>
  <c r="BH971"/>
  <c r="BG971"/>
  <c r="BF971"/>
  <c r="BE971"/>
  <c r="T971"/>
  <c r="R971"/>
  <c r="P971"/>
  <c r="BK971"/>
  <c r="J971"/>
  <c r="BI969"/>
  <c r="BH969"/>
  <c r="BG969"/>
  <c r="BF969"/>
  <c r="BE969"/>
  <c r="T969"/>
  <c r="T968" s="1"/>
  <c r="R969"/>
  <c r="R968" s="1"/>
  <c r="P969"/>
  <c r="P968" s="1"/>
  <c r="BK969"/>
  <c r="BK968" s="1"/>
  <c r="J968" s="1"/>
  <c r="J79" s="1"/>
  <c r="J969"/>
  <c r="BI965"/>
  <c r="BH965"/>
  <c r="BG965"/>
  <c r="BF965"/>
  <c r="T965"/>
  <c r="R965"/>
  <c r="P965"/>
  <c r="BK965"/>
  <c r="J965"/>
  <c r="BE965" s="1"/>
  <c r="BI963"/>
  <c r="BH963"/>
  <c r="BG963"/>
  <c r="BF963"/>
  <c r="T963"/>
  <c r="R963"/>
  <c r="P963"/>
  <c r="BK963"/>
  <c r="J963"/>
  <c r="BE963" s="1"/>
  <c r="BI960"/>
  <c r="BH960"/>
  <c r="BG960"/>
  <c r="BF960"/>
  <c r="T960"/>
  <c r="R960"/>
  <c r="P960"/>
  <c r="BK960"/>
  <c r="J960"/>
  <c r="BE960" s="1"/>
  <c r="BI958"/>
  <c r="BH958"/>
  <c r="BG958"/>
  <c r="BF958"/>
  <c r="T958"/>
  <c r="R958"/>
  <c r="P958"/>
  <c r="BK958"/>
  <c r="J958"/>
  <c r="BE958" s="1"/>
  <c r="BI954"/>
  <c r="BH954"/>
  <c r="BG954"/>
  <c r="BF954"/>
  <c r="T954"/>
  <c r="T953" s="1"/>
  <c r="R954"/>
  <c r="R953" s="1"/>
  <c r="P954"/>
  <c r="P953" s="1"/>
  <c r="BK954"/>
  <c r="BK953" s="1"/>
  <c r="J953" s="1"/>
  <c r="J78" s="1"/>
  <c r="J954"/>
  <c r="BE954" s="1"/>
  <c r="BI950"/>
  <c r="BH950"/>
  <c r="BG950"/>
  <c r="BF950"/>
  <c r="BE950"/>
  <c r="T950"/>
  <c r="R950"/>
  <c r="P950"/>
  <c r="BK950"/>
  <c r="J950"/>
  <c r="BI948"/>
  <c r="BH948"/>
  <c r="BG948"/>
  <c r="BF948"/>
  <c r="T948"/>
  <c r="R948"/>
  <c r="P948"/>
  <c r="BK948"/>
  <c r="J948"/>
  <c r="BE948" s="1"/>
  <c r="BI946"/>
  <c r="BH946"/>
  <c r="BG946"/>
  <c r="BF946"/>
  <c r="BE946"/>
  <c r="T946"/>
  <c r="R946"/>
  <c r="P946"/>
  <c r="BK946"/>
  <c r="J946"/>
  <c r="BI943"/>
  <c r="BH943"/>
  <c r="BG943"/>
  <c r="BF943"/>
  <c r="BE943"/>
  <c r="T943"/>
  <c r="R943"/>
  <c r="P943"/>
  <c r="BK943"/>
  <c r="J943"/>
  <c r="BI939"/>
  <c r="BH939"/>
  <c r="BG939"/>
  <c r="BF939"/>
  <c r="BE939"/>
  <c r="T939"/>
  <c r="R939"/>
  <c r="P939"/>
  <c r="BK939"/>
  <c r="J939"/>
  <c r="BI937"/>
  <c r="BH937"/>
  <c r="BG937"/>
  <c r="BF937"/>
  <c r="BE937"/>
  <c r="T937"/>
  <c r="R937"/>
  <c r="P937"/>
  <c r="BK937"/>
  <c r="J937"/>
  <c r="BI935"/>
  <c r="BH935"/>
  <c r="BG935"/>
  <c r="BF935"/>
  <c r="BE935"/>
  <c r="T935"/>
  <c r="R935"/>
  <c r="P935"/>
  <c r="BK935"/>
  <c r="J935"/>
  <c r="BI932"/>
  <c r="BH932"/>
  <c r="BG932"/>
  <c r="BF932"/>
  <c r="BE932"/>
  <c r="T932"/>
  <c r="R932"/>
  <c r="P932"/>
  <c r="BK932"/>
  <c r="J932"/>
  <c r="BI929"/>
  <c r="BH929"/>
  <c r="BG929"/>
  <c r="BF929"/>
  <c r="BE929"/>
  <c r="T929"/>
  <c r="R929"/>
  <c r="P929"/>
  <c r="BK929"/>
  <c r="J929"/>
  <c r="BI927"/>
  <c r="BH927"/>
  <c r="BG927"/>
  <c r="BF927"/>
  <c r="BE927"/>
  <c r="T927"/>
  <c r="R927"/>
  <c r="P927"/>
  <c r="BK927"/>
  <c r="J927"/>
  <c r="BI925"/>
  <c r="BH925"/>
  <c r="BG925"/>
  <c r="BF925"/>
  <c r="BE925"/>
  <c r="T925"/>
  <c r="R925"/>
  <c r="P925"/>
  <c r="BK925"/>
  <c r="J925"/>
  <c r="BI922"/>
  <c r="BH922"/>
  <c r="BG922"/>
  <c r="BF922"/>
  <c r="BE922"/>
  <c r="T922"/>
  <c r="R922"/>
  <c r="P922"/>
  <c r="BK922"/>
  <c r="J922"/>
  <c r="BI920"/>
  <c r="BH920"/>
  <c r="BG920"/>
  <c r="BF920"/>
  <c r="BE920"/>
  <c r="T920"/>
  <c r="R920"/>
  <c r="P920"/>
  <c r="BK920"/>
  <c r="J920"/>
  <c r="BI918"/>
  <c r="BH918"/>
  <c r="BG918"/>
  <c r="BF918"/>
  <c r="BE918"/>
  <c r="T918"/>
  <c r="R918"/>
  <c r="P918"/>
  <c r="BK918"/>
  <c r="J918"/>
  <c r="BI916"/>
  <c r="BH916"/>
  <c r="BG916"/>
  <c r="BF916"/>
  <c r="BE916"/>
  <c r="T916"/>
  <c r="R916"/>
  <c r="P916"/>
  <c r="BK916"/>
  <c r="J916"/>
  <c r="BI913"/>
  <c r="BH913"/>
  <c r="BG913"/>
  <c r="BF913"/>
  <c r="BE913"/>
  <c r="T913"/>
  <c r="R913"/>
  <c r="P913"/>
  <c r="BK913"/>
  <c r="J913"/>
  <c r="BI911"/>
  <c r="BH911"/>
  <c r="BG911"/>
  <c r="BF911"/>
  <c r="BE911"/>
  <c r="T911"/>
  <c r="R911"/>
  <c r="P911"/>
  <c r="BK911"/>
  <c r="J911"/>
  <c r="BI909"/>
  <c r="BH909"/>
  <c r="BG909"/>
  <c r="BF909"/>
  <c r="BE909"/>
  <c r="T909"/>
  <c r="R909"/>
  <c r="P909"/>
  <c r="BK909"/>
  <c r="J909"/>
  <c r="BI907"/>
  <c r="BH907"/>
  <c r="BG907"/>
  <c r="BF907"/>
  <c r="BE907"/>
  <c r="T907"/>
  <c r="R907"/>
  <c r="P907"/>
  <c r="BK907"/>
  <c r="J907"/>
  <c r="BI904"/>
  <c r="BH904"/>
  <c r="BG904"/>
  <c r="BF904"/>
  <c r="BE904"/>
  <c r="T904"/>
  <c r="R904"/>
  <c r="P904"/>
  <c r="BK904"/>
  <c r="J904"/>
  <c r="BI902"/>
  <c r="BH902"/>
  <c r="BG902"/>
  <c r="BF902"/>
  <c r="BE902"/>
  <c r="T902"/>
  <c r="T901" s="1"/>
  <c r="R902"/>
  <c r="R901" s="1"/>
  <c r="P902"/>
  <c r="P901" s="1"/>
  <c r="BK902"/>
  <c r="BK901" s="1"/>
  <c r="J901" s="1"/>
  <c r="J77" s="1"/>
  <c r="J902"/>
  <c r="BI897"/>
  <c r="BH897"/>
  <c r="BG897"/>
  <c r="BF897"/>
  <c r="T897"/>
  <c r="R897"/>
  <c r="P897"/>
  <c r="BK897"/>
  <c r="J897"/>
  <c r="BE897" s="1"/>
  <c r="BI895"/>
  <c r="BH895"/>
  <c r="BG895"/>
  <c r="BF895"/>
  <c r="T895"/>
  <c r="R895"/>
  <c r="P895"/>
  <c r="BK895"/>
  <c r="J895"/>
  <c r="BE895" s="1"/>
  <c r="BI891"/>
  <c r="BH891"/>
  <c r="BG891"/>
  <c r="BF891"/>
  <c r="T891"/>
  <c r="R891"/>
  <c r="P891"/>
  <c r="BK891"/>
  <c r="J891"/>
  <c r="BE891" s="1"/>
  <c r="BI889"/>
  <c r="BH889"/>
  <c r="BG889"/>
  <c r="BF889"/>
  <c r="T889"/>
  <c r="R889"/>
  <c r="P889"/>
  <c r="BK889"/>
  <c r="J889"/>
  <c r="BE889" s="1"/>
  <c r="BI886"/>
  <c r="BH886"/>
  <c r="BG886"/>
  <c r="BF886"/>
  <c r="T886"/>
  <c r="R886"/>
  <c r="P886"/>
  <c r="BK886"/>
  <c r="J886"/>
  <c r="BE886" s="1"/>
  <c r="BI881"/>
  <c r="BH881"/>
  <c r="BG881"/>
  <c r="BF881"/>
  <c r="T881"/>
  <c r="R881"/>
  <c r="P881"/>
  <c r="BK881"/>
  <c r="J881"/>
  <c r="BE881" s="1"/>
  <c r="BI878"/>
  <c r="BH878"/>
  <c r="BG878"/>
  <c r="BF878"/>
  <c r="T878"/>
  <c r="R878"/>
  <c r="P878"/>
  <c r="BK878"/>
  <c r="J878"/>
  <c r="BE878" s="1"/>
  <c r="BI873"/>
  <c r="BH873"/>
  <c r="BG873"/>
  <c r="BF873"/>
  <c r="T873"/>
  <c r="R873"/>
  <c r="P873"/>
  <c r="BK873"/>
  <c r="J873"/>
  <c r="BE873" s="1"/>
  <c r="BI870"/>
  <c r="BH870"/>
  <c r="BG870"/>
  <c r="BF870"/>
  <c r="T870"/>
  <c r="R870"/>
  <c r="P870"/>
  <c r="BK870"/>
  <c r="J870"/>
  <c r="BE870" s="1"/>
  <c r="BI868"/>
  <c r="BH868"/>
  <c r="BG868"/>
  <c r="BF868"/>
  <c r="T868"/>
  <c r="R868"/>
  <c r="P868"/>
  <c r="BK868"/>
  <c r="J868"/>
  <c r="BE868" s="1"/>
  <c r="BI866"/>
  <c r="BH866"/>
  <c r="BG866"/>
  <c r="BF866"/>
  <c r="T866"/>
  <c r="R866"/>
  <c r="P866"/>
  <c r="BK866"/>
  <c r="J866"/>
  <c r="BE866" s="1"/>
  <c r="BI861"/>
  <c r="BH861"/>
  <c r="BG861"/>
  <c r="BF861"/>
  <c r="T861"/>
  <c r="R861"/>
  <c r="P861"/>
  <c r="BK861"/>
  <c r="J861"/>
  <c r="BE861" s="1"/>
  <c r="BI859"/>
  <c r="BH859"/>
  <c r="BG859"/>
  <c r="BF859"/>
  <c r="T859"/>
  <c r="R859"/>
  <c r="P859"/>
  <c r="BK859"/>
  <c r="J859"/>
  <c r="BE859" s="1"/>
  <c r="BI856"/>
  <c r="BH856"/>
  <c r="BG856"/>
  <c r="BF856"/>
  <c r="T856"/>
  <c r="R856"/>
  <c r="P856"/>
  <c r="BK856"/>
  <c r="J856"/>
  <c r="BE856" s="1"/>
  <c r="BI854"/>
  <c r="BH854"/>
  <c r="BG854"/>
  <c r="BF854"/>
  <c r="T854"/>
  <c r="R854"/>
  <c r="P854"/>
  <c r="BK854"/>
  <c r="J854"/>
  <c r="BE854" s="1"/>
  <c r="BI852"/>
  <c r="BH852"/>
  <c r="BG852"/>
  <c r="BF852"/>
  <c r="T852"/>
  <c r="R852"/>
  <c r="P852"/>
  <c r="BK852"/>
  <c r="J852"/>
  <c r="BE852" s="1"/>
  <c r="BI849"/>
  <c r="BH849"/>
  <c r="BG849"/>
  <c r="BF849"/>
  <c r="T849"/>
  <c r="R849"/>
  <c r="P849"/>
  <c r="BK849"/>
  <c r="J849"/>
  <c r="BE849" s="1"/>
  <c r="BI846"/>
  <c r="BH846"/>
  <c r="BG846"/>
  <c r="BF846"/>
  <c r="T846"/>
  <c r="R846"/>
  <c r="P846"/>
  <c r="BK846"/>
  <c r="J846"/>
  <c r="BE846" s="1"/>
  <c r="BI844"/>
  <c r="BH844"/>
  <c r="BG844"/>
  <c r="BF844"/>
  <c r="T844"/>
  <c r="R844"/>
  <c r="P844"/>
  <c r="BK844"/>
  <c r="J844"/>
  <c r="BE844" s="1"/>
  <c r="BI842"/>
  <c r="BH842"/>
  <c r="BG842"/>
  <c r="BF842"/>
  <c r="T842"/>
  <c r="R842"/>
  <c r="P842"/>
  <c r="BK842"/>
  <c r="J842"/>
  <c r="BE842" s="1"/>
  <c r="BI840"/>
  <c r="BH840"/>
  <c r="BG840"/>
  <c r="BF840"/>
  <c r="T840"/>
  <c r="R840"/>
  <c r="P840"/>
  <c r="BK840"/>
  <c r="J840"/>
  <c r="BE840" s="1"/>
  <c r="BI838"/>
  <c r="BH838"/>
  <c r="BG838"/>
  <c r="BF838"/>
  <c r="T838"/>
  <c r="R838"/>
  <c r="P838"/>
  <c r="BK838"/>
  <c r="J838"/>
  <c r="BE838" s="1"/>
  <c r="BI836"/>
  <c r="BH836"/>
  <c r="BG836"/>
  <c r="BF836"/>
  <c r="T836"/>
  <c r="R836"/>
  <c r="P836"/>
  <c r="BK836"/>
  <c r="J836"/>
  <c r="BE836" s="1"/>
  <c r="BI833"/>
  <c r="BH833"/>
  <c r="BG833"/>
  <c r="BF833"/>
  <c r="T833"/>
  <c r="R833"/>
  <c r="P833"/>
  <c r="BK833"/>
  <c r="J833"/>
  <c r="BE833" s="1"/>
  <c r="BI828"/>
  <c r="BH828"/>
  <c r="BG828"/>
  <c r="BF828"/>
  <c r="BE828"/>
  <c r="T828"/>
  <c r="R828"/>
  <c r="P828"/>
  <c r="BK828"/>
  <c r="J828"/>
  <c r="BI826"/>
  <c r="BH826"/>
  <c r="BG826"/>
  <c r="BF826"/>
  <c r="T826"/>
  <c r="R826"/>
  <c r="P826"/>
  <c r="BK826"/>
  <c r="J826"/>
  <c r="BE826" s="1"/>
  <c r="BI824"/>
  <c r="BH824"/>
  <c r="BG824"/>
  <c r="BF824"/>
  <c r="BE824"/>
  <c r="T824"/>
  <c r="R824"/>
  <c r="P824"/>
  <c r="BK824"/>
  <c r="J824"/>
  <c r="BI822"/>
  <c r="BH822"/>
  <c r="BG822"/>
  <c r="BF822"/>
  <c r="T822"/>
  <c r="R822"/>
  <c r="P822"/>
  <c r="BK822"/>
  <c r="J822"/>
  <c r="BE822" s="1"/>
  <c r="BI820"/>
  <c r="BH820"/>
  <c r="BG820"/>
  <c r="BF820"/>
  <c r="BE820"/>
  <c r="T820"/>
  <c r="R820"/>
  <c r="P820"/>
  <c r="BK820"/>
  <c r="J820"/>
  <c r="BI818"/>
  <c r="BH818"/>
  <c r="BG818"/>
  <c r="BF818"/>
  <c r="T818"/>
  <c r="R818"/>
  <c r="P818"/>
  <c r="BK818"/>
  <c r="J818"/>
  <c r="BE818" s="1"/>
  <c r="BI816"/>
  <c r="BH816"/>
  <c r="BG816"/>
  <c r="BF816"/>
  <c r="BE816"/>
  <c r="T816"/>
  <c r="R816"/>
  <c r="P816"/>
  <c r="BK816"/>
  <c r="J816"/>
  <c r="BI814"/>
  <c r="BH814"/>
  <c r="BG814"/>
  <c r="BF814"/>
  <c r="T814"/>
  <c r="R814"/>
  <c r="P814"/>
  <c r="BK814"/>
  <c r="J814"/>
  <c r="BE814" s="1"/>
  <c r="BI811"/>
  <c r="BH811"/>
  <c r="BG811"/>
  <c r="BF811"/>
  <c r="BE811"/>
  <c r="T811"/>
  <c r="R811"/>
  <c r="P811"/>
  <c r="BK811"/>
  <c r="J811"/>
  <c r="BI806"/>
  <c r="BH806"/>
  <c r="BG806"/>
  <c r="BF806"/>
  <c r="T806"/>
  <c r="R806"/>
  <c r="P806"/>
  <c r="BK806"/>
  <c r="J806"/>
  <c r="BE806" s="1"/>
  <c r="BI804"/>
  <c r="BH804"/>
  <c r="BG804"/>
  <c r="BF804"/>
  <c r="BE804"/>
  <c r="T804"/>
  <c r="R804"/>
  <c r="P804"/>
  <c r="BK804"/>
  <c r="J804"/>
  <c r="BI801"/>
  <c r="BH801"/>
  <c r="BG801"/>
  <c r="BF801"/>
  <c r="T801"/>
  <c r="R801"/>
  <c r="P801"/>
  <c r="BK801"/>
  <c r="J801"/>
  <c r="BE801" s="1"/>
  <c r="BI799"/>
  <c r="BH799"/>
  <c r="BG799"/>
  <c r="BF799"/>
  <c r="BE799"/>
  <c r="T799"/>
  <c r="R799"/>
  <c r="P799"/>
  <c r="BK799"/>
  <c r="J799"/>
  <c r="BI797"/>
  <c r="BH797"/>
  <c r="BG797"/>
  <c r="BF797"/>
  <c r="T797"/>
  <c r="R797"/>
  <c r="P797"/>
  <c r="BK797"/>
  <c r="J797"/>
  <c r="BE797" s="1"/>
  <c r="BI795"/>
  <c r="BH795"/>
  <c r="BG795"/>
  <c r="BF795"/>
  <c r="BE795"/>
  <c r="T795"/>
  <c r="R795"/>
  <c r="P795"/>
  <c r="BK795"/>
  <c r="J795"/>
  <c r="BI793"/>
  <c r="BH793"/>
  <c r="BG793"/>
  <c r="BF793"/>
  <c r="T793"/>
  <c r="T792" s="1"/>
  <c r="R793"/>
  <c r="R792" s="1"/>
  <c r="P793"/>
  <c r="P792" s="1"/>
  <c r="BK793"/>
  <c r="BK792" s="1"/>
  <c r="J792" s="1"/>
  <c r="J76" s="1"/>
  <c r="J793"/>
  <c r="BE793" s="1"/>
  <c r="BI789"/>
  <c r="BH789"/>
  <c r="BG789"/>
  <c r="BF789"/>
  <c r="BE789"/>
  <c r="T789"/>
  <c r="R789"/>
  <c r="P789"/>
  <c r="BK789"/>
  <c r="J789"/>
  <c r="BI785"/>
  <c r="BH785"/>
  <c r="BG785"/>
  <c r="BF785"/>
  <c r="T785"/>
  <c r="R785"/>
  <c r="P785"/>
  <c r="BK785"/>
  <c r="J785"/>
  <c r="BE785" s="1"/>
  <c r="BI783"/>
  <c r="BH783"/>
  <c r="BG783"/>
  <c r="BF783"/>
  <c r="BE783"/>
  <c r="T783"/>
  <c r="R783"/>
  <c r="P783"/>
  <c r="BK783"/>
  <c r="J783"/>
  <c r="BI778"/>
  <c r="BH778"/>
  <c r="BG778"/>
  <c r="BF778"/>
  <c r="T778"/>
  <c r="R778"/>
  <c r="P778"/>
  <c r="BK778"/>
  <c r="J778"/>
  <c r="BE778" s="1"/>
  <c r="BI776"/>
  <c r="BH776"/>
  <c r="BG776"/>
  <c r="BF776"/>
  <c r="BE776"/>
  <c r="T776"/>
  <c r="R776"/>
  <c r="P776"/>
  <c r="BK776"/>
  <c r="J776"/>
  <c r="BI773"/>
  <c r="BH773"/>
  <c r="BG773"/>
  <c r="BF773"/>
  <c r="T773"/>
  <c r="R773"/>
  <c r="P773"/>
  <c r="BK773"/>
  <c r="J773"/>
  <c r="BE773" s="1"/>
  <c r="BI767"/>
  <c r="BH767"/>
  <c r="BG767"/>
  <c r="BF767"/>
  <c r="BE767"/>
  <c r="T767"/>
  <c r="R767"/>
  <c r="P767"/>
  <c r="BK767"/>
  <c r="J767"/>
  <c r="BI760"/>
  <c r="BH760"/>
  <c r="BG760"/>
  <c r="BF760"/>
  <c r="T760"/>
  <c r="R760"/>
  <c r="P760"/>
  <c r="BK760"/>
  <c r="J760"/>
  <c r="BE760" s="1"/>
  <c r="BI749"/>
  <c r="BH749"/>
  <c r="BG749"/>
  <c r="BF749"/>
  <c r="BE749"/>
  <c r="T749"/>
  <c r="R749"/>
  <c r="P749"/>
  <c r="BK749"/>
  <c r="J749"/>
  <c r="BI742"/>
  <c r="BH742"/>
  <c r="BG742"/>
  <c r="BF742"/>
  <c r="T742"/>
  <c r="R742"/>
  <c r="P742"/>
  <c r="BK742"/>
  <c r="J742"/>
  <c r="BE742" s="1"/>
  <c r="BI740"/>
  <c r="BH740"/>
  <c r="BG740"/>
  <c r="BF740"/>
  <c r="BE740"/>
  <c r="T740"/>
  <c r="R740"/>
  <c r="P740"/>
  <c r="BK740"/>
  <c r="J740"/>
  <c r="BI735"/>
  <c r="BH735"/>
  <c r="BG735"/>
  <c r="BF735"/>
  <c r="T735"/>
  <c r="R735"/>
  <c r="P735"/>
  <c r="BK735"/>
  <c r="J735"/>
  <c r="BE735" s="1"/>
  <c r="BI733"/>
  <c r="BH733"/>
  <c r="BG733"/>
  <c r="BF733"/>
  <c r="BE733"/>
  <c r="T733"/>
  <c r="R733"/>
  <c r="P733"/>
  <c r="BK733"/>
  <c r="J733"/>
  <c r="BI727"/>
  <c r="BH727"/>
  <c r="BG727"/>
  <c r="BF727"/>
  <c r="T727"/>
  <c r="R727"/>
  <c r="P727"/>
  <c r="BK727"/>
  <c r="J727"/>
  <c r="BE727" s="1"/>
  <c r="BI725"/>
  <c r="BH725"/>
  <c r="BG725"/>
  <c r="BF725"/>
  <c r="BE725"/>
  <c r="T725"/>
  <c r="R725"/>
  <c r="P725"/>
  <c r="BK725"/>
  <c r="J725"/>
  <c r="BI720"/>
  <c r="BH720"/>
  <c r="BG720"/>
  <c r="BF720"/>
  <c r="T720"/>
  <c r="R720"/>
  <c r="P720"/>
  <c r="BK720"/>
  <c r="J720"/>
  <c r="BE720" s="1"/>
  <c r="BI718"/>
  <c r="BH718"/>
  <c r="BG718"/>
  <c r="BF718"/>
  <c r="BE718"/>
  <c r="T718"/>
  <c r="R718"/>
  <c r="P718"/>
  <c r="BK718"/>
  <c r="J718"/>
  <c r="BI713"/>
  <c r="BH713"/>
  <c r="BG713"/>
  <c r="BF713"/>
  <c r="T713"/>
  <c r="R713"/>
  <c r="P713"/>
  <c r="BK713"/>
  <c r="J713"/>
  <c r="BE713" s="1"/>
  <c r="BI711"/>
  <c r="BH711"/>
  <c r="BG711"/>
  <c r="BF711"/>
  <c r="BE711"/>
  <c r="T711"/>
  <c r="R711"/>
  <c r="P711"/>
  <c r="BK711"/>
  <c r="J711"/>
  <c r="BI709"/>
  <c r="BH709"/>
  <c r="BG709"/>
  <c r="BF709"/>
  <c r="T709"/>
  <c r="R709"/>
  <c r="P709"/>
  <c r="BK709"/>
  <c r="J709"/>
  <c r="BE709" s="1"/>
  <c r="BI707"/>
  <c r="BH707"/>
  <c r="BG707"/>
  <c r="BF707"/>
  <c r="BE707"/>
  <c r="T707"/>
  <c r="R707"/>
  <c r="P707"/>
  <c r="BK707"/>
  <c r="J707"/>
  <c r="BI703"/>
  <c r="BH703"/>
  <c r="BG703"/>
  <c r="BF703"/>
  <c r="T703"/>
  <c r="R703"/>
  <c r="P703"/>
  <c r="BK703"/>
  <c r="J703"/>
  <c r="BE703" s="1"/>
  <c r="BI701"/>
  <c r="BH701"/>
  <c r="BG701"/>
  <c r="BF701"/>
  <c r="BE701"/>
  <c r="T701"/>
  <c r="R701"/>
  <c r="P701"/>
  <c r="BK701"/>
  <c r="J701"/>
  <c r="BI699"/>
  <c r="BH699"/>
  <c r="BG699"/>
  <c r="BF699"/>
  <c r="T699"/>
  <c r="R699"/>
  <c r="P699"/>
  <c r="BK699"/>
  <c r="J699"/>
  <c r="BE699" s="1"/>
  <c r="BI697"/>
  <c r="BH697"/>
  <c r="BG697"/>
  <c r="BF697"/>
  <c r="BE697"/>
  <c r="T697"/>
  <c r="R697"/>
  <c r="P697"/>
  <c r="BK697"/>
  <c r="J697"/>
  <c r="BI693"/>
  <c r="BH693"/>
  <c r="BG693"/>
  <c r="BF693"/>
  <c r="T693"/>
  <c r="R693"/>
  <c r="P693"/>
  <c r="BK693"/>
  <c r="J693"/>
  <c r="BE693" s="1"/>
  <c r="BI691"/>
  <c r="BH691"/>
  <c r="BG691"/>
  <c r="BF691"/>
  <c r="BE691"/>
  <c r="T691"/>
  <c r="R691"/>
  <c r="P691"/>
  <c r="BK691"/>
  <c r="J691"/>
  <c r="BI689"/>
  <c r="BH689"/>
  <c r="BG689"/>
  <c r="BF689"/>
  <c r="T689"/>
  <c r="R689"/>
  <c r="P689"/>
  <c r="BK689"/>
  <c r="J689"/>
  <c r="BE689" s="1"/>
  <c r="BI687"/>
  <c r="BH687"/>
  <c r="BG687"/>
  <c r="BF687"/>
  <c r="BE687"/>
  <c r="T687"/>
  <c r="T686" s="1"/>
  <c r="R687"/>
  <c r="R686" s="1"/>
  <c r="P687"/>
  <c r="P686" s="1"/>
  <c r="BK687"/>
  <c r="BK686" s="1"/>
  <c r="J686" s="1"/>
  <c r="J75" s="1"/>
  <c r="J687"/>
  <c r="BI684"/>
  <c r="BH684"/>
  <c r="BG684"/>
  <c r="BF684"/>
  <c r="BE684"/>
  <c r="T684"/>
  <c r="R684"/>
  <c r="P684"/>
  <c r="BK684"/>
  <c r="J684"/>
  <c r="BI682"/>
  <c r="BH682"/>
  <c r="BG682"/>
  <c r="BF682"/>
  <c r="T682"/>
  <c r="R682"/>
  <c r="P682"/>
  <c r="BK682"/>
  <c r="J682"/>
  <c r="BE682" s="1"/>
  <c r="BI676"/>
  <c r="BH676"/>
  <c r="BG676"/>
  <c r="BF676"/>
  <c r="BE676"/>
  <c r="T676"/>
  <c r="R676"/>
  <c r="P676"/>
  <c r="BK676"/>
  <c r="J676"/>
  <c r="BI673"/>
  <c r="BH673"/>
  <c r="BG673"/>
  <c r="BF673"/>
  <c r="T673"/>
  <c r="R673"/>
  <c r="P673"/>
  <c r="BK673"/>
  <c r="J673"/>
  <c r="BE673" s="1"/>
  <c r="BI670"/>
  <c r="BH670"/>
  <c r="BG670"/>
  <c r="BF670"/>
  <c r="BE670"/>
  <c r="T670"/>
  <c r="R670"/>
  <c r="P670"/>
  <c r="BK670"/>
  <c r="J670"/>
  <c r="BI664"/>
  <c r="BH664"/>
  <c r="BG664"/>
  <c r="BF664"/>
  <c r="T664"/>
  <c r="R664"/>
  <c r="P664"/>
  <c r="BK664"/>
  <c r="J664"/>
  <c r="BE664" s="1"/>
  <c r="BI662"/>
  <c r="BH662"/>
  <c r="BG662"/>
  <c r="BF662"/>
  <c r="BE662"/>
  <c r="T662"/>
  <c r="R662"/>
  <c r="P662"/>
  <c r="BK662"/>
  <c r="J662"/>
  <c r="BI657"/>
  <c r="BH657"/>
  <c r="BG657"/>
  <c r="BF657"/>
  <c r="T657"/>
  <c r="R657"/>
  <c r="P657"/>
  <c r="BK657"/>
  <c r="J657"/>
  <c r="BE657" s="1"/>
  <c r="BI655"/>
  <c r="BH655"/>
  <c r="BG655"/>
  <c r="BF655"/>
  <c r="BE655"/>
  <c r="T655"/>
  <c r="R655"/>
  <c r="P655"/>
  <c r="BK655"/>
  <c r="J655"/>
  <c r="BI652"/>
  <c r="BH652"/>
  <c r="BG652"/>
  <c r="BF652"/>
  <c r="T652"/>
  <c r="T651" s="1"/>
  <c r="R652"/>
  <c r="R651" s="1"/>
  <c r="P652"/>
  <c r="P651" s="1"/>
  <c r="BK652"/>
  <c r="BK651" s="1"/>
  <c r="J651" s="1"/>
  <c r="J74" s="1"/>
  <c r="J652"/>
  <c r="BE652" s="1"/>
  <c r="BI649"/>
  <c r="BH649"/>
  <c r="BG649"/>
  <c r="BF649"/>
  <c r="BE649"/>
  <c r="T649"/>
  <c r="R649"/>
  <c r="P649"/>
  <c r="BK649"/>
  <c r="J649"/>
  <c r="BI647"/>
  <c r="BH647"/>
  <c r="BG647"/>
  <c r="BF647"/>
  <c r="T647"/>
  <c r="R647"/>
  <c r="P647"/>
  <c r="BK647"/>
  <c r="J647"/>
  <c r="BE647" s="1"/>
  <c r="BI645"/>
  <c r="BH645"/>
  <c r="BG645"/>
  <c r="BF645"/>
  <c r="BE645"/>
  <c r="T645"/>
  <c r="T644" s="1"/>
  <c r="R645"/>
  <c r="R644" s="1"/>
  <c r="P645"/>
  <c r="P644" s="1"/>
  <c r="BK645"/>
  <c r="BK644" s="1"/>
  <c r="J644" s="1"/>
  <c r="J73" s="1"/>
  <c r="J645"/>
  <c r="BI642"/>
  <c r="BH642"/>
  <c r="BG642"/>
  <c r="BF642"/>
  <c r="BE642"/>
  <c r="T642"/>
  <c r="T641" s="1"/>
  <c r="R642"/>
  <c r="R641" s="1"/>
  <c r="P642"/>
  <c r="P641" s="1"/>
  <c r="BK642"/>
  <c r="BK641" s="1"/>
  <c r="J641" s="1"/>
  <c r="J72" s="1"/>
  <c r="J642"/>
  <c r="BI638"/>
  <c r="BH638"/>
  <c r="BG638"/>
  <c r="BF638"/>
  <c r="T638"/>
  <c r="R638"/>
  <c r="P638"/>
  <c r="BK638"/>
  <c r="J638"/>
  <c r="BE638" s="1"/>
  <c r="BI636"/>
  <c r="BH636"/>
  <c r="BG636"/>
  <c r="BF636"/>
  <c r="BE636"/>
  <c r="T636"/>
  <c r="R636"/>
  <c r="P636"/>
  <c r="BK636"/>
  <c r="J636"/>
  <c r="BI629"/>
  <c r="BH629"/>
  <c r="BG629"/>
  <c r="BF629"/>
  <c r="T629"/>
  <c r="R629"/>
  <c r="P629"/>
  <c r="BK629"/>
  <c r="J629"/>
  <c r="BE629" s="1"/>
  <c r="BI627"/>
  <c r="BH627"/>
  <c r="BG627"/>
  <c r="BF627"/>
  <c r="BE627"/>
  <c r="T627"/>
  <c r="R627"/>
  <c r="P627"/>
  <c r="BK627"/>
  <c r="J627"/>
  <c r="BI625"/>
  <c r="BH625"/>
  <c r="BG625"/>
  <c r="BF625"/>
  <c r="T625"/>
  <c r="R625"/>
  <c r="P625"/>
  <c r="BK625"/>
  <c r="J625"/>
  <c r="BE625" s="1"/>
  <c r="BI623"/>
  <c r="BH623"/>
  <c r="BG623"/>
  <c r="BF623"/>
  <c r="BE623"/>
  <c r="T623"/>
  <c r="R623"/>
  <c r="P623"/>
  <c r="BK623"/>
  <c r="J623"/>
  <c r="BI620"/>
  <c r="BH620"/>
  <c r="BG620"/>
  <c r="BF620"/>
  <c r="T620"/>
  <c r="R620"/>
  <c r="P620"/>
  <c r="BK620"/>
  <c r="J620"/>
  <c r="BE620" s="1"/>
  <c r="BI618"/>
  <c r="BH618"/>
  <c r="BG618"/>
  <c r="BF618"/>
  <c r="BE618"/>
  <c r="T618"/>
  <c r="R618"/>
  <c r="P618"/>
  <c r="BK618"/>
  <c r="J618"/>
  <c r="BI615"/>
  <c r="BH615"/>
  <c r="BG615"/>
  <c r="BF615"/>
  <c r="T615"/>
  <c r="R615"/>
  <c r="P615"/>
  <c r="BK615"/>
  <c r="J615"/>
  <c r="BE615" s="1"/>
  <c r="BI612"/>
  <c r="BH612"/>
  <c r="BG612"/>
  <c r="BF612"/>
  <c r="BE612"/>
  <c r="T612"/>
  <c r="R612"/>
  <c r="P612"/>
  <c r="BK612"/>
  <c r="J612"/>
  <c r="BI607"/>
  <c r="BH607"/>
  <c r="BG607"/>
  <c r="BF607"/>
  <c r="T607"/>
  <c r="R607"/>
  <c r="P607"/>
  <c r="BK607"/>
  <c r="J607"/>
  <c r="BE607" s="1"/>
  <c r="BI605"/>
  <c r="BH605"/>
  <c r="BG605"/>
  <c r="BF605"/>
  <c r="BE605"/>
  <c r="T605"/>
  <c r="R605"/>
  <c r="P605"/>
  <c r="BK605"/>
  <c r="J605"/>
  <c r="BI598"/>
  <c r="BH598"/>
  <c r="BG598"/>
  <c r="BF598"/>
  <c r="T598"/>
  <c r="R598"/>
  <c r="P598"/>
  <c r="BK598"/>
  <c r="J598"/>
  <c r="BE598" s="1"/>
  <c r="BI596"/>
  <c r="BH596"/>
  <c r="BG596"/>
  <c r="BF596"/>
  <c r="BE596"/>
  <c r="T596"/>
  <c r="R596"/>
  <c r="P596"/>
  <c r="BK596"/>
  <c r="J596"/>
  <c r="BI589"/>
  <c r="BH589"/>
  <c r="BG589"/>
  <c r="BF589"/>
  <c r="T589"/>
  <c r="T588" s="1"/>
  <c r="R589"/>
  <c r="R588" s="1"/>
  <c r="P589"/>
  <c r="P588" s="1"/>
  <c r="BK589"/>
  <c r="BK588" s="1"/>
  <c r="J588" s="1"/>
  <c r="J71" s="1"/>
  <c r="J589"/>
  <c r="BE589" s="1"/>
  <c r="BI586"/>
  <c r="BH586"/>
  <c r="BG586"/>
  <c r="BF586"/>
  <c r="T586"/>
  <c r="R586"/>
  <c r="P586"/>
  <c r="BK586"/>
  <c r="J586"/>
  <c r="BE586" s="1"/>
  <c r="BI583"/>
  <c r="BH583"/>
  <c r="BG583"/>
  <c r="BF583"/>
  <c r="BE583"/>
  <c r="T583"/>
  <c r="R583"/>
  <c r="P583"/>
  <c r="BK583"/>
  <c r="J583"/>
  <c r="BI581"/>
  <c r="BH581"/>
  <c r="BG581"/>
  <c r="BF581"/>
  <c r="T581"/>
  <c r="R581"/>
  <c r="P581"/>
  <c r="BK581"/>
  <c r="J581"/>
  <c r="BE581" s="1"/>
  <c r="BI573"/>
  <c r="BH573"/>
  <c r="BG573"/>
  <c r="BF573"/>
  <c r="BE573"/>
  <c r="T573"/>
  <c r="R573"/>
  <c r="P573"/>
  <c r="BK573"/>
  <c r="J573"/>
  <c r="BI571"/>
  <c r="BH571"/>
  <c r="BG571"/>
  <c r="BF571"/>
  <c r="T571"/>
  <c r="R571"/>
  <c r="P571"/>
  <c r="BK571"/>
  <c r="J571"/>
  <c r="BE571" s="1"/>
  <c r="BI568"/>
  <c r="BH568"/>
  <c r="BG568"/>
  <c r="BF568"/>
  <c r="BE568"/>
  <c r="T568"/>
  <c r="T567" s="1"/>
  <c r="R568"/>
  <c r="R567" s="1"/>
  <c r="P568"/>
  <c r="P567" s="1"/>
  <c r="BK568"/>
  <c r="BK567" s="1"/>
  <c r="J567" s="1"/>
  <c r="J70" s="1"/>
  <c r="J568"/>
  <c r="BI564"/>
  <c r="BH564"/>
  <c r="BG564"/>
  <c r="BF564"/>
  <c r="T564"/>
  <c r="R564"/>
  <c r="P564"/>
  <c r="BK564"/>
  <c r="J564"/>
  <c r="BE564" s="1"/>
  <c r="BI562"/>
  <c r="BH562"/>
  <c r="BG562"/>
  <c r="BF562"/>
  <c r="BE562"/>
  <c r="T562"/>
  <c r="R562"/>
  <c r="P562"/>
  <c r="BK562"/>
  <c r="J562"/>
  <c r="BI556"/>
  <c r="BH556"/>
  <c r="BG556"/>
  <c r="BF556"/>
  <c r="T556"/>
  <c r="R556"/>
  <c r="P556"/>
  <c r="BK556"/>
  <c r="J556"/>
  <c r="BE556" s="1"/>
  <c r="BI553"/>
  <c r="BH553"/>
  <c r="BG553"/>
  <c r="BF553"/>
  <c r="BE553"/>
  <c r="T553"/>
  <c r="R553"/>
  <c r="P553"/>
  <c r="BK553"/>
  <c r="J553"/>
  <c r="BI551"/>
  <c r="BH551"/>
  <c r="BG551"/>
  <c r="BF551"/>
  <c r="T551"/>
  <c r="R551"/>
  <c r="P551"/>
  <c r="BK551"/>
  <c r="J551"/>
  <c r="BE551" s="1"/>
  <c r="BI541"/>
  <c r="BH541"/>
  <c r="BG541"/>
  <c r="BF541"/>
  <c r="BE541"/>
  <c r="T541"/>
  <c r="R541"/>
  <c r="P541"/>
  <c r="BK541"/>
  <c r="J541"/>
  <c r="BI539"/>
  <c r="BH539"/>
  <c r="BG539"/>
  <c r="BF539"/>
  <c r="T539"/>
  <c r="R539"/>
  <c r="P539"/>
  <c r="BK539"/>
  <c r="J539"/>
  <c r="BE539" s="1"/>
  <c r="BI529"/>
  <c r="BH529"/>
  <c r="BG529"/>
  <c r="BF529"/>
  <c r="BE529"/>
  <c r="T529"/>
  <c r="T528" s="1"/>
  <c r="R529"/>
  <c r="R528" s="1"/>
  <c r="R527" s="1"/>
  <c r="P529"/>
  <c r="P528" s="1"/>
  <c r="P527" s="1"/>
  <c r="BK529"/>
  <c r="BK528" s="1"/>
  <c r="J529"/>
  <c r="BI524"/>
  <c r="BH524"/>
  <c r="BG524"/>
  <c r="BF524"/>
  <c r="BE524"/>
  <c r="T524"/>
  <c r="T523" s="1"/>
  <c r="R524"/>
  <c r="R523" s="1"/>
  <c r="P524"/>
  <c r="P523" s="1"/>
  <c r="BK524"/>
  <c r="BK523" s="1"/>
  <c r="J523" s="1"/>
  <c r="J67" s="1"/>
  <c r="J524"/>
  <c r="BI520"/>
  <c r="BH520"/>
  <c r="BG520"/>
  <c r="BF520"/>
  <c r="BE520"/>
  <c r="T520"/>
  <c r="R520"/>
  <c r="P520"/>
  <c r="BK520"/>
  <c r="J520"/>
  <c r="BI517"/>
  <c r="BH517"/>
  <c r="BG517"/>
  <c r="BF517"/>
  <c r="T517"/>
  <c r="R517"/>
  <c r="P517"/>
  <c r="BK517"/>
  <c r="J517"/>
  <c r="BE517" s="1"/>
  <c r="BI514"/>
  <c r="BH514"/>
  <c r="BG514"/>
  <c r="BF514"/>
  <c r="BE514"/>
  <c r="T514"/>
  <c r="R514"/>
  <c r="P514"/>
  <c r="BK514"/>
  <c r="J514"/>
  <c r="BI511"/>
  <c r="BH511"/>
  <c r="BG511"/>
  <c r="BF511"/>
  <c r="T511"/>
  <c r="T510" s="1"/>
  <c r="R511"/>
  <c r="R510" s="1"/>
  <c r="P511"/>
  <c r="P510" s="1"/>
  <c r="BK511"/>
  <c r="BK510" s="1"/>
  <c r="J510" s="1"/>
  <c r="J66" s="1"/>
  <c r="J511"/>
  <c r="BE511" s="1"/>
  <c r="BI508"/>
  <c r="BH508"/>
  <c r="BG508"/>
  <c r="BF508"/>
  <c r="BE508"/>
  <c r="T508"/>
  <c r="R508"/>
  <c r="P508"/>
  <c r="BK508"/>
  <c r="J508"/>
  <c r="BI506"/>
  <c r="BH506"/>
  <c r="BG506"/>
  <c r="BF506"/>
  <c r="T506"/>
  <c r="R506"/>
  <c r="P506"/>
  <c r="BK506"/>
  <c r="J506"/>
  <c r="BE506" s="1"/>
  <c r="BI504"/>
  <c r="BH504"/>
  <c r="BG504"/>
  <c r="BF504"/>
  <c r="BE504"/>
  <c r="T504"/>
  <c r="R504"/>
  <c r="P504"/>
  <c r="BK504"/>
  <c r="J504"/>
  <c r="BI502"/>
  <c r="BH502"/>
  <c r="BG502"/>
  <c r="BF502"/>
  <c r="T502"/>
  <c r="R502"/>
  <c r="P502"/>
  <c r="BK502"/>
  <c r="J502"/>
  <c r="BE502" s="1"/>
  <c r="BI500"/>
  <c r="BH500"/>
  <c r="BG500"/>
  <c r="BF500"/>
  <c r="BE500"/>
  <c r="T500"/>
  <c r="R500"/>
  <c r="P500"/>
  <c r="BK500"/>
  <c r="J500"/>
  <c r="BI498"/>
  <c r="BH498"/>
  <c r="BG498"/>
  <c r="BF498"/>
  <c r="T498"/>
  <c r="R498"/>
  <c r="P498"/>
  <c r="BK498"/>
  <c r="J498"/>
  <c r="BE498" s="1"/>
  <c r="BI496"/>
  <c r="BH496"/>
  <c r="BG496"/>
  <c r="BF496"/>
  <c r="BE496"/>
  <c r="T496"/>
  <c r="R496"/>
  <c r="P496"/>
  <c r="BK496"/>
  <c r="J496"/>
  <c r="BI494"/>
  <c r="BH494"/>
  <c r="BG494"/>
  <c r="BF494"/>
  <c r="T494"/>
  <c r="R494"/>
  <c r="P494"/>
  <c r="BK494"/>
  <c r="J494"/>
  <c r="BE494" s="1"/>
  <c r="BI492"/>
  <c r="BH492"/>
  <c r="BG492"/>
  <c r="BF492"/>
  <c r="BE492"/>
  <c r="T492"/>
  <c r="R492"/>
  <c r="P492"/>
  <c r="BK492"/>
  <c r="J492"/>
  <c r="BI490"/>
  <c r="BH490"/>
  <c r="BG490"/>
  <c r="BF490"/>
  <c r="T490"/>
  <c r="R490"/>
  <c r="P490"/>
  <c r="BK490"/>
  <c r="J490"/>
  <c r="BE490" s="1"/>
  <c r="BI488"/>
  <c r="BH488"/>
  <c r="BG488"/>
  <c r="BF488"/>
  <c r="BE488"/>
  <c r="T488"/>
  <c r="R488"/>
  <c r="P488"/>
  <c r="BK488"/>
  <c r="J488"/>
  <c r="BI486"/>
  <c r="BH486"/>
  <c r="BG486"/>
  <c r="BF486"/>
  <c r="T486"/>
  <c r="R486"/>
  <c r="P486"/>
  <c r="BK486"/>
  <c r="J486"/>
  <c r="BE486" s="1"/>
  <c r="BI483"/>
  <c r="BH483"/>
  <c r="BG483"/>
  <c r="BF483"/>
  <c r="BE483"/>
  <c r="T483"/>
  <c r="R483"/>
  <c r="P483"/>
  <c r="BK483"/>
  <c r="J483"/>
  <c r="BI481"/>
  <c r="BH481"/>
  <c r="BG481"/>
  <c r="BF481"/>
  <c r="T481"/>
  <c r="R481"/>
  <c r="P481"/>
  <c r="BK481"/>
  <c r="J481"/>
  <c r="BE481" s="1"/>
  <c r="BI475"/>
  <c r="BH475"/>
  <c r="BG475"/>
  <c r="BF475"/>
  <c r="BE475"/>
  <c r="T475"/>
  <c r="R475"/>
  <c r="P475"/>
  <c r="BK475"/>
  <c r="J475"/>
  <c r="BI473"/>
  <c r="BH473"/>
  <c r="BG473"/>
  <c r="BF473"/>
  <c r="T473"/>
  <c r="R473"/>
  <c r="P473"/>
  <c r="BK473"/>
  <c r="J473"/>
  <c r="BE473" s="1"/>
  <c r="BI468"/>
  <c r="BH468"/>
  <c r="BG468"/>
  <c r="BF468"/>
  <c r="BE468"/>
  <c r="T468"/>
  <c r="R468"/>
  <c r="P468"/>
  <c r="BK468"/>
  <c r="J468"/>
  <c r="BI465"/>
  <c r="BH465"/>
  <c r="BG465"/>
  <c r="BF465"/>
  <c r="T465"/>
  <c r="R465"/>
  <c r="P465"/>
  <c r="BK465"/>
  <c r="J465"/>
  <c r="BE465" s="1"/>
  <c r="BI460"/>
  <c r="BH460"/>
  <c r="BG460"/>
  <c r="BF460"/>
  <c r="BE460"/>
  <c r="T460"/>
  <c r="R460"/>
  <c r="P460"/>
  <c r="BK460"/>
  <c r="J460"/>
  <c r="BI457"/>
  <c r="BH457"/>
  <c r="BG457"/>
  <c r="BF457"/>
  <c r="T457"/>
  <c r="R457"/>
  <c r="P457"/>
  <c r="BK457"/>
  <c r="J457"/>
  <c r="BE457" s="1"/>
  <c r="BI452"/>
  <c r="BH452"/>
  <c r="BG452"/>
  <c r="BF452"/>
  <c r="BE452"/>
  <c r="T452"/>
  <c r="R452"/>
  <c r="P452"/>
  <c r="BK452"/>
  <c r="J452"/>
  <c r="BI446"/>
  <c r="BH446"/>
  <c r="BG446"/>
  <c r="BF446"/>
  <c r="T446"/>
  <c r="R446"/>
  <c r="P446"/>
  <c r="BK446"/>
  <c r="J446"/>
  <c r="BE446" s="1"/>
  <c r="BI440"/>
  <c r="BH440"/>
  <c r="BG440"/>
  <c r="BF440"/>
  <c r="BE440"/>
  <c r="T440"/>
  <c r="R440"/>
  <c r="P440"/>
  <c r="BK440"/>
  <c r="J440"/>
  <c r="BI437"/>
  <c r="BH437"/>
  <c r="BG437"/>
  <c r="BF437"/>
  <c r="T437"/>
  <c r="R437"/>
  <c r="P437"/>
  <c r="BK437"/>
  <c r="J437"/>
  <c r="BE437" s="1"/>
  <c r="BI432"/>
  <c r="BH432"/>
  <c r="BG432"/>
  <c r="BF432"/>
  <c r="BE432"/>
  <c r="T432"/>
  <c r="R432"/>
  <c r="P432"/>
  <c r="BK432"/>
  <c r="J432"/>
  <c r="BI430"/>
  <c r="BH430"/>
  <c r="BG430"/>
  <c r="BF430"/>
  <c r="T430"/>
  <c r="R430"/>
  <c r="P430"/>
  <c r="BK430"/>
  <c r="J430"/>
  <c r="BE430" s="1"/>
  <c r="BI426"/>
  <c r="BH426"/>
  <c r="BG426"/>
  <c r="BF426"/>
  <c r="BE426"/>
  <c r="T426"/>
  <c r="R426"/>
  <c r="P426"/>
  <c r="BK426"/>
  <c r="J426"/>
  <c r="BI423"/>
  <c r="BH423"/>
  <c r="BG423"/>
  <c r="BF423"/>
  <c r="T423"/>
  <c r="R423"/>
  <c r="P423"/>
  <c r="BK423"/>
  <c r="J423"/>
  <c r="BE423" s="1"/>
  <c r="BI418"/>
  <c r="BH418"/>
  <c r="BG418"/>
  <c r="BF418"/>
  <c r="BE418"/>
  <c r="T418"/>
  <c r="R418"/>
  <c r="P418"/>
  <c r="BK418"/>
  <c r="J418"/>
  <c r="BI416"/>
  <c r="BH416"/>
  <c r="BG416"/>
  <c r="BF416"/>
  <c r="T416"/>
  <c r="R416"/>
  <c r="P416"/>
  <c r="BK416"/>
  <c r="J416"/>
  <c r="BE416" s="1"/>
  <c r="BI412"/>
  <c r="BH412"/>
  <c r="BG412"/>
  <c r="BF412"/>
  <c r="BE412"/>
  <c r="T412"/>
  <c r="R412"/>
  <c r="P412"/>
  <c r="BK412"/>
  <c r="J412"/>
  <c r="BI409"/>
  <c r="BH409"/>
  <c r="BG409"/>
  <c r="BF409"/>
  <c r="T409"/>
  <c r="R409"/>
  <c r="P409"/>
  <c r="BK409"/>
  <c r="J409"/>
  <c r="BE409" s="1"/>
  <c r="BI403"/>
  <c r="BH403"/>
  <c r="BG403"/>
  <c r="BF403"/>
  <c r="BE403"/>
  <c r="T403"/>
  <c r="R403"/>
  <c r="P403"/>
  <c r="BK403"/>
  <c r="J403"/>
  <c r="BI400"/>
  <c r="BH400"/>
  <c r="BG400"/>
  <c r="BF400"/>
  <c r="T400"/>
  <c r="R400"/>
  <c r="P400"/>
  <c r="BK400"/>
  <c r="J400"/>
  <c r="BE400" s="1"/>
  <c r="BI397"/>
  <c r="BH397"/>
  <c r="BG397"/>
  <c r="BF397"/>
  <c r="BE397"/>
  <c r="T397"/>
  <c r="R397"/>
  <c r="P397"/>
  <c r="BK397"/>
  <c r="J397"/>
  <c r="BI394"/>
  <c r="BH394"/>
  <c r="BG394"/>
  <c r="BF394"/>
  <c r="T394"/>
  <c r="R394"/>
  <c r="P394"/>
  <c r="BK394"/>
  <c r="J394"/>
  <c r="BE394" s="1"/>
  <c r="BI391"/>
  <c r="BH391"/>
  <c r="BG391"/>
  <c r="BF391"/>
  <c r="BE391"/>
  <c r="T391"/>
  <c r="R391"/>
  <c r="P391"/>
  <c r="BK391"/>
  <c r="J391"/>
  <c r="BI388"/>
  <c r="BH388"/>
  <c r="BG388"/>
  <c r="BF388"/>
  <c r="T388"/>
  <c r="R388"/>
  <c r="P388"/>
  <c r="BK388"/>
  <c r="J388"/>
  <c r="BE388" s="1"/>
  <c r="BI386"/>
  <c r="BH386"/>
  <c r="BG386"/>
  <c r="BF386"/>
  <c r="BE386"/>
  <c r="T386"/>
  <c r="R386"/>
  <c r="P386"/>
  <c r="BK386"/>
  <c r="J386"/>
  <c r="BI383"/>
  <c r="BH383"/>
  <c r="BG383"/>
  <c r="BF383"/>
  <c r="T383"/>
  <c r="R383"/>
  <c r="P383"/>
  <c r="BK383"/>
  <c r="J383"/>
  <c r="BE383" s="1"/>
  <c r="BI380"/>
  <c r="BH380"/>
  <c r="BG380"/>
  <c r="BF380"/>
  <c r="BE380"/>
  <c r="T380"/>
  <c r="R380"/>
  <c r="P380"/>
  <c r="BK380"/>
  <c r="J380"/>
  <c r="BI377"/>
  <c r="BH377"/>
  <c r="BG377"/>
  <c r="BF377"/>
  <c r="T377"/>
  <c r="R377"/>
  <c r="P377"/>
  <c r="BK377"/>
  <c r="J377"/>
  <c r="BE377" s="1"/>
  <c r="BI374"/>
  <c r="BH374"/>
  <c r="BG374"/>
  <c r="BF374"/>
  <c r="BE374"/>
  <c r="T374"/>
  <c r="R374"/>
  <c r="P374"/>
  <c r="BK374"/>
  <c r="J374"/>
  <c r="BI366"/>
  <c r="BH366"/>
  <c r="BG366"/>
  <c r="BF366"/>
  <c r="T366"/>
  <c r="T365" s="1"/>
  <c r="R366"/>
  <c r="R365" s="1"/>
  <c r="P366"/>
  <c r="P365" s="1"/>
  <c r="BK366"/>
  <c r="BK365" s="1"/>
  <c r="J365" s="1"/>
  <c r="J65" s="1"/>
  <c r="J366"/>
  <c r="BE366" s="1"/>
  <c r="BI363"/>
  <c r="BH363"/>
  <c r="BG363"/>
  <c r="BF363"/>
  <c r="T363"/>
  <c r="T362" s="1"/>
  <c r="R363"/>
  <c r="R362" s="1"/>
  <c r="P363"/>
  <c r="P362" s="1"/>
  <c r="BK363"/>
  <c r="BK362" s="1"/>
  <c r="J362" s="1"/>
  <c r="J64" s="1"/>
  <c r="J363"/>
  <c r="BE363" s="1"/>
  <c r="BI360"/>
  <c r="BH360"/>
  <c r="BG360"/>
  <c r="BF360"/>
  <c r="BE360"/>
  <c r="T360"/>
  <c r="R360"/>
  <c r="P360"/>
  <c r="BK360"/>
  <c r="J360"/>
  <c r="BI356"/>
  <c r="BH356"/>
  <c r="BG356"/>
  <c r="BF356"/>
  <c r="T356"/>
  <c r="R356"/>
  <c r="P356"/>
  <c r="BK356"/>
  <c r="J356"/>
  <c r="BE356" s="1"/>
  <c r="BI353"/>
  <c r="BH353"/>
  <c r="BG353"/>
  <c r="BF353"/>
  <c r="BE353"/>
  <c r="T353"/>
  <c r="R353"/>
  <c r="P353"/>
  <c r="BK353"/>
  <c r="J353"/>
  <c r="BI348"/>
  <c r="BH348"/>
  <c r="BG348"/>
  <c r="BF348"/>
  <c r="T348"/>
  <c r="R348"/>
  <c r="P348"/>
  <c r="BK348"/>
  <c r="J348"/>
  <c r="BE348" s="1"/>
  <c r="BI346"/>
  <c r="BH346"/>
  <c r="BG346"/>
  <c r="BF346"/>
  <c r="BE346"/>
  <c r="T346"/>
  <c r="R346"/>
  <c r="P346"/>
  <c r="BK346"/>
  <c r="J346"/>
  <c r="BI344"/>
  <c r="BH344"/>
  <c r="BG344"/>
  <c r="BF344"/>
  <c r="T344"/>
  <c r="R344"/>
  <c r="P344"/>
  <c r="BK344"/>
  <c r="J344"/>
  <c r="BE344" s="1"/>
  <c r="BI339"/>
  <c r="BH339"/>
  <c r="BG339"/>
  <c r="BF339"/>
  <c r="BE339"/>
  <c r="T339"/>
  <c r="R339"/>
  <c r="P339"/>
  <c r="BK339"/>
  <c r="J339"/>
  <c r="BI336"/>
  <c r="BH336"/>
  <c r="BG336"/>
  <c r="BF336"/>
  <c r="T336"/>
  <c r="R336"/>
  <c r="P336"/>
  <c r="BK336"/>
  <c r="J336"/>
  <c r="BE336" s="1"/>
  <c r="BI334"/>
  <c r="BH334"/>
  <c r="BG334"/>
  <c r="BF334"/>
  <c r="BE334"/>
  <c r="T334"/>
  <c r="R334"/>
  <c r="P334"/>
  <c r="BK334"/>
  <c r="J334"/>
  <c r="BI327"/>
  <c r="BH327"/>
  <c r="BG327"/>
  <c r="BF327"/>
  <c r="T327"/>
  <c r="R327"/>
  <c r="P327"/>
  <c r="BK327"/>
  <c r="J327"/>
  <c r="BE327" s="1"/>
  <c r="BI325"/>
  <c r="BH325"/>
  <c r="BG325"/>
  <c r="BF325"/>
  <c r="BE325"/>
  <c r="T325"/>
  <c r="R325"/>
  <c r="P325"/>
  <c r="BK325"/>
  <c r="J325"/>
  <c r="BI316"/>
  <c r="BH316"/>
  <c r="BG316"/>
  <c r="BF316"/>
  <c r="T316"/>
  <c r="R316"/>
  <c r="P316"/>
  <c r="BK316"/>
  <c r="J316"/>
  <c r="BE316" s="1"/>
  <c r="BI314"/>
  <c r="BH314"/>
  <c r="BG314"/>
  <c r="BF314"/>
  <c r="BE314"/>
  <c r="T314"/>
  <c r="R314"/>
  <c r="P314"/>
  <c r="BK314"/>
  <c r="J314"/>
  <c r="BI310"/>
  <c r="BH310"/>
  <c r="BG310"/>
  <c r="BF310"/>
  <c r="T310"/>
  <c r="R310"/>
  <c r="P310"/>
  <c r="BK310"/>
  <c r="J310"/>
  <c r="BE310" s="1"/>
  <c r="BI307"/>
  <c r="BH307"/>
  <c r="BG307"/>
  <c r="BF307"/>
  <c r="BE307"/>
  <c r="T307"/>
  <c r="R307"/>
  <c r="P307"/>
  <c r="BK307"/>
  <c r="J307"/>
  <c r="BI305"/>
  <c r="BH305"/>
  <c r="BG305"/>
  <c r="BF305"/>
  <c r="T305"/>
  <c r="R305"/>
  <c r="P305"/>
  <c r="BK305"/>
  <c r="J305"/>
  <c r="BE305" s="1"/>
  <c r="BI299"/>
  <c r="BH299"/>
  <c r="BG299"/>
  <c r="BF299"/>
  <c r="BE299"/>
  <c r="T299"/>
  <c r="R299"/>
  <c r="P299"/>
  <c r="BK299"/>
  <c r="J299"/>
  <c r="BI297"/>
  <c r="BH297"/>
  <c r="BG297"/>
  <c r="BF297"/>
  <c r="T297"/>
  <c r="R297"/>
  <c r="P297"/>
  <c r="BK297"/>
  <c r="J297"/>
  <c r="BE297" s="1"/>
  <c r="BI289"/>
  <c r="BH289"/>
  <c r="BG289"/>
  <c r="BF289"/>
  <c r="BE289"/>
  <c r="T289"/>
  <c r="R289"/>
  <c r="P289"/>
  <c r="BK289"/>
  <c r="J289"/>
  <c r="BI286"/>
  <c r="BH286"/>
  <c r="BG286"/>
  <c r="BF286"/>
  <c r="T286"/>
  <c r="R286"/>
  <c r="P286"/>
  <c r="BK286"/>
  <c r="J286"/>
  <c r="BE286" s="1"/>
  <c r="BI283"/>
  <c r="BH283"/>
  <c r="BG283"/>
  <c r="BF283"/>
  <c r="BE283"/>
  <c r="T283"/>
  <c r="R283"/>
  <c r="P283"/>
  <c r="BK283"/>
  <c r="J283"/>
  <c r="BI281"/>
  <c r="BH281"/>
  <c r="BG281"/>
  <c r="BF281"/>
  <c r="T281"/>
  <c r="R281"/>
  <c r="P281"/>
  <c r="BK281"/>
  <c r="J281"/>
  <c r="BE281" s="1"/>
  <c r="BI275"/>
  <c r="BH275"/>
  <c r="BG275"/>
  <c r="BF275"/>
  <c r="BE275"/>
  <c r="T275"/>
  <c r="R275"/>
  <c r="P275"/>
  <c r="BK275"/>
  <c r="J275"/>
  <c r="BI273"/>
  <c r="BH273"/>
  <c r="BG273"/>
  <c r="BF273"/>
  <c r="T273"/>
  <c r="R273"/>
  <c r="P273"/>
  <c r="BK273"/>
  <c r="J273"/>
  <c r="BE273" s="1"/>
  <c r="BI271"/>
  <c r="BH271"/>
  <c r="BG271"/>
  <c r="BF271"/>
  <c r="BE271"/>
  <c r="T271"/>
  <c r="R271"/>
  <c r="P271"/>
  <c r="BK271"/>
  <c r="J271"/>
  <c r="BI269"/>
  <c r="BH269"/>
  <c r="BG269"/>
  <c r="BF269"/>
  <c r="T269"/>
  <c r="R269"/>
  <c r="P269"/>
  <c r="BK269"/>
  <c r="J269"/>
  <c r="BE269" s="1"/>
  <c r="BI259"/>
  <c r="BH259"/>
  <c r="BG259"/>
  <c r="BF259"/>
  <c r="BE259"/>
  <c r="T259"/>
  <c r="R259"/>
  <c r="P259"/>
  <c r="BK259"/>
  <c r="J259"/>
  <c r="BI257"/>
  <c r="BH257"/>
  <c r="BG257"/>
  <c r="BF257"/>
  <c r="T257"/>
  <c r="R257"/>
  <c r="P257"/>
  <c r="BK257"/>
  <c r="J257"/>
  <c r="BE257" s="1"/>
  <c r="BI254"/>
  <c r="BH254"/>
  <c r="BG254"/>
  <c r="BF254"/>
  <c r="BE254"/>
  <c r="T254"/>
  <c r="R254"/>
  <c r="P254"/>
  <c r="BK254"/>
  <c r="J254"/>
  <c r="BI252"/>
  <c r="BH252"/>
  <c r="BG252"/>
  <c r="BF252"/>
  <c r="T252"/>
  <c r="R252"/>
  <c r="P252"/>
  <c r="BK252"/>
  <c r="J252"/>
  <c r="BE252" s="1"/>
  <c r="BI236"/>
  <c r="BH236"/>
  <c r="BG236"/>
  <c r="BF236"/>
  <c r="BE236"/>
  <c r="T236"/>
  <c r="R236"/>
  <c r="P236"/>
  <c r="BK236"/>
  <c r="J236"/>
  <c r="BI233"/>
  <c r="BH233"/>
  <c r="BG233"/>
  <c r="BF233"/>
  <c r="T233"/>
  <c r="R233"/>
  <c r="P233"/>
  <c r="BK233"/>
  <c r="J233"/>
  <c r="BE233" s="1"/>
  <c r="BI223"/>
  <c r="BH223"/>
  <c r="BG223"/>
  <c r="BF223"/>
  <c r="BE223"/>
  <c r="T223"/>
  <c r="R223"/>
  <c r="P223"/>
  <c r="BK223"/>
  <c r="J223"/>
  <c r="BI221"/>
  <c r="BH221"/>
  <c r="BG221"/>
  <c r="BF221"/>
  <c r="T221"/>
  <c r="R221"/>
  <c r="P221"/>
  <c r="BK221"/>
  <c r="J221"/>
  <c r="BE221" s="1"/>
  <c r="BI215"/>
  <c r="BH215"/>
  <c r="BG215"/>
  <c r="BF215"/>
  <c r="BE215"/>
  <c r="T215"/>
  <c r="R215"/>
  <c r="P215"/>
  <c r="BK215"/>
  <c r="J215"/>
  <c r="BI212"/>
  <c r="BH212"/>
  <c r="BG212"/>
  <c r="BF212"/>
  <c r="T212"/>
  <c r="R212"/>
  <c r="P212"/>
  <c r="BK212"/>
  <c r="J212"/>
  <c r="BE212" s="1"/>
  <c r="BI207"/>
  <c r="BH207"/>
  <c r="BG207"/>
  <c r="BF207"/>
  <c r="BE207"/>
  <c r="T207"/>
  <c r="R207"/>
  <c r="P207"/>
  <c r="BK207"/>
  <c r="J207"/>
  <c r="BI204"/>
  <c r="BH204"/>
  <c r="BG204"/>
  <c r="BF204"/>
  <c r="T204"/>
  <c r="R204"/>
  <c r="P204"/>
  <c r="BK204"/>
  <c r="J204"/>
  <c r="BE204" s="1"/>
  <c r="BI198"/>
  <c r="BH198"/>
  <c r="BG198"/>
  <c r="BF198"/>
  <c r="BE198"/>
  <c r="T198"/>
  <c r="R198"/>
  <c r="P198"/>
  <c r="BK198"/>
  <c r="J198"/>
  <c r="BI196"/>
  <c r="BH196"/>
  <c r="BG196"/>
  <c r="BF196"/>
  <c r="T196"/>
  <c r="T195" s="1"/>
  <c r="R196"/>
  <c r="R195" s="1"/>
  <c r="P196"/>
  <c r="P195" s="1"/>
  <c r="BK196"/>
  <c r="BK195" s="1"/>
  <c r="J195" s="1"/>
  <c r="J63" s="1"/>
  <c r="J196"/>
  <c r="BE196" s="1"/>
  <c r="BI192"/>
  <c r="BH192"/>
  <c r="BG192"/>
  <c r="BF192"/>
  <c r="T192"/>
  <c r="R192"/>
  <c r="P192"/>
  <c r="BK192"/>
  <c r="J192"/>
  <c r="BE192" s="1"/>
  <c r="BI190"/>
  <c r="BH190"/>
  <c r="BG190"/>
  <c r="BF190"/>
  <c r="BE190"/>
  <c r="T190"/>
  <c r="R190"/>
  <c r="P190"/>
  <c r="BK190"/>
  <c r="J190"/>
  <c r="BI188"/>
  <c r="BH188"/>
  <c r="BG188"/>
  <c r="BF188"/>
  <c r="T188"/>
  <c r="T187" s="1"/>
  <c r="R188"/>
  <c r="R187" s="1"/>
  <c r="P188"/>
  <c r="P187" s="1"/>
  <c r="BK188"/>
  <c r="BK187" s="1"/>
  <c r="J187" s="1"/>
  <c r="J62" s="1"/>
  <c r="J188"/>
  <c r="BE188" s="1"/>
  <c r="BI182"/>
  <c r="BH182"/>
  <c r="BG182"/>
  <c r="BF182"/>
  <c r="BE182"/>
  <c r="T182"/>
  <c r="T181" s="1"/>
  <c r="R182"/>
  <c r="R181" s="1"/>
  <c r="P182"/>
  <c r="P181" s="1"/>
  <c r="BK182"/>
  <c r="BK181" s="1"/>
  <c r="J181" s="1"/>
  <c r="J61" s="1"/>
  <c r="J182"/>
  <c r="BI178"/>
  <c r="BH178"/>
  <c r="BG178"/>
  <c r="BF178"/>
  <c r="BE178"/>
  <c r="T178"/>
  <c r="R178"/>
  <c r="P178"/>
  <c r="BK178"/>
  <c r="J178"/>
  <c r="BI173"/>
  <c r="BH173"/>
  <c r="BG173"/>
  <c r="BF173"/>
  <c r="T173"/>
  <c r="R173"/>
  <c r="P173"/>
  <c r="BK173"/>
  <c r="J173"/>
  <c r="BE173" s="1"/>
  <c r="BI170"/>
  <c r="BH170"/>
  <c r="BG170"/>
  <c r="BF170"/>
  <c r="BE170"/>
  <c r="T170"/>
  <c r="R170"/>
  <c r="P170"/>
  <c r="BK170"/>
  <c r="J170"/>
  <c r="BI168"/>
  <c r="BH168"/>
  <c r="BG168"/>
  <c r="BF168"/>
  <c r="T168"/>
  <c r="R168"/>
  <c r="P168"/>
  <c r="BK168"/>
  <c r="J168"/>
  <c r="BE168" s="1"/>
  <c r="BI164"/>
  <c r="BH164"/>
  <c r="BG164"/>
  <c r="BF164"/>
  <c r="BE164"/>
  <c r="T164"/>
  <c r="T163" s="1"/>
  <c r="R164"/>
  <c r="R163" s="1"/>
  <c r="P164"/>
  <c r="P163" s="1"/>
  <c r="BK164"/>
  <c r="BK163" s="1"/>
  <c r="J163" s="1"/>
  <c r="J60" s="1"/>
  <c r="J164"/>
  <c r="BI161"/>
  <c r="BH161"/>
  <c r="BG161"/>
  <c r="BF161"/>
  <c r="T161"/>
  <c r="R161"/>
  <c r="P161"/>
  <c r="BK161"/>
  <c r="J161"/>
  <c r="BE161" s="1"/>
  <c r="BI156"/>
  <c r="BH156"/>
  <c r="BG156"/>
  <c r="BF156"/>
  <c r="BE156"/>
  <c r="T156"/>
  <c r="R156"/>
  <c r="P156"/>
  <c r="BK156"/>
  <c r="J156"/>
  <c r="BI154"/>
  <c r="BH154"/>
  <c r="BG154"/>
  <c r="BF154"/>
  <c r="T154"/>
  <c r="T153" s="1"/>
  <c r="R154"/>
  <c r="R153" s="1"/>
  <c r="P154"/>
  <c r="P153" s="1"/>
  <c r="BK154"/>
  <c r="BK153" s="1"/>
  <c r="J153" s="1"/>
  <c r="J59" s="1"/>
  <c r="J154"/>
  <c r="BE154" s="1"/>
  <c r="BI148"/>
  <c r="BH148"/>
  <c r="BG148"/>
  <c r="BF148"/>
  <c r="T148"/>
  <c r="R148"/>
  <c r="P148"/>
  <c r="BK148"/>
  <c r="J148"/>
  <c r="BE148" s="1"/>
  <c r="BI145"/>
  <c r="BH145"/>
  <c r="BG145"/>
  <c r="BF145"/>
  <c r="BE145"/>
  <c r="T145"/>
  <c r="R145"/>
  <c r="P145"/>
  <c r="BK145"/>
  <c r="J145"/>
  <c r="BI142"/>
  <c r="BH142"/>
  <c r="BG142"/>
  <c r="BF142"/>
  <c r="T142"/>
  <c r="R142"/>
  <c r="P142"/>
  <c r="BK142"/>
  <c r="J142"/>
  <c r="BE142" s="1"/>
  <c r="BI139"/>
  <c r="BH139"/>
  <c r="BG139"/>
  <c r="BF139"/>
  <c r="BE139"/>
  <c r="T139"/>
  <c r="R139"/>
  <c r="P139"/>
  <c r="BK139"/>
  <c r="J139"/>
  <c r="BI133"/>
  <c r="BH133"/>
  <c r="BG133"/>
  <c r="BF133"/>
  <c r="T133"/>
  <c r="R133"/>
  <c r="P133"/>
  <c r="BK133"/>
  <c r="J133"/>
  <c r="BE133" s="1"/>
  <c r="BI130"/>
  <c r="BH130"/>
  <c r="BG130"/>
  <c r="BF130"/>
  <c r="BE130"/>
  <c r="T130"/>
  <c r="R130"/>
  <c r="P130"/>
  <c r="BK130"/>
  <c r="J130"/>
  <c r="BI124"/>
  <c r="BH124"/>
  <c r="BG124"/>
  <c r="BF124"/>
  <c r="T124"/>
  <c r="R124"/>
  <c r="P124"/>
  <c r="BK124"/>
  <c r="J124"/>
  <c r="BE124" s="1"/>
  <c r="BI121"/>
  <c r="BH121"/>
  <c r="BG121"/>
  <c r="BF121"/>
  <c r="BE121"/>
  <c r="T121"/>
  <c r="R121"/>
  <c r="P121"/>
  <c r="BK121"/>
  <c r="J121"/>
  <c r="BI115"/>
  <c r="BH115"/>
  <c r="BG115"/>
  <c r="BF115"/>
  <c r="T115"/>
  <c r="R115"/>
  <c r="P115"/>
  <c r="BK115"/>
  <c r="J115"/>
  <c r="BE115" s="1"/>
  <c r="BI112"/>
  <c r="BH112"/>
  <c r="BG112"/>
  <c r="BF112"/>
  <c r="BE112"/>
  <c r="T112"/>
  <c r="R112"/>
  <c r="P112"/>
  <c r="BK112"/>
  <c r="J112"/>
  <c r="BI106"/>
  <c r="F34" s="1"/>
  <c r="BD52" i="1" s="1"/>
  <c r="BD51" s="1"/>
  <c r="W30" s="1"/>
  <c r="BH106" i="2"/>
  <c r="F33" s="1"/>
  <c r="BC52" i="1" s="1"/>
  <c r="BC51" s="1"/>
  <c r="BG106" i="2"/>
  <c r="F32" s="1"/>
  <c r="BB52" i="1" s="1"/>
  <c r="BB51" s="1"/>
  <c r="BF106" i="2"/>
  <c r="F31" s="1"/>
  <c r="BA52" i="1" s="1"/>
  <c r="BA51" s="1"/>
  <c r="T106" i="2"/>
  <c r="T105" s="1"/>
  <c r="T104" s="1"/>
  <c r="R106"/>
  <c r="R105" s="1"/>
  <c r="R104" s="1"/>
  <c r="R103" s="1"/>
  <c r="P106"/>
  <c r="P105" s="1"/>
  <c r="P104" s="1"/>
  <c r="P103" s="1"/>
  <c r="AU52" i="1" s="1"/>
  <c r="AU51" s="1"/>
  <c r="BK106" i="2"/>
  <c r="BK105" s="1"/>
  <c r="J106"/>
  <c r="BE106" s="1"/>
  <c r="J97"/>
  <c r="F97"/>
  <c r="E95"/>
  <c r="E93"/>
  <c r="J49"/>
  <c r="F49"/>
  <c r="E47"/>
  <c r="J21"/>
  <c r="E21"/>
  <c r="J51" s="1"/>
  <c r="J20"/>
  <c r="J18"/>
  <c r="E18"/>
  <c r="F100" s="1"/>
  <c r="J17"/>
  <c r="J15"/>
  <c r="E15"/>
  <c r="F99" s="1"/>
  <c r="J14"/>
  <c r="J12"/>
  <c r="E7"/>
  <c r="E45" s="1"/>
  <c r="AS51" i="1"/>
  <c r="L47"/>
  <c r="AM46"/>
  <c r="L46"/>
  <c r="AM44"/>
  <c r="L44"/>
  <c r="L42"/>
  <c r="L41"/>
  <c r="BK104" i="2" l="1"/>
  <c r="J105"/>
  <c r="J58" s="1"/>
  <c r="AW51" i="1"/>
  <c r="AK27" s="1"/>
  <c r="W27"/>
  <c r="T527" i="2"/>
  <c r="F30"/>
  <c r="AZ52" i="1" s="1"/>
  <c r="AZ51" s="1"/>
  <c r="J30" i="2"/>
  <c r="AV52" i="1" s="1"/>
  <c r="AT52" s="1"/>
  <c r="T103" i="2"/>
  <c r="W29" i="1"/>
  <c r="AY51"/>
  <c r="W28"/>
  <c r="AX51"/>
  <c r="BK527" i="2"/>
  <c r="J527" s="1"/>
  <c r="J68" s="1"/>
  <c r="J528"/>
  <c r="J69" s="1"/>
  <c r="J1046"/>
  <c r="J83" s="1"/>
  <c r="BK1045"/>
  <c r="J1045" s="1"/>
  <c r="J82" s="1"/>
  <c r="F51"/>
  <c r="J99"/>
  <c r="J31"/>
  <c r="AW52" i="1" s="1"/>
  <c r="F52" i="2"/>
  <c r="BK103" l="1"/>
  <c r="J103" s="1"/>
  <c r="J104"/>
  <c r="J57" s="1"/>
  <c r="W26" i="1"/>
  <c r="AV51"/>
  <c r="AT51" l="1"/>
  <c r="AK26"/>
  <c r="J56" i="2"/>
  <c r="J27"/>
  <c r="AG52" i="1" l="1"/>
  <c r="J36" i="2"/>
  <c r="AG51" i="1" l="1"/>
  <c r="AN52"/>
  <c r="AK23" l="1"/>
  <c r="AK32" s="1"/>
  <c r="AN51"/>
</calcChain>
</file>

<file path=xl/sharedStrings.xml><?xml version="1.0" encoding="utf-8"?>
<sst xmlns="http://schemas.openxmlformats.org/spreadsheetml/2006/main" count="9195" uniqueCount="1770">
  <si>
    <t>Export VZ</t>
  </si>
  <si>
    <t>List obsahuje:</t>
  </si>
  <si>
    <t>1) Rekapitulace stavby</t>
  </si>
  <si>
    <t>2) Rekapitulace objektů stavby a soupisů prací</t>
  </si>
  <si>
    <t>3.0</t>
  </si>
  <si>
    <t>ZAMOK</t>
  </si>
  <si>
    <t>False</t>
  </si>
  <si>
    <t>{3d721217-647c-4f5b-b826-df6acee0972c}</t>
  </si>
  <si>
    <t>0,01</t>
  </si>
  <si>
    <t>21</t>
  </si>
  <si>
    <t>15</t>
  </si>
  <si>
    <t>REKAPITULACE STAVBY</t>
  </si>
  <si>
    <t>v ---  níže se nacházejí doplnkové a pomocné údaje k sestavám  --- v</t>
  </si>
  <si>
    <t>Návod na vyplnění</t>
  </si>
  <si>
    <t>0,001</t>
  </si>
  <si>
    <t>Kód:</t>
  </si>
  <si>
    <t>1/2018</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</si>
  <si>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</si>
  <si>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</si>
  <si>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Divadlo Klatovy</t>
  </si>
  <si>
    <t>KSO:</t>
  </si>
  <si>
    <t/>
  </si>
  <si>
    <t>CC-CZ:</t>
  </si>
  <si>
    <t>Místo:</t>
  </si>
  <si>
    <t xml:space="preserve"> </t>
  </si>
  <si>
    <t>Datum:</t>
  </si>
  <si>
    <t>15. 1. 2018</t>
  </si>
  <si>
    <t>Zadavatel:</t>
  </si>
  <si>
    <t>IČ:</t>
  </si>
  <si>
    <t>DIČ:</t>
  </si>
  <si>
    <t>Uchazeč:</t>
  </si>
  <si>
    <t>Vyplň údaj</t>
  </si>
  <si>
    <t>Projektant:</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</si>
  <si>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</si>
  <si>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</si>
  <si>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</si>
  <si>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</si>
  <si>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</si>
  <si>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</si>
  <si>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</si>
  <si>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</si>
  <si>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</si>
  <si>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</si>
  <si>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</si>
  <si>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</si>
  <si>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</si>
  <si>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</si>
  <si>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</si>
  <si>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</si>
  <si>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</si>
  <si>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</si>
  <si>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</si>
  <si>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</si>
  <si>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</si>
  <si>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</si>
  <si>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</si>
  <si>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</si>
  <si>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</si>
  <si>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</si>
  <si>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</si>
  <si>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</si>
  <si>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</si>
  <si>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</si>
  <si>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</si>
  <si>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</si>
  <si>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</si>
  <si>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</si>
  <si>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</si>
  <si>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</si>
  <si>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</si>
  <si>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</si>
  <si>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</si>
  <si>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</si>
  <si>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</si>
  <si>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Klatovy - Snižení en</t>
  </si>
  <si>
    <t>Klatovy - Snižení energet...</t>
  </si>
  <si>
    <t>STA</t>
  </si>
  <si>
    <t>1</t>
  </si>
  <si>
    <t>{c44fb98a-51ee-4aef-b2e0-870320c8ea48}</t>
  </si>
  <si>
    <t>2</t>
  </si>
  <si>
    <t>1) Krycí list soupisu</t>
  </si>
  <si>
    <t>2) Rekapitulace</t>
  </si>
  <si>
    <t>3) Soupis prací</t>
  </si>
  <si>
    <t>Zpět na list:</t>
  </si>
  <si>
    <t>Rekapitulace stavby</t>
  </si>
  <si>
    <t>KRYCÍ LIST SOUPISU</t>
  </si>
  <si>
    <t>Objekt:</t>
  </si>
  <si>
    <t>Klatovy - Snižení en - Klatovy - Snižení energet...</t>
  </si>
  <si>
    <t>REKAPITULACE ČLENĚNÍ SOUPISU PRACÍ</t>
  </si>
  <si>
    <t>Kód dílu - Popis</t>
  </si>
  <si>
    <t>Cena celkem [CZK]</t>
  </si>
  <si>
    <t>Náklady soupisu celkem</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</si>
  <si>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</si>
  <si>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</si>
  <si>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</si>
  <si>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</si>
  <si>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</si>
  <si>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</si>
  <si>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</si>
  <si>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</si>
  <si>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</si>
  <si>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</si>
  <si>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</si>
  <si>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</si>
  <si>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</si>
  <si>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</si>
  <si>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</si>
  <si>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</si>
  <si>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741 - Elektroinstalace - silnoproud</t>
  </si>
  <si>
    <t xml:space="preserve">    751 - Vzduchotechnika</t>
  </si>
  <si>
    <t xml:space="preserve">    762 - Konstrukce tesařské</t>
  </si>
  <si>
    <t xml:space="preserve">    764 - Konstrukce klempířské</t>
  </si>
  <si>
    <t xml:space="preserve">    766 - Konstrukce truhlářské</t>
  </si>
  <si>
    <t xml:space="preserve">    767 - Konstrukce zámečnické</t>
  </si>
  <si>
    <t xml:space="preserve">    772 - Podlahy z kamene</t>
  </si>
  <si>
    <t xml:space="preserve">    782 - Dokončovací práce - obklady z kamene</t>
  </si>
  <si>
    <t xml:space="preserve">    783 - Dokončovací práce - nátěry</t>
  </si>
  <si>
    <t xml:space="preserve">    784 - Dokončovací práce - malby a tapety</t>
  </si>
  <si>
    <t>VRN - Vedlejší rozpočtové náklady</t>
  </si>
  <si>
    <t xml:space="preserve">    VRN - Vedlejší rozpočtové náklady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</si>
  <si>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</si>
  <si>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</si>
  <si>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</si>
  <si>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</si>
  <si>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</si>
  <si>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</si>
  <si>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</si>
  <si>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</si>
  <si>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</si>
  <si>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</si>
  <si>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</si>
  <si>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</si>
  <si>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</si>
  <si>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</si>
  <si>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</si>
  <si>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</si>
  <si>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</si>
  <si>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</si>
  <si>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</si>
  <si>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113106121</t>
  </si>
  <si>
    <t>Rozebrání dlažeb komunikací pro pěší z betonových nebo kamenných dlaždic</t>
  </si>
  <si>
    <t>m2</t>
  </si>
  <si>
    <t>CS ÚRS 2017 01</t>
  </si>
  <si>
    <t>4</t>
  </si>
  <si>
    <t>PP</t>
  </si>
  <si>
    <t>Rozebrání dlažeb a dílců komunikací pro pěší, vozovek a ploch s přemístěním hmot na skládku na vzdálenost do 3 m nebo s naložením na dopravní prostředek komunikací pro pěší s ložem z kameniva nebo živice a s výplní spár z betonových nebo kameninových dlaždic, desek nebo tvarovek</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</si>
  <si>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</si>
  <si>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</si>
  <si>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VV</t>
  </si>
  <si>
    <t>(15,33+1,56*2+47,5+1,5)*1,11</t>
  </si>
  <si>
    <t>6,17*1,11</t>
  </si>
  <si>
    <t>Součet</t>
  </si>
  <si>
    <t>113107121</t>
  </si>
  <si>
    <t>Odstranění podkladu pl do 50 m2 z kameniva drceného tl 100 mm</t>
  </si>
  <si>
    <t>Odstranění podkladů nebo krytů s přemístěním hmot na skládku na vzdálenost do 3 m nebo s naložením na dopravní prostředek v ploše jednotlivě do 50 m2 z kameniva hrubého drceného, o tl. vrstvy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</si>
  <si>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</si>
  <si>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3</t>
  </si>
  <si>
    <t>132212101</t>
  </si>
  <si>
    <t>Hloubení rýh š do 600 mm ručním nebo pneum nářadím v soudržných horninách tř. 3</t>
  </si>
  <si>
    <t>m3</t>
  </si>
  <si>
    <t>6</t>
  </si>
  <si>
    <t>Hloubení zapažených i nezapažených rýh šířky do 600 mm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</si>
  <si>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podélné osy rýhy nebo naložení výkopku na dopravní prostředek. 2. V cenách 12-2101 až 41-2102 jsou započteny i náklady na i svislý přesun horniny po házečkách do 2 metrů. </t>
  </si>
  <si>
    <t>(15,33+1,56*2+47,5+1,5)*0,3*0,5</t>
  </si>
  <si>
    <t>6,17*0,3*0,5</t>
  </si>
  <si>
    <t>132212109</t>
  </si>
  <si>
    <t>Příplatek za lepivost u hloubení rýh š do 600 mm ručním nebo pneum nářadím v hornině tř. 3</t>
  </si>
  <si>
    <t>8</t>
  </si>
  <si>
    <t>Hloubení zapažených i nezapažených rýh šířky do 600 mm ručním nebo pneumatickým nářadím s urovnáním dna do předepsaného profilu a spádu v horninách tř. 3 Příplatek k cenám za lepivost horniny tř. 3</t>
  </si>
  <si>
    <t>5</t>
  </si>
  <si>
    <t>132212201</t>
  </si>
  <si>
    <t>Hloubení rýh š přes 600 do 2000 mm ručním nebo pneum nářadím v soudržných horninách tř. 3</t>
  </si>
  <si>
    <t>10</t>
  </si>
  <si>
    <t>Hloubení zapažených i nezapažených rýh šířky přes 600 do 2 000 mm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</si>
  <si>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5 m od podélné osy rýhy nebo naložení výkopku na dopravní prostředek. 2. V cenách 12-2201 až 41-2202 je započítán i svislý přesun horniny po házečkách do 2 metrů </t>
  </si>
  <si>
    <t>(15,33+1,56*2+47,5+1,5)*1,11*0,7</t>
  </si>
  <si>
    <t>6,17*1,11*0,7</t>
  </si>
  <si>
    <t>132212209</t>
  </si>
  <si>
    <t>Příplatek za lepivost u hloubení rýh š do 2000 mm ručním nebo pneum nářadím v hornině tř. 3</t>
  </si>
  <si>
    <t>12</t>
  </si>
  <si>
    <t>Hloubení zapažených i nezapažených rýh šířky přes 600 do 2 000 mm ručním nebo pneumatickým nářadím s urovnáním dna do předepsaného profilu a spádu v horninách tř. 3 Příplatek k cenám za lepivost horniny tř. 3</t>
  </si>
  <si>
    <t>7</t>
  </si>
  <si>
    <t>162701105</t>
  </si>
  <si>
    <t>Vodorovné přemístění do 10000 m výkopku/sypaniny z horniny tř. 1 až 4</t>
  </si>
  <si>
    <t>14</t>
  </si>
  <si>
    <t>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</si>
  <si>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</si>
  <si>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11,044</t>
  </si>
  <si>
    <t>81,719*(0,1+0,2)</t>
  </si>
  <si>
    <t>167101101</t>
  </si>
  <si>
    <t>Nakládání výkopku z hornin tř. 1 až 4 do 100 m3</t>
  </si>
  <si>
    <t>16</t>
  </si>
  <si>
    <t>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</si>
  <si>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</si>
  <si>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9</t>
  </si>
  <si>
    <t>171201201</t>
  </si>
  <si>
    <t>Uložení sypaniny na skládky</t>
  </si>
  <si>
    <t>18</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</si>
  <si>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</si>
  <si>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171201211</t>
  </si>
  <si>
    <t>Poplatek za uložení odpadu ze sypaniny na skládce (skládkovné)</t>
  </si>
  <si>
    <t>t</t>
  </si>
  <si>
    <t>20</t>
  </si>
  <si>
    <t>Uložení sypaniny poplatek za uložení sypaniny na skládce (skládkovné)</t>
  </si>
  <si>
    <t>11</t>
  </si>
  <si>
    <t>174101101</t>
  </si>
  <si>
    <t>Zásyp jam, šachet rýh nebo kolem objektů sypaninou se zhutněním</t>
  </si>
  <si>
    <t>22</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</si>
  <si>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</si>
  <si>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</si>
  <si>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81,719-(81,719*0,3)</t>
  </si>
  <si>
    <t>Zakládání</t>
  </si>
  <si>
    <t>213311114</t>
  </si>
  <si>
    <t>Polštáře zhutněné pod základy z kameniva drceného frakce 8 až 16 mm</t>
  </si>
  <si>
    <t>24</t>
  </si>
  <si>
    <t>13</t>
  </si>
  <si>
    <t>279113131</t>
  </si>
  <si>
    <t>Základová zeď tl 150 mm z tvárnic ztraceného bednění včetně výplně z betonu tř. C 20/25</t>
  </si>
  <si>
    <t>26</t>
  </si>
  <si>
    <t>Základové zdi z tvárnic ztraceného bednění včetně výplně z betonu bez zvláštních nároků na vliv prostředí třídy C 16/20, tloušťky zdiva 150 mm</t>
  </si>
  <si>
    <t xml:space="preserve">Poznámka k souboru cen:_x000D_
1. V cenách jsou započteny i náklady na dodání a uložení betonu. 2. V cenách nejsou započteny náklady na dodání a uložení betonářské výztuže; tyto se oceňují cenami souboru cen 279 36- . . Výztuž základových zdí nosných. 3. Množství jednotek se určuje v m2 plochy zdiva. </t>
  </si>
  <si>
    <t>32+1,1+4,05+3,43+6,71+1,5+1,6</t>
  </si>
  <si>
    <t>279361821</t>
  </si>
  <si>
    <t>Výztuž základových zdí nosných betonářskou ocelí 10 505</t>
  </si>
  <si>
    <t>28</t>
  </si>
  <si>
    <t>Výztuž základových zdí nosných svislých nebo odkloněných od svislice, rovinných nebo oblých, deskových nebo žebrových, včetně výztuže jejich žeber z betonářské oceli 10 505 (R) nebo BSt 500</t>
  </si>
  <si>
    <t>Svislé a kompletní konstrukce</t>
  </si>
  <si>
    <t>310237251</t>
  </si>
  <si>
    <t>Zazdívka otvorů pl do 0,25 m2 ve zdivu nadzákladovém cihlami pálenými tl do 450 mm</t>
  </si>
  <si>
    <t>kus</t>
  </si>
  <si>
    <t>30</t>
  </si>
  <si>
    <t>Zazdívka otvorů ve zdivu nadzákladovém cihlami pálenými plochy přes 0,09 m2 do 0,25 m2, ve zdi tl. přes 300 do 450 mm</t>
  </si>
  <si>
    <t>1+1</t>
  </si>
  <si>
    <t>310238211</t>
  </si>
  <si>
    <t>Zazdívka otvorů pl do 1 m2 ve zdivu nadzákladovém cihlami pálenými na MVC</t>
  </si>
  <si>
    <t>32</t>
  </si>
  <si>
    <t>Zazdívka otvorů ve zdivu nadzákladovém cihlami pálenými plochy přes 0,25 m2 do 1 m2 na maltu vápenocementovou</t>
  </si>
  <si>
    <t>17</t>
  </si>
  <si>
    <t>317234410</t>
  </si>
  <si>
    <t>Vyzdívka mezi nosníky z cihel pálených na MC</t>
  </si>
  <si>
    <t>34</t>
  </si>
  <si>
    <t>Vyzdívka mezi nosníky cihlami pálenými na maltu cementovou</t>
  </si>
  <si>
    <t xml:space="preserve">Poznámka k souboru cen:_x000D_
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 </t>
  </si>
  <si>
    <t>317941123</t>
  </si>
  <si>
    <t>Osazování ocelových válcovaných nosníků na zdivu I, IE, U, UE nebo L do č 22</t>
  </si>
  <si>
    <t>36</t>
  </si>
  <si>
    <t>Osazování ocelových válcovaných nosníků na zdivu I nebo IE nebo U nebo UE nebo L č. 14 až 22 nebo výšky do 220 mm</t>
  </si>
  <si>
    <t xml:space="preserve">Poznámka k souboru cen:_x000D_
1. Ceny jsou určeny pro zednické osazování na cementovou maltu(min. MC 15). 2. Dodávka ocelových nosníků se oceňuje ve specifikaci. 3. Ztratné lze dohodnout ve směrné výši 8 % na krytí nákladů na řezání příslušných délek z hutních délek nosníků a na zbytkový odpad (prořez). </t>
  </si>
  <si>
    <t>1,8*3*0,0224</t>
  </si>
  <si>
    <t>19</t>
  </si>
  <si>
    <t>M</t>
  </si>
  <si>
    <t>130107520</t>
  </si>
  <si>
    <t>ocel profilová IPE, v jakosti 11 375, h=200 mm</t>
  </si>
  <si>
    <t>38</t>
  </si>
  <si>
    <t>P</t>
  </si>
  <si>
    <t>Poznámka k položce:
Hmotnost: 23,00 kg/m</t>
  </si>
  <si>
    <t>Vodorovné konstrukce</t>
  </si>
  <si>
    <t>411388532</t>
  </si>
  <si>
    <t>Zabetonování otvorů pl do 1 m2 v klenbách</t>
  </si>
  <si>
    <t>40</t>
  </si>
  <si>
    <t>Zabetonování otvorů ve stropech nebo v klenbách včetně lešení, bednění, odbednění a výztuže (materiál v ceně) v klenbách cihelných, kamenných nebo betonových</t>
  </si>
  <si>
    <t>" prostupy nad hledištěm"</t>
  </si>
  <si>
    <t>0,03</t>
  </si>
  <si>
    <t>Komunikace pozemní</t>
  </si>
  <si>
    <t>564831111</t>
  </si>
  <si>
    <t>Podklad ze štěrkodrtě ŠD tl 100 mm</t>
  </si>
  <si>
    <t>42</t>
  </si>
  <si>
    <t>Podklad ze štěrkodrti ŠD s rozprostřením a zhutněním, po zhutnění tl. 100 mm</t>
  </si>
  <si>
    <t>564871111</t>
  </si>
  <si>
    <t>Podklad ze štěrkodrtě ŠD tl 250 mm</t>
  </si>
  <si>
    <t>44</t>
  </si>
  <si>
    <t>Podklad ze štěrkodrti ŠD s rozprostřením a zhutněním, po zhutnění tl. 250 mm</t>
  </si>
  <si>
    <t>23</t>
  </si>
  <si>
    <t>596841120</t>
  </si>
  <si>
    <t>Kladení betonové dlažby komunikací pro pěší do lože z cement malty vel do 0,09 m2 plochy do 50 m2</t>
  </si>
  <si>
    <t>46</t>
  </si>
  <si>
    <t>Kladení dlažby z betonových nebo kameninových dlaždic komunikací pro pěší s vyplněním spár a se smetením přebytečného materiálu na vzdálenost do 3 m s ložem z cementové malty tl. do 30 mm velikosti dlaždic do 0,09 m2 (bez zámku), pro plochy do 50 m2</t>
  </si>
  <si>
    <t xml:space="preserve">Poznámka k souboru cen:_x000D_
1. V cenách jsou započteny i náklady na dodání hmot pro lože a na dodání materiálu pro výplň spár. 2. V cenách nejsou započteny náklady na dodání dlaždic, které se oceňují ve specifikaci; ztratné lze dohodnout u plochy a) do 100 m2 ve výši 3 %, b) přes 100 do 300 m2 ve výši 2 %, c) přes 300 m2 ve výši 1 %. 3. Část lože přesahující tloušťku 30 mm se oceňuje cenami souboru cen 451 . . -9 . Příplatek za každých dalších 10 mm tloušťky podkladu nebo lože. </t>
  </si>
  <si>
    <t>Úpravy povrchů, podlahy a osazování výplní</t>
  </si>
  <si>
    <t>612325223</t>
  </si>
  <si>
    <t>Vápenocementová štuková omítka malých ploch do 1,0 m2 na stěnách</t>
  </si>
  <si>
    <t>48</t>
  </si>
  <si>
    <t>Vápenocementová nebo vápenná omítka jednotlivých malých ploch štuková na stěnách, plochy jednotlivě přes 0,25 do 1 m2</t>
  </si>
  <si>
    <t>25</t>
  </si>
  <si>
    <t>612325302</t>
  </si>
  <si>
    <t>Vápenocementová štuková omítka ostění nebo nadpraží</t>
  </si>
  <si>
    <t>50</t>
  </si>
  <si>
    <t>Vápenocementová nebo vápenná omítka ostění nebo nadpraží štuková</t>
  </si>
  <si>
    <t xml:space="preserve">Poznámka k souboru cen:_x000D_
1. Ceny lze použít jen pro ocenění samostatně upravovaného ostění a nadpraží ( např. při dodatečné výměně oken nebo zárubní ) v šířce do 300 mm okolo upravovaného otvoru. </t>
  </si>
  <si>
    <t>" vybourané okno"</t>
  </si>
  <si>
    <t>(1,14+1,84*2)*0,6</t>
  </si>
  <si>
    <t>612325421</t>
  </si>
  <si>
    <t>Oprava vnitřní vápenocementové štukové omítky stěn v rozsahu plochy do 10%</t>
  </si>
  <si>
    <t>52</t>
  </si>
  <si>
    <t>Oprava vápenocementové nebo vápenné omítky vnitřních ploch štukové dvouvrstvé, tloušťky do 20 mm stěn, v rozsahu opravované plochy do 10%</t>
  </si>
  <si>
    <t xml:space="preserve">Poznámka k souboru cen:_x000D_
1. Pro ocenění opravy omítek plochy do 1 m2 se použijí ceny souboru cen 61. 32-52.. Vápenocementová nebo vápenná omítka jednotlivých malých ploch. </t>
  </si>
  <si>
    <t>27</t>
  </si>
  <si>
    <t>615142002</t>
  </si>
  <si>
    <t>Potažení vnitřních nosníků sklovláknitým pletivem</t>
  </si>
  <si>
    <t>54</t>
  </si>
  <si>
    <t>Potažení vnitřních ploch pletivem v ploše nebo pruzích, na plném podkladu sklovláknitým provizorním přichycením nosníků</t>
  </si>
  <si>
    <t xml:space="preserve">Poznámka k souboru cen:_x000D_
1. V cenách -2001 jsou započteny i náklady na tmel. </t>
  </si>
  <si>
    <t>(0,2*2+0,7)*1,3</t>
  </si>
  <si>
    <t>619995001</t>
  </si>
  <si>
    <t>Začištění omítek kolem oken, dveří, podlah nebo obkladů</t>
  </si>
  <si>
    <t>m</t>
  </si>
  <si>
    <t>56</t>
  </si>
  <si>
    <t>Začištění omítek (s dodáním hmot) kolem oken, dveří, podlah, obkladů apod.</t>
  </si>
  <si>
    <t xml:space="preserve">Poznámka k souboru cen:_x000D_
1. Cenu -5001 lze použít pouze v případě provádění opravy nebo osazování nových oken, dveří, obkladů, podlah apod.; nelze ji použít v případech provádění opravy omítek nebo nové omítky v celé ploše. </t>
  </si>
  <si>
    <t>29</t>
  </si>
  <si>
    <t>621142001</t>
  </si>
  <si>
    <t>Potažení vnějších podhledů sklovláknitým pletivem vtlačeným do tenkovrstvé hmoty</t>
  </si>
  <si>
    <t>58</t>
  </si>
  <si>
    <t>Potažení vnějších ploch pletivem v ploše nebo pruzích, na plném podkladu sklovláknitým vtlačením do tmelu podhledů</t>
  </si>
  <si>
    <t>" nezateplované části - římsa"</t>
  </si>
  <si>
    <t>622131120</t>
  </si>
  <si>
    <t>Penetrace vnějších stěn nanášená ručně</t>
  </si>
  <si>
    <t>60</t>
  </si>
  <si>
    <t>31</t>
  </si>
  <si>
    <t>622135002</t>
  </si>
  <si>
    <t>Vyrovnání podkladu vnějších stěn maltou cementovou tl do 10 mm</t>
  </si>
  <si>
    <t>62</t>
  </si>
  <si>
    <t>Vyrovnání nerovností podkladu vnějších omítaných ploch maltou, tloušťky do 10 mm cementovou stěn</t>
  </si>
  <si>
    <t xml:space="preserve">Poznámka k souboru cen:_x000D_
1. V cenách nejsou započteny náklady na případné vkládání výztuže do vyrovnávací vrstvy; tyto se ocení cenami souboru cen 62.-14-10.. Potažení vnějších ploch pletivem v části A04, katalogu 801-1 Budovy a haly - zděné a monolitické. 2. Ceny -5011 nelze použít, je-li předepsáno vkládání výztužné tkaniny; náklady se ocení cenami 62. 14-1001 v části A04, katalogu 801-1 Budovy a haly - zděné a monolitické. 3. Ceny lze použít i pro ocenění vyrovnání nerovností podkladu ploch určených k omítání u novostaveb. 4. Vyrovnáním se rozumí: a) vrstva omítky pro vyrovnání nerovností podkladu (výtluků apod.), b) vrstva omítky pro vyrovnání křivě postavené zdi, v tomto případě se uvádí průměrná tloušťka vrstvy omítky. </t>
  </si>
  <si>
    <t>" S03"</t>
  </si>
  <si>
    <t>8,1+2</t>
  </si>
  <si>
    <t>" S04 - nad terénem"</t>
  </si>
  <si>
    <t>(4,35+5,3+0,7+5,14+0,6+3,15+4,45+3,9+3,6+1,2+6,5)</t>
  </si>
  <si>
    <t>" pod terénem"</t>
  </si>
  <si>
    <t>(3,3+2,9+4,2+5,6+8+3,5+3,5+1)</t>
  </si>
  <si>
    <t>622135092</t>
  </si>
  <si>
    <t>Příplatek k vyrovnání vnějších stěn maltou cementovou za každých dalších 5 mm tl</t>
  </si>
  <si>
    <t>64</t>
  </si>
  <si>
    <t>Vyrovnání nerovností podkladu vnějších omítaných ploch tmelem, tloušťky do 2 mm Příplatek k ceně za každých dalších 5 mm tloušťky podkladní vrstvy přes 10 mm maltou cementovou stěn</t>
  </si>
  <si>
    <t>33</t>
  </si>
  <si>
    <t>622143003</t>
  </si>
  <si>
    <t>Montáž omítkových plastových nebo pozinkovaných rohových profilů s tkaninou</t>
  </si>
  <si>
    <t>66</t>
  </si>
  <si>
    <t>Montáž omítkových profilů plastových nebo pozinkovaných, upevněných vtlačením do podkladní vrstvy nebo přibitím rohových s tkaninou</t>
  </si>
  <si>
    <t xml:space="preserve">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</si>
  <si>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 šamrány"</t>
  </si>
  <si>
    <t>(3,4*2+2,2*2)*7</t>
  </si>
  <si>
    <t>(2,6*2+1,92*2+3,4*2+2,7*2+3,4*2)*4</t>
  </si>
  <si>
    <t>(5,8*2+1,9*2+6,6*4+2,7*2)*4</t>
  </si>
  <si>
    <t>(6,6*2+2,2*2+7,6*4+3,2*2)*5</t>
  </si>
  <si>
    <t>(8,5*2+1,8*2)*3*1,1</t>
  </si>
  <si>
    <t>(6,2*2+1,8*2)*1,1</t>
  </si>
  <si>
    <t>(6,5*2+3*2+3,7*6+1,8*6+0,75*8)*1,1</t>
  </si>
  <si>
    <t>" římsy"</t>
  </si>
  <si>
    <t>350</t>
  </si>
  <si>
    <t>" ostatní"</t>
  </si>
  <si>
    <t>12,5*8+150</t>
  </si>
  <si>
    <t>590514800</t>
  </si>
  <si>
    <t>lišta rohová Al 10/10 cm s tkaninou bal. 2,5 m</t>
  </si>
  <si>
    <t>68</t>
  </si>
  <si>
    <t>35</t>
  </si>
  <si>
    <t>622143004</t>
  </si>
  <si>
    <t>Montáž omítkových samolepících začišťovacích profilů (APU lišt)</t>
  </si>
  <si>
    <t>70</t>
  </si>
  <si>
    <t>Montáž omítkových profilů plastových nebo pozinkovaných, upevněných vtlačením do podkladní vrstvy nebo přibitím začišťovacích samolepících [APU lišty]</t>
  </si>
  <si>
    <t>590514761</t>
  </si>
  <si>
    <t>profil okenní začišťovací s tkaninou APU</t>
  </si>
  <si>
    <t>72</t>
  </si>
  <si>
    <t>37</t>
  </si>
  <si>
    <t>622252002</t>
  </si>
  <si>
    <t>Montáž ostatních lišt kontaktního zateplení</t>
  </si>
  <si>
    <t>74</t>
  </si>
  <si>
    <t>Montáž lišt kontaktního zateplení ostatních stěnových, dilatačních apod. lepených do tmelu</t>
  </si>
  <si>
    <t xml:space="preserve">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 </t>
  </si>
  <si>
    <t>" parapetní"</t>
  </si>
  <si>
    <t>"okenní"</t>
  </si>
  <si>
    <t>263,785</t>
  </si>
  <si>
    <t>" lišta pro ukončení oplechování"</t>
  </si>
  <si>
    <t>11,6+18,5+20,7+14,8*2</t>
  </si>
  <si>
    <t>590515121</t>
  </si>
  <si>
    <t>profil parapetní</t>
  </si>
  <si>
    <t>76</t>
  </si>
  <si>
    <t>39</t>
  </si>
  <si>
    <t>590514801</t>
  </si>
  <si>
    <t>lišta rohová /okna/</t>
  </si>
  <si>
    <t>78</t>
  </si>
  <si>
    <t>590514802</t>
  </si>
  <si>
    <t>ukončovací profil pro napojené oplechování</t>
  </si>
  <si>
    <t>80</t>
  </si>
  <si>
    <t>41</t>
  </si>
  <si>
    <t>622211021</t>
  </si>
  <si>
    <t>Montáž kontaktního zateplení vnějších stěn z polystyrénových desek tl do 120 mm</t>
  </si>
  <si>
    <t>82</t>
  </si>
  <si>
    <t>Montáž kontaktního zateplení z polystyrenových desek nebo z kombinovaných desek na vnější stěny, tloušťky desek přes 80 do 120 mm</t>
  </si>
  <si>
    <t xml:space="preserve">Poznámka k souboru cen:_x000D_
1. V cenách jsou započteny náklady na: a) upevnění desek lepením a talířovými hmoždinkami, b) přestěrkování izolačních desek, c) vložení sklovláknité výztužné tkaniny. 2. V cenách nejsou započteny náklady na: a) dodávku desek tepelné izolace; tyto se ocení ve specifikaci, ztratné lze stanovit ve výši 2%, b) provedení konečné povrchové úpravy: - vrchní tenkovrstvou omítkou, tyto se ocení příslušnými cenami této části katalogu - nátěrem; tyto se ocení příslušnými cenami části A07 katalogu 800-783 - keramickým obkladem; tyto se ocení příslušnými cenami souboru cen části A01 katalogu 800-781 Obklady keramické, c) osazení lišt; tyto se ocení příslušnými cenami této části katalogu. 3. V cenách -1101 a -1105 jsou započteny náklady na osazení a dodávku tepelněizolačních zátek v počtu 9 ks/m2 pro podhledy a 6 ks/m2 pro stěny. 4. Kombinovaná deska je např. sendvičově uspořádaná deska tvořena izolačním jádrem z grafitového polystyrenu a krycí deskou z minerální vlny. </t>
  </si>
  <si>
    <t>" sokl S04 - pod terénem"</t>
  </si>
  <si>
    <t>283763541</t>
  </si>
  <si>
    <t>deska fasádní polystyrénová izolační perimetrickát tl. 100 mm  /lambda 0,034 W/mK/</t>
  </si>
  <si>
    <t>84</t>
  </si>
  <si>
    <t>43</t>
  </si>
  <si>
    <t>622211031</t>
  </si>
  <si>
    <t>Montáž kontaktního zateplení vnějších stěn z polystyrénových desek tl do 160 mm</t>
  </si>
  <si>
    <t>86</t>
  </si>
  <si>
    <t>Montáž kontaktního zateplení z polystyrenových desek nebo z kombinovaných desek na vnější stěny, tloušťky desek přes 120 do 160 mm</t>
  </si>
  <si>
    <t>283759520</t>
  </si>
  <si>
    <t>deska fasádní polystyrénová EPS 70 F tl. 160 mm /lambda 0,037 W/mK/</t>
  </si>
  <si>
    <t>88</t>
  </si>
  <si>
    <t>deska fasádní polystyrénová EPS 70 F 1000 x 500 x 160 mm</t>
  </si>
  <si>
    <t>Poznámka k položce:
lambda=0,039 [W / m K]</t>
  </si>
  <si>
    <t>45</t>
  </si>
  <si>
    <t>90</t>
  </si>
  <si>
    <t>8,1</t>
  </si>
  <si>
    <t>" S03 - pod terénem"</t>
  </si>
  <si>
    <t>283763551</t>
  </si>
  <si>
    <t>deska fasádní polystyrénová perimetrická tl. 160 mm / lambda 0,034 W/mK/</t>
  </si>
  <si>
    <t>92</t>
  </si>
  <si>
    <t>47</t>
  </si>
  <si>
    <t>94</t>
  </si>
  <si>
    <t>283763571</t>
  </si>
  <si>
    <t>deska fasádní polystyrénová izolační perimetrická tl. 140 mm / lambda 0,034 W/mK/</t>
  </si>
  <si>
    <t>96</t>
  </si>
  <si>
    <t>49</t>
  </si>
  <si>
    <t>622212001</t>
  </si>
  <si>
    <t>Montáž kontaktního zateplení vnějšího ostění hl. špalety do 200 mm z polystyrenu tl do 40 mm</t>
  </si>
  <si>
    <t>98</t>
  </si>
  <si>
    <t>Montáž kontaktního zateplení vnějšího ostění, nadpraží nebo parapetu z polystyrenových desek hloubky špalet do 200 mm, tloušťky desek do 40 mm</t>
  </si>
  <si>
    <t xml:space="preserve">Poznámka k souboru cen:_x000D_
1. V cenách jsou započteny náklady na: a) upevnění desek celoplošným lepením, b) přestěrkování izolačních desek, c) vložení sklovláknité výztužné tkaniny, d) osazení a dodávku rohovníků. 2. V cenách nejsou započteny náklady na: a) dodávku desek tepelné izolace; tyto se ocení ve specifikaci; ztratné lze stanovit ve výši 10%, b) provedení konečné povrchové úpravy: - vrchní tenkovrstvou omítkou; tyto se ocení příslušnými cenami této části katalogu - nátěrem; tyto se ocení příslušnými cenami části A07 katalogu 800-783 Nátěry 3. Pro ocenění montáže kontaktního zateplení ostění nebo nadpraží hloubky přes 400 mm se použijí ceny souboru cen 62. 2.- 1… Montáž kontaktního zateplení. </t>
  </si>
  <si>
    <t>283760321</t>
  </si>
  <si>
    <t>deska fasádní polystyrénová s grafitem tl.  40 mm</t>
  </si>
  <si>
    <t>100</t>
  </si>
  <si>
    <t>263,785*0,2*1,02</t>
  </si>
  <si>
    <t>51</t>
  </si>
  <si>
    <t>283764161</t>
  </si>
  <si>
    <t>deska z extrudovaného polystyrénu XPS tl. 30- 40 mm</t>
  </si>
  <si>
    <t>102</t>
  </si>
  <si>
    <t>622221031</t>
  </si>
  <si>
    <t>Montáž kontaktního zateplení vnějších stěn z minerální vlny s podélnou orientací vláken tl do 160 mm</t>
  </si>
  <si>
    <t>104</t>
  </si>
  <si>
    <t>Montáž kontaktního zateplení z desek z minerální vlny s podélnou orientací vláken na vnější stěny, tloušťky desek přes 120 do 160 mm</t>
  </si>
  <si>
    <t>" S01"</t>
  </si>
  <si>
    <t>170,07-1,33*1,87*12</t>
  </si>
  <si>
    <t>165-(1,22*1,92*2+1,22*3,84*2+0,75*3,8+0,95*3,9+0,75*2*3)</t>
  </si>
  <si>
    <t>33,58+20,2</t>
  </si>
  <si>
    <t>586-(1,22*1,92*3+1,22*3,85)</t>
  </si>
  <si>
    <t>53</t>
  </si>
  <si>
    <t>631515381</t>
  </si>
  <si>
    <t>deska minerální izolační  tl. 160 mm / lambda 0,036 W/m.K/</t>
  </si>
  <si>
    <t>106</t>
  </si>
  <si>
    <t>622221041</t>
  </si>
  <si>
    <t>Montáž kontaktního zateplení vnějších stěn z minerální vlny s podélnou orientací tl přes 160 mm</t>
  </si>
  <si>
    <t>108</t>
  </si>
  <si>
    <t>Montáž kontaktního zateplení z desek z minerální vlny s podélnou orientací vláken na vnější stěny, tloušťky desek přes 160 mm</t>
  </si>
  <si>
    <t>" S02"</t>
  </si>
  <si>
    <t>13,1*2,1</t>
  </si>
  <si>
    <t>55</t>
  </si>
  <si>
    <t>631515401</t>
  </si>
  <si>
    <t>deska minerální izolační s podélnou orientací vláken  tl. 200 mm  / lambda 0,036 W/mK/</t>
  </si>
  <si>
    <t>110</t>
  </si>
  <si>
    <t>622251101</t>
  </si>
  <si>
    <t>Příplatek k cenám kontaktního zateplení stěn za použití tepelněizolačních zátek z polystyrenu</t>
  </si>
  <si>
    <t>112</t>
  </si>
  <si>
    <t>Montáž kontaktního zateplení Příplatek k cenám za zápustnou montáž kotev s použitím tepelněizolačních zátek na vnější stěny z polystyrenu</t>
  </si>
  <si>
    <t>57</t>
  </si>
  <si>
    <t>622251105</t>
  </si>
  <si>
    <t>Příplatek k cenám kontaktního zateplení stěn za použití tepelněizolačních zátek z minerální vlny</t>
  </si>
  <si>
    <t>114</t>
  </si>
  <si>
    <t>Montáž kontaktního zateplení Příplatek k cenám za zápustnou montáž kotev s použitím tepelněizolačních zátek na vnější stěny z minerální vlny</t>
  </si>
  <si>
    <t>908,172+85,51</t>
  </si>
  <si>
    <t>622325102</t>
  </si>
  <si>
    <t>Oprava vnější vápenocementové hladké omítky složitosti 1 stěn v rozsahu do 30%</t>
  </si>
  <si>
    <t>116</t>
  </si>
  <si>
    <t>Oprava vápenocementové omítky vnějších ploch stupně členitosti 1 hladké stěn, v rozsahu opravované plochy přes 10 do 30%</t>
  </si>
  <si>
    <t>59</t>
  </si>
  <si>
    <t>622381020</t>
  </si>
  <si>
    <t>Tenkovrstvá minerální omítka modelační zrnitost 0,5 mm  včetně penetrace vnějších stěn</t>
  </si>
  <si>
    <t>118</t>
  </si>
  <si>
    <t>622531053</t>
  </si>
  <si>
    <t>Tenkovrstvá silikonově priskyřičná omítka  včetně penetrace vnějších stěn</t>
  </si>
  <si>
    <t>120</t>
  </si>
  <si>
    <t>61</t>
  </si>
  <si>
    <t>629991011</t>
  </si>
  <si>
    <t>Zakrytí výplní otvorů a svislých ploch fólií přilepenou lepící páskou</t>
  </si>
  <si>
    <t>122</t>
  </si>
  <si>
    <t>Zakrytí vnějších ploch před znečištěním včetně pozdějšího odkrytí výplní otvorů a svislých ploch fólií přilepenou lepící páskou</t>
  </si>
  <si>
    <t xml:space="preserve">Poznámka k souboru cen:_x000D_
1. V ceně -1012 nejsou započteny náklady na dodávku a montáž začišťovací lišty; tyto se oceňují cenou 622 14-3004 této části katalogu a materiálem ve specifikaci. </t>
  </si>
  <si>
    <t>629995101</t>
  </si>
  <si>
    <t>Očištění vnějších ploch tlakovou vodou</t>
  </si>
  <si>
    <t>124</t>
  </si>
  <si>
    <t>Očištění vnějších ploch tlakovou vodou omytím</t>
  </si>
  <si>
    <t>961,982+38,89</t>
  </si>
  <si>
    <t>63</t>
  </si>
  <si>
    <t>631311121</t>
  </si>
  <si>
    <t>Doplnění dosavadních mazanin betonem prostým plochy do 1 m2 tloušťky do 80 mm</t>
  </si>
  <si>
    <t>126</t>
  </si>
  <si>
    <t>Doplnění dosavadních mazanin prostým betonem s dodáním hmot, bez potěru, plochy jednotlivě do 1 m2 a tl. do 80 mm</t>
  </si>
  <si>
    <t>Trubní vedení</t>
  </si>
  <si>
    <t>811-101</t>
  </si>
  <si>
    <t>Odkopání stáv. litinových vpustí, odsazení o tl. zateplení, ortraykání, zbavení nečistot a rzi, nová práčková barva  - kompletní vč. přípomocí</t>
  </si>
  <si>
    <t>128</t>
  </si>
  <si>
    <t>Ostatní konstrukce a práce, bourání</t>
  </si>
  <si>
    <t>65</t>
  </si>
  <si>
    <t>941111132</t>
  </si>
  <si>
    <t>Montáž lešení řadového trubkového lehkého s podlahami zatížení do 200 kg/m2 š do 1,5 m v do 25 m</t>
  </si>
  <si>
    <t>130</t>
  </si>
  <si>
    <t>Montáž lešení řadového trubkového lehkého pracovního s podlahami s provozním zatížením tř. 3 do 200 kg/m2 šířky tř. W12 přes 1,2 do 1,5 m, výšky přes 10 do 25 m</t>
  </si>
  <si>
    <t xml:space="preserve">Poznámka k souboru cen:_x000D_
1. V ceně jsou započteny i náklady na kotvení lešení. 2. Montáž lešení řadového trubkového lehkého výšky přes 25 m se oceňuje individuálně. 3. Šířkou se rozumí půdorysná vzdálenost, měřená od vnitřního líce sloupků zábradlí k protilehlému volnému okraji podlahy nebo mezi vnitřními líci. </t>
  </si>
  <si>
    <t>(15,72+3*2)*13+8,5*2</t>
  </si>
  <si>
    <t>20,5*5+11,5*7+5,8*4,5</t>
  </si>
  <si>
    <t>3,2*18</t>
  </si>
  <si>
    <t>35*11,5+17,65*18</t>
  </si>
  <si>
    <t>941111232</t>
  </si>
  <si>
    <t>Příplatek k lešení řadovému trubkovému lehkému s podlahami š 1,5 m v 25 m za první a ZKD den použití</t>
  </si>
  <si>
    <t>132</t>
  </si>
  <si>
    <t>Montáž lešení řadového trubkového lehkého pracovního s podlahami s provozním zatížením tř. 3 do 200 kg/m2 Příplatek za první a každý další den použití lešení k ceně -1132</t>
  </si>
  <si>
    <t>67</t>
  </si>
  <si>
    <t>941111832</t>
  </si>
  <si>
    <t>Demontáž lešení řadového trubkového lehkého s podlahami zatížení do 200 kg/m2 š do 1,5 m v do 25 m</t>
  </si>
  <si>
    <t>134</t>
  </si>
  <si>
    <t>Demontáž lešení řadového trubkového lehkého pracovního s podlahami s provozním zatížením tř. 3 do 200 kg/m2 šířky tř. W12 přes 1,2 do 1,5 m, výšky přes 10 do 25 m</t>
  </si>
  <si>
    <t xml:space="preserve">Poznámka k souboru cen:_x000D_
1. Demontáž lešení řadového trubkového lehkého výšky přes 25 m se oceňuje individuálně. </t>
  </si>
  <si>
    <t>944511111</t>
  </si>
  <si>
    <t>Montáž ochranné sítě z textilie z umělých vláken</t>
  </si>
  <si>
    <t>136</t>
  </si>
  <si>
    <t>Montáž ochranné sítě zavěšené na konstrukci lešení z textilie z umělých vláken</t>
  </si>
  <si>
    <t xml:space="preserve">Poznámka k souboru cen:_x000D_
1. V cenách nejsou započteny náklady na lešení potřebné pro zavěšení sítí; toto lešení se oceňuje příslušnými cenami lešení. </t>
  </si>
  <si>
    <t>69</t>
  </si>
  <si>
    <t>944511211</t>
  </si>
  <si>
    <t>Příplatek k ochranné síti za první a ZKD den použití</t>
  </si>
  <si>
    <t>138</t>
  </si>
  <si>
    <t>Montáž ochranné sítě Příplatek za první a každý další den použití sítě k ceně -1111</t>
  </si>
  <si>
    <t>944511811</t>
  </si>
  <si>
    <t>Demontáž ochranné sítě z textilie z umělých vláken</t>
  </si>
  <si>
    <t>140</t>
  </si>
  <si>
    <t>Demontáž ochranné sítě zavěšené na konstrukci lešení z textilie z umělých vláken</t>
  </si>
  <si>
    <t>71</t>
  </si>
  <si>
    <t>944711114</t>
  </si>
  <si>
    <t>Montáž záchytné stříšky š přes 2,5 m</t>
  </si>
  <si>
    <t>142</t>
  </si>
  <si>
    <t>Montáž záchytné stříšky zřizované současně s lehkým nebo těžkým lešením, šířky přes 2,5 m</t>
  </si>
  <si>
    <t xml:space="preserve">Poznámka k souboru cen:_x000D_
1. Ceny nelze použít pro samostatnou záchytnou stříšku či jiné ochranné konstrukce, které mají za účel chránit chodce před padající omítkou či zchátralými římsami apod. 2. Množství měrných jednotek se určuje v m délky lešení, ke kterému se záchytná stříška zřizuje. </t>
  </si>
  <si>
    <t>944711214</t>
  </si>
  <si>
    <t>Příplatek k záchytné stříšce š přes 2,5 m za první a ZKD den použití</t>
  </si>
  <si>
    <t>144</t>
  </si>
  <si>
    <t>Montáž záchytné stříšky Příplatek za první a každý další den použití záchytné stříšky k ceně -1114</t>
  </si>
  <si>
    <t>73</t>
  </si>
  <si>
    <t>944711814</t>
  </si>
  <si>
    <t>Demontáž záchytné stříšky š přes 2,5 m</t>
  </si>
  <si>
    <t>146</t>
  </si>
  <si>
    <t>Demontáž záchytné stříšky zřizované současně s lehkým nebo těžkým lešením, šířky přes 2,5 m</t>
  </si>
  <si>
    <t xml:space="preserve">Poznámka k souboru cen:_x000D_
1. Ceny nelze použít pro samostatnou záchytnou stříšku či jiné ochranné konstrukce, které mají za účel chránit chodce před padající omítkou či zchátralými římsami apod. </t>
  </si>
  <si>
    <t>949101111</t>
  </si>
  <si>
    <t>Lešení pomocné pro objekty pozemních staveb s lešeňovou podlahou v do 1,9 m zatížení do 150 kg/m2</t>
  </si>
  <si>
    <t>148</t>
  </si>
  <si>
    <t>Lešení pomocné pracovní pro objekty pozemních staveb pro zatížení do 150 kg/m2, o výšce lešeňové podlahy do 1,9 m</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</si>
  <si>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</si>
  <si>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75</t>
  </si>
  <si>
    <t>949101112</t>
  </si>
  <si>
    <t>Lešení pomocné pro objekty pozemních staveb s lešeňovou podlahou v do 3,5 m zatížení do 150 kg/m2</t>
  </si>
  <si>
    <t>150</t>
  </si>
  <si>
    <t>Lešení pomocné pracovní pro objekty pozemních staveb pro zatížení do 150 kg/m2, o výšce lešeňové podlahy přes 1,9 do 3,5 m</t>
  </si>
  <si>
    <t>952901111</t>
  </si>
  <si>
    <t>Vyčištění budov bytové a občanské výstavby při výšce podlaží do 4 m</t>
  </si>
  <si>
    <t>152</t>
  </si>
  <si>
    <t>Vyčištění budov nebo objektů před předáním do užívání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při světlé výšce podlaží do 4 m</t>
  </si>
  <si>
    <t xml:space="preserve">Poznámka k souboru cen:_x000D_
1. Cena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t>
  </si>
  <si>
    <t>" vyčištění půdního prostoru +vysátí průmyslovým vysavačem"</t>
  </si>
  <si>
    <t>13,1*17,16+22*14+9,57*13,56+1,13*7,7</t>
  </si>
  <si>
    <t>77</t>
  </si>
  <si>
    <t>962032230</t>
  </si>
  <si>
    <t>Bourání zdiva z cihel pálených nebo vápenopískových na MV nebo MVC do 1 m3</t>
  </si>
  <si>
    <t>154</t>
  </si>
  <si>
    <t>Bourání zdiva nadzákladového z cihel nebo tvárnic z cihel pálených nebo vápenopískových, na maltu vápennou nebo vápenocementovou, objemu do 1 m3</t>
  </si>
  <si>
    <t xml:space="preserve">Poznámka k souboru cen:_x000D_
1. Bourání pilířů o průřezu přes 0,36 m2 se oceňuje příslušnými cenami -2230, -2231, -2240, -2241,-2253 a -2254 jako bourání zdiva nadzákladového cihelného. </t>
  </si>
  <si>
    <t>962081141</t>
  </si>
  <si>
    <t>Bourání příček ze skleněných tvárnic tl do 150 mm</t>
  </si>
  <si>
    <t>156</t>
  </si>
  <si>
    <t>Bourání zdiva příček nebo vybourání otvorů ze skleněných tvárnic, tl. do 150 mm</t>
  </si>
  <si>
    <t>1,6*2,5+1*2*2</t>
  </si>
  <si>
    <t>79</t>
  </si>
  <si>
    <t>963023712</t>
  </si>
  <si>
    <t>Vybourání schodišťových stupňů ze zdi cihelné oboustranně</t>
  </si>
  <si>
    <t>158</t>
  </si>
  <si>
    <t>Vybourání schodišťových stupňů oblých, rovných nebo kosých ze zdi cihelné oboustranně</t>
  </si>
  <si>
    <t>965042121</t>
  </si>
  <si>
    <t>Bourání podkladů pod dlažby nebo mazanin betonových nebo z litého asfaltu tl do 100 mm pl do 1 m2</t>
  </si>
  <si>
    <t>160</t>
  </si>
  <si>
    <t>Bourání mazanin betonových nebo z litého asfaltu tl. do 100 mm, plochy do 1 m2</t>
  </si>
  <si>
    <t>" 1.PP"</t>
  </si>
  <si>
    <t>(1,3*2*0,7+2,5*0,7)*0,05</t>
  </si>
  <si>
    <t>81</t>
  </si>
  <si>
    <t>965081212</t>
  </si>
  <si>
    <t>Bourání podlah z dlaždic keramických nebo xylolitových tl do 10 mm plochy do 1 m2</t>
  </si>
  <si>
    <t>162</t>
  </si>
  <si>
    <t>Bourání podlah z dlaždic bez podkladního lože nebo mazaniny, s jakoukoliv výplní spár keramických nebo xylolitových tl. do 10 mm, plochy do 1 m2</t>
  </si>
  <si>
    <t xml:space="preserve">Poznámka k souboru cen:_x000D_
1. Odsekání soklíků se oceňuje cenami souboru cen 965 08. </t>
  </si>
  <si>
    <t>966032921</t>
  </si>
  <si>
    <t>Odsekání říms podokenních nebo předokenních předsazených přes 80 mm</t>
  </si>
  <si>
    <t>164</t>
  </si>
  <si>
    <t>Odsekání říms podokenních nebo nadokenních předsazených přes líc zdiva přes 80 mm</t>
  </si>
  <si>
    <t>14,6*3</t>
  </si>
  <si>
    <t>83</t>
  </si>
  <si>
    <t>967031132</t>
  </si>
  <si>
    <t>Přisekání rovných ostění v cihelném zdivu na MV nebo MVC</t>
  </si>
  <si>
    <t>166</t>
  </si>
  <si>
    <t>Přisekání (špicování) plošné nebo rovných ostění zdiva z cihel pálených rovných ostění, bez odstupu, po hrubém vybourání otvorů, na maltu vápennou nebo vápenocementovou</t>
  </si>
  <si>
    <t>967032974</t>
  </si>
  <si>
    <t>Odsekání plošných fasádních prvků předsazených před líc zdiva 80 mm</t>
  </si>
  <si>
    <t>168</t>
  </si>
  <si>
    <t>Odsekání plošných fasádních prvků předsazených před líc zdiva do 80 mm</t>
  </si>
  <si>
    <t>" okenní obruby oken W11"</t>
  </si>
  <si>
    <t>(3,3*2+1,95*2)*0,18*6+1,95*0,25*6</t>
  </si>
  <si>
    <t>85</t>
  </si>
  <si>
    <t>968062356</t>
  </si>
  <si>
    <t>Vybourání dřevěných rámů oken dvojitých včetně křídel pl do 4 m2</t>
  </si>
  <si>
    <t>170</t>
  </si>
  <si>
    <t>Vybourání dřevěných rámů oken s křídly, dveřních zárubní, vrat, stěn, ostění nebo obkladů rámů oken s křídly dvojitých, plochy do 4 m2</t>
  </si>
  <si>
    <t xml:space="preserve">Poznámka k souboru cen:_x000D_
1. V cenách -2244 až -2747 jsou započteny i náklady na vyvěšení křídel. </t>
  </si>
  <si>
    <t>968062375</t>
  </si>
  <si>
    <t>Vybourání dřevěných rámů oken zdvojených včetně křídel pl do 2 m2</t>
  </si>
  <si>
    <t>172</t>
  </si>
  <si>
    <t>Vybourání dřevěných rámů oken s křídly, dveřních zárubní, vrat, stěn, ostění nebo obkladů rámů oken s křídly zdvojených, plochy do 2 m2</t>
  </si>
  <si>
    <t>0,75*1,95*2+0,95*1,95</t>
  </si>
  <si>
    <t>0,6*0,9*3+1*2*2+0,6*1,4*2+0,9*1,4</t>
  </si>
  <si>
    <t>87</t>
  </si>
  <si>
    <t>968062376</t>
  </si>
  <si>
    <t>Vybourání dřevěných rámů oken zdvojených včetně křídel pl do 4 m2</t>
  </si>
  <si>
    <t>174</t>
  </si>
  <si>
    <t>Vybourání dřevěných rámů oken s křídly, dveřních zárubní, vrat, stěn, ostění nebo obkladů rámů oken s křídly zdvojených, plochy do 4 m2</t>
  </si>
  <si>
    <t>1,25*1,95*5+1,25*3,9*3+0,75*3,85*2+0,95*3,9</t>
  </si>
  <si>
    <t>1,6*2,5</t>
  </si>
  <si>
    <t>968062456</t>
  </si>
  <si>
    <t>Vybourání dřevěných dveřních zárubní pl přes 2 m2</t>
  </si>
  <si>
    <t>176</t>
  </si>
  <si>
    <t>Vybourání dřevěných rámů oken s křídly, dveřních zárubní, vrat, stěn, ostění nebo obkladů dveřních zárubní, plochy přes 2 m2</t>
  </si>
  <si>
    <t>2,6*3,3</t>
  </si>
  <si>
    <t>89</t>
  </si>
  <si>
    <t>968072355</t>
  </si>
  <si>
    <t>Vybourání kovových rámů oken dvojitých včetně křídel pl do 2 m2</t>
  </si>
  <si>
    <t>178</t>
  </si>
  <si>
    <t>Vybourání kovových rámů oken s křídly, dveřních zárubní, vrat, stěn, ostění nebo obkladů okenních rámů s křídly zdvojených, plochy do 2 m2</t>
  </si>
  <si>
    <t xml:space="preserve">Poznámka k souboru cen:_x000D_
1. V cenách -2244 až -2559 jsou započteny i náklady na vyvěšení křídel. 2. Cenou -2641 se oceňuje i vybourání nosné ocelové konstrukce pro sádrokartonové příčky. </t>
  </si>
  <si>
    <t>968072455</t>
  </si>
  <si>
    <t>Vybourání kovových dveřních zárubní pl do 2 m2</t>
  </si>
  <si>
    <t>180</t>
  </si>
  <si>
    <t>Vybourání kovových rámů oken s křídly, dveřních zárubní, vrat, stěn, ostění nebo obkladů dveřních zárubní, plochy do 2 m2</t>
  </si>
  <si>
    <t>0,75*2+1,2*2,9</t>
  </si>
  <si>
    <t>91</t>
  </si>
  <si>
    <t>968072456</t>
  </si>
  <si>
    <t>Vybourání kovových dveřních zárubní pl přes 2 m2</t>
  </si>
  <si>
    <t>182</t>
  </si>
  <si>
    <t>Vybourání kovových rámů oken s křídly, dveřních zárubní, vrat, stěn, ostění nebo obkladů dveřních zárubní, plochy přes 2 m2</t>
  </si>
  <si>
    <t>971033681</t>
  </si>
  <si>
    <t>Vybourání otvorů ve zdivu cihelném pl do 4 m2 na MVC nebo MV tl do 900 mm</t>
  </si>
  <si>
    <t>184</t>
  </si>
  <si>
    <t>Vybourání otvorů ve zdivu základovém nebo nadzákladovém z cihel, tvárnic, příčkovek z cihel pálených na maltu vápennou nebo vápenocementovou plochy do 4 m2, tl. do 900 mm</t>
  </si>
  <si>
    <t>"1.PP"</t>
  </si>
  <si>
    <t>1,22*1,9*0,7</t>
  </si>
  <si>
    <t>93</t>
  </si>
  <si>
    <t>974031666</t>
  </si>
  <si>
    <t>Vysekání rýh ve zdivu cihelném pro vtahování nosníků hl do 150 mm v do 250 mm</t>
  </si>
  <si>
    <t>186</t>
  </si>
  <si>
    <t>Vysekání rýh ve zdivu cihelném na maltu vápennou nebo vápenocementovou pro vtahování nosníků do zdí, před vybouráním otvoru do hl. 150 mm, při v. nosníku do 250 mm</t>
  </si>
  <si>
    <t>978013191</t>
  </si>
  <si>
    <t>Otlučení vnitřní vápenné nebo vápenocementové omítky stěn v rozsahu do 100 %</t>
  </si>
  <si>
    <t>188</t>
  </si>
  <si>
    <t>Otlučení vápenných nebo vápenocementových omítek vnitřních ploch stěn s vyškrabáním spar, s očištěním zdiva, v rozsahu přes 50 do 100 %</t>
  </si>
  <si>
    <t xml:space="preserve">Poznámka k souboru cen:_x000D_
1. Položky lze použít i pro ocenění otlučení sádrových, hliněných apod. vnitřních omítek. </t>
  </si>
  <si>
    <t>" u  vchodových dveří"</t>
  </si>
  <si>
    <t>(3,7+2,3*2)*0,6</t>
  </si>
  <si>
    <t>95</t>
  </si>
  <si>
    <t>978015331</t>
  </si>
  <si>
    <t>Otlučení vnější vápenné nebo vápenocementové vnější omítky stupně členitosti 1 a 2 rozsahu do 20%</t>
  </si>
  <si>
    <t>190</t>
  </si>
  <si>
    <t>Otlučení vápenných nebo vápenocementových omítek vnějších ploch s vyškrabáním spar a s očištěním zdiva stupně členitosti 1 a 2, v rozsahu přes 10 do 20 %</t>
  </si>
  <si>
    <t>978059641</t>
  </si>
  <si>
    <t>Odsekání a odebrání obkladů stěn z vnějších obkládaček plochy přes 1 m2</t>
  </si>
  <si>
    <t>192</t>
  </si>
  <si>
    <t>Odsekání obkladů stěn včetně otlučení podkladní omítky až na zdivo z obkládaček vnějších, z jakýchkoliv materiálů, plochy přes 1 m2</t>
  </si>
  <si>
    <t>97</t>
  </si>
  <si>
    <t>999-101</t>
  </si>
  <si>
    <t>Demontáž jednotek VZT vč uskladnění, zpětné montáže a úpravy ukotvení (posunutí o tl. zateplení)</t>
  </si>
  <si>
    <t>soub</t>
  </si>
  <si>
    <t>194</t>
  </si>
  <si>
    <t>999-102</t>
  </si>
  <si>
    <t>Demontáž držáku vlajky</t>
  </si>
  <si>
    <t>196</t>
  </si>
  <si>
    <t>99</t>
  </si>
  <si>
    <t>999-103</t>
  </si>
  <si>
    <t>Demontáž nástěnky vč. uskladnění dle požadavku stavebníka</t>
  </si>
  <si>
    <t>198</t>
  </si>
  <si>
    <t>999-104</t>
  </si>
  <si>
    <t>Demontáž nápisu vč. uskladnění dle požadavku stavebníka</t>
  </si>
  <si>
    <t>200</t>
  </si>
  <si>
    <t>101</t>
  </si>
  <si>
    <t>999-105</t>
  </si>
  <si>
    <t>Demontáž osvětlení nad vstupem a uskladnění dle požadavku stavebníka</t>
  </si>
  <si>
    <t>202</t>
  </si>
  <si>
    <t>999-106</t>
  </si>
  <si>
    <t>Vybourání obloiku nad vstupem</t>
  </si>
  <si>
    <t>204</t>
  </si>
  <si>
    <t>103</t>
  </si>
  <si>
    <t>999-107</t>
  </si>
  <si>
    <t>Demontáž poutačů  vč. uskladnění dle požadavku stavbníka</t>
  </si>
  <si>
    <t>206</t>
  </si>
  <si>
    <t>999-108</t>
  </si>
  <si>
    <t>Úprava pozice výparníku - posunutí o 20 cm</t>
  </si>
  <si>
    <t>208</t>
  </si>
  <si>
    <t>105</t>
  </si>
  <si>
    <t>999-109</t>
  </si>
  <si>
    <t>Odstrojení markýzy nad hlavním vstupem</t>
  </si>
  <si>
    <t>210</t>
  </si>
  <si>
    <t>999-110</t>
  </si>
  <si>
    <t>Demontáž kabelových rozvodů v půdním prostoru</t>
  </si>
  <si>
    <t>212</t>
  </si>
  <si>
    <t>107</t>
  </si>
  <si>
    <t>999-111</t>
  </si>
  <si>
    <t>Přemístění anténní technoky  v půdním prostoru</t>
  </si>
  <si>
    <t>214</t>
  </si>
  <si>
    <t>999-112</t>
  </si>
  <si>
    <t>Demontáž markýzy nad vraty pro zásobování</t>
  </si>
  <si>
    <t>216</t>
  </si>
  <si>
    <t>997</t>
  </si>
  <si>
    <t>Přesun sutě</t>
  </si>
  <si>
    <t>109</t>
  </si>
  <si>
    <t>997013155</t>
  </si>
  <si>
    <t>Vnitrostaveništní doprava suti a vybouraných hmot pro budovy v do 18 m s omezením mechanizace</t>
  </si>
  <si>
    <t>218</t>
  </si>
  <si>
    <t>Vnitrostaveništní doprava suti a vybouraných hmot vodorovně do 50 m svisle s omezením mechanizace pro budovy a haly výšky přes 15 do 18 m</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</si>
  <si>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užije se pro ocenění dopravy suti cena -3111 (pro nejmenší výšku, tj. 6 m). 3. Montáž, demontáž a pronájem shozu se ocení cenami souboru cen 997 01-33 Shoz suti. 4. Ceny -3151 až -3162 lze použít v případě, kdy dochází ke ztížení dopravy suti např. tím, že není možné instalovat jeřáb. </t>
  </si>
  <si>
    <t>997013501</t>
  </si>
  <si>
    <t>Odvoz suti a vybouraných hmot na skládku nebo meziskládku do 1 km se složením</t>
  </si>
  <si>
    <t>220</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</si>
  <si>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</si>
  <si>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</si>
  <si>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111</t>
  </si>
  <si>
    <t>997013509</t>
  </si>
  <si>
    <t>Příplatek k odvozu suti a vybouraných hmot na skládku ZKD 1 km přes 1 km</t>
  </si>
  <si>
    <t>222</t>
  </si>
  <si>
    <t>Odvoz suti a vybouraných hmot na skládku nebo meziskládku se složením, na vzdálenost Příplatek k ceně za každý další i započatý 1 km přes 1 km</t>
  </si>
  <si>
    <t>997013831</t>
  </si>
  <si>
    <t>Poplatek za uložení stavebního směsného odpadu na skládce (skládkovné)</t>
  </si>
  <si>
    <t>224</t>
  </si>
  <si>
    <t>Poplatek za uložení stavebního odpadu na skládce (skládkovné) směsného</t>
  </si>
  <si>
    <t xml:space="preserve">Poznámka k souboru cen:_x000D_
1. Ceny uvedené v souboru lze po dohodě upravit podle místních podmínek.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</si>
  <si>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998</t>
  </si>
  <si>
    <t>Přesun hmot</t>
  </si>
  <si>
    <t>113</t>
  </si>
  <si>
    <t>998011003</t>
  </si>
  <si>
    <t>Přesun hmot pro budovy zděné v do 24 m</t>
  </si>
  <si>
    <t>226</t>
  </si>
  <si>
    <t>Přesun hmot pro budovy občanské výstavby, bydlení, výrobu a služby s nosnou svislou konstrukcí zděnou z cihel, tvárnic nebo kamene vodorovná dopravní vzdálenost do 100 m pro budovy výšky přes 12 do 24 m</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</si>
  <si>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</si>
  <si>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</si>
  <si>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</si>
  <si>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711</t>
  </si>
  <si>
    <t>Izolace proti vodě, vlhkosti a plynům</t>
  </si>
  <si>
    <t>711112001</t>
  </si>
  <si>
    <t>Provedení izolace proti zemní vlhkosti svislé za studena nátěrem penetračním</t>
  </si>
  <si>
    <t>228</t>
  </si>
  <si>
    <t>Provedení izolace proti zemní vlhkosti natěradly a tmely za studena na ploše svislé S nátěrem penetračním</t>
  </si>
  <si>
    <t xml:space="preserve">Poznámka k souboru cen:_x000D_
1. Izolace plochy jednotlivě do 10 m2 se oceňují skladebně cenou příslušné izolace a cenou 711 19-9095 Příplatek za plochu do 10 m2. </t>
  </si>
  <si>
    <t>10,1*1,1</t>
  </si>
  <si>
    <t>(4,35+5,3+0,7+5,14+0,6+3,15+4,45+3,9+3,6+1,2+6,5)*1,1</t>
  </si>
  <si>
    <t>(3,3+2,9+4,2+5,6+8+3,5+3,5+1)*1,1</t>
  </si>
  <si>
    <t>115</t>
  </si>
  <si>
    <t>111631501</t>
  </si>
  <si>
    <t>asfaltová penetrace</t>
  </si>
  <si>
    <t>230</t>
  </si>
  <si>
    <t>711142559</t>
  </si>
  <si>
    <t>Provedení izolace proti zemní vlhkosti pásy přitavením svislé NAIP</t>
  </si>
  <si>
    <t>232</t>
  </si>
  <si>
    <t>Provedení izolace proti zemní vlhkosti pásy přitavením NAIP na ploše svislé S</t>
  </si>
  <si>
    <t xml:space="preserve">Poznámka k souboru cen:_x000D_
1. Izolace plochy jednotlivě do 10 m2 se oceňují skladebně cenou příslušné izolace a cenou 711 19-9097 Příplatek za plochu do 10 m2. </t>
  </si>
  <si>
    <t>117</t>
  </si>
  <si>
    <t>628522551</t>
  </si>
  <si>
    <t>pás asfaltovaný modifikovaný SBS a Al vložkou</t>
  </si>
  <si>
    <t>234</t>
  </si>
  <si>
    <t>711161381</t>
  </si>
  <si>
    <t>Izolace proti zemní vlhkosti foliemi nopovými ukončené horní lištou</t>
  </si>
  <si>
    <t>236</t>
  </si>
  <si>
    <t>Izolace proti zemní vlhkosti nopovými foliemi [FONDALINE] ukončení izolace lištou</t>
  </si>
  <si>
    <t xml:space="preserve">Poznámka k souboru cen:_x000D_
1. V cenách -1302 až -1361 nejsou započteny náklady na ukončení izolace lištou. 2. Prostupy izolací se oceňují cenami souboru 711 76 - Provedení detailů fóliemi. </t>
  </si>
  <si>
    <t>119</t>
  </si>
  <si>
    <t>711491273</t>
  </si>
  <si>
    <t>Provedení izolace proti tlakové vodě svislé z nopové folie</t>
  </si>
  <si>
    <t>238</t>
  </si>
  <si>
    <t>Provedení izolace proti povrchové a podpovrchové tlakové vodě ostatní na ploše svislé S z textilií, vrstvy z nopové fólie</t>
  </si>
  <si>
    <t xml:space="preserve">Poznámka k souboru cen:_x000D_
1. Cenami -9095 až -9097 lze oceňovat jen tehdy, nepřesáhne-li součet souvislé plochy vodorovné a svislé izolační vrstvy 10 m2. 2. Cenou -1175 lze oceňovat i připevnění izolace na ploše svislé. 3. Cenami -1171 až -1273 lze oceňovat i izolace proti zemní vlhkosti. 4. V ceně -1177 jsou započteny i náklady na navrtání, osazení hmoždinek a zatmelení. </t>
  </si>
  <si>
    <t>" s03 - pod terénem"</t>
  </si>
  <si>
    <t>283230241</t>
  </si>
  <si>
    <t>fólie multifunkční nopová</t>
  </si>
  <si>
    <t>240</t>
  </si>
  <si>
    <t>121</t>
  </si>
  <si>
    <t>998711102</t>
  </si>
  <si>
    <t>Přesun hmot tonážní pro izolace proti vodě, vlhkosti a plynům v objektech výšky do 12 m</t>
  </si>
  <si>
    <t>242</t>
  </si>
  <si>
    <t>Přesun hmot pro izolace proti vodě, vlhkosti a plynům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</si>
  <si>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</si>
  <si>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712</t>
  </si>
  <si>
    <t>Povlakové krytiny</t>
  </si>
  <si>
    <t>712331101</t>
  </si>
  <si>
    <t>Provedení povlakové krytiny střech do 10° podkladní vrstvy pásy na sucho AIP nebo NAIP</t>
  </si>
  <si>
    <t>244</t>
  </si>
  <si>
    <t>Provedení povlakové krytiny střech plochých do 10 st. pásy na sucho AIP nebo NAIP</t>
  </si>
  <si>
    <t xml:space="preserve">Poznámka k souboru cen:_x000D_
1. Povlakové krytiny střech jednotlivě do 10 m2 se oceňují skladebně cenou příslušné izolace a cenou 712 39-9096 Příplatek za plochu do 10 m2, a to jen při položení pásů za použití natěradel nebo tmelů za horka. </t>
  </si>
  <si>
    <t>123</t>
  </si>
  <si>
    <t>628362011</t>
  </si>
  <si>
    <t>pás asfaltový oxidovaný</t>
  </si>
  <si>
    <t>246</t>
  </si>
  <si>
    <t>712511101</t>
  </si>
  <si>
    <t>Provedení povlakové krytiny oblých střech za studena nátěrem penetračním</t>
  </si>
  <si>
    <t>248</t>
  </si>
  <si>
    <t>Provedení povlakové krytiny střech oblých natěradly a tmely za studena nátěrem penetračním</t>
  </si>
  <si>
    <t xml:space="preserve">Poznámka k souboru cen:_x000D_
1. Povlakové krytiny střech jednotlivě do 10 m2 se oceňují skladebně cenou příslušné izolace a cenou 712 59-9095 Příplatek za plochu do 10 m2. </t>
  </si>
  <si>
    <t>" C02"</t>
  </si>
  <si>
    <t>306</t>
  </si>
  <si>
    <t>" žebra"</t>
  </si>
  <si>
    <t>14*0,75*2*4+22*0,3*2*2</t>
  </si>
  <si>
    <t>125</t>
  </si>
  <si>
    <t>250</t>
  </si>
  <si>
    <t>712541659</t>
  </si>
  <si>
    <t>Provedení povlakové krytiny oblých střech pásy NAIP přitavením bodově</t>
  </si>
  <si>
    <t>252</t>
  </si>
  <si>
    <t>Provedení povlakové krytiny střech oblých pásy přitavením NAIP bodově</t>
  </si>
  <si>
    <t xml:space="preserve">Poznámka k souboru cen:_x000D_
1. Povlakové krytiny střech jednotlivě do 10 m2 se oceňují skladebně cenou příslušné izolace a cenou 712 59-9097 Příplatek za plochu do 10 m2. </t>
  </si>
  <si>
    <t>127</t>
  </si>
  <si>
    <t>628522552</t>
  </si>
  <si>
    <t>pás asfaltovaný modifikovaný SBS a Al vložkou samolepící</t>
  </si>
  <si>
    <t>254</t>
  </si>
  <si>
    <t>713</t>
  </si>
  <si>
    <t>Izolace tepelné</t>
  </si>
  <si>
    <t>713111111</t>
  </si>
  <si>
    <t>Montáž izolace tepelné vrchem stropů volně kladenými rohožemi, pásy, dílci, deskami</t>
  </si>
  <si>
    <t>256</t>
  </si>
  <si>
    <t>Montáž tepelné izolace stropů rohožemi, pásy, dílci, deskami, bloky (izolační materiál ve specifikaci) vrchem bez překrytí lepenkou kladenými volně</t>
  </si>
  <si>
    <t>" C01"</t>
  </si>
  <si>
    <t>(13,6*9,57+7,42*7,705)*2</t>
  </si>
  <si>
    <t>" C3"</t>
  </si>
  <si>
    <t>(13,1*13,2+4*13,1)*2</t>
  </si>
  <si>
    <t>129</t>
  </si>
  <si>
    <t>631537121</t>
  </si>
  <si>
    <t>deska izolační m inerální tl.150 mm /lambda 0,040 W/mK/</t>
  </si>
  <si>
    <t>258</t>
  </si>
  <si>
    <t>260</t>
  </si>
  <si>
    <t>306*2</t>
  </si>
  <si>
    <t>131</t>
  </si>
  <si>
    <t>631413141</t>
  </si>
  <si>
    <t>deska izolační minerální tuhá tl. 150 mm / lambda 0,035 W/mK/</t>
  </si>
  <si>
    <t>262</t>
  </si>
  <si>
    <t>713141135</t>
  </si>
  <si>
    <t>Montáž izolace tepelné střech plochých lepené za studena bodově 1 vrstva rohoží, pásů, dílců, desek</t>
  </si>
  <si>
    <t>264</t>
  </si>
  <si>
    <t>Montáž tepelné izolace střech plochých rohožemi, pásy, deskami, dílci, bloky (izolační materiál ve specifikaci) přilepenými za studena bodově, jednovrstvá</t>
  </si>
  <si>
    <t xml:space="preserve">Poznámka k souboru cen:_x000D_
1. Množství tepelné izolace střech plochých atikovými pásky k ceně -1211 se určuje v m projektované délky obložení (bez přesahů) na obvodu ploché střechy. 2. Množství jednotek tepelné izolace střech plochých spádovými klíny k cenám -1311 až -1335 se určuje v m2 půdorysné projektované vyspádované plochy střechy. </t>
  </si>
  <si>
    <t>15,5*2</t>
  </si>
  <si>
    <t>133</t>
  </si>
  <si>
    <t>283723090</t>
  </si>
  <si>
    <t>deska z pěnového polystyrenu EPS 100 S tl. 100 mm ( lambda 0,04 W/mK)</t>
  </si>
  <si>
    <t>266</t>
  </si>
  <si>
    <t>deska z pěnového polystyrenu pro trvalé zatížení v tlaku (max. 2000 kg/m2) 1000 x 500 x 100 mm</t>
  </si>
  <si>
    <t>Poznámka k položce:
lambda=0,037 [W / m K]</t>
  </si>
  <si>
    <t>713141211</t>
  </si>
  <si>
    <t>Montáž izolace tepelné střech plochých volně položené atikový klín</t>
  </si>
  <si>
    <t>268</t>
  </si>
  <si>
    <t>Montáž tepelné izolace střech plochých atikovými klíny kladenými volně</t>
  </si>
  <si>
    <t>135</t>
  </si>
  <si>
    <t>631529041</t>
  </si>
  <si>
    <t>klín XPS</t>
  </si>
  <si>
    <t>270</t>
  </si>
  <si>
    <t>713141335</t>
  </si>
  <si>
    <t>Montáž izolace tepelné střech plochých lepené za studena bodově, spádová vrstva</t>
  </si>
  <si>
    <t>272</t>
  </si>
  <si>
    <t>Montáž tepelné izolace střech plochých spádovými klíny v ploše přilepenými za studena bodově</t>
  </si>
  <si>
    <t>137</t>
  </si>
  <si>
    <t>283761410</t>
  </si>
  <si>
    <t>klín spádový Standard 1000 x 1000 mm, EPS 100 S (lambda 0,040 W/mK) min tl. 80mm</t>
  </si>
  <si>
    <t>274</t>
  </si>
  <si>
    <t>klín izolační z pěnového polystyrenu EPS 100 spádový, 1000x1000 mm</t>
  </si>
  <si>
    <t>713191133</t>
  </si>
  <si>
    <t>Montáž izolace tepelné podlah, stropů vrchem nebo střech překrytí fólií s přelepeným spojem</t>
  </si>
  <si>
    <t>276</t>
  </si>
  <si>
    <t>Montáž tepelné izolace stavebních konstrukcí - doplňky a konstrukční součásti podlah, stropů vrchem nebo střech překrytím fólií položenou volně s přelepením spojů</t>
  </si>
  <si>
    <t>139</t>
  </si>
  <si>
    <t>283233141</t>
  </si>
  <si>
    <t>difuzně otevřená pojistná hydroizolace</t>
  </si>
  <si>
    <t>278</t>
  </si>
  <si>
    <t>713291132</t>
  </si>
  <si>
    <t>Montáž izolace tepelné parotěsné zábrany stropů vrchem fólií</t>
  </si>
  <si>
    <t>280</t>
  </si>
  <si>
    <t>Montáž tepelné izolace chlazených a temperovaných místností - doplňky a konstrukční součásti parotěsné zábrany stropů vrchem fólií</t>
  </si>
  <si>
    <t>(13,6*9,57+7,42*7,705)*1,1</t>
  </si>
  <si>
    <t>(13,1*13,2+4*13,1)*1,1</t>
  </si>
  <si>
    <t>141</t>
  </si>
  <si>
    <t>283292101</t>
  </si>
  <si>
    <t>zábrana parotěsná</t>
  </si>
  <si>
    <t>282</t>
  </si>
  <si>
    <t>998713103</t>
  </si>
  <si>
    <t>Přesun hmot tonážní pro izolace tepelné v objektech v do 24 m</t>
  </si>
  <si>
    <t>284</t>
  </si>
  <si>
    <t>Přesun hmot pro izolace tepelné stanovený z hmotnosti přesunovaného materiálu vodorovná dopravní vzdálenost do 50 m v objektech výšky přes 12 m do 24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</si>
  <si>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</si>
  <si>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741</t>
  </si>
  <si>
    <t>Elektroinstalace - silnoproud</t>
  </si>
  <si>
    <t>143</t>
  </si>
  <si>
    <t>741-101</t>
  </si>
  <si>
    <t>Demontáž a zpětná montáž hromosvodu vč. úpravy kotvení</t>
  </si>
  <si>
    <t>286</t>
  </si>
  <si>
    <t>751</t>
  </si>
  <si>
    <t>Vzduchotechnika</t>
  </si>
  <si>
    <t>751111810</t>
  </si>
  <si>
    <t>Demontáž mřížky</t>
  </si>
  <si>
    <t>288</t>
  </si>
  <si>
    <t>145</t>
  </si>
  <si>
    <t>751398025</t>
  </si>
  <si>
    <t>Mtž větrací mřížky stěnové přes 0,200 m2</t>
  </si>
  <si>
    <t>290</t>
  </si>
  <si>
    <t>Montáž ostatních zařízení větrací mřížky stěnové, průřezu přes 0,200 m2</t>
  </si>
  <si>
    <t>598821301</t>
  </si>
  <si>
    <t>mřížka krycí VZT potrubí 66x66 cm, komsxit Ral 7006 mat - podrobný popis viz Z01</t>
  </si>
  <si>
    <t>292</t>
  </si>
  <si>
    <t>762</t>
  </si>
  <si>
    <t>Konstrukce tesařské</t>
  </si>
  <si>
    <t>147</t>
  </si>
  <si>
    <t>762083121</t>
  </si>
  <si>
    <t>Impregnace řeziva proti dřevokaznému hmyzu, houbám a plísním máčením třída ohrožení 1 a 2</t>
  </si>
  <si>
    <t>294</t>
  </si>
  <si>
    <t>Práce společné pro tesařské konstrukce impregnace řeziva máčením proti dřevokaznému hmyzu, houbám a plísním, třída ohrožení 1 a 2 (dřevo v interiéru)</t>
  </si>
  <si>
    <t xml:space="preserve">Poznámka k souboru cen:_x000D_
1. Soubor cen 762 08-3 Impregnace řeziva neobsahuje položky pro ocenění imregnace řeziva nátěrem; tyto se oceňují příslušnými cenami souboru cen 783 2. -31.1 Napouštěcí nátěr tesařských konstrukcí, katalogu 800-783 Nátěry. 2. Soubor cen 762 08-5 Montáž ocelových spojovacích prostředků neobsahuje položky pro ocenění chemických kotev; tyto lze ocenit příslušnými cenami souboru cen 953 96 Kotvy chemické, katalogu 801-1 Budovy a haly - konstrukce zděné a monolitické. 3. V cenách 762 08-5 nejsou započteny náklady na dodávku spojovacích prostředků; tato dodávka se oceňuje ve specifikaci. 4. U položek 762 08-6 se určení cen řídí hmotností jednotlivě montovaného dílu konstrukce, dodávka veškerého materiálu se oceňuje ve specifikaci. </t>
  </si>
  <si>
    <t>762-101</t>
  </si>
  <si>
    <t>Zajištění klenuté půdy konstrukčními vruty  do podkladové betonové stropní konstrukce přes fixační latě, montáž vč. dodávky  - P06</t>
  </si>
  <si>
    <t>296</t>
  </si>
  <si>
    <t>149</t>
  </si>
  <si>
    <t>762123110</t>
  </si>
  <si>
    <t>Montáž tesařských stěn vázaných z hraněného řeziva průřezové plochy do 100 cm2</t>
  </si>
  <si>
    <t>298</t>
  </si>
  <si>
    <t>Montáž konstrukce stěn a příček vázaných z fošen, hranolů, hranolků, průřezové plochy do 100 cm2</t>
  </si>
  <si>
    <t>" střecha - R01"</t>
  </si>
  <si>
    <t>4+0,5*8</t>
  </si>
  <si>
    <t>605120010</t>
  </si>
  <si>
    <t>řezivo jehličnaté hranol jakost I do 120 cm2</t>
  </si>
  <si>
    <t>300</t>
  </si>
  <si>
    <t>151</t>
  </si>
  <si>
    <t>762341013</t>
  </si>
  <si>
    <t>Bednění střech rovných z desek OSB tl 15 mm na sraz šroubovaných na krokve</t>
  </si>
  <si>
    <t>302</t>
  </si>
  <si>
    <t>Bednění a laťování bednění střech rovných sklonu do 60 st. s vyřezáním otvorů z dřevoštěpkových desek [OSB] šroubovaných na krokve 15 mm na sraz, tloušťky desky</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</si>
  <si>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</si>
  <si>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4*0,25*2</t>
  </si>
  <si>
    <t>762341016</t>
  </si>
  <si>
    <t>Bednění střech rovných z desek OSB tl 22 mm na sraz šroubovaných na krokve</t>
  </si>
  <si>
    <t>304</t>
  </si>
  <si>
    <t>Bednění a laťování bednění střech rovných sklonu do 60 st. s vyřezáním otvorů z dřevoštěpkových desek [OSB] šroubovaných na krokve 22 mm na sraz, tloušťky desky</t>
  </si>
  <si>
    <t>153</t>
  </si>
  <si>
    <t>762343912</t>
  </si>
  <si>
    <t>Zabednění otvorů ve střeše prkny tl do 32mm plochy jednotlivě do 4 m2</t>
  </si>
  <si>
    <t>Bednění a laťování střech zabednění jednotlivých otvorů ve střeše prkny tl. do 32 mm (materiál v ceně), otvoru plochy jednotlivě přes 1 do 4 m2</t>
  </si>
  <si>
    <t xml:space="preserve">Poznámka k souboru cen:_x000D_
1. U položek vyřezání otvorů v bednění -1931 až -1963 se množství měrných jednotek určuje v m součtem délek jednotlivých řezů. </t>
  </si>
  <si>
    <t>762526110</t>
  </si>
  <si>
    <t>Položení polštáře pod podlahy při osové vzdálenosti 65 cm</t>
  </si>
  <si>
    <t>308</t>
  </si>
  <si>
    <t>Položení podlah položení polštářů pod podlahy osové vzdálenosti do 650 mm</t>
  </si>
  <si>
    <t xml:space="preserve">Poznámka k souboru cen:_x000D_
1. Cenu 762 52-1104, 762 52-1108 lze použít na provizorní zakrytí výkopu uvnitř budov. </t>
  </si>
  <si>
    <t>" podkladový rošt servisní lávky a pochozí půdy"</t>
  </si>
  <si>
    <t>11*1,37+2,2*0,3+2,655*0,72+13,2*1,2+3,97*13,1</t>
  </si>
  <si>
    <t>155</t>
  </si>
  <si>
    <t>605120011</t>
  </si>
  <si>
    <t>dodávka podkladního roštu</t>
  </si>
  <si>
    <t>310</t>
  </si>
  <si>
    <t>762810026</t>
  </si>
  <si>
    <t>Záklop stropů z desek OSB tl 22 mm na pero a drážku šroubovaných na trámy</t>
  </si>
  <si>
    <t>312</t>
  </si>
  <si>
    <t>Záklop stropů z dřevoštěpkových desek [OSB] šroubovaných na trámy na pero a drážku, tloušťky desky 22 mm</t>
  </si>
  <si>
    <t>764</t>
  </si>
  <si>
    <t>Konstrukce klempířské</t>
  </si>
  <si>
    <t>157</t>
  </si>
  <si>
    <t>764001821</t>
  </si>
  <si>
    <t>Demontáž krytiny ze svitků nebo tabulí do suti</t>
  </si>
  <si>
    <t>314</t>
  </si>
  <si>
    <t>Demontáž klempířských konstrukcí krytiny ze svitků nebo tabulí do suti</t>
  </si>
  <si>
    <t>764002821</t>
  </si>
  <si>
    <t>Demontáž střešního výlezu do suti</t>
  </si>
  <si>
    <t>316</t>
  </si>
  <si>
    <t>Demontáž klempířských konstrukcí střešního výlezu do suti</t>
  </si>
  <si>
    <t>159</t>
  </si>
  <si>
    <t>764002851</t>
  </si>
  <si>
    <t>Demontáž oplechování parapetů do suti</t>
  </si>
  <si>
    <t>318</t>
  </si>
  <si>
    <t>Demontáž klempířských konstrukcí oplechování parapetů do suti</t>
  </si>
  <si>
    <t>764002861</t>
  </si>
  <si>
    <t>Demontáž oplechování říms a ozdobných prvků do suti</t>
  </si>
  <si>
    <t>320</t>
  </si>
  <si>
    <t>Demontáž klempířských konstrukcí oplechování říms do suti</t>
  </si>
  <si>
    <t>14,8*2+43,8</t>
  </si>
  <si>
    <t>161</t>
  </si>
  <si>
    <t>764002871</t>
  </si>
  <si>
    <t>Demontáž lemování zdí do suti</t>
  </si>
  <si>
    <t>322</t>
  </si>
  <si>
    <t>Demontáž klempířských konstrukcí lemování zdí do suti</t>
  </si>
  <si>
    <t>764004801</t>
  </si>
  <si>
    <t>Demontáž podokapního žlabu do suti</t>
  </si>
  <si>
    <t>324</t>
  </si>
  <si>
    <t>Demontáž klempířských konstrukcí žlabu podokapního do suti</t>
  </si>
  <si>
    <t>163</t>
  </si>
  <si>
    <t>764004860</t>
  </si>
  <si>
    <t>Demontáž svodu k dalšímu použití - demontáž na sousední budově, uskladnění a zpětná montáž vč. nového kotvení</t>
  </si>
  <si>
    <t>326</t>
  </si>
  <si>
    <t>764004861</t>
  </si>
  <si>
    <t>Demontáž svodu do suti</t>
  </si>
  <si>
    <t>328</t>
  </si>
  <si>
    <t>Demontáž klempířských konstrukcí svodu do suti</t>
  </si>
  <si>
    <t>1,2+11,5*4</t>
  </si>
  <si>
    <t>165</t>
  </si>
  <si>
    <t>764111401</t>
  </si>
  <si>
    <t>Krytina střechy rovné drážkováním ze svitků z Pz plechu rš 500 mm sklonu do 30°</t>
  </si>
  <si>
    <t>330</t>
  </si>
  <si>
    <t>Krytina ze svitků nebo tabulí z pozinkovaného plechu s úpravou u okapů, prostupů a výčnělků střechy rovné drážkováním ze svitků rš 500 mm, sklon střechy do 30 st.</t>
  </si>
  <si>
    <t>764203151</t>
  </si>
  <si>
    <t>Montáž střešního výlezu</t>
  </si>
  <si>
    <t>332</t>
  </si>
  <si>
    <t>Montáž oplechování střešních prvků střešního výlezu střechy s krytinou prejzovou nebo vlnitou</t>
  </si>
  <si>
    <t>167</t>
  </si>
  <si>
    <t>553418281</t>
  </si>
  <si>
    <t>Výlez do půdního prostoru zateplený</t>
  </si>
  <si>
    <t>334</t>
  </si>
  <si>
    <t>764214409</t>
  </si>
  <si>
    <t>Oplechování horních ploch a nadezdívek (atik) bez rohů z Pz plechu mechanicky kotvené rš 800 mm</t>
  </si>
  <si>
    <t>336</t>
  </si>
  <si>
    <t>Oplechování horních ploch zdí a nadezdívek (atik) z pozinkovaného plechu mechanicky kotvené rš 800 mm</t>
  </si>
  <si>
    <t>" K23- rš 810"</t>
  </si>
  <si>
    <t>20,7</t>
  </si>
  <si>
    <t>169</t>
  </si>
  <si>
    <t>764214411</t>
  </si>
  <si>
    <t>Oplechování horních ploch a nadezdívek (atik) bez rohů z Pz plechu mechanicky kotvené rš  přes 800mm</t>
  </si>
  <si>
    <t>338</t>
  </si>
  <si>
    <t>Oplechování horních ploch zdí a nadezdívek (atik) z pozinkovaného plechu mechanicky kotvené přes rš 800 mm</t>
  </si>
  <si>
    <t>764216404</t>
  </si>
  <si>
    <t>Oplechování parapetů rovných mechanicky kotvené z Pz plechu rš 330 mm</t>
  </si>
  <si>
    <t>340</t>
  </si>
  <si>
    <t>Oplechování parapetů z pozinkovaného plechu rovných mechanicky kotvené, bez rohů rš 330 mm</t>
  </si>
  <si>
    <t>" K019-rš 325"</t>
  </si>
  <si>
    <t>0,9*6</t>
  </si>
  <si>
    <t>171</t>
  </si>
  <si>
    <t>764216603</t>
  </si>
  <si>
    <t>Oplechování rovných parapetů mechanicky kotvené z Pz s povrchovou úpravou rš 250 mm</t>
  </si>
  <si>
    <t>342</t>
  </si>
  <si>
    <t>Oplechování parapetů z pozinkovaného plechu s povrchovou úpravou rovných mechanicky kotvené, bez rohů rš 250 mm</t>
  </si>
  <si>
    <t>764216605</t>
  </si>
  <si>
    <t>Oplechování rovných parapetů mechanicky kotvené z Pz s povrchovou úpravou rš 400 mm</t>
  </si>
  <si>
    <t>344</t>
  </si>
  <si>
    <t>Oplechování parapetů z pozinkovaného plechu s povrchovou úpravou rovných mechanicky kotvené, bez rohů rš 400 mm</t>
  </si>
  <si>
    <t>" poplastovaný plech"</t>
  </si>
  <si>
    <t>" K19 - rš 395"</t>
  </si>
  <si>
    <t>0,55*2</t>
  </si>
  <si>
    <t>173</t>
  </si>
  <si>
    <t>764216606</t>
  </si>
  <si>
    <t>Oplechování rovných parapetů mechanicky kotvené z Pz s povrchovou úpravou rš 500 mm</t>
  </si>
  <si>
    <t>346</t>
  </si>
  <si>
    <t>Oplechování parapetů z pozinkovaného plechu s povrchovou úpravou rovných mechanicky kotvené, bez rohů rš 500 mm</t>
  </si>
  <si>
    <t>764236404</t>
  </si>
  <si>
    <t>Oplechování parapetů rovných mechanicky kotvené z Cu plechu rš 330 mm</t>
  </si>
  <si>
    <t>348</t>
  </si>
  <si>
    <t>Oplechování parapetů z měděného plechu rovných mechanicky kotvených, bez rohů rš 330 mm</t>
  </si>
  <si>
    <t>" K11-rš 305"</t>
  </si>
  <si>
    <t>1,3*12</t>
  </si>
  <si>
    <t>175</t>
  </si>
  <si>
    <t>764244309</t>
  </si>
  <si>
    <t>Oplechování horních ploch a nadezdívek bez rohů z TiZn lesklého plechu kotvené rš 800 mm</t>
  </si>
  <si>
    <t>Oplechování horních ploch zdí a nadezdívek (atik) z titanzinkového lesklého válcovaného plechu mechanicky kotvené rš 800 mm</t>
  </si>
  <si>
    <t>764246303</t>
  </si>
  <si>
    <t>Oplechování parapetů rovných mechanicky kotvené z TiZn lesklého plechu  rš 250 mm</t>
  </si>
  <si>
    <t>352</t>
  </si>
  <si>
    <t>Oplechování parapetů z titanzinkového lesklého válcovaného plechu rovných mechanicky kotvené, bez rohů rš 250 mm</t>
  </si>
  <si>
    <t>"K07- rš 265"</t>
  </si>
  <si>
    <t>0,5*2</t>
  </si>
  <si>
    <t>"K09-rš 265"</t>
  </si>
  <si>
    <t>0,75*2</t>
  </si>
  <si>
    <t>177</t>
  </si>
  <si>
    <t>764246304</t>
  </si>
  <si>
    <t>Oplechování parapetů rovných mechanicky kotvené z TiZn lesklého plechu  rš 330 mm</t>
  </si>
  <si>
    <t>354</t>
  </si>
  <si>
    <t>Oplechování parapetů z titanzinkového lesklého válcovaného plechu rovných mechanicky kotvené, bez rohů rš 330 mm</t>
  </si>
  <si>
    <t>" K01-rš 325"</t>
  </si>
  <si>
    <t>1,15*5</t>
  </si>
  <si>
    <t>" K03-rš 325"</t>
  </si>
  <si>
    <t>0,65*2</t>
  </si>
  <si>
    <t>" K04-rš 325"</t>
  </si>
  <si>
    <t>0,85</t>
  </si>
  <si>
    <t>" K19-rš 325"</t>
  </si>
  <si>
    <t>764246306</t>
  </si>
  <si>
    <t>Oplechování parapetů rovných mechanicky kotvené z TiZn lesklého plechu  rš 500 mm</t>
  </si>
  <si>
    <t>356</t>
  </si>
  <si>
    <t>Oplechování parapetů z titanzinkového lesklého válcovaného plechu rovných mechanicky kotvené, bez rohů rš 500 mm</t>
  </si>
  <si>
    <t>" K 02-rš 465"</t>
  </si>
  <si>
    <t>1,45*3</t>
  </si>
  <si>
    <t>"K06-rš 465"</t>
  </si>
  <si>
    <t>3,05</t>
  </si>
  <si>
    <t>179</t>
  </si>
  <si>
    <t>764248306</t>
  </si>
  <si>
    <t>Oplechování římsy rovné mechanicky kotvené z TiZn lesklého plechu rš 500 mm</t>
  </si>
  <si>
    <t>358</t>
  </si>
  <si>
    <t>Oplechování říms a ozdobných prvků z titanzinkového lesklého válcovaného plechu rovných, bez rohů mechanicky kotvené rš 500 mm</t>
  </si>
  <si>
    <t xml:space="preserve">Poznámka k souboru cen:_x000D_
1. Ceny lze použít pro ocenění oplechování římsy pod nadřímsovým žlabem. </t>
  </si>
  <si>
    <t>" rš 540"</t>
  </si>
  <si>
    <t>14,8</t>
  </si>
  <si>
    <t>764248307</t>
  </si>
  <si>
    <t>Oplechování římsy rovné mechanicky kotvené z TiZn lesklého plechu rš 670 mm</t>
  </si>
  <si>
    <t>360</t>
  </si>
  <si>
    <t>Oplechování říms a ozdobných prvků z titanzinkového lesklého válcovaného plechu rovných, bez rohů mechanicky kotvené rš 670 mm</t>
  </si>
  <si>
    <t>181</t>
  </si>
  <si>
    <t>764341300</t>
  </si>
  <si>
    <t>Lemování rovných zdí střech s krytinou prejzovou nebo vlnitou z TiZn lesklého plechu rš 250 mm</t>
  </si>
  <si>
    <t>362</t>
  </si>
  <si>
    <t>764511404</t>
  </si>
  <si>
    <t>Žlab podokapní půlkruhový z Pz plechu rš 330 mm</t>
  </si>
  <si>
    <t>364</t>
  </si>
  <si>
    <t>Žlab podokapní z pozinkovaného plechu včetně háků a čel půlkruhový rš 330 mm</t>
  </si>
  <si>
    <t>" K26"</t>
  </si>
  <si>
    <t>4,25</t>
  </si>
  <si>
    <t>183</t>
  </si>
  <si>
    <t>764518422</t>
  </si>
  <si>
    <t>Svody kruhové včetně objímek, kolen, odskoků z Pz plechu průměru 100 mm</t>
  </si>
  <si>
    <t>366</t>
  </si>
  <si>
    <t>Svod z pozinkovaného plechu včetně objímek, kolen a odskoků kruhový, průměru 100 mm</t>
  </si>
  <si>
    <t>764548325</t>
  </si>
  <si>
    <t>Svody kruhové včetně objímek, kolen, odskoků z TiZn lesklého plechu průměru 150 mm</t>
  </si>
  <si>
    <t>368</t>
  </si>
  <si>
    <t>Svod z titanzinkového lesklého válcovaného plechu včetně objímek, kolen a odskoků kruhový, průměru 150 mm</t>
  </si>
  <si>
    <t>11,5*4</t>
  </si>
  <si>
    <t>185</t>
  </si>
  <si>
    <t>998764103</t>
  </si>
  <si>
    <t>Přesun hmot tonážní pro konstrukce klempířské v objektech v do 24 m</t>
  </si>
  <si>
    <t>370</t>
  </si>
  <si>
    <t>Přesun hmot pro konstrukce klempířské stanovený z hmotnosti přesunovaného materiálu vodorovná dopravní vzdálenost do 50 m v objektech výšky přes 12 do 24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</si>
  <si>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</si>
  <si>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</si>
  <si>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</si>
  <si>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766441811</t>
  </si>
  <si>
    <t>Demontáž parapetních desek dřevěných nebo plastových šířky do 30 cm délky do 1,0 m</t>
  </si>
  <si>
    <t>372</t>
  </si>
  <si>
    <t>Demontáž parapetních desek dřevěných nebo plastových šířky do 300 mm délky do 1m</t>
  </si>
  <si>
    <t>187</t>
  </si>
  <si>
    <t>766441812</t>
  </si>
  <si>
    <t>Demontáž parapetních desek dřevěných nebo plastových šířky přes 30 cm délky do 1,0 m</t>
  </si>
  <si>
    <t>374</t>
  </si>
  <si>
    <t>Demontáž parapetních desek dřevěných nebo plastových šířky přes 300 mm délky do 1m</t>
  </si>
  <si>
    <t>766441821</t>
  </si>
  <si>
    <t>Demontáž parapetních desek dřevěných nebo plastových šířky do 30 cm délky přes 1,0 m</t>
  </si>
  <si>
    <t>376</t>
  </si>
  <si>
    <t>Demontáž parapetních desek dřevěných nebo plastových šířky do 300 mm délky přes 1m</t>
  </si>
  <si>
    <t>189</t>
  </si>
  <si>
    <t>766441822</t>
  </si>
  <si>
    <t>Demontáž parapetních desek dřevěných nebo plastových šířky přes 30 cm délky přes 1,0 m</t>
  </si>
  <si>
    <t>378</t>
  </si>
  <si>
    <t>Demontáž parapetních desek dřevěných nebo plastových šířky přes 300 mm délky přes 1m</t>
  </si>
  <si>
    <t>766621112</t>
  </si>
  <si>
    <t>Montáž dřevěných oken plochy přes 1 m2 špaletových výšky do 2,5 m s rámem do zdiva</t>
  </si>
  <si>
    <t>380</t>
  </si>
  <si>
    <t>Montáž oken dřevěných včetně montáže rámu na polyuretanovou pěnu plochy přes 1 m2 špaletových do zdiva, výšky přes 1,5 do 2,5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</si>
  <si>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 2. V cenách 766 62 - 9 . . Příplatek k cenám za tepelnou izolaci mezi ostěním a rámem okna jsou započteny náklady na izolaci vnější i vnitřní. 3. Délka izolace se určuje v metrech délky rámu okna. </t>
  </si>
  <si>
    <t>191</t>
  </si>
  <si>
    <t>611101021</t>
  </si>
  <si>
    <t>okno dřevěné špaletové 133x187 cm , lepený profil merano, se štulpem, Ux max 0,9 W/m.K, izol dvojsklo, Rw=40db, - podrobný pois viz W11</t>
  </si>
  <si>
    <t>382</t>
  </si>
  <si>
    <t>766621212</t>
  </si>
  <si>
    <t>Montáž dřevěných oken plochy přes 1 m2 otevíravých výšky do 2,5 m s rámem do zdiva</t>
  </si>
  <si>
    <t>384</t>
  </si>
  <si>
    <t>Montáž oken dřevěných včetně montáže rámu na polyuretanovou pěnu plochy přes 1 m2 otevíravých nebo sklápěcích do zdiva, výšky přes 1,5 do 2,5 m</t>
  </si>
  <si>
    <t>1,22*1,92*5+0,75*1,945*2+0,945*1,945+0,585*0,895*2</t>
  </si>
  <si>
    <t>193</t>
  </si>
  <si>
    <t>766621213</t>
  </si>
  <si>
    <t>Montáž dřevěných oken plochy přes 1 m2 otevíravých výšky přes 2,5 m s rámem do zdiva</t>
  </si>
  <si>
    <t>386</t>
  </si>
  <si>
    <t>Montáž oken dřevěných včetně montáže rámu na polyuretanovou pěnu plochy přes 1 m2 otevíravých nebo sklápěcích do zdiva, výšky přes 2,5 m</t>
  </si>
  <si>
    <t>611101031</t>
  </si>
  <si>
    <t>okno dřevěné 122x192 cm Europrofil IV meranti. izol- trojsklo. Uw max 0,9W/m2K; Rwmin 36db; RAL 7006 , se štulpem, bez sloupku - podrobný popis viz W01</t>
  </si>
  <si>
    <t>388</t>
  </si>
  <si>
    <t>195</t>
  </si>
  <si>
    <t>611101032</t>
  </si>
  <si>
    <t>okno dřevěné 122x384.5 cm Europrofil IV meranti. izol- trojsklo. Uw max 0,9W/m2K; Rwmin 36db; RAL 7006 , se štulpem, s poutcem bez sloupku - podrobný popis viz W02</t>
  </si>
  <si>
    <t>390</t>
  </si>
  <si>
    <t>611101033</t>
  </si>
  <si>
    <t>okno dřevěné 75x380.5 cm Europrofil IV meranti. izol- trojsklo. Uw max 0,9W/m2K; Rwmin 36db; RAL 7006 , s poutcem  - podrobný popis viz W03</t>
  </si>
  <si>
    <t>392</t>
  </si>
  <si>
    <t>197</t>
  </si>
  <si>
    <t>611101034</t>
  </si>
  <si>
    <t>okno dřevěné 94.5x385.5 cm Europrofil IV meranti. izol- trojsklo. Uw max 0,9W/m2K; Rwmin 36db; RAL 7006 , s poutcem  - podrobný popis viz W04</t>
  </si>
  <si>
    <t>394</t>
  </si>
  <si>
    <t>611101035</t>
  </si>
  <si>
    <t>okno dřevěné 75x194.5 cm Europrofil IV meranti. izol- trojsklo. Uw max 0,9W/m2K; Rwmin 36db; RAL 7006 ,  - podrobný popis viz W05</t>
  </si>
  <si>
    <t>396</t>
  </si>
  <si>
    <t>199</t>
  </si>
  <si>
    <t>611101036</t>
  </si>
  <si>
    <t>okno dřevěné 94.5x194.5 cm Europrofil IV meranti. izol- trojsklo. Uw max 0,9W/m2K; Rwmin 36db; RAL 7006 ,  - podrobný popis viz W06</t>
  </si>
  <si>
    <t>398</t>
  </si>
  <si>
    <t>611101037</t>
  </si>
  <si>
    <t>okno dřevěné 58.x89.5 cm Europrofil IV meranti. izol- trojsklo. Uw max 0,9W/m2K; Rwmin 36db; RAL 7006 ,  - podrobný popis viz W07</t>
  </si>
  <si>
    <t>400</t>
  </si>
  <si>
    <t>201</t>
  </si>
  <si>
    <t>766622131</t>
  </si>
  <si>
    <t>Montáž plastových oken plochy přes 1 m2 otevíravých výšky do 1,5 m s rámem do zdiva</t>
  </si>
  <si>
    <t>402</t>
  </si>
  <si>
    <t>Montáž oken plastových včetně montáže rámu na polyuretanovou pěnu plochy přes 1 m2 otevíravých nebo sklápěcích do zdiva, výšky do 1,5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</si>
  <si>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 2. Tepelnou izolaci mezi ostěním a rámem okna je možné ocenit položkami 766 62 - 9 . . Příplatek k cenám za tepelnou izolaci mezi ostěním a rámem okna jsou započteny náklady na izolaci vnější i vnitřní. 3. Délka izolace se určuje v metrech délky rámu okna. </t>
  </si>
  <si>
    <t>0,6*0,9*3+0,6*1,4+0,9*1,4</t>
  </si>
  <si>
    <t>766622132</t>
  </si>
  <si>
    <t>Montáž plastových oken plochy přes 1 m2 otevíravých výšky do 2,5 m s rámem do zdiva</t>
  </si>
  <si>
    <t>404</t>
  </si>
  <si>
    <t>Montáž oken plastových včetně montáže rámu na polyuretanovou pěnu plochy přes 1 m2 otevíravých nebo sklápěcích do zdiva, výšky přes 1,5 do 2,5 m</t>
  </si>
  <si>
    <t>203</t>
  </si>
  <si>
    <t>611400081</t>
  </si>
  <si>
    <t>okno plastové 160x245 cm, exteriér RAAL 1015, interiér bílá, Uw max=0,9W/m2K. izol trojsklo,se štulpem, bez sloupku - podrobný popis viz. W12</t>
  </si>
  <si>
    <t>406</t>
  </si>
  <si>
    <t>611400082</t>
  </si>
  <si>
    <t>okno plastové 60x90 cm, exteriér RAAL 1015, interiér bílá, Uw max=0,9W/m2K. izol trojsklo, - podrobný popis viz. W13</t>
  </si>
  <si>
    <t>408</t>
  </si>
  <si>
    <t>205</t>
  </si>
  <si>
    <t>611400083</t>
  </si>
  <si>
    <t>okno plastové 100x200 cm, exteriér RAAL 1015, interiér bílá, Uw max=0,9W/m2K. izol trojsklo, - podrobný popis viz. W14</t>
  </si>
  <si>
    <t>410</t>
  </si>
  <si>
    <t>611400084</t>
  </si>
  <si>
    <t>okno plastové 60x140 cm, exteriér RAAL 1015, interiér bílá, Uw max=0,9W/m2K. izol trojsklo, - podrobný popis viz. W15</t>
  </si>
  <si>
    <t>412</t>
  </si>
  <si>
    <t>207</t>
  </si>
  <si>
    <t>611400085</t>
  </si>
  <si>
    <t>okno plastové 90x140 cm, exteriér RAAL 1015, interiér bílá, Uw max=0,9W/m2K. izol trojsklo, - podrobný popis viz. W20</t>
  </si>
  <si>
    <t>414</t>
  </si>
  <si>
    <t>766660411</t>
  </si>
  <si>
    <t>Montáž vchodových dveří 1křídlových bez nadsvětlíku do zdiva</t>
  </si>
  <si>
    <t>416</t>
  </si>
  <si>
    <t>Montáž dveřních křídel dřevěných nebo plastových vchodových dveří včetně rámu do zdiva jednokřídlových bez nadsvětlíku</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</si>
  <si>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-0311 až -0324 jsou započtené i náklady na osazení kování, vodícího trnu, dorazů, seřízení pojezdů a následné vyrovnání a seřízení dveřních křídel. 4. V cenách -0351 až -0358 jsou započtené i náklady na osazení kování, vodícího trnu, dorazů, seřízení pojezdů na stěnu a následné vyrovnání a seřízení dveřních křídel. 5. V ceně -0722 je započtena montáž zámku, zámkové vložky a osazení štítku s klikou 6.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</si>
  <si>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209</t>
  </si>
  <si>
    <t>766660421</t>
  </si>
  <si>
    <t>Montáž vchodových dveří 1křídlových s nadsvětlíkem do zdiva</t>
  </si>
  <si>
    <t>418</t>
  </si>
  <si>
    <t>Montáž dveřních křídel dřevěných nebo plastových vchodových dveří včetně rámu do zdiva jednokřídlových s nadsvětlíkem</t>
  </si>
  <si>
    <t>611432501</t>
  </si>
  <si>
    <t>dveře plastové 75x200 cm ,iext. RAL 1015 mat/int. bílá, bezpečnostní kování - podrobný popis viz D10</t>
  </si>
  <si>
    <t>420</t>
  </si>
  <si>
    <t>211</t>
  </si>
  <si>
    <t>611432502</t>
  </si>
  <si>
    <t>dveře plastové s nadsvětlíkem 118x200+ 86 cm , ext. RAL 1015 mat/int. bílá, bezpečnostní kování, světlík izol. trojsklo, Ud max 1,08W/m2K - podrobný popis viz D11</t>
  </si>
  <si>
    <t>422</t>
  </si>
  <si>
    <t>766660451</t>
  </si>
  <si>
    <t>Montáž vchodových dveří 2křídlových bez nadsvětlíku do zdiva</t>
  </si>
  <si>
    <t>424</t>
  </si>
  <si>
    <t>Montáž dveřních křídel dřevěných nebo plastových vchodových dveří včetně rámu do zdiva dvoukřídlových bez nadsvětlíku</t>
  </si>
  <si>
    <t>213</t>
  </si>
  <si>
    <t>611731101</t>
  </si>
  <si>
    <t>dveře dřevěné dvoukřídlové plné 258x326.5 cm, europrofil IV Meranti, lazura, mozas klika, - podrbný popis viz D08</t>
  </si>
  <si>
    <t>426</t>
  </si>
  <si>
    <t>766691510</t>
  </si>
  <si>
    <t>Montáž těsnění oken a  dveří páskou</t>
  </si>
  <si>
    <t>428</t>
  </si>
  <si>
    <t>Montáž ostatních truhlářských konstrukcí těsnění oken a balkónových dveří ve styku křídel s okenním rámem polyuretanovou páskou</t>
  </si>
  <si>
    <t xml:space="preserve">Poznámka k souboru cen:_x000D_
1. Cenami -8111 a -8112 se oceňuje montáž vrat oboru JKPOV 611. 2. Cenami -97 . . nelze oceňovat venkovní krycí lišty balkónových dveří; tato montáž se oceňuje cenou -1610. </t>
  </si>
  <si>
    <t>265*2</t>
  </si>
  <si>
    <t>215</t>
  </si>
  <si>
    <t>286181561</t>
  </si>
  <si>
    <t>páska interiérová parotěsná</t>
  </si>
  <si>
    <t>430</t>
  </si>
  <si>
    <t>286181562</t>
  </si>
  <si>
    <t>páska exteriérová paropropustná</t>
  </si>
  <si>
    <t>432</t>
  </si>
  <si>
    <t>217</t>
  </si>
  <si>
    <t>766694111</t>
  </si>
  <si>
    <t>Montáž parapetních desek dřevěných nebo plastových šířky do 30 cm délky do 1,0 m</t>
  </si>
  <si>
    <t>434</t>
  </si>
  <si>
    <t>Montáž ostatních truhlářských konstrukcí parapetních desek dřevěných nebo plastových šířky do 300 mm, délky do 1000 mm</t>
  </si>
  <si>
    <t>766694112</t>
  </si>
  <si>
    <t>Montáž parapetních desek dřevěných nebo plastových šířky do 30 cm délky do 1,6 m</t>
  </si>
  <si>
    <t>436</t>
  </si>
  <si>
    <t>Montáž ostatních truhlářských konstrukcí parapetních desek dřevěných nebo plastových šířky do 300 mm, délky přes 1000 do 1600 mm</t>
  </si>
  <si>
    <t>12+1</t>
  </si>
  <si>
    <t>219</t>
  </si>
  <si>
    <t>766694121</t>
  </si>
  <si>
    <t>Montáž parapetních desek dřevěných nebo plastových šířky přes 30 cm délky do 1,0 m</t>
  </si>
  <si>
    <t>438</t>
  </si>
  <si>
    <t>Montáž ostatních truhlářských konstrukcí parapetních desek dřevěných nebo plastových šířky přes 300 mm, délky do 1000 mm</t>
  </si>
  <si>
    <t>766694122</t>
  </si>
  <si>
    <t>Montáž parapetních dřevěných nebo plastových šířky přes 30 cm délky do 1,6 m</t>
  </si>
  <si>
    <t>440</t>
  </si>
  <si>
    <t>Montáž ostatních truhlářských konstrukcí parapetních desek dřevěných nebo plastových šířky přes 300 mm, délky přes 1000 do 1600 mm</t>
  </si>
  <si>
    <t>5+3+1</t>
  </si>
  <si>
    <t>221</t>
  </si>
  <si>
    <t>998766103</t>
  </si>
  <si>
    <t>Přesun hmot tonážní pro konstrukce truhlářské v objektech v do 24 m</t>
  </si>
  <si>
    <t>442</t>
  </si>
  <si>
    <t>Přesun hmot pro konstrukce truhlářské stanovený z hmotnosti přesunovaného materiálu vodorovná dopravní vzdálenost do 50 m v objektech výšky přes 12 do 24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</si>
  <si>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</si>
  <si>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607941031</t>
  </si>
  <si>
    <t>deska parapetní  vnitřní konůrkový plast  0,3 x 1 m</t>
  </si>
  <si>
    <t>444</t>
  </si>
  <si>
    <t>223</t>
  </si>
  <si>
    <t>607941051</t>
  </si>
  <si>
    <t>deska parapetní vnitřní komůrkový plast  0,4 x 1 m</t>
  </si>
  <si>
    <t>446</t>
  </si>
  <si>
    <t>(1,22*5+1,22*3+0,75*2+0,945+0,75*2+0,945)*1,04</t>
  </si>
  <si>
    <t>607941071</t>
  </si>
  <si>
    <t>deska parapetní vnitřní komůrkový plast 0,5 x 1 m</t>
  </si>
  <si>
    <t>448</t>
  </si>
  <si>
    <t>225</t>
  </si>
  <si>
    <t>607941041</t>
  </si>
  <si>
    <t>deska parapetní  vnitřní MDF+polyuretanový lak RAL 1015, polomat  0,3 x 1 m</t>
  </si>
  <si>
    <t>450</t>
  </si>
  <si>
    <t>1,33*12*1,04</t>
  </si>
  <si>
    <t>767</t>
  </si>
  <si>
    <t>Konstrukce zámečnické</t>
  </si>
  <si>
    <t>767-102</t>
  </si>
  <si>
    <t>Montáž a dodávka atypického výrobku - markýza nad vraty pro zásobování  - kompletní výrobek vč. izolací, krytiny a všech přípomocí</t>
  </si>
  <si>
    <t>452</t>
  </si>
  <si>
    <t>227</t>
  </si>
  <si>
    <t>767620125</t>
  </si>
  <si>
    <t>Montáž oken zdvojených otevíravých do zdiva plochy do 0,6 m2</t>
  </si>
  <si>
    <t>454</t>
  </si>
  <si>
    <t>Montáž oken zdvojených z hliníkových nebo ocelových profilů otevíravých nebo výklopných do zdiva, plochy do 0,6 m2</t>
  </si>
  <si>
    <t xml:space="preserve">Poznámka k souboru cen:_x000D_
1. V cenách montáže oken jsou započteny i náklady na zaměření, vyklínování, horizontální i vertikální vyrovnání okenního rámu, ukotvení a vyplnění spáry mezi rámem a ostěním polyuretanovou pěnou. 2. V cenách není započtena montáž dokončení okování oken zdvojených pákovým uzávěrem; tyto práce se oceňují cenou 767 62-0718 Montáž okování pákového uzávěru. 3. Cenami -71 . . lze oceňovat montáž: a) oboustranného spojení dvou prvků (oken,stěn, dveří, vrat, zárubní a jiných) krycími lištami ocelovými před osazením prvků nebo dodatečně po jejich osazení, b) jednostranného spojení dvou prvků; množství se určí polovinou výměry, c) krycích lišt, které se montují jen na jeden prvek; množství se určí čtvrtinou výměry. </t>
  </si>
  <si>
    <t>553415201</t>
  </si>
  <si>
    <t>okno hliníkové 121.5x149.5 cm, izol trojsklo, RAAL 7006 Mat, Rw=30 db; Uw max 0,9 (W/m2K). pevné zasklení - podrobný popis W08</t>
  </si>
  <si>
    <t>456</t>
  </si>
  <si>
    <t>229</t>
  </si>
  <si>
    <t>553415202</t>
  </si>
  <si>
    <t>okno hliníkové 67.5x48 cm, izol trojsklo, RAAL 7006 Mat, Rw=30 db; Uw max 0,9 (W/m2K),výklopné - podrobný popis W09</t>
  </si>
  <si>
    <t>458</t>
  </si>
  <si>
    <t>553415203</t>
  </si>
  <si>
    <t>okno hliníkové 86x76 cm, sendvič. váplňm servopohon - podrobný popis W19</t>
  </si>
  <si>
    <t>460</t>
  </si>
  <si>
    <t>231</t>
  </si>
  <si>
    <t>767640111</t>
  </si>
  <si>
    <t>Montáž dveří ocelových vchodových jednokřídlových bez nadsvětlíku</t>
  </si>
  <si>
    <t>462</t>
  </si>
  <si>
    <t>Montáž dveří ocelových vchodových jednokřídlových bez nadsvětlíku</t>
  </si>
  <si>
    <t xml:space="preserve">Poznámka k souboru cen:_x000D_
1. Cenami nelze oceňovat montáž kompletu dveří s rámem charakteru stěny; tyto práce se oceňují cenami souborů cen 767 11- . . Montáž stěn a příček pro zasklení, 767 12- . . Montáž stěn a příček s výplní drátěnou sítí a 767 13- . . Montáž stěn a příček z hliníkového plechu. 2. V cenách nejsou započteny náklady na: a) montáž okopových plechů a hliníkových lišt; tyto práce se oceňují cenami souboru cen 767 89-61 Montáž lišt a okopových plechů, b) montáž těsnění dveří; tyto práce se oceňují cenami 767 62-6101 až -6103 Montáž těsnění oken. 3. V cenách – 0111 až -0224 jsou započteny i náklady na montáž dveří včetně zárubní nebo ocelových rámů. 4. V ceně -8351 je započtena i montáž jednostranného spojení ocelovou lištou přivařením nebo oboustranným svařením dvou prvků (dveří, stěn, oken). 5. V ceně -8353 je započteno i provedení rohového spojení dvou prvků. </t>
  </si>
  <si>
    <t>553910603</t>
  </si>
  <si>
    <t>dveře hliníkové, 100x219.5 cm, izol dvojsklo, Ud max 1.08W/m2K, RAL 7006,zámek rozetový, cilindrický , nerez madla, samozavírač - podrobný popis viz D03</t>
  </si>
  <si>
    <t>464</t>
  </si>
  <si>
    <t>233</t>
  </si>
  <si>
    <t>553910604</t>
  </si>
  <si>
    <t>dveře hliníkové, 70.5x143 cm, plné hladké,, RAL 7006,zámek rozetový, cilindrický , pochrom. madlo,koule-klika  - podrobný popis viz D05</t>
  </si>
  <si>
    <t>466</t>
  </si>
  <si>
    <t>55391060</t>
  </si>
  <si>
    <t>dveře hliníkové dvoukřídlové 159.5x210 cm, plné hladké,, RAL 7006, panikové kování, samozavírač  - podrobný popis viz D06</t>
  </si>
  <si>
    <t>468</t>
  </si>
  <si>
    <t>235</t>
  </si>
  <si>
    <t>767640113</t>
  </si>
  <si>
    <t>Montáž dveří ocelových vchodových jednokřídlových s pevným bočním dílem</t>
  </si>
  <si>
    <t>470</t>
  </si>
  <si>
    <t>Montáž dveří ocelových vchodových jednokřídlových s pevným bočním dílem</t>
  </si>
  <si>
    <t>553910601</t>
  </si>
  <si>
    <t>dveře hliníkové, 90+27x221.5 cm, izol dvojsklo, Ud max 1.08W/m2K, RAL 7006, bezp. kování, nerez madla, samozavírač, boční křídlo hladké - podrobný popis viz D02</t>
  </si>
  <si>
    <t>472</t>
  </si>
  <si>
    <t>237</t>
  </si>
  <si>
    <t>553910602</t>
  </si>
  <si>
    <t>dveře hliníkové, 90+34x219 cm, izol dvojsklo, Ud max 1.08W/m2K, RAL 7006, bezp. kování, nerez madla, samozavírač, boční křídlo hladké - podrobný popis viz D07</t>
  </si>
  <si>
    <t>474</t>
  </si>
  <si>
    <t>767640221</t>
  </si>
  <si>
    <t>Montáž dveří ocelových vchodových dvoukřídlových bez nadsvětlíku</t>
  </si>
  <si>
    <t>476</t>
  </si>
  <si>
    <t>Montáž dveří ocelových vchodových dvoukřídlové bez nadsvětlíku</t>
  </si>
  <si>
    <t>239</t>
  </si>
  <si>
    <t>767646422</t>
  </si>
  <si>
    <t>Montáž revizních dvířek 2křídlových s rámem výšky do 1500 mm</t>
  </si>
  <si>
    <t>478</t>
  </si>
  <si>
    <t>Montáž dveří ocelových revizních dvířek s rámem dvoukřídlových, výšky přes 1000 do 1500 mm</t>
  </si>
  <si>
    <t>553435101</t>
  </si>
  <si>
    <t>dvířka plechová kabelové skříně vč. rámu, komaxit, Ral 7006 mat, 110x110 cm - podrobný popis viz. Z02</t>
  </si>
  <si>
    <t>480</t>
  </si>
  <si>
    <t>241</t>
  </si>
  <si>
    <t>767658918</t>
  </si>
  <si>
    <t>Oprava a údržba vrat vč. nového nátěru - garážová vrata 1.PP- P03</t>
  </si>
  <si>
    <t>482</t>
  </si>
  <si>
    <t>767662190</t>
  </si>
  <si>
    <t>Demontáž mříží</t>
  </si>
  <si>
    <t>484</t>
  </si>
  <si>
    <t>2,5*7,3</t>
  </si>
  <si>
    <t>243</t>
  </si>
  <si>
    <t>767711110</t>
  </si>
  <si>
    <t>Montáž výkladců zapuštěných do 9 m2</t>
  </si>
  <si>
    <t>486</t>
  </si>
  <si>
    <t>Montáž výkladců zapuštěných pevných, plochy jednotlivě do 9 m2</t>
  </si>
  <si>
    <t xml:space="preserve">Poznámka k souboru cen:_x000D_
1. V cenách není započtena montáž dokončení okování dveří; tyto práce se oceňují cenami 767 64- . . Montáž dveří. </t>
  </si>
  <si>
    <t>553435102</t>
  </si>
  <si>
    <t>výkladec otvíravý vč. rámu, Ral 7006 mat. čirí skol, vestavěné osvětlenáí,  - podrobný popis viz Z03</t>
  </si>
  <si>
    <t>488</t>
  </si>
  <si>
    <t>245</t>
  </si>
  <si>
    <t>767-101</t>
  </si>
  <si>
    <t>Montáž a dodávka atypického várobku - markýza nad vstupem - kompletní výrobek vč. izolací , nápisu a všech přípomocí - dle detailů Z04</t>
  </si>
  <si>
    <t>490</t>
  </si>
  <si>
    <t>998767103</t>
  </si>
  <si>
    <t>Přesun hmot tonážní pro zámečnické konstrukce v objektech v do 24 m</t>
  </si>
  <si>
    <t>492</t>
  </si>
  <si>
    <t>Přesun hmot pro zámečnické konstrukce stanovený z hmotnosti přesunovaného materiálu vodorovná dopravní vzdálenost do 50 m v objektech výšky přes 12 do 24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</si>
  <si>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-7181 pro přesun prováděný bez použití mechanizace, tj. za ztížených podmínek, lze použít pouze pro hmotnost materiálu, která se tímto způsobem skutečně přemísťuje. </t>
  </si>
  <si>
    <t>772</t>
  </si>
  <si>
    <t>Podlahy z kamene</t>
  </si>
  <si>
    <t>247</t>
  </si>
  <si>
    <t>772231304</t>
  </si>
  <si>
    <t>Montáž obkladu stupňů deskami kladenými do malty z kamene tvrdého tl do 70 mm</t>
  </si>
  <si>
    <t>494</t>
  </si>
  <si>
    <t>Montáž obkladu schodišťových stupňů deskami z tvrdých kamenů kladených do malty s přímou nebo zakřivenou výstupní čárou deskami stupnicovými pravoúhlými nebo kosoúhlými, tl. přes 50 do 70 mm</t>
  </si>
  <si>
    <t>1,3*2+0,92+2,5+0,8+1,7+1,3</t>
  </si>
  <si>
    <t>583821952</t>
  </si>
  <si>
    <t>žulový schod š. 350, tl. 150   - dle P01</t>
  </si>
  <si>
    <t>496</t>
  </si>
  <si>
    <t>249</t>
  </si>
  <si>
    <t>772521150</t>
  </si>
  <si>
    <t>Kladení dlažby z kamene z pravoúhlých desek a dlaždic do malty tl do 50 mm</t>
  </si>
  <si>
    <t>498</t>
  </si>
  <si>
    <t>Kladení dlažby z kamene do malty z nejvýše dvou rozdílných druhů pravoúhlých desek nebo dlaždic ve skladbě se pravidelně opakujících, tl. přes 30 do 50 mm</t>
  </si>
  <si>
    <t xml:space="preserve">Poznámka k souboru cen:_x000D_
1. Vyrovnání podkladu se oceňuje cenami souboru cen 771 99-01 Vyrovnání podkladu samonivelační stěrkou části A01 katalogu 771 Podlahy z dlaždic. 2. V cenách kladení dlažby na terče 772 52-81 jsou započteny i náklady na dodávku terčů. </t>
  </si>
  <si>
    <t>583810991</t>
  </si>
  <si>
    <t>dlažba žulová tl. 35 mm</t>
  </si>
  <si>
    <t>500</t>
  </si>
  <si>
    <t>251</t>
  </si>
  <si>
    <t>998772102</t>
  </si>
  <si>
    <t>Přesun hmot tonážní pro podlahy z kamene v objektech v do 12 m</t>
  </si>
  <si>
    <t>502</t>
  </si>
  <si>
    <t>Přesun hmot pro kamenné dlažby, obklady schodišťových stupňů a soklů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</si>
  <si>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</si>
  <si>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782</t>
  </si>
  <si>
    <t>Dokončovací práce - obklady z kamene</t>
  </si>
  <si>
    <t>782132114</t>
  </si>
  <si>
    <t>Montáž obkladu stěn z pravoúhlých desek z tvrdého kamene do lepidla tl do 70 mm vč. provedení všech detailů / kamenické rody apod/</t>
  </si>
  <si>
    <t>504</t>
  </si>
  <si>
    <t>253</t>
  </si>
  <si>
    <t>583821951</t>
  </si>
  <si>
    <t>žulový obklad - špicovaný režný povrch tl 7 cm</t>
  </si>
  <si>
    <t>506</t>
  </si>
  <si>
    <t>782191141</t>
  </si>
  <si>
    <t>Příplatek k montáži obkladu stěn z kamene za použití kovových kotev k uchycení obkladu</t>
  </si>
  <si>
    <t>508</t>
  </si>
  <si>
    <t>Příplatek k cenám obkladů stěn z kamene za použití kovových kotev k uchycení obkladu</t>
  </si>
  <si>
    <t>255</t>
  </si>
  <si>
    <t>782631314</t>
  </si>
  <si>
    <t>Montáž obkladu parapetů z nepravidelných řezaných desek z tvrdého kamene do malty tl přes 50 mm</t>
  </si>
  <si>
    <t>510</t>
  </si>
  <si>
    <t>Montáž obkladů parapetů z tvrdých kamenů kladených do malty z nepravidelných desek s řezanými stranami tl. přes 50 mm</t>
  </si>
  <si>
    <t>583821801</t>
  </si>
  <si>
    <t>kamenný parapet , špicovaná žula  dl. 114 cm -  KA1</t>
  </si>
  <si>
    <t>512</t>
  </si>
  <si>
    <t>257</t>
  </si>
  <si>
    <t>998782102</t>
  </si>
  <si>
    <t>Přesun hmot tonážní pro obklady kamenné v objektech v do 12 m</t>
  </si>
  <si>
    <t>514</t>
  </si>
  <si>
    <t>Přesun hmot pro obklady kamenné stanovený z hmotnosti přesunovaného materiálu vodorovná dopravní vzdálenost do 50 m v objektech výšky přes 6 do 12 m</t>
  </si>
  <si>
    <t>783</t>
  </si>
  <si>
    <t>Dokončovací práce - nátěry</t>
  </si>
  <si>
    <t>783414201</t>
  </si>
  <si>
    <t>Základní antikorozní jednonásobný syntetický nátěr klempířských konstrukcí</t>
  </si>
  <si>
    <t>516</t>
  </si>
  <si>
    <t>Základní antikorozní nátěr klempířských konstrukcí jednonásobný syntetický standardní</t>
  </si>
  <si>
    <t>" K19"</t>
  </si>
  <si>
    <t>0,9*0,325*6</t>
  </si>
  <si>
    <t>" K23"</t>
  </si>
  <si>
    <t>20,7*0,81</t>
  </si>
  <si>
    <t>" K24"</t>
  </si>
  <si>
    <t>7,7*1,35</t>
  </si>
  <si>
    <t>" K25"</t>
  </si>
  <si>
    <t>4,25*0,33*2</t>
  </si>
  <si>
    <t>259</t>
  </si>
  <si>
    <t>783415101</t>
  </si>
  <si>
    <t>Mezinátěr syntetický jednonásobný mezinátěr klempířských konstrukcí</t>
  </si>
  <si>
    <t>518</t>
  </si>
  <si>
    <t>Mezinátěr klempířských konstrukcí jednonásobný syntetický standardní</t>
  </si>
  <si>
    <t>783417101</t>
  </si>
  <si>
    <t>Krycí jednonásobný syntetický nátěr klempířských konstrukcí</t>
  </si>
  <si>
    <t>520</t>
  </si>
  <si>
    <t>Krycí nátěr (email) klempířských konstrukcí jednonásobný syntetický standardní</t>
  </si>
  <si>
    <t>261</t>
  </si>
  <si>
    <t>783823163</t>
  </si>
  <si>
    <t>Penetrační silikátový nátěr omítek stupně členitosti 3</t>
  </si>
  <si>
    <t>522</t>
  </si>
  <si>
    <t>Penetrační nátěr omítek hladkých omítek hladkých, zrnitých tenkovrstvých nebo štukových stupně členitosti 3 silikátový</t>
  </si>
  <si>
    <t>783826615</t>
  </si>
  <si>
    <t>Hydrofobizační transparentní silikonový nátěr omítek stupně členitosti 1 a 2</t>
  </si>
  <si>
    <t>524</t>
  </si>
  <si>
    <t>Hydrofobizační nátěr omítek silikonový, transparentní, povrchů hladkých omítek hladkých, zrnitých tenkovrstvých nebo štukových stupně členitosti 1 a 2</t>
  </si>
  <si>
    <t>" nad střechou R01 - detail D05"</t>
  </si>
  <si>
    <t>263</t>
  </si>
  <si>
    <t>783827443</t>
  </si>
  <si>
    <t>Krycí dvojnásobný silikátový nátěr omítek stupně členitosti 3</t>
  </si>
  <si>
    <t>526</t>
  </si>
  <si>
    <t>Krycí (ochranný ) nátěr omítek dvojnásobný hladkých omítek hladkých, zrnitých tenkovrstvých nebo štukových stupně členitosti 3 silikátový</t>
  </si>
  <si>
    <t>783897603</t>
  </si>
  <si>
    <t>Příplatek k cenám dvojnásobného krycího nátěru omítek za provedení styku 2 barev</t>
  </si>
  <si>
    <t>528</t>
  </si>
  <si>
    <t>Krycí (ochranný ) nátěr omítek Příplatek k cenám za zvýšenou pracnost provádění styku 2 barev dvojnásobného nátěru</t>
  </si>
  <si>
    <t>265</t>
  </si>
  <si>
    <t>783897619</t>
  </si>
  <si>
    <t>Příplatek k cenám dvojnásobného krycího nátěru omítek za barevné provedení v odstínu náročném</t>
  </si>
  <si>
    <t>530</t>
  </si>
  <si>
    <t>Krycí (ochranný ) nátěr omítek Příplatek k cenám za provádění barevného nátěru v odstínu náročném dvojnásobného</t>
  </si>
  <si>
    <t>784</t>
  </si>
  <si>
    <t>Dokončovací práce - malby a tapety</t>
  </si>
  <si>
    <t>784181121</t>
  </si>
  <si>
    <t>Hloubková jednonásobná penetrace podkladu v místnostech výšky do 3,80 m</t>
  </si>
  <si>
    <t>532</t>
  </si>
  <si>
    <t>Penetrace podkladu jednonásobná hloubková v místnostech výšky do 3,80 m</t>
  </si>
  <si>
    <t>267</t>
  </si>
  <si>
    <t>784221101</t>
  </si>
  <si>
    <t>Dvojnásobné bílé malby  ze směsí za sucha dobře otěruvzdorných v místnostech do 3,80 m</t>
  </si>
  <si>
    <t>534</t>
  </si>
  <si>
    <t>Malby z malířských směsí otěruvzdorných za sucha dvojnásobné, bílé za sucha otěruvzdorné dobře v místnostech výšky do 3,80 m</t>
  </si>
  <si>
    <t>784681017</t>
  </si>
  <si>
    <t>Montáž plošných ozdobných prvků</t>
  </si>
  <si>
    <t>536</t>
  </si>
  <si>
    <t>269</t>
  </si>
  <si>
    <t>581249301</t>
  </si>
  <si>
    <t>šambrána Š01</t>
  </si>
  <si>
    <t>538</t>
  </si>
  <si>
    <t>581249302</t>
  </si>
  <si>
    <t>šambrána Š02 vč. plastiky</t>
  </si>
  <si>
    <t>540</t>
  </si>
  <si>
    <t>271</t>
  </si>
  <si>
    <t>581249303</t>
  </si>
  <si>
    <t>šambrána Š03</t>
  </si>
  <si>
    <t>542</t>
  </si>
  <si>
    <t>581249304</t>
  </si>
  <si>
    <t>šambrána Š04</t>
  </si>
  <si>
    <t>544</t>
  </si>
  <si>
    <t>273</t>
  </si>
  <si>
    <t>581249305</t>
  </si>
  <si>
    <t>šambrána Š05</t>
  </si>
  <si>
    <t>546</t>
  </si>
  <si>
    <t>581249306</t>
  </si>
  <si>
    <t>šambrána Š06</t>
  </si>
  <si>
    <t>548</t>
  </si>
  <si>
    <t>275</t>
  </si>
  <si>
    <t>581249307</t>
  </si>
  <si>
    <t>šambrána Š07</t>
  </si>
  <si>
    <t>550</t>
  </si>
  <si>
    <t>784681025</t>
  </si>
  <si>
    <t>Montáž hladkých ozdobných prvků s převažujícím délkovým rozměrem výšky (šířky) do 200 mm</t>
  </si>
  <si>
    <t>552</t>
  </si>
  <si>
    <t>Montáž ozdobných prvků (materiál ve specifikaci ) s převažujícím délkovým rozměrem hladkých, výšky (šířky) lepené plochy přes 120 do 200 mm</t>
  </si>
  <si>
    <t xml:space="preserve">Poznámka k souboru cen:_x000D_
1. Ceny lepení plošných prvků lze použít pro lepení délkových profilů výšky (šířky) přes 200 mm. 2. V cenách nejsou započteny náklady na dodávku ozdobných prvků, tyto se ocení ve specifikaci. </t>
  </si>
  <si>
    <t>36+15+15</t>
  </si>
  <si>
    <t>277</t>
  </si>
  <si>
    <t>581249151</t>
  </si>
  <si>
    <t>římsa - šambrána - ozn Š08</t>
  </si>
  <si>
    <t>554</t>
  </si>
  <si>
    <t>581249152</t>
  </si>
  <si>
    <t>římsa - šambrána - ozn Š09</t>
  </si>
  <si>
    <t>556</t>
  </si>
  <si>
    <t>279</t>
  </si>
  <si>
    <t>581249153</t>
  </si>
  <si>
    <t>římsa - šambrána - ozn Š10</t>
  </si>
  <si>
    <t>558</t>
  </si>
  <si>
    <t>VRN</t>
  </si>
  <si>
    <t>Vedlejší rozpočtové náklady</t>
  </si>
  <si>
    <t>01</t>
  </si>
  <si>
    <t>Zarízení stavenište - Veškeré náklady spojené s vybudováním, provozem a odstranením  ZS</t>
  </si>
  <si>
    <t>soubor</t>
  </si>
  <si>
    <t>560</t>
  </si>
  <si>
    <t>Provedení sondy před vybouráním oblouku / nad vstupem/</t>
  </si>
  <si>
    <t>568</t>
  </si>
  <si>
    <t>285</t>
  </si>
  <si>
    <t>02</t>
  </si>
  <si>
    <t>Zkoušky a revize- Náklady zhotovitele na provádení zkoušek a revizí nezbytných k provedení díla</t>
  </si>
  <si>
    <t>570</t>
  </si>
  <si>
    <t>03</t>
  </si>
  <si>
    <t>Mimostaveništní doprava - mimorádné náklady spojené s dopravou materiálu na stavenište</t>
  </si>
  <si>
    <t>572</t>
  </si>
  <si>
    <t>287</t>
  </si>
  <si>
    <t>05</t>
  </si>
  <si>
    <t>Provedení merení vlhkosti zdiva pred apikací ETICS</t>
  </si>
  <si>
    <t>574</t>
  </si>
  <si>
    <t>06</t>
  </si>
  <si>
    <t>Dokumentace skutecného provedení</t>
  </si>
  <si>
    <t>576</t>
  </si>
  <si>
    <t>289</t>
  </si>
  <si>
    <t>08</t>
  </si>
  <si>
    <t>Podrobný stavebně technický průzkum fasády</t>
  </si>
  <si>
    <t>578</t>
  </si>
  <si>
    <t>09</t>
  </si>
  <si>
    <t>vytýčení inženýrských sítí</t>
  </si>
  <si>
    <t>Kč</t>
  </si>
  <si>
    <t>580</t>
  </si>
  <si>
    <t>291</t>
  </si>
  <si>
    <t>koordinační činnost</t>
  </si>
  <si>
    <t>582</t>
  </si>
  <si>
    <t>Náklady vzniklé v souvislosti s realizací stavby - náklady na vzorky, šablony apod</t>
  </si>
  <si>
    <t>584</t>
  </si>
  <si>
    <t>293</t>
  </si>
  <si>
    <t>Územní vlivy - ztižené podmínky pro stavbu lešení ve dvoře a nad střešní rovinou jeviště</t>
  </si>
  <si>
    <t>586</t>
  </si>
  <si>
    <t>Územní vlivy - ztižené podmínky pro práce prováděné ve stísněných podmínkách - dvorek</t>
  </si>
  <si>
    <t>588</t>
  </si>
  <si>
    <t>295</t>
  </si>
  <si>
    <t>14.1</t>
  </si>
  <si>
    <t>Vyregulování otopné soustavy</t>
  </si>
  <si>
    <t>590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</si>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</sst>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sz val="8"/>
      <color rgb="FFFF0000"/>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8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9"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4" fillId="0" borderId="0" xfId="0" applyFont="1" applyAlignment="1">
      <alignment horizontal="lef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3"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4" fillId="0" borderId="16" xfId="0" applyNumberFormat="1" applyFont="1" applyBorder="1" applyAlignment="1" applyProtection="1"/>
    <xf numFmtId="166" fontId="34" fillId="0" borderId="17" xfId="0" applyNumberFormat="1" applyFont="1" applyBorder="1" applyAlignment="1" applyProtection="1"/>
    <xf numFmtId="4" fontId="35"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18" xfId="0" applyFont="1" applyBorder="1" applyAlignment="1" applyProtection="1">
      <alignment vertical="center"/>
    </xf>
    <xf numFmtId="0" fontId="38"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6"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9"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8" fillId="0" borderId="0" xfId="0" applyFont="1" applyBorder="1" applyAlignment="1" applyProtection="1">
      <alignment vertical="center" wrapText="1"/>
    </xf>
    <xf numFmtId="0" fontId="39" fillId="0" borderId="0" xfId="0" applyFont="1" applyAlignment="1" applyProtection="1">
      <alignment horizontal="left" vertical="center"/>
    </xf>
    <xf numFmtId="0" fontId="3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37" fillId="0" borderId="0" xfId="0" applyFont="1" applyBorder="1" applyAlignment="1" applyProtection="1">
      <alignment horizontal="left" vertical="center" wrapText="1"/>
    </xf>
    <xf numFmtId="0" fontId="40" fillId="0" borderId="28" xfId="0" applyFont="1" applyBorder="1" applyAlignment="1" applyProtection="1">
      <alignment horizontal="center" vertical="center"/>
    </xf>
    <xf numFmtId="49" fontId="40" fillId="0" borderId="28" xfId="0" applyNumberFormat="1" applyFont="1" applyBorder="1" applyAlignment="1" applyProtection="1">
      <alignment horizontal="left" vertical="center" wrapText="1"/>
    </xf>
    <xf numFmtId="0" fontId="40" fillId="0" borderId="28" xfId="0" applyFont="1" applyBorder="1" applyAlignment="1" applyProtection="1">
      <alignment horizontal="left" vertical="center" wrapText="1"/>
    </xf>
    <xf numFmtId="0" fontId="40" fillId="0" borderId="28" xfId="0" applyFont="1" applyBorder="1" applyAlignment="1" applyProtection="1">
      <alignment horizontal="center" vertical="center" wrapText="1"/>
    </xf>
    <xf numFmtId="167" fontId="40" fillId="0" borderId="28" xfId="0" applyNumberFormat="1" applyFont="1" applyBorder="1" applyAlignment="1" applyProtection="1">
      <alignment vertical="center"/>
    </xf>
    <xf numFmtId="4" fontId="40" fillId="4" borderId="28" xfId="0" applyNumberFormat="1" applyFont="1" applyFill="1" applyBorder="1" applyAlignment="1" applyProtection="1">
      <alignment vertical="center"/>
      <protection locked="0"/>
    </xf>
    <xf numFmtId="4" fontId="40" fillId="0" borderId="28" xfId="0" applyNumberFormat="1" applyFont="1" applyBorder="1" applyAlignment="1" applyProtection="1">
      <alignment vertical="center"/>
    </xf>
    <xf numFmtId="0" fontId="40" fillId="0" borderId="5" xfId="0" applyFont="1" applyBorder="1" applyAlignment="1">
      <alignment vertical="center"/>
    </xf>
    <xf numFmtId="0" fontId="40" fillId="4" borderId="28"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1" fillId="0" borderId="0" xfId="0" applyFont="1" applyAlignment="1" applyProtection="1">
      <alignment horizontal="left" vertical="center"/>
    </xf>
    <xf numFmtId="0" fontId="41"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42" fillId="0" borderId="29" xfId="0" applyFont="1" applyBorder="1" applyAlignment="1" applyProtection="1">
      <alignment vertical="center" wrapText="1"/>
      <protection locked="0"/>
    </xf>
    <xf numFmtId="0" fontId="42" fillId="0" borderId="30" xfId="0" applyFont="1" applyBorder="1" applyAlignment="1" applyProtection="1">
      <alignment vertical="center" wrapText="1"/>
      <protection locked="0"/>
    </xf>
    <xf numFmtId="0" fontId="42" fillId="0" borderId="31" xfId="0" applyFont="1" applyBorder="1" applyAlignment="1" applyProtection="1">
      <alignment vertical="center" wrapText="1"/>
      <protection locked="0"/>
    </xf>
    <xf numFmtId="0" fontId="42" fillId="0" borderId="32" xfId="0" applyFont="1" applyBorder="1" applyAlignment="1" applyProtection="1">
      <alignment horizontal="center" vertical="center" wrapText="1"/>
      <protection locked="0"/>
    </xf>
    <xf numFmtId="0" fontId="42" fillId="0" borderId="33" xfId="0" applyFont="1" applyBorder="1" applyAlignment="1" applyProtection="1">
      <alignment horizontal="center" vertical="center" wrapText="1"/>
      <protection locked="0"/>
    </xf>
    <xf numFmtId="0" fontId="42" fillId="0" borderId="32" xfId="0" applyFont="1" applyBorder="1" applyAlignment="1" applyProtection="1">
      <alignment vertical="center" wrapText="1"/>
      <protection locked="0"/>
    </xf>
    <xf numFmtId="0" fontId="42" fillId="0" borderId="33"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32" xfId="0" applyFont="1" applyBorder="1" applyAlignment="1" applyProtection="1">
      <alignment vertical="center" wrapText="1"/>
      <protection locked="0"/>
    </xf>
    <xf numFmtId="0" fontId="45" fillId="0" borderId="1" xfId="0" applyFont="1" applyBorder="1" applyAlignment="1" applyProtection="1">
      <alignment vertical="center" wrapText="1"/>
      <protection locked="0"/>
    </xf>
    <xf numFmtId="0" fontId="45" fillId="0" borderId="1" xfId="0" applyFont="1" applyBorder="1" applyAlignment="1" applyProtection="1">
      <alignment vertical="center"/>
      <protection locked="0"/>
    </xf>
    <xf numFmtId="0" fontId="45" fillId="0" borderId="1" xfId="0" applyFont="1" applyBorder="1" applyAlignment="1" applyProtection="1">
      <alignment horizontal="left" vertical="center"/>
      <protection locked="0"/>
    </xf>
    <xf numFmtId="49" fontId="45" fillId="0" borderId="1" xfId="0" applyNumberFormat="1"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6" fillId="0" borderId="34" xfId="0" applyFont="1" applyBorder="1" applyAlignment="1" applyProtection="1">
      <alignment vertical="center" wrapText="1"/>
      <protection locked="0"/>
    </xf>
    <xf numFmtId="0" fontId="42" fillId="0" borderId="36" xfId="0" applyFont="1" applyBorder="1" applyAlignment="1" applyProtection="1">
      <alignment vertical="center" wrapText="1"/>
      <protection locked="0"/>
    </xf>
    <xf numFmtId="0" fontId="42" fillId="0" borderId="1" xfId="0" applyFont="1" applyBorder="1" applyAlignment="1" applyProtection="1">
      <alignment vertical="top"/>
      <protection locked="0"/>
    </xf>
    <xf numFmtId="0" fontId="42" fillId="0" borderId="0" xfId="0" applyFont="1" applyAlignment="1" applyProtection="1">
      <alignment vertical="top"/>
      <protection locked="0"/>
    </xf>
    <xf numFmtId="0" fontId="42" fillId="0" borderId="29" xfId="0" applyFont="1" applyBorder="1" applyAlignment="1" applyProtection="1">
      <alignment horizontal="left" vertical="center"/>
      <protection locked="0"/>
    </xf>
    <xf numFmtId="0" fontId="42" fillId="0" borderId="30" xfId="0" applyFont="1" applyBorder="1" applyAlignment="1" applyProtection="1">
      <alignment horizontal="left" vertical="center"/>
      <protection locked="0"/>
    </xf>
    <xf numFmtId="0" fontId="42" fillId="0" borderId="31" xfId="0" applyFont="1" applyBorder="1" applyAlignment="1" applyProtection="1">
      <alignment horizontal="left" vertical="center"/>
      <protection locked="0"/>
    </xf>
    <xf numFmtId="0" fontId="42" fillId="0" borderId="32" xfId="0" applyFont="1" applyBorder="1" applyAlignment="1" applyProtection="1">
      <alignment horizontal="left" vertical="center"/>
      <protection locked="0"/>
    </xf>
    <xf numFmtId="0" fontId="42" fillId="0" borderId="33"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4" fillId="0" borderId="34" xfId="0" applyFont="1" applyBorder="1" applyAlignment="1" applyProtection="1">
      <alignment horizontal="center" vertical="center"/>
      <protection locked="0"/>
    </xf>
    <xf numFmtId="0" fontId="47" fillId="0" borderId="34"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1" xfId="0" applyFont="1" applyBorder="1" applyAlignment="1" applyProtection="1">
      <alignment horizontal="center" vertical="center"/>
      <protection locked="0"/>
    </xf>
    <xf numFmtId="0" fontId="45" fillId="0" borderId="32" xfId="0" applyFont="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 xfId="0" applyFont="1" applyFill="1" applyBorder="1" applyAlignment="1" applyProtection="1">
      <alignment horizontal="center" vertical="center"/>
      <protection locked="0"/>
    </xf>
    <xf numFmtId="0" fontId="42" fillId="0" borderId="35"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wrapText="1"/>
      <protection locked="0"/>
    </xf>
    <xf numFmtId="0" fontId="45" fillId="0" borderId="1" xfId="0" applyFont="1" applyBorder="1" applyAlignment="1" applyProtection="1">
      <alignment horizontal="center" vertical="center" wrapText="1"/>
      <protection locked="0"/>
    </xf>
    <xf numFmtId="0" fontId="42" fillId="0" borderId="29" xfId="0" applyFont="1" applyBorder="1" applyAlignment="1" applyProtection="1">
      <alignment horizontal="left" vertical="center" wrapText="1"/>
      <protection locked="0"/>
    </xf>
    <xf numFmtId="0" fontId="42" fillId="0" borderId="30" xfId="0" applyFont="1" applyBorder="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protection locked="0"/>
    </xf>
    <xf numFmtId="0" fontId="45" fillId="0" borderId="35" xfId="0" applyFont="1" applyBorder="1" applyAlignment="1" applyProtection="1">
      <alignment horizontal="left" vertical="center" wrapText="1"/>
      <protection locked="0"/>
    </xf>
    <xf numFmtId="0" fontId="45" fillId="0" borderId="34" xfId="0" applyFont="1" applyBorder="1" applyAlignment="1" applyProtection="1">
      <alignment horizontal="left" vertical="center" wrapText="1"/>
      <protection locked="0"/>
    </xf>
    <xf numFmtId="0" fontId="45" fillId="0" borderId="36" xfId="0" applyFont="1" applyBorder="1" applyAlignment="1" applyProtection="1">
      <alignment horizontal="left" vertical="center" wrapText="1"/>
      <protection locked="0"/>
    </xf>
    <xf numFmtId="0" fontId="45" fillId="0" borderId="1" xfId="0" applyFont="1" applyBorder="1" applyAlignment="1" applyProtection="1">
      <alignment horizontal="left" vertical="top"/>
      <protection locked="0"/>
    </xf>
    <xf numFmtId="0" fontId="45" fillId="0" borderId="1" xfId="0" applyFont="1" applyBorder="1" applyAlignment="1" applyProtection="1">
      <alignment horizontal="center" vertical="top"/>
      <protection locked="0"/>
    </xf>
    <xf numFmtId="0" fontId="45" fillId="0" borderId="35"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47" fillId="0" borderId="0" xfId="0" applyFont="1" applyAlignment="1" applyProtection="1">
      <alignment vertical="center"/>
      <protection locked="0"/>
    </xf>
    <xf numFmtId="0" fontId="44" fillId="0" borderId="1" xfId="0" applyFont="1" applyBorder="1" applyAlignment="1" applyProtection="1">
      <alignment vertical="center"/>
      <protection locked="0"/>
    </xf>
    <xf numFmtId="0" fontId="47" fillId="0" borderId="34"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5"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4" fillId="0" borderId="34" xfId="0" applyFont="1" applyBorder="1" applyAlignment="1" applyProtection="1">
      <alignment horizontal="left"/>
      <protection locked="0"/>
    </xf>
    <xf numFmtId="0" fontId="47" fillId="0" borderId="34" xfId="0" applyFont="1" applyBorder="1" applyAlignment="1" applyProtection="1">
      <protection locked="0"/>
    </xf>
    <xf numFmtId="0" fontId="42" fillId="0" borderId="32" xfId="0" applyFont="1" applyBorder="1" applyAlignment="1" applyProtection="1">
      <alignment vertical="top"/>
      <protection locked="0"/>
    </xf>
    <xf numFmtId="0" fontId="42" fillId="0" borderId="33" xfId="0" applyFont="1" applyBorder="1" applyAlignment="1" applyProtection="1">
      <alignment vertical="top"/>
      <protection locked="0"/>
    </xf>
    <xf numFmtId="0" fontId="42" fillId="0" borderId="1" xfId="0" applyFont="1" applyBorder="1" applyAlignment="1" applyProtection="1">
      <alignment horizontal="center" vertical="center"/>
      <protection locked="0"/>
    </xf>
    <xf numFmtId="0" fontId="42" fillId="0" borderId="1" xfId="0" applyFont="1" applyBorder="1" applyAlignment="1" applyProtection="1">
      <alignment horizontal="left" vertical="top"/>
      <protection locked="0"/>
    </xf>
    <xf numFmtId="0" fontId="42" fillId="0" borderId="35" xfId="0" applyFont="1" applyBorder="1" applyAlignment="1" applyProtection="1">
      <alignment vertical="top"/>
      <protection locked="0"/>
    </xf>
    <xf numFmtId="0" fontId="42" fillId="0" borderId="34" xfId="0" applyFont="1" applyBorder="1" applyAlignment="1" applyProtection="1">
      <alignment vertical="top"/>
      <protection locked="0"/>
    </xf>
    <xf numFmtId="0" fontId="42"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5"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top"/>
      <protection locked="0"/>
    </xf>
    <xf numFmtId="0" fontId="44" fillId="0" borderId="34" xfId="0" applyFont="1" applyBorder="1" applyAlignment="1" applyProtection="1">
      <alignment horizontal="left"/>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protection locked="0"/>
    </xf>
    <xf numFmtId="49" fontId="45" fillId="0" borderId="1" xfId="0" applyNumberFormat="1"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4"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M54"/>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1"/>
      <c r="AS2" s="371"/>
      <c r="AT2" s="371"/>
      <c r="AU2" s="371"/>
      <c r="AV2" s="371"/>
      <c r="AW2" s="371"/>
      <c r="AX2" s="371"/>
      <c r="AY2" s="371"/>
      <c r="AZ2" s="371"/>
      <c r="BA2" s="371"/>
      <c r="BB2" s="371"/>
      <c r="BC2" s="371"/>
      <c r="BD2" s="371"/>
      <c r="BE2" s="371"/>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36" t="s">
        <v>16</v>
      </c>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28"/>
      <c r="AQ5" s="30"/>
      <c r="BE5" s="334" t="s">
        <v>17</v>
      </c>
      <c r="BS5" s="23" t="s">
        <v>8</v>
      </c>
    </row>
    <row r="6" spans="1:74" ht="36.950000000000003" customHeight="1">
      <c r="B6" s="27"/>
      <c r="C6" s="28"/>
      <c r="D6" s="35" t="s">
        <v>18</v>
      </c>
      <c r="E6" s="28"/>
      <c r="F6" s="28"/>
      <c r="G6" s="28"/>
      <c r="H6" s="28"/>
      <c r="I6" s="28"/>
      <c r="J6" s="28"/>
      <c r="K6" s="338" t="s">
        <v>19</v>
      </c>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28"/>
      <c r="AQ6" s="30"/>
      <c r="BE6" s="335"/>
      <c r="BS6" s="23" t="s">
        <v>8</v>
      </c>
    </row>
    <row r="7" spans="1:74" ht="14.45" customHeight="1">
      <c r="B7" s="27"/>
      <c r="C7" s="28"/>
      <c r="D7" s="36"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22</v>
      </c>
      <c r="AL7" s="28"/>
      <c r="AM7" s="28"/>
      <c r="AN7" s="34" t="s">
        <v>21</v>
      </c>
      <c r="AO7" s="28"/>
      <c r="AP7" s="28"/>
      <c r="AQ7" s="30"/>
      <c r="BE7" s="335"/>
      <c r="BS7" s="23" t="s">
        <v>8</v>
      </c>
    </row>
    <row r="8" spans="1:74" ht="14.45" customHeight="1">
      <c r="B8" s="27"/>
      <c r="C8" s="28"/>
      <c r="D8" s="36" t="s">
        <v>23</v>
      </c>
      <c r="E8" s="28"/>
      <c r="F8" s="28"/>
      <c r="G8" s="28"/>
      <c r="H8" s="28"/>
      <c r="I8" s="28"/>
      <c r="J8" s="28"/>
      <c r="K8" s="34" t="s">
        <v>24</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25</v>
      </c>
      <c r="AL8" s="28"/>
      <c r="AM8" s="28"/>
      <c r="AN8" s="37" t="s">
        <v>26</v>
      </c>
      <c r="AO8" s="28"/>
      <c r="AP8" s="28"/>
      <c r="AQ8" s="30"/>
      <c r="BE8" s="335"/>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35"/>
      <c r="BS9" s="23" t="s">
        <v>8</v>
      </c>
    </row>
    <row r="10" spans="1:74" ht="14.45" customHeight="1">
      <c r="B10" s="27"/>
      <c r="C10" s="28"/>
      <c r="D10" s="36"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28</v>
      </c>
      <c r="AL10" s="28"/>
      <c r="AM10" s="28"/>
      <c r="AN10" s="34" t="s">
        <v>21</v>
      </c>
      <c r="AO10" s="28"/>
      <c r="AP10" s="28"/>
      <c r="AQ10" s="30"/>
      <c r="BE10" s="335"/>
      <c r="BS10" s="23" t="s">
        <v>8</v>
      </c>
    </row>
    <row r="11" spans="1:74" ht="18.399999999999999" customHeight="1">
      <c r="B11" s="27"/>
      <c r="C11" s="28"/>
      <c r="D11" s="28"/>
      <c r="E11" s="34" t="s">
        <v>24</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29</v>
      </c>
      <c r="AL11" s="28"/>
      <c r="AM11" s="28"/>
      <c r="AN11" s="34" t="s">
        <v>21</v>
      </c>
      <c r="AO11" s="28"/>
      <c r="AP11" s="28"/>
      <c r="AQ11" s="30"/>
      <c r="BE11" s="335"/>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35"/>
      <c r="BS12" s="23" t="s">
        <v>8</v>
      </c>
    </row>
    <row r="13" spans="1:74" ht="14.45" customHeight="1">
      <c r="B13" s="27"/>
      <c r="C13" s="28"/>
      <c r="D13" s="36" t="s">
        <v>30</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28</v>
      </c>
      <c r="AL13" s="28"/>
      <c r="AM13" s="28"/>
      <c r="AN13" s="38" t="s">
        <v>31</v>
      </c>
      <c r="AO13" s="28"/>
      <c r="AP13" s="28"/>
      <c r="AQ13" s="30"/>
      <c r="BE13" s="335"/>
      <c r="BS13" s="23" t="s">
        <v>8</v>
      </c>
    </row>
    <row r="14" spans="1:74">
      <c r="B14" s="27"/>
      <c r="C14" s="28"/>
      <c r="D14" s="28"/>
      <c r="E14" s="339" t="s">
        <v>31</v>
      </c>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6" t="s">
        <v>29</v>
      </c>
      <c r="AL14" s="28"/>
      <c r="AM14" s="28"/>
      <c r="AN14" s="38" t="s">
        <v>31</v>
      </c>
      <c r="AO14" s="28"/>
      <c r="AP14" s="28"/>
      <c r="AQ14" s="30"/>
      <c r="BE14" s="335"/>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35"/>
      <c r="BS15" s="23" t="s">
        <v>6</v>
      </c>
    </row>
    <row r="16" spans="1:74" ht="14.45" customHeight="1">
      <c r="B16" s="27"/>
      <c r="C16" s="28"/>
      <c r="D16" s="36" t="s">
        <v>32</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28</v>
      </c>
      <c r="AL16" s="28"/>
      <c r="AM16" s="28"/>
      <c r="AN16" s="34" t="s">
        <v>21</v>
      </c>
      <c r="AO16" s="28"/>
      <c r="AP16" s="28"/>
      <c r="AQ16" s="30"/>
      <c r="BE16" s="335"/>
      <c r="BS16" s="23" t="s">
        <v>6</v>
      </c>
    </row>
    <row r="17" spans="2:71" ht="18.399999999999999" customHeight="1">
      <c r="B17" s="27"/>
      <c r="C17" s="28"/>
      <c r="D17" s="28"/>
      <c r="E17" s="34" t="s">
        <v>24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29</v>
      </c>
      <c r="AL17" s="28"/>
      <c r="AM17" s="28"/>
      <c r="AN17" s="34" t="s">
        <v>21</v>
      </c>
      <c r="AO17" s="28"/>
      <c r="AP17" s="28"/>
      <c r="AQ17" s="30"/>
      <c r="BE17" s="335"/>
      <c r="BS17" s="23" t="s">
        <v>33</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35"/>
      <c r="BS18" s="23" t="s">
        <v>8</v>
      </c>
    </row>
    <row r="19" spans="2:71" ht="14.45" customHeight="1">
      <c r="B19" s="27"/>
      <c r="C19" s="28"/>
      <c r="D19" s="36" t="s">
        <v>34</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35"/>
      <c r="BS19" s="23" t="s">
        <v>8</v>
      </c>
    </row>
    <row r="20" spans="2:71" ht="22.5" customHeight="1">
      <c r="B20" s="27"/>
      <c r="C20" s="28"/>
      <c r="D20" s="28"/>
      <c r="E20" s="341" t="s">
        <v>21</v>
      </c>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28"/>
      <c r="AP20" s="28"/>
      <c r="AQ20" s="30"/>
      <c r="BE20" s="335"/>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35"/>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35"/>
    </row>
    <row r="23" spans="2:71" s="1" customFormat="1" ht="25.9" customHeight="1">
      <c r="B23" s="40"/>
      <c r="C23" s="41"/>
      <c r="D23" s="42" t="s">
        <v>35</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42">
        <f>ROUND(AG51,2)</f>
        <v>0</v>
      </c>
      <c r="AL23" s="343"/>
      <c r="AM23" s="343"/>
      <c r="AN23" s="343"/>
      <c r="AO23" s="343"/>
      <c r="AP23" s="41"/>
      <c r="AQ23" s="44"/>
      <c r="BE23" s="335"/>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35"/>
    </row>
    <row r="25" spans="2:71" s="1" customFormat="1" ht="13.5">
      <c r="B25" s="40"/>
      <c r="C25" s="41"/>
      <c r="D25" s="41"/>
      <c r="E25" s="41"/>
      <c r="F25" s="41"/>
      <c r="G25" s="41"/>
      <c r="H25" s="41"/>
      <c r="I25" s="41"/>
      <c r="J25" s="41"/>
      <c r="K25" s="41"/>
      <c r="L25" s="344" t="s">
        <v>36</v>
      </c>
      <c r="M25" s="344"/>
      <c r="N25" s="344"/>
      <c r="O25" s="344"/>
      <c r="P25" s="41"/>
      <c r="Q25" s="41"/>
      <c r="R25" s="41"/>
      <c r="S25" s="41"/>
      <c r="T25" s="41"/>
      <c r="U25" s="41"/>
      <c r="V25" s="41"/>
      <c r="W25" s="344" t="s">
        <v>37</v>
      </c>
      <c r="X25" s="344"/>
      <c r="Y25" s="344"/>
      <c r="Z25" s="344"/>
      <c r="AA25" s="344"/>
      <c r="AB25" s="344"/>
      <c r="AC25" s="344"/>
      <c r="AD25" s="344"/>
      <c r="AE25" s="344"/>
      <c r="AF25" s="41"/>
      <c r="AG25" s="41"/>
      <c r="AH25" s="41"/>
      <c r="AI25" s="41"/>
      <c r="AJ25" s="41"/>
      <c r="AK25" s="344" t="s">
        <v>38</v>
      </c>
      <c r="AL25" s="344"/>
      <c r="AM25" s="344"/>
      <c r="AN25" s="344"/>
      <c r="AO25" s="344"/>
      <c r="AP25" s="41"/>
      <c r="AQ25" s="44"/>
      <c r="BE25" s="335"/>
    </row>
    <row r="26" spans="2:71" s="2" customFormat="1" ht="14.45" customHeight="1">
      <c r="B26" s="46"/>
      <c r="C26" s="47"/>
      <c r="D26" s="48" t="s">
        <v>39</v>
      </c>
      <c r="E26" s="47"/>
      <c r="F26" s="48" t="s">
        <v>40</v>
      </c>
      <c r="G26" s="47"/>
      <c r="H26" s="47"/>
      <c r="I26" s="47"/>
      <c r="J26" s="47"/>
      <c r="K26" s="47"/>
      <c r="L26" s="345">
        <v>0.21</v>
      </c>
      <c r="M26" s="346"/>
      <c r="N26" s="346"/>
      <c r="O26" s="346"/>
      <c r="P26" s="47"/>
      <c r="Q26" s="47"/>
      <c r="R26" s="47"/>
      <c r="S26" s="47"/>
      <c r="T26" s="47"/>
      <c r="U26" s="47"/>
      <c r="V26" s="47"/>
      <c r="W26" s="347">
        <f>ROUND(AZ51,2)</f>
        <v>0</v>
      </c>
      <c r="X26" s="346"/>
      <c r="Y26" s="346"/>
      <c r="Z26" s="346"/>
      <c r="AA26" s="346"/>
      <c r="AB26" s="346"/>
      <c r="AC26" s="346"/>
      <c r="AD26" s="346"/>
      <c r="AE26" s="346"/>
      <c r="AF26" s="47"/>
      <c r="AG26" s="47"/>
      <c r="AH26" s="47"/>
      <c r="AI26" s="47"/>
      <c r="AJ26" s="47"/>
      <c r="AK26" s="347">
        <f>ROUND(AV51,2)</f>
        <v>0</v>
      </c>
      <c r="AL26" s="346"/>
      <c r="AM26" s="346"/>
      <c r="AN26" s="346"/>
      <c r="AO26" s="346"/>
      <c r="AP26" s="47"/>
      <c r="AQ26" s="49"/>
      <c r="BE26" s="335"/>
    </row>
    <row r="27" spans="2:71" s="2" customFormat="1" ht="14.45" customHeight="1">
      <c r="B27" s="46"/>
      <c r="C27" s="47"/>
      <c r="D27" s="47"/>
      <c r="E27" s="47"/>
      <c r="F27" s="48" t="s">
        <v>41</v>
      </c>
      <c r="G27" s="47"/>
      <c r="H27" s="47"/>
      <c r="I27" s="47"/>
      <c r="J27" s="47"/>
      <c r="K27" s="47"/>
      <c r="L27" s="345">
        <v>0.15</v>
      </c>
      <c r="M27" s="346"/>
      <c r="N27" s="346"/>
      <c r="O27" s="346"/>
      <c r="P27" s="47"/>
      <c r="Q27" s="47"/>
      <c r="R27" s="47"/>
      <c r="S27" s="47"/>
      <c r="T27" s="47"/>
      <c r="U27" s="47"/>
      <c r="V27" s="47"/>
      <c r="W27" s="347">
        <f>ROUND(BA51,2)</f>
        <v>0</v>
      </c>
      <c r="X27" s="346"/>
      <c r="Y27" s="346"/>
      <c r="Z27" s="346"/>
      <c r="AA27" s="346"/>
      <c r="AB27" s="346"/>
      <c r="AC27" s="346"/>
      <c r="AD27" s="346"/>
      <c r="AE27" s="346"/>
      <c r="AF27" s="47"/>
      <c r="AG27" s="47"/>
      <c r="AH27" s="47"/>
      <c r="AI27" s="47"/>
      <c r="AJ27" s="47"/>
      <c r="AK27" s="347">
        <f>ROUND(AW51,2)</f>
        <v>0</v>
      </c>
      <c r="AL27" s="346"/>
      <c r="AM27" s="346"/>
      <c r="AN27" s="346"/>
      <c r="AO27" s="346"/>
      <c r="AP27" s="47"/>
      <c r="AQ27" s="49"/>
      <c r="BE27" s="335"/>
    </row>
    <row r="28" spans="2:71" s="2" customFormat="1" ht="14.45" hidden="1" customHeight="1">
      <c r="B28" s="46"/>
      <c r="C28" s="47"/>
      <c r="D28" s="47"/>
      <c r="E28" s="47"/>
      <c r="F28" s="48" t="s">
        <v>42</v>
      </c>
      <c r="G28" s="47"/>
      <c r="H28" s="47"/>
      <c r="I28" s="47"/>
      <c r="J28" s="47"/>
      <c r="K28" s="47"/>
      <c r="L28" s="345">
        <v>0.21</v>
      </c>
      <c r="M28" s="346"/>
      <c r="N28" s="346"/>
      <c r="O28" s="346"/>
      <c r="P28" s="47"/>
      <c r="Q28" s="47"/>
      <c r="R28" s="47"/>
      <c r="S28" s="47"/>
      <c r="T28" s="47"/>
      <c r="U28" s="47"/>
      <c r="V28" s="47"/>
      <c r="W28" s="347">
        <f>ROUND(BB51,2)</f>
        <v>0</v>
      </c>
      <c r="X28" s="346"/>
      <c r="Y28" s="346"/>
      <c r="Z28" s="346"/>
      <c r="AA28" s="346"/>
      <c r="AB28" s="346"/>
      <c r="AC28" s="346"/>
      <c r="AD28" s="346"/>
      <c r="AE28" s="346"/>
      <c r="AF28" s="47"/>
      <c r="AG28" s="47"/>
      <c r="AH28" s="47"/>
      <c r="AI28" s="47"/>
      <c r="AJ28" s="47"/>
      <c r="AK28" s="347">
        <v>0</v>
      </c>
      <c r="AL28" s="346"/>
      <c r="AM28" s="346"/>
      <c r="AN28" s="346"/>
      <c r="AO28" s="346"/>
      <c r="AP28" s="47"/>
      <c r="AQ28" s="49"/>
      <c r="BE28" s="335"/>
    </row>
    <row r="29" spans="2:71" s="2" customFormat="1" ht="14.45" hidden="1" customHeight="1">
      <c r="B29" s="46"/>
      <c r="C29" s="47"/>
      <c r="D29" s="47"/>
      <c r="E29" s="47"/>
      <c r="F29" s="48" t="s">
        <v>43</v>
      </c>
      <c r="G29" s="47"/>
      <c r="H29" s="47"/>
      <c r="I29" s="47"/>
      <c r="J29" s="47"/>
      <c r="K29" s="47"/>
      <c r="L29" s="345">
        <v>0.15</v>
      </c>
      <c r="M29" s="346"/>
      <c r="N29" s="346"/>
      <c r="O29" s="346"/>
      <c r="P29" s="47"/>
      <c r="Q29" s="47"/>
      <c r="R29" s="47"/>
      <c r="S29" s="47"/>
      <c r="T29" s="47"/>
      <c r="U29" s="47"/>
      <c r="V29" s="47"/>
      <c r="W29" s="347">
        <f>ROUND(BC51,2)</f>
        <v>0</v>
      </c>
      <c r="X29" s="346"/>
      <c r="Y29" s="346"/>
      <c r="Z29" s="346"/>
      <c r="AA29" s="346"/>
      <c r="AB29" s="346"/>
      <c r="AC29" s="346"/>
      <c r="AD29" s="346"/>
      <c r="AE29" s="346"/>
      <c r="AF29" s="47"/>
      <c r="AG29" s="47"/>
      <c r="AH29" s="47"/>
      <c r="AI29" s="47"/>
      <c r="AJ29" s="47"/>
      <c r="AK29" s="347">
        <v>0</v>
      </c>
      <c r="AL29" s="346"/>
      <c r="AM29" s="346"/>
      <c r="AN29" s="346"/>
      <c r="AO29" s="346"/>
      <c r="AP29" s="47"/>
      <c r="AQ29" s="49"/>
      <c r="BE29" s="335"/>
    </row>
    <row r="30" spans="2:71" s="2" customFormat="1" ht="14.45" hidden="1" customHeight="1">
      <c r="B30" s="46"/>
      <c r="C30" s="47"/>
      <c r="D30" s="47"/>
      <c r="E30" s="47"/>
      <c r="F30" s="48" t="s">
        <v>44</v>
      </c>
      <c r="G30" s="47"/>
      <c r="H30" s="47"/>
      <c r="I30" s="47"/>
      <c r="J30" s="47"/>
      <c r="K30" s="47"/>
      <c r="L30" s="345">
        <v>0</v>
      </c>
      <c r="M30" s="346"/>
      <c r="N30" s="346"/>
      <c r="O30" s="346"/>
      <c r="P30" s="47"/>
      <c r="Q30" s="47"/>
      <c r="R30" s="47"/>
      <c r="S30" s="47"/>
      <c r="T30" s="47"/>
      <c r="U30" s="47"/>
      <c r="V30" s="47"/>
      <c r="W30" s="347">
        <f>ROUND(BD51,2)</f>
        <v>0</v>
      </c>
      <c r="X30" s="346"/>
      <c r="Y30" s="346"/>
      <c r="Z30" s="346"/>
      <c r="AA30" s="346"/>
      <c r="AB30" s="346"/>
      <c r="AC30" s="346"/>
      <c r="AD30" s="346"/>
      <c r="AE30" s="346"/>
      <c r="AF30" s="47"/>
      <c r="AG30" s="47"/>
      <c r="AH30" s="47"/>
      <c r="AI30" s="47"/>
      <c r="AJ30" s="47"/>
      <c r="AK30" s="347">
        <v>0</v>
      </c>
      <c r="AL30" s="346"/>
      <c r="AM30" s="346"/>
      <c r="AN30" s="346"/>
      <c r="AO30" s="346"/>
      <c r="AP30" s="47"/>
      <c r="AQ30" s="49"/>
      <c r="BE30" s="335"/>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35"/>
    </row>
    <row r="32" spans="2:71" s="1" customFormat="1" ht="25.9" customHeight="1">
      <c r="B32" s="40"/>
      <c r="C32" s="50"/>
      <c r="D32" s="51" t="s">
        <v>45</v>
      </c>
      <c r="E32" s="52"/>
      <c r="F32" s="52"/>
      <c r="G32" s="52"/>
      <c r="H32" s="52"/>
      <c r="I32" s="52"/>
      <c r="J32" s="52"/>
      <c r="K32" s="52"/>
      <c r="L32" s="52"/>
      <c r="M32" s="52"/>
      <c r="N32" s="52"/>
      <c r="O32" s="52"/>
      <c r="P32" s="52"/>
      <c r="Q32" s="52"/>
      <c r="R32" s="52"/>
      <c r="S32" s="52"/>
      <c r="T32" s="53" t="s">
        <v>46</v>
      </c>
      <c r="U32" s="52"/>
      <c r="V32" s="52"/>
      <c r="W32" s="52"/>
      <c r="X32" s="348" t="s">
        <v>47</v>
      </c>
      <c r="Y32" s="349"/>
      <c r="Z32" s="349"/>
      <c r="AA32" s="349"/>
      <c r="AB32" s="349"/>
      <c r="AC32" s="52"/>
      <c r="AD32" s="52"/>
      <c r="AE32" s="52"/>
      <c r="AF32" s="52"/>
      <c r="AG32" s="52"/>
      <c r="AH32" s="52"/>
      <c r="AI32" s="52"/>
      <c r="AJ32" s="52"/>
      <c r="AK32" s="350">
        <f>SUM(AK23:AK30)</f>
        <v>0</v>
      </c>
      <c r="AL32" s="349"/>
      <c r="AM32" s="349"/>
      <c r="AN32" s="349"/>
      <c r="AO32" s="351"/>
      <c r="AP32" s="50"/>
      <c r="AQ32" s="54"/>
      <c r="BE32" s="335"/>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48</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1/2018</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52" t="str">
        <f>K6</f>
        <v>Divadlo Klatovy</v>
      </c>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23</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25</v>
      </c>
      <c r="AJ44" s="62"/>
      <c r="AK44" s="62"/>
      <c r="AL44" s="62"/>
      <c r="AM44" s="354" t="str">
        <f>IF(AN8= "","",AN8)</f>
        <v>15. 1. 2018</v>
      </c>
      <c r="AN44" s="354"/>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27</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32</v>
      </c>
      <c r="AJ46" s="62"/>
      <c r="AK46" s="62"/>
      <c r="AL46" s="62"/>
      <c r="AM46" s="355" t="str">
        <f>IF(E17="","",E17)</f>
        <v xml:space="preserve"> </v>
      </c>
      <c r="AN46" s="355"/>
      <c r="AO46" s="355"/>
      <c r="AP46" s="355"/>
      <c r="AQ46" s="62"/>
      <c r="AR46" s="60"/>
      <c r="AS46" s="356" t="s">
        <v>49</v>
      </c>
      <c r="AT46" s="357"/>
      <c r="AU46" s="73"/>
      <c r="AV46" s="73"/>
      <c r="AW46" s="73"/>
      <c r="AX46" s="73"/>
      <c r="AY46" s="73"/>
      <c r="AZ46" s="73"/>
      <c r="BA46" s="73"/>
      <c r="BB46" s="73"/>
      <c r="BC46" s="73"/>
      <c r="BD46" s="74"/>
    </row>
    <row r="47" spans="2:56" s="1" customFormat="1">
      <c r="B47" s="40"/>
      <c r="C47" s="64" t="s">
        <v>30</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58"/>
      <c r="AT47" s="359"/>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0"/>
      <c r="AT48" s="361"/>
      <c r="AU48" s="41"/>
      <c r="AV48" s="41"/>
      <c r="AW48" s="41"/>
      <c r="AX48" s="41"/>
      <c r="AY48" s="41"/>
      <c r="AZ48" s="41"/>
      <c r="BA48" s="41"/>
      <c r="BB48" s="41"/>
      <c r="BC48" s="41"/>
      <c r="BD48" s="77"/>
    </row>
    <row r="49" spans="1:91" s="1" customFormat="1" ht="29.25" customHeight="1">
      <c r="B49" s="40"/>
      <c r="C49" s="362" t="s">
        <v>50</v>
      </c>
      <c r="D49" s="363"/>
      <c r="E49" s="363"/>
      <c r="F49" s="363"/>
      <c r="G49" s="363"/>
      <c r="H49" s="78"/>
      <c r="I49" s="364" t="s">
        <v>51</v>
      </c>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5" t="s">
        <v>52</v>
      </c>
      <c r="AH49" s="363"/>
      <c r="AI49" s="363"/>
      <c r="AJ49" s="363"/>
      <c r="AK49" s="363"/>
      <c r="AL49" s="363"/>
      <c r="AM49" s="363"/>
      <c r="AN49" s="364" t="s">
        <v>53</v>
      </c>
      <c r="AO49" s="363"/>
      <c r="AP49" s="363"/>
      <c r="AQ49" s="79" t="s">
        <v>54</v>
      </c>
      <c r="AR49" s="60"/>
      <c r="AS49" s="80" t="s">
        <v>55</v>
      </c>
      <c r="AT49" s="81" t="s">
        <v>56</v>
      </c>
      <c r="AU49" s="81" t="s">
        <v>57</v>
      </c>
      <c r="AV49" s="81" t="s">
        <v>58</v>
      </c>
      <c r="AW49" s="81" t="s">
        <v>59</v>
      </c>
      <c r="AX49" s="81" t="s">
        <v>60</v>
      </c>
      <c r="AY49" s="81" t="s">
        <v>61</v>
      </c>
      <c r="AZ49" s="81" t="s">
        <v>62</v>
      </c>
      <c r="BA49" s="81" t="s">
        <v>63</v>
      </c>
      <c r="BB49" s="81" t="s">
        <v>64</v>
      </c>
      <c r="BC49" s="81" t="s">
        <v>65</v>
      </c>
      <c r="BD49" s="82" t="s">
        <v>66</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67</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69">
        <f>ROUND(AG52,2)</f>
        <v>0</v>
      </c>
      <c r="AH51" s="369"/>
      <c r="AI51" s="369"/>
      <c r="AJ51" s="369"/>
      <c r="AK51" s="369"/>
      <c r="AL51" s="369"/>
      <c r="AM51" s="369"/>
      <c r="AN51" s="370">
        <f>SUM(AG51,AT51)</f>
        <v>0</v>
      </c>
      <c r="AO51" s="370"/>
      <c r="AP51" s="370"/>
      <c r="AQ51" s="88" t="s">
        <v>21</v>
      </c>
      <c r="AR51" s="70"/>
      <c r="AS51" s="89">
        <f>ROUND(AS52,2)</f>
        <v>0</v>
      </c>
      <c r="AT51" s="90">
        <f>ROUND(SUM(AV51:AW51),2)</f>
        <v>0</v>
      </c>
      <c r="AU51" s="91">
        <f>ROUND(AU52,5)</f>
        <v>0</v>
      </c>
      <c r="AV51" s="90">
        <f>ROUND(AZ51*L26,2)</f>
        <v>0</v>
      </c>
      <c r="AW51" s="90">
        <f>ROUND(BA51*L27,2)</f>
        <v>0</v>
      </c>
      <c r="AX51" s="90">
        <f>ROUND(BB51*L26,2)</f>
        <v>0</v>
      </c>
      <c r="AY51" s="90">
        <f>ROUND(BC51*L27,2)</f>
        <v>0</v>
      </c>
      <c r="AZ51" s="90">
        <f>ROUND(AZ52,2)</f>
        <v>0</v>
      </c>
      <c r="BA51" s="90">
        <f>ROUND(BA52,2)</f>
        <v>0</v>
      </c>
      <c r="BB51" s="90">
        <f>ROUND(BB52,2)</f>
        <v>0</v>
      </c>
      <c r="BC51" s="90">
        <f>ROUND(BC52,2)</f>
        <v>0</v>
      </c>
      <c r="BD51" s="92">
        <f>ROUND(BD52,2)</f>
        <v>0</v>
      </c>
      <c r="BS51" s="93" t="s">
        <v>68</v>
      </c>
      <c r="BT51" s="93" t="s">
        <v>69</v>
      </c>
      <c r="BU51" s="94" t="s">
        <v>70</v>
      </c>
      <c r="BV51" s="93" t="s">
        <v>71</v>
      </c>
      <c r="BW51" s="93" t="s">
        <v>7</v>
      </c>
      <c r="BX51" s="93" t="s">
        <v>72</v>
      </c>
      <c r="CL51" s="93" t="s">
        <v>21</v>
      </c>
    </row>
    <row r="52" spans="1:91" s="5" customFormat="1" ht="53.25" customHeight="1">
      <c r="A52" s="95" t="s">
        <v>73</v>
      </c>
      <c r="B52" s="96"/>
      <c r="C52" s="97"/>
      <c r="D52" s="368" t="s">
        <v>74</v>
      </c>
      <c r="E52" s="368"/>
      <c r="F52" s="368"/>
      <c r="G52" s="368"/>
      <c r="H52" s="368"/>
      <c r="I52" s="98"/>
      <c r="J52" s="368" t="s">
        <v>75</v>
      </c>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6">
        <f>'Klatovy - Snižení en - Kl...'!J27</f>
        <v>0</v>
      </c>
      <c r="AH52" s="367"/>
      <c r="AI52" s="367"/>
      <c r="AJ52" s="367"/>
      <c r="AK52" s="367"/>
      <c r="AL52" s="367"/>
      <c r="AM52" s="367"/>
      <c r="AN52" s="366">
        <f>SUM(AG52,AT52)</f>
        <v>0</v>
      </c>
      <c r="AO52" s="367"/>
      <c r="AP52" s="367"/>
      <c r="AQ52" s="99" t="s">
        <v>76</v>
      </c>
      <c r="AR52" s="100"/>
      <c r="AS52" s="101">
        <v>0</v>
      </c>
      <c r="AT52" s="102">
        <f>ROUND(SUM(AV52:AW52),2)</f>
        <v>0</v>
      </c>
      <c r="AU52" s="103">
        <f>'Klatovy - Snižení en - Kl...'!P103</f>
        <v>0</v>
      </c>
      <c r="AV52" s="102">
        <f>'Klatovy - Snižení en - Kl...'!J30</f>
        <v>0</v>
      </c>
      <c r="AW52" s="102">
        <f>'Klatovy - Snižení en - Kl...'!J31</f>
        <v>0</v>
      </c>
      <c r="AX52" s="102">
        <f>'Klatovy - Snižení en - Kl...'!J32</f>
        <v>0</v>
      </c>
      <c r="AY52" s="102">
        <f>'Klatovy - Snižení en - Kl...'!J33</f>
        <v>0</v>
      </c>
      <c r="AZ52" s="102">
        <f>'Klatovy - Snižení en - Kl...'!F30</f>
        <v>0</v>
      </c>
      <c r="BA52" s="102">
        <f>'Klatovy - Snižení en - Kl...'!F31</f>
        <v>0</v>
      </c>
      <c r="BB52" s="102">
        <f>'Klatovy - Snižení en - Kl...'!F32</f>
        <v>0</v>
      </c>
      <c r="BC52" s="102">
        <f>'Klatovy - Snižení en - Kl...'!F33</f>
        <v>0</v>
      </c>
      <c r="BD52" s="104">
        <f>'Klatovy - Snižení en - Kl...'!F34</f>
        <v>0</v>
      </c>
      <c r="BT52" s="105" t="s">
        <v>77</v>
      </c>
      <c r="BV52" s="105" t="s">
        <v>71</v>
      </c>
      <c r="BW52" s="105" t="s">
        <v>78</v>
      </c>
      <c r="BX52" s="105" t="s">
        <v>7</v>
      </c>
      <c r="CL52" s="105" t="s">
        <v>21</v>
      </c>
      <c r="CM52" s="105" t="s">
        <v>79</v>
      </c>
    </row>
    <row r="53" spans="1:91" s="1" customFormat="1" ht="30" customHeight="1">
      <c r="B53" s="40"/>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0"/>
    </row>
    <row r="54" spans="1:91" s="1" customFormat="1" ht="6.95" customHeight="1">
      <c r="B54" s="55"/>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60"/>
    </row>
  </sheetData>
  <sheetProtection password="CC35" sheet="1" objects="1" scenarios="1" formatCells="0" formatColumns="0" formatRows="0" sort="0" autoFilter="0"/>
  <mergeCells count="41">
    <mergeCell ref="AR2:BE2"/>
    <mergeCell ref="AN52:AP52"/>
    <mergeCell ref="AG52:AM52"/>
    <mergeCell ref="D52:H52"/>
    <mergeCell ref="J52:AF52"/>
    <mergeCell ref="AG51:AM51"/>
    <mergeCell ref="AN51:AP51"/>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Klatovy - Snižení en - Kl...'!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BR107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6"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07"/>
      <c r="C1" s="107"/>
      <c r="D1" s="108" t="s">
        <v>1</v>
      </c>
      <c r="E1" s="107"/>
      <c r="F1" s="109" t="s">
        <v>80</v>
      </c>
      <c r="G1" s="379" t="s">
        <v>81</v>
      </c>
      <c r="H1" s="379"/>
      <c r="I1" s="110"/>
      <c r="J1" s="109" t="s">
        <v>82</v>
      </c>
      <c r="K1" s="108" t="s">
        <v>83</v>
      </c>
      <c r="L1" s="109" t="s">
        <v>84</v>
      </c>
      <c r="M1" s="109"/>
      <c r="N1" s="109"/>
      <c r="O1" s="109"/>
      <c r="P1" s="109"/>
      <c r="Q1" s="109"/>
      <c r="R1" s="109"/>
      <c r="S1" s="109"/>
      <c r="T1" s="109"/>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1"/>
      <c r="M2" s="371"/>
      <c r="N2" s="371"/>
      <c r="O2" s="371"/>
      <c r="P2" s="371"/>
      <c r="Q2" s="371"/>
      <c r="R2" s="371"/>
      <c r="S2" s="371"/>
      <c r="T2" s="371"/>
      <c r="U2" s="371"/>
      <c r="V2" s="371"/>
      <c r="AT2" s="23" t="s">
        <v>78</v>
      </c>
    </row>
    <row r="3" spans="1:70" ht="6.95" customHeight="1">
      <c r="B3" s="24"/>
      <c r="C3" s="25"/>
      <c r="D3" s="25"/>
      <c r="E3" s="25"/>
      <c r="F3" s="25"/>
      <c r="G3" s="25"/>
      <c r="H3" s="25"/>
      <c r="I3" s="111"/>
      <c r="J3" s="25"/>
      <c r="K3" s="26"/>
      <c r="AT3" s="23" t="s">
        <v>79</v>
      </c>
    </row>
    <row r="4" spans="1:70" ht="36.950000000000003" customHeight="1">
      <c r="B4" s="27"/>
      <c r="C4" s="28"/>
      <c r="D4" s="29" t="s">
        <v>85</v>
      </c>
      <c r="E4" s="28"/>
      <c r="F4" s="28"/>
      <c r="G4" s="28"/>
      <c r="H4" s="28"/>
      <c r="I4" s="112"/>
      <c r="J4" s="28"/>
      <c r="K4" s="30"/>
      <c r="M4" s="31" t="s">
        <v>12</v>
      </c>
      <c r="AT4" s="23" t="s">
        <v>6</v>
      </c>
    </row>
    <row r="5" spans="1:70" ht="6.95" customHeight="1">
      <c r="B5" s="27"/>
      <c r="C5" s="28"/>
      <c r="D5" s="28"/>
      <c r="E5" s="28"/>
      <c r="F5" s="28"/>
      <c r="G5" s="28"/>
      <c r="H5" s="28"/>
      <c r="I5" s="112"/>
      <c r="J5" s="28"/>
      <c r="K5" s="30"/>
    </row>
    <row r="6" spans="1:70">
      <c r="B6" s="27"/>
      <c r="C6" s="28"/>
      <c r="D6" s="36" t="s">
        <v>18</v>
      </c>
      <c r="E6" s="28"/>
      <c r="F6" s="28"/>
      <c r="G6" s="28"/>
      <c r="H6" s="28"/>
      <c r="I6" s="112"/>
      <c r="J6" s="28"/>
      <c r="K6" s="30"/>
    </row>
    <row r="7" spans="1:70" ht="22.5" customHeight="1">
      <c r="B7" s="27"/>
      <c r="C7" s="28"/>
      <c r="D7" s="28"/>
      <c r="E7" s="372" t="str">
        <f>'Rekapitulace stavby'!K6</f>
        <v>Divadlo Klatovy</v>
      </c>
      <c r="F7" s="373"/>
      <c r="G7" s="373"/>
      <c r="H7" s="373"/>
      <c r="I7" s="112"/>
      <c r="J7" s="28"/>
      <c r="K7" s="30"/>
    </row>
    <row r="8" spans="1:70" s="1" customFormat="1">
      <c r="B8" s="40"/>
      <c r="C8" s="41"/>
      <c r="D8" s="36" t="s">
        <v>86</v>
      </c>
      <c r="E8" s="41"/>
      <c r="F8" s="41"/>
      <c r="G8" s="41"/>
      <c r="H8" s="41"/>
      <c r="I8" s="113"/>
      <c r="J8" s="41"/>
      <c r="K8" s="44"/>
    </row>
    <row r="9" spans="1:70" s="1" customFormat="1" ht="36.950000000000003" customHeight="1">
      <c r="B9" s="40"/>
      <c r="C9" s="41"/>
      <c r="D9" s="41"/>
      <c r="E9" s="374" t="s">
        <v>87</v>
      </c>
      <c r="F9" s="375"/>
      <c r="G9" s="375"/>
      <c r="H9" s="375"/>
      <c r="I9" s="113"/>
      <c r="J9" s="41"/>
      <c r="K9" s="44"/>
    </row>
    <row r="10" spans="1:70" s="1" customFormat="1" ht="13.5">
      <c r="B10" s="40"/>
      <c r="C10" s="41"/>
      <c r="D10" s="41"/>
      <c r="E10" s="41"/>
      <c r="F10" s="41"/>
      <c r="G10" s="41"/>
      <c r="H10" s="41"/>
      <c r="I10" s="113"/>
      <c r="J10" s="41"/>
      <c r="K10" s="44"/>
    </row>
    <row r="11" spans="1:70" s="1" customFormat="1" ht="14.45" customHeight="1">
      <c r="B11" s="40"/>
      <c r="C11" s="41"/>
      <c r="D11" s="36" t="s">
        <v>20</v>
      </c>
      <c r="E11" s="41"/>
      <c r="F11" s="34" t="s">
        <v>21</v>
      </c>
      <c r="G11" s="41"/>
      <c r="H11" s="41"/>
      <c r="I11" s="114" t="s">
        <v>22</v>
      </c>
      <c r="J11" s="34" t="s">
        <v>21</v>
      </c>
      <c r="K11" s="44"/>
    </row>
    <row r="12" spans="1:70" s="1" customFormat="1" ht="14.45" customHeight="1">
      <c r="B12" s="40"/>
      <c r="C12" s="41"/>
      <c r="D12" s="36" t="s">
        <v>23</v>
      </c>
      <c r="E12" s="41"/>
      <c r="F12" s="34" t="s">
        <v>24</v>
      </c>
      <c r="G12" s="41"/>
      <c r="H12" s="41"/>
      <c r="I12" s="114" t="s">
        <v>25</v>
      </c>
      <c r="J12" s="115" t="str">
        <f>'Rekapitulace stavby'!AN8</f>
        <v>15. 1. 2018</v>
      </c>
      <c r="K12" s="44"/>
    </row>
    <row r="13" spans="1:70" s="1" customFormat="1" ht="10.9" customHeight="1">
      <c r="B13" s="40"/>
      <c r="C13" s="41"/>
      <c r="D13" s="41"/>
      <c r="E13" s="41"/>
      <c r="F13" s="41"/>
      <c r="G13" s="41"/>
      <c r="H13" s="41"/>
      <c r="I13" s="113"/>
      <c r="J13" s="41"/>
      <c r="K13" s="44"/>
    </row>
    <row r="14" spans="1:70" s="1" customFormat="1" ht="14.45" customHeight="1">
      <c r="B14" s="40"/>
      <c r="C14" s="41"/>
      <c r="D14" s="36" t="s">
        <v>27</v>
      </c>
      <c r="E14" s="41"/>
      <c r="F14" s="41"/>
      <c r="G14" s="41"/>
      <c r="H14" s="41"/>
      <c r="I14" s="114"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4" t="s">
        <v>29</v>
      </c>
      <c r="J15" s="34" t="str">
        <f>IF('Rekapitulace stavby'!AN11="","",'Rekapitulace stavby'!AN11)</f>
        <v/>
      </c>
      <c r="K15" s="44"/>
    </row>
    <row r="16" spans="1:70" s="1" customFormat="1" ht="6.95" customHeight="1">
      <c r="B16" s="40"/>
      <c r="C16" s="41"/>
      <c r="D16" s="41"/>
      <c r="E16" s="41"/>
      <c r="F16" s="41"/>
      <c r="G16" s="41"/>
      <c r="H16" s="41"/>
      <c r="I16" s="113"/>
      <c r="J16" s="41"/>
      <c r="K16" s="44"/>
    </row>
    <row r="17" spans="2:11" s="1" customFormat="1" ht="14.45" customHeight="1">
      <c r="B17" s="40"/>
      <c r="C17" s="41"/>
      <c r="D17" s="36" t="s">
        <v>30</v>
      </c>
      <c r="E17" s="41"/>
      <c r="F17" s="41"/>
      <c r="G17" s="41"/>
      <c r="H17" s="41"/>
      <c r="I17" s="114"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4" t="s">
        <v>29</v>
      </c>
      <c r="J18" s="34" t="str">
        <f>IF('Rekapitulace stavby'!AN14="Vyplň údaj","",IF('Rekapitulace stavby'!AN14="","",'Rekapitulace stavby'!AN14))</f>
        <v/>
      </c>
      <c r="K18" s="44"/>
    </row>
    <row r="19" spans="2:11" s="1" customFormat="1" ht="6.95" customHeight="1">
      <c r="B19" s="40"/>
      <c r="C19" s="41"/>
      <c r="D19" s="41"/>
      <c r="E19" s="41"/>
      <c r="F19" s="41"/>
      <c r="G19" s="41"/>
      <c r="H19" s="41"/>
      <c r="I19" s="113"/>
      <c r="J19" s="41"/>
      <c r="K19" s="44"/>
    </row>
    <row r="20" spans="2:11" s="1" customFormat="1" ht="14.45" customHeight="1">
      <c r="B20" s="40"/>
      <c r="C20" s="41"/>
      <c r="D20" s="36" t="s">
        <v>32</v>
      </c>
      <c r="E20" s="41"/>
      <c r="F20" s="41"/>
      <c r="G20" s="41"/>
      <c r="H20" s="41"/>
      <c r="I20" s="114"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4" t="s">
        <v>29</v>
      </c>
      <c r="J21" s="34" t="str">
        <f>IF('Rekapitulace stavby'!AN17="","",'Rekapitulace stavby'!AN17)</f>
        <v/>
      </c>
      <c r="K21" s="44"/>
    </row>
    <row r="22" spans="2:11" s="1" customFormat="1" ht="6.95" customHeight="1">
      <c r="B22" s="40"/>
      <c r="C22" s="41"/>
      <c r="D22" s="41"/>
      <c r="E22" s="41"/>
      <c r="F22" s="41"/>
      <c r="G22" s="41"/>
      <c r="H22" s="41"/>
      <c r="I22" s="113"/>
      <c r="J22" s="41"/>
      <c r="K22" s="44"/>
    </row>
    <row r="23" spans="2:11" s="1" customFormat="1" ht="14.45" customHeight="1">
      <c r="B23" s="40"/>
      <c r="C23" s="41"/>
      <c r="D23" s="36" t="s">
        <v>34</v>
      </c>
      <c r="E23" s="41"/>
      <c r="F23" s="41"/>
      <c r="G23" s="41"/>
      <c r="H23" s="41"/>
      <c r="I23" s="113"/>
      <c r="J23" s="41"/>
      <c r="K23" s="44"/>
    </row>
    <row r="24" spans="2:11" s="6" customFormat="1" ht="22.5" customHeight="1">
      <c r="B24" s="116"/>
      <c r="C24" s="117"/>
      <c r="D24" s="117"/>
      <c r="E24" s="341" t="s">
        <v>21</v>
      </c>
      <c r="F24" s="341"/>
      <c r="G24" s="341"/>
      <c r="H24" s="341"/>
      <c r="I24" s="118"/>
      <c r="J24" s="117"/>
      <c r="K24" s="119"/>
    </row>
    <row r="25" spans="2:11" s="1" customFormat="1" ht="6.95" customHeight="1">
      <c r="B25" s="40"/>
      <c r="C25" s="41"/>
      <c r="D25" s="41"/>
      <c r="E25" s="41"/>
      <c r="F25" s="41"/>
      <c r="G25" s="41"/>
      <c r="H25" s="41"/>
      <c r="I25" s="113"/>
      <c r="J25" s="41"/>
      <c r="K25" s="44"/>
    </row>
    <row r="26" spans="2:11" s="1" customFormat="1" ht="6.95" customHeight="1">
      <c r="B26" s="40"/>
      <c r="C26" s="41"/>
      <c r="D26" s="84"/>
      <c r="E26" s="84"/>
      <c r="F26" s="84"/>
      <c r="G26" s="84"/>
      <c r="H26" s="84"/>
      <c r="I26" s="120"/>
      <c r="J26" s="84"/>
      <c r="K26" s="121"/>
    </row>
    <row r="27" spans="2:11" s="1" customFormat="1" ht="25.35" customHeight="1">
      <c r="B27" s="40"/>
      <c r="C27" s="41"/>
      <c r="D27" s="122" t="s">
        <v>35</v>
      </c>
      <c r="E27" s="41"/>
      <c r="F27" s="41"/>
      <c r="G27" s="41"/>
      <c r="H27" s="41"/>
      <c r="I27" s="113"/>
      <c r="J27" s="123">
        <f>ROUND(J103,2)</f>
        <v>0</v>
      </c>
      <c r="K27" s="44"/>
    </row>
    <row r="28" spans="2:11" s="1" customFormat="1" ht="6.95" customHeight="1">
      <c r="B28" s="40"/>
      <c r="C28" s="41"/>
      <c r="D28" s="84"/>
      <c r="E28" s="84"/>
      <c r="F28" s="84"/>
      <c r="G28" s="84"/>
      <c r="H28" s="84"/>
      <c r="I28" s="120"/>
      <c r="J28" s="84"/>
      <c r="K28" s="121"/>
    </row>
    <row r="29" spans="2:11" s="1" customFormat="1" ht="14.45" customHeight="1">
      <c r="B29" s="40"/>
      <c r="C29" s="41"/>
      <c r="D29" s="41"/>
      <c r="E29" s="41"/>
      <c r="F29" s="45" t="s">
        <v>37</v>
      </c>
      <c r="G29" s="41"/>
      <c r="H29" s="41"/>
      <c r="I29" s="124" t="s">
        <v>36</v>
      </c>
      <c r="J29" s="45" t="s">
        <v>38</v>
      </c>
      <c r="K29" s="44"/>
    </row>
    <row r="30" spans="2:11" s="1" customFormat="1" ht="14.45" customHeight="1">
      <c r="B30" s="40"/>
      <c r="C30" s="41"/>
      <c r="D30" s="48" t="s">
        <v>39</v>
      </c>
      <c r="E30" s="48" t="s">
        <v>40</v>
      </c>
      <c r="F30" s="125">
        <f>ROUND(SUM(BE103:BE1072), 2)</f>
        <v>0</v>
      </c>
      <c r="G30" s="41"/>
      <c r="H30" s="41"/>
      <c r="I30" s="126">
        <v>0.21</v>
      </c>
      <c r="J30" s="125">
        <f>ROUND(ROUND((SUM(BE103:BE1072)), 2)*I30, 2)</f>
        <v>0</v>
      </c>
      <c r="K30" s="44"/>
    </row>
    <row r="31" spans="2:11" s="1" customFormat="1" ht="14.45" customHeight="1">
      <c r="B31" s="40"/>
      <c r="C31" s="41"/>
      <c r="D31" s="41"/>
      <c r="E31" s="48" t="s">
        <v>41</v>
      </c>
      <c r="F31" s="125">
        <f>ROUND(SUM(BF103:BF1072), 2)</f>
        <v>0</v>
      </c>
      <c r="G31" s="41"/>
      <c r="H31" s="41"/>
      <c r="I31" s="126">
        <v>0.15</v>
      </c>
      <c r="J31" s="125">
        <f>ROUND(ROUND((SUM(BF103:BF1072)), 2)*I31, 2)</f>
        <v>0</v>
      </c>
      <c r="K31" s="44"/>
    </row>
    <row r="32" spans="2:11" s="1" customFormat="1" ht="14.45" hidden="1" customHeight="1">
      <c r="B32" s="40"/>
      <c r="C32" s="41"/>
      <c r="D32" s="41"/>
      <c r="E32" s="48" t="s">
        <v>42</v>
      </c>
      <c r="F32" s="125">
        <f>ROUND(SUM(BG103:BG1072), 2)</f>
        <v>0</v>
      </c>
      <c r="G32" s="41"/>
      <c r="H32" s="41"/>
      <c r="I32" s="126">
        <v>0.21</v>
      </c>
      <c r="J32" s="125">
        <v>0</v>
      </c>
      <c r="K32" s="44"/>
    </row>
    <row r="33" spans="2:11" s="1" customFormat="1" ht="14.45" hidden="1" customHeight="1">
      <c r="B33" s="40"/>
      <c r="C33" s="41"/>
      <c r="D33" s="41"/>
      <c r="E33" s="48" t="s">
        <v>43</v>
      </c>
      <c r="F33" s="125">
        <f>ROUND(SUM(BH103:BH1072), 2)</f>
        <v>0</v>
      </c>
      <c r="G33" s="41"/>
      <c r="H33" s="41"/>
      <c r="I33" s="126">
        <v>0.15</v>
      </c>
      <c r="J33" s="125">
        <v>0</v>
      </c>
      <c r="K33" s="44"/>
    </row>
    <row r="34" spans="2:11" s="1" customFormat="1" ht="14.45" hidden="1" customHeight="1">
      <c r="B34" s="40"/>
      <c r="C34" s="41"/>
      <c r="D34" s="41"/>
      <c r="E34" s="48" t="s">
        <v>44</v>
      </c>
      <c r="F34" s="125">
        <f>ROUND(SUM(BI103:BI1072), 2)</f>
        <v>0</v>
      </c>
      <c r="G34" s="41"/>
      <c r="H34" s="41"/>
      <c r="I34" s="126">
        <v>0</v>
      </c>
      <c r="J34" s="125">
        <v>0</v>
      </c>
      <c r="K34" s="44"/>
    </row>
    <row r="35" spans="2:11" s="1" customFormat="1" ht="6.95" customHeight="1">
      <c r="B35" s="40"/>
      <c r="C35" s="41"/>
      <c r="D35" s="41"/>
      <c r="E35" s="41"/>
      <c r="F35" s="41"/>
      <c r="G35" s="41"/>
      <c r="H35" s="41"/>
      <c r="I35" s="113"/>
      <c r="J35" s="41"/>
      <c r="K35" s="44"/>
    </row>
    <row r="36" spans="2:11" s="1" customFormat="1" ht="25.35" customHeight="1">
      <c r="B36" s="40"/>
      <c r="C36" s="127"/>
      <c r="D36" s="128" t="s">
        <v>45</v>
      </c>
      <c r="E36" s="78"/>
      <c r="F36" s="78"/>
      <c r="G36" s="129" t="s">
        <v>46</v>
      </c>
      <c r="H36" s="130" t="s">
        <v>47</v>
      </c>
      <c r="I36" s="131"/>
      <c r="J36" s="132">
        <f>SUM(J27:J34)</f>
        <v>0</v>
      </c>
      <c r="K36" s="133"/>
    </row>
    <row r="37" spans="2:11" s="1" customFormat="1" ht="14.45" customHeight="1">
      <c r="B37" s="55"/>
      <c r="C37" s="56"/>
      <c r="D37" s="56"/>
      <c r="E37" s="56"/>
      <c r="F37" s="56"/>
      <c r="G37" s="56"/>
      <c r="H37" s="56"/>
      <c r="I37" s="134"/>
      <c r="J37" s="56"/>
      <c r="K37" s="57"/>
    </row>
    <row r="41" spans="2:11" s="1" customFormat="1" ht="6.95" customHeight="1">
      <c r="B41" s="135"/>
      <c r="C41" s="136"/>
      <c r="D41" s="136"/>
      <c r="E41" s="136"/>
      <c r="F41" s="136"/>
      <c r="G41" s="136"/>
      <c r="H41" s="136"/>
      <c r="I41" s="137"/>
      <c r="J41" s="136"/>
      <c r="K41" s="138"/>
    </row>
    <row r="42" spans="2:11" s="1" customFormat="1" ht="36.950000000000003" customHeight="1">
      <c r="B42" s="40"/>
      <c r="C42" s="29" t="s">
        <v>88</v>
      </c>
      <c r="D42" s="41"/>
      <c r="E42" s="41"/>
      <c r="F42" s="41"/>
      <c r="G42" s="41"/>
      <c r="H42" s="41"/>
      <c r="I42" s="113"/>
      <c r="J42" s="41"/>
      <c r="K42" s="44"/>
    </row>
    <row r="43" spans="2:11" s="1" customFormat="1" ht="6.95" customHeight="1">
      <c r="B43" s="40"/>
      <c r="C43" s="41"/>
      <c r="D43" s="41"/>
      <c r="E43" s="41"/>
      <c r="F43" s="41"/>
      <c r="G43" s="41"/>
      <c r="H43" s="41"/>
      <c r="I43" s="113"/>
      <c r="J43" s="41"/>
      <c r="K43" s="44"/>
    </row>
    <row r="44" spans="2:11" s="1" customFormat="1" ht="14.45" customHeight="1">
      <c r="B44" s="40"/>
      <c r="C44" s="36" t="s">
        <v>18</v>
      </c>
      <c r="D44" s="41"/>
      <c r="E44" s="41"/>
      <c r="F44" s="41"/>
      <c r="G44" s="41"/>
      <c r="H44" s="41"/>
      <c r="I44" s="113"/>
      <c r="J44" s="41"/>
      <c r="K44" s="44"/>
    </row>
    <row r="45" spans="2:11" s="1" customFormat="1" ht="22.5" customHeight="1">
      <c r="B45" s="40"/>
      <c r="C45" s="41"/>
      <c r="D45" s="41"/>
      <c r="E45" s="372" t="str">
        <f>E7</f>
        <v>Divadlo Klatovy</v>
      </c>
      <c r="F45" s="373"/>
      <c r="G45" s="373"/>
      <c r="H45" s="373"/>
      <c r="I45" s="113"/>
      <c r="J45" s="41"/>
      <c r="K45" s="44"/>
    </row>
    <row r="46" spans="2:11" s="1" customFormat="1" ht="14.45" customHeight="1">
      <c r="B46" s="40"/>
      <c r="C46" s="36" t="s">
        <v>86</v>
      </c>
      <c r="D46" s="41"/>
      <c r="E46" s="41"/>
      <c r="F46" s="41"/>
      <c r="G46" s="41"/>
      <c r="H46" s="41"/>
      <c r="I46" s="113"/>
      <c r="J46" s="41"/>
      <c r="K46" s="44"/>
    </row>
    <row r="47" spans="2:11" s="1" customFormat="1" ht="23.25" customHeight="1">
      <c r="B47" s="40"/>
      <c r="C47" s="41"/>
      <c r="D47" s="41"/>
      <c r="E47" s="374" t="str">
        <f>E9</f>
        <v>Klatovy - Snižení en - Klatovy - Snižení energet...</v>
      </c>
      <c r="F47" s="375"/>
      <c r="G47" s="375"/>
      <c r="H47" s="375"/>
      <c r="I47" s="113"/>
      <c r="J47" s="41"/>
      <c r="K47" s="44"/>
    </row>
    <row r="48" spans="2:11" s="1" customFormat="1" ht="6.95" customHeight="1">
      <c r="B48" s="40"/>
      <c r="C48" s="41"/>
      <c r="D48" s="41"/>
      <c r="E48" s="41"/>
      <c r="F48" s="41"/>
      <c r="G48" s="41"/>
      <c r="H48" s="41"/>
      <c r="I48" s="113"/>
      <c r="J48" s="41"/>
      <c r="K48" s="44"/>
    </row>
    <row r="49" spans="2:47" s="1" customFormat="1" ht="18" customHeight="1">
      <c r="B49" s="40"/>
      <c r="C49" s="36" t="s">
        <v>23</v>
      </c>
      <c r="D49" s="41"/>
      <c r="E49" s="41"/>
      <c r="F49" s="34" t="str">
        <f>F12</f>
        <v xml:space="preserve"> </v>
      </c>
      <c r="G49" s="41"/>
      <c r="H49" s="41"/>
      <c r="I49" s="114" t="s">
        <v>25</v>
      </c>
      <c r="J49" s="115" t="str">
        <f>IF(J12="","",J12)</f>
        <v>15. 1. 2018</v>
      </c>
      <c r="K49" s="44"/>
    </row>
    <row r="50" spans="2:47" s="1" customFormat="1" ht="6.95" customHeight="1">
      <c r="B50" s="40"/>
      <c r="C50" s="41"/>
      <c r="D50" s="41"/>
      <c r="E50" s="41"/>
      <c r="F50" s="41"/>
      <c r="G50" s="41"/>
      <c r="H50" s="41"/>
      <c r="I50" s="113"/>
      <c r="J50" s="41"/>
      <c r="K50" s="44"/>
    </row>
    <row r="51" spans="2:47" s="1" customFormat="1">
      <c r="B51" s="40"/>
      <c r="C51" s="36" t="s">
        <v>27</v>
      </c>
      <c r="D51" s="41"/>
      <c r="E51" s="41"/>
      <c r="F51" s="34" t="str">
        <f>E15</f>
        <v xml:space="preserve"> </v>
      </c>
      <c r="G51" s="41"/>
      <c r="H51" s="41"/>
      <c r="I51" s="114" t="s">
        <v>32</v>
      </c>
      <c r="J51" s="34" t="str">
        <f>E21</f>
        <v xml:space="preserve"> </v>
      </c>
      <c r="K51" s="44"/>
    </row>
    <row r="52" spans="2:47" s="1" customFormat="1" ht="14.45" customHeight="1">
      <c r="B52" s="40"/>
      <c r="C52" s="36" t="s">
        <v>30</v>
      </c>
      <c r="D52" s="41"/>
      <c r="E52" s="41"/>
      <c r="F52" s="34" t="str">
        <f>IF(E18="","",E18)</f>
        <v/>
      </c>
      <c r="G52" s="41"/>
      <c r="H52" s="41"/>
      <c r="I52" s="113"/>
      <c r="J52" s="41"/>
      <c r="K52" s="44"/>
    </row>
    <row r="53" spans="2:47" s="1" customFormat="1" ht="10.35" customHeight="1">
      <c r="B53" s="40"/>
      <c r="C53" s="41"/>
      <c r="D53" s="41"/>
      <c r="E53" s="41"/>
      <c r="F53" s="41"/>
      <c r="G53" s="41"/>
      <c r="H53" s="41"/>
      <c r="I53" s="113"/>
      <c r="J53" s="41"/>
      <c r="K53" s="44"/>
    </row>
    <row r="54" spans="2:47" s="1" customFormat="1" ht="29.25" customHeight="1">
      <c r="B54" s="40"/>
      <c r="C54" s="139" t="s">
        <v>89</v>
      </c>
      <c r="D54" s="127"/>
      <c r="E54" s="127"/>
      <c r="F54" s="127"/>
      <c r="G54" s="127"/>
      <c r="H54" s="127"/>
      <c r="I54" s="140"/>
      <c r="J54" s="141" t="s">
        <v>90</v>
      </c>
      <c r="K54" s="142"/>
    </row>
    <row r="55" spans="2:47" s="1" customFormat="1" ht="10.35" customHeight="1">
      <c r="B55" s="40"/>
      <c r="C55" s="41"/>
      <c r="D55" s="41"/>
      <c r="E55" s="41"/>
      <c r="F55" s="41"/>
      <c r="G55" s="41"/>
      <c r="H55" s="41"/>
      <c r="I55" s="113"/>
      <c r="J55" s="41"/>
      <c r="K55" s="44"/>
    </row>
    <row r="56" spans="2:47" s="1" customFormat="1" ht="29.25" customHeight="1">
      <c r="B56" s="40"/>
      <c r="C56" s="143" t="s">
        <v>91</v>
      </c>
      <c r="D56" s="41"/>
      <c r="E56" s="41"/>
      <c r="F56" s="41"/>
      <c r="G56" s="41"/>
      <c r="H56" s="41"/>
      <c r="I56" s="113"/>
      <c r="J56" s="123">
        <f>J103</f>
        <v>0</v>
      </c>
      <c r="K56" s="44"/>
      <c r="AU56" s="23" t="s">
        <v>92</v>
      </c>
    </row>
    <row r="57" spans="2:47" s="7" customFormat="1" ht="24.95" customHeight="1">
      <c r="B57" s="144"/>
      <c r="C57" s="145"/>
      <c r="D57" s="146" t="s">
        <v>93</v>
      </c>
      <c r="E57" s="147"/>
      <c r="F57" s="147"/>
      <c r="G57" s="147"/>
      <c r="H57" s="147"/>
      <c r="I57" s="148"/>
      <c r="J57" s="149">
        <f>J104</f>
        <v>0</v>
      </c>
      <c r="K57" s="150"/>
    </row>
    <row r="58" spans="2:47" s="8" customFormat="1" ht="19.899999999999999" customHeight="1">
      <c r="B58" s="151"/>
      <c r="C58" s="152"/>
      <c r="D58" s="153" t="s">
        <v>94</v>
      </c>
      <c r="E58" s="154"/>
      <c r="F58" s="154"/>
      <c r="G58" s="154"/>
      <c r="H58" s="154"/>
      <c r="I58" s="155"/>
      <c r="J58" s="156">
        <f>J105</f>
        <v>0</v>
      </c>
      <c r="K58" s="157"/>
    </row>
    <row r="59" spans="2:47" s="8" customFormat="1" ht="19.899999999999999" customHeight="1">
      <c r="B59" s="151"/>
      <c r="C59" s="152"/>
      <c r="D59" s="153" t="s">
        <v>95</v>
      </c>
      <c r="E59" s="154"/>
      <c r="F59" s="154"/>
      <c r="G59" s="154"/>
      <c r="H59" s="154"/>
      <c r="I59" s="155"/>
      <c r="J59" s="156">
        <f>J153</f>
        <v>0</v>
      </c>
      <c r="K59" s="157"/>
    </row>
    <row r="60" spans="2:47" s="8" customFormat="1" ht="19.899999999999999" customHeight="1">
      <c r="B60" s="151"/>
      <c r="C60" s="152"/>
      <c r="D60" s="153" t="s">
        <v>96</v>
      </c>
      <c r="E60" s="154"/>
      <c r="F60" s="154"/>
      <c r="G60" s="154"/>
      <c r="H60" s="154"/>
      <c r="I60" s="155"/>
      <c r="J60" s="156">
        <f>J163</f>
        <v>0</v>
      </c>
      <c r="K60" s="157"/>
    </row>
    <row r="61" spans="2:47" s="8" customFormat="1" ht="19.899999999999999" customHeight="1">
      <c r="B61" s="151"/>
      <c r="C61" s="152"/>
      <c r="D61" s="153" t="s">
        <v>97</v>
      </c>
      <c r="E61" s="154"/>
      <c r="F61" s="154"/>
      <c r="G61" s="154"/>
      <c r="H61" s="154"/>
      <c r="I61" s="155"/>
      <c r="J61" s="156">
        <f>J181</f>
        <v>0</v>
      </c>
      <c r="K61" s="157"/>
    </row>
    <row r="62" spans="2:47" s="8" customFormat="1" ht="19.899999999999999" customHeight="1">
      <c r="B62" s="151"/>
      <c r="C62" s="152"/>
      <c r="D62" s="153" t="s">
        <v>98</v>
      </c>
      <c r="E62" s="154"/>
      <c r="F62" s="154"/>
      <c r="G62" s="154"/>
      <c r="H62" s="154"/>
      <c r="I62" s="155"/>
      <c r="J62" s="156">
        <f>J187</f>
        <v>0</v>
      </c>
      <c r="K62" s="157"/>
    </row>
    <row r="63" spans="2:47" s="8" customFormat="1" ht="19.899999999999999" customHeight="1">
      <c r="B63" s="151"/>
      <c r="C63" s="152"/>
      <c r="D63" s="153" t="s">
        <v>99</v>
      </c>
      <c r="E63" s="154"/>
      <c r="F63" s="154"/>
      <c r="G63" s="154"/>
      <c r="H63" s="154"/>
      <c r="I63" s="155"/>
      <c r="J63" s="156">
        <f>J195</f>
        <v>0</v>
      </c>
      <c r="K63" s="157"/>
    </row>
    <row r="64" spans="2:47" s="8" customFormat="1" ht="19.899999999999999" customHeight="1">
      <c r="B64" s="151"/>
      <c r="C64" s="152"/>
      <c r="D64" s="153" t="s">
        <v>100</v>
      </c>
      <c r="E64" s="154"/>
      <c r="F64" s="154"/>
      <c r="G64" s="154"/>
      <c r="H64" s="154"/>
      <c r="I64" s="155"/>
      <c r="J64" s="156">
        <f>J362</f>
        <v>0</v>
      </c>
      <c r="K64" s="157"/>
    </row>
    <row r="65" spans="2:11" s="8" customFormat="1" ht="19.899999999999999" customHeight="1">
      <c r="B65" s="151"/>
      <c r="C65" s="152"/>
      <c r="D65" s="153" t="s">
        <v>101</v>
      </c>
      <c r="E65" s="154"/>
      <c r="F65" s="154"/>
      <c r="G65" s="154"/>
      <c r="H65" s="154"/>
      <c r="I65" s="155"/>
      <c r="J65" s="156">
        <f>J365</f>
        <v>0</v>
      </c>
      <c r="K65" s="157"/>
    </row>
    <row r="66" spans="2:11" s="8" customFormat="1" ht="19.899999999999999" customHeight="1">
      <c r="B66" s="151"/>
      <c r="C66" s="152"/>
      <c r="D66" s="153" t="s">
        <v>102</v>
      </c>
      <c r="E66" s="154"/>
      <c r="F66" s="154"/>
      <c r="G66" s="154"/>
      <c r="H66" s="154"/>
      <c r="I66" s="155"/>
      <c r="J66" s="156">
        <f>J510</f>
        <v>0</v>
      </c>
      <c r="K66" s="157"/>
    </row>
    <row r="67" spans="2:11" s="8" customFormat="1" ht="19.899999999999999" customHeight="1">
      <c r="B67" s="151"/>
      <c r="C67" s="152"/>
      <c r="D67" s="153" t="s">
        <v>103</v>
      </c>
      <c r="E67" s="154"/>
      <c r="F67" s="154"/>
      <c r="G67" s="154"/>
      <c r="H67" s="154"/>
      <c r="I67" s="155"/>
      <c r="J67" s="156">
        <f>J523</f>
        <v>0</v>
      </c>
      <c r="K67" s="157"/>
    </row>
    <row r="68" spans="2:11" s="7" customFormat="1" ht="24.95" customHeight="1">
      <c r="B68" s="144"/>
      <c r="C68" s="145"/>
      <c r="D68" s="146" t="s">
        <v>104</v>
      </c>
      <c r="E68" s="147"/>
      <c r="F68" s="147"/>
      <c r="G68" s="147"/>
      <c r="H68" s="147"/>
      <c r="I68" s="148"/>
      <c r="J68" s="149">
        <f>J527</f>
        <v>0</v>
      </c>
      <c r="K68" s="150"/>
    </row>
    <row r="69" spans="2:11" s="8" customFormat="1" ht="19.899999999999999" customHeight="1">
      <c r="B69" s="151"/>
      <c r="C69" s="152"/>
      <c r="D69" s="153" t="s">
        <v>105</v>
      </c>
      <c r="E69" s="154"/>
      <c r="F69" s="154"/>
      <c r="G69" s="154"/>
      <c r="H69" s="154"/>
      <c r="I69" s="155"/>
      <c r="J69" s="156">
        <f>J528</f>
        <v>0</v>
      </c>
      <c r="K69" s="157"/>
    </row>
    <row r="70" spans="2:11" s="8" customFormat="1" ht="19.899999999999999" customHeight="1">
      <c r="B70" s="151"/>
      <c r="C70" s="152"/>
      <c r="D70" s="153" t="s">
        <v>106</v>
      </c>
      <c r="E70" s="154"/>
      <c r="F70" s="154"/>
      <c r="G70" s="154"/>
      <c r="H70" s="154"/>
      <c r="I70" s="155"/>
      <c r="J70" s="156">
        <f>J567</f>
        <v>0</v>
      </c>
      <c r="K70" s="157"/>
    </row>
    <row r="71" spans="2:11" s="8" customFormat="1" ht="19.899999999999999" customHeight="1">
      <c r="B71" s="151"/>
      <c r="C71" s="152"/>
      <c r="D71" s="153" t="s">
        <v>107</v>
      </c>
      <c r="E71" s="154"/>
      <c r="F71" s="154"/>
      <c r="G71" s="154"/>
      <c r="H71" s="154"/>
      <c r="I71" s="155"/>
      <c r="J71" s="156">
        <f>J588</f>
        <v>0</v>
      </c>
      <c r="K71" s="157"/>
    </row>
    <row r="72" spans="2:11" s="8" customFormat="1" ht="19.899999999999999" customHeight="1">
      <c r="B72" s="151"/>
      <c r="C72" s="152"/>
      <c r="D72" s="153" t="s">
        <v>108</v>
      </c>
      <c r="E72" s="154"/>
      <c r="F72" s="154"/>
      <c r="G72" s="154"/>
      <c r="H72" s="154"/>
      <c r="I72" s="155"/>
      <c r="J72" s="156">
        <f>J641</f>
        <v>0</v>
      </c>
      <c r="K72" s="157"/>
    </row>
    <row r="73" spans="2:11" s="8" customFormat="1" ht="19.899999999999999" customHeight="1">
      <c r="B73" s="151"/>
      <c r="C73" s="152"/>
      <c r="D73" s="153" t="s">
        <v>109</v>
      </c>
      <c r="E73" s="154"/>
      <c r="F73" s="154"/>
      <c r="G73" s="154"/>
      <c r="H73" s="154"/>
      <c r="I73" s="155"/>
      <c r="J73" s="156">
        <f>J644</f>
        <v>0</v>
      </c>
      <c r="K73" s="157"/>
    </row>
    <row r="74" spans="2:11" s="8" customFormat="1" ht="19.899999999999999" customHeight="1">
      <c r="B74" s="151"/>
      <c r="C74" s="152"/>
      <c r="D74" s="153" t="s">
        <v>110</v>
      </c>
      <c r="E74" s="154"/>
      <c r="F74" s="154"/>
      <c r="G74" s="154"/>
      <c r="H74" s="154"/>
      <c r="I74" s="155"/>
      <c r="J74" s="156">
        <f>J651</f>
        <v>0</v>
      </c>
      <c r="K74" s="157"/>
    </row>
    <row r="75" spans="2:11" s="8" customFormat="1" ht="19.899999999999999" customHeight="1">
      <c r="B75" s="151"/>
      <c r="C75" s="152"/>
      <c r="D75" s="153" t="s">
        <v>111</v>
      </c>
      <c r="E75" s="154"/>
      <c r="F75" s="154"/>
      <c r="G75" s="154"/>
      <c r="H75" s="154"/>
      <c r="I75" s="155"/>
      <c r="J75" s="156">
        <f>J686</f>
        <v>0</v>
      </c>
      <c r="K75" s="157"/>
    </row>
    <row r="76" spans="2:11" s="8" customFormat="1" ht="19.899999999999999" customHeight="1">
      <c r="B76" s="151"/>
      <c r="C76" s="152"/>
      <c r="D76" s="153" t="s">
        <v>112</v>
      </c>
      <c r="E76" s="154"/>
      <c r="F76" s="154"/>
      <c r="G76" s="154"/>
      <c r="H76" s="154"/>
      <c r="I76" s="155"/>
      <c r="J76" s="156">
        <f>J792</f>
        <v>0</v>
      </c>
      <c r="K76" s="157"/>
    </row>
    <row r="77" spans="2:11" s="8" customFormat="1" ht="19.899999999999999" customHeight="1">
      <c r="B77" s="151"/>
      <c r="C77" s="152"/>
      <c r="D77" s="153" t="s">
        <v>113</v>
      </c>
      <c r="E77" s="154"/>
      <c r="F77" s="154"/>
      <c r="G77" s="154"/>
      <c r="H77" s="154"/>
      <c r="I77" s="155"/>
      <c r="J77" s="156">
        <f>J901</f>
        <v>0</v>
      </c>
      <c r="K77" s="157"/>
    </row>
    <row r="78" spans="2:11" s="8" customFormat="1" ht="19.899999999999999" customHeight="1">
      <c r="B78" s="151"/>
      <c r="C78" s="152"/>
      <c r="D78" s="153" t="s">
        <v>114</v>
      </c>
      <c r="E78" s="154"/>
      <c r="F78" s="154"/>
      <c r="G78" s="154"/>
      <c r="H78" s="154"/>
      <c r="I78" s="155"/>
      <c r="J78" s="156">
        <f>J953</f>
        <v>0</v>
      </c>
      <c r="K78" s="157"/>
    </row>
    <row r="79" spans="2:11" s="8" customFormat="1" ht="19.899999999999999" customHeight="1">
      <c r="B79" s="151"/>
      <c r="C79" s="152"/>
      <c r="D79" s="153" t="s">
        <v>115</v>
      </c>
      <c r="E79" s="154"/>
      <c r="F79" s="154"/>
      <c r="G79" s="154"/>
      <c r="H79" s="154"/>
      <c r="I79" s="155"/>
      <c r="J79" s="156">
        <f>J968</f>
        <v>0</v>
      </c>
      <c r="K79" s="157"/>
    </row>
    <row r="80" spans="2:11" s="8" customFormat="1" ht="19.899999999999999" customHeight="1">
      <c r="B80" s="151"/>
      <c r="C80" s="152"/>
      <c r="D80" s="153" t="s">
        <v>116</v>
      </c>
      <c r="E80" s="154"/>
      <c r="F80" s="154"/>
      <c r="G80" s="154"/>
      <c r="H80" s="154"/>
      <c r="I80" s="155"/>
      <c r="J80" s="156">
        <f>J982</f>
        <v>0</v>
      </c>
      <c r="K80" s="157"/>
    </row>
    <row r="81" spans="2:12" s="8" customFormat="1" ht="19.899999999999999" customHeight="1">
      <c r="B81" s="151"/>
      <c r="C81" s="152"/>
      <c r="D81" s="153" t="s">
        <v>117</v>
      </c>
      <c r="E81" s="154"/>
      <c r="F81" s="154"/>
      <c r="G81" s="154"/>
      <c r="H81" s="154"/>
      <c r="I81" s="155"/>
      <c r="J81" s="156">
        <f>J1013</f>
        <v>0</v>
      </c>
      <c r="K81" s="157"/>
    </row>
    <row r="82" spans="2:12" s="7" customFormat="1" ht="24.95" customHeight="1">
      <c r="B82" s="144"/>
      <c r="C82" s="145"/>
      <c r="D82" s="146" t="s">
        <v>118</v>
      </c>
      <c r="E82" s="147"/>
      <c r="F82" s="147"/>
      <c r="G82" s="147"/>
      <c r="H82" s="147"/>
      <c r="I82" s="148"/>
      <c r="J82" s="149">
        <f>J1045</f>
        <v>0</v>
      </c>
      <c r="K82" s="150"/>
    </row>
    <row r="83" spans="2:12" s="8" customFormat="1" ht="19.899999999999999" customHeight="1">
      <c r="B83" s="151"/>
      <c r="C83" s="152"/>
      <c r="D83" s="153" t="s">
        <v>119</v>
      </c>
      <c r="E83" s="154"/>
      <c r="F83" s="154"/>
      <c r="G83" s="154"/>
      <c r="H83" s="154"/>
      <c r="I83" s="155"/>
      <c r="J83" s="156">
        <f>J1046</f>
        <v>0</v>
      </c>
      <c r="K83" s="157"/>
    </row>
    <row r="84" spans="2:12" s="1" customFormat="1" ht="21.75" customHeight="1">
      <c r="B84" s="40"/>
      <c r="C84" s="41"/>
      <c r="D84" s="41"/>
      <c r="E84" s="41"/>
      <c r="F84" s="41"/>
      <c r="G84" s="41"/>
      <c r="H84" s="41"/>
      <c r="I84" s="113"/>
      <c r="J84" s="41"/>
      <c r="K84" s="44"/>
    </row>
    <row r="85" spans="2:12" s="1" customFormat="1" ht="6.95" customHeight="1">
      <c r="B85" s="55"/>
      <c r="C85" s="56"/>
      <c r="D85" s="56"/>
      <c r="E85" s="56"/>
      <c r="F85" s="56"/>
      <c r="G85" s="56"/>
      <c r="H85" s="56"/>
      <c r="I85" s="134"/>
      <c r="J85" s="56"/>
      <c r="K85" s="57"/>
    </row>
    <row r="89" spans="2:12" s="1" customFormat="1" ht="6.95" customHeight="1">
      <c r="B89" s="58"/>
      <c r="C89" s="59"/>
      <c r="D89" s="59"/>
      <c r="E89" s="59"/>
      <c r="F89" s="59"/>
      <c r="G89" s="59"/>
      <c r="H89" s="59"/>
      <c r="I89" s="137"/>
      <c r="J89" s="59"/>
      <c r="K89" s="59"/>
      <c r="L89" s="60"/>
    </row>
    <row r="90" spans="2:12" s="1" customFormat="1" ht="36.950000000000003" customHeight="1">
      <c r="B90" s="40"/>
      <c r="C90" s="61" t="s">
        <v>120</v>
      </c>
      <c r="D90" s="62"/>
      <c r="E90" s="62"/>
      <c r="F90" s="62"/>
      <c r="G90" s="62"/>
      <c r="H90" s="62"/>
      <c r="I90" s="158"/>
      <c r="J90" s="62"/>
      <c r="K90" s="62"/>
      <c r="L90" s="60"/>
    </row>
    <row r="91" spans="2:12" s="1" customFormat="1" ht="6.95" customHeight="1">
      <c r="B91" s="40"/>
      <c r="C91" s="62"/>
      <c r="D91" s="62"/>
      <c r="E91" s="62"/>
      <c r="F91" s="62"/>
      <c r="G91" s="62"/>
      <c r="H91" s="62"/>
      <c r="I91" s="158"/>
      <c r="J91" s="62"/>
      <c r="K91" s="62"/>
      <c r="L91" s="60"/>
    </row>
    <row r="92" spans="2:12" s="1" customFormat="1" ht="14.45" customHeight="1">
      <c r="B92" s="40"/>
      <c r="C92" s="64" t="s">
        <v>18</v>
      </c>
      <c r="D92" s="62"/>
      <c r="E92" s="62"/>
      <c r="F92" s="62"/>
      <c r="G92" s="62"/>
      <c r="H92" s="62"/>
      <c r="I92" s="158"/>
      <c r="J92" s="62"/>
      <c r="K92" s="62"/>
      <c r="L92" s="60"/>
    </row>
    <row r="93" spans="2:12" s="1" customFormat="1" ht="22.5" customHeight="1">
      <c r="B93" s="40"/>
      <c r="C93" s="62"/>
      <c r="D93" s="62"/>
      <c r="E93" s="376" t="str">
        <f>E7</f>
        <v>Divadlo Klatovy</v>
      </c>
      <c r="F93" s="377"/>
      <c r="G93" s="377"/>
      <c r="H93" s="377"/>
      <c r="I93" s="158"/>
      <c r="J93" s="62"/>
      <c r="K93" s="62"/>
      <c r="L93" s="60"/>
    </row>
    <row r="94" spans="2:12" s="1" customFormat="1" ht="14.45" customHeight="1">
      <c r="B94" s="40"/>
      <c r="C94" s="64" t="s">
        <v>86</v>
      </c>
      <c r="D94" s="62"/>
      <c r="E94" s="62"/>
      <c r="F94" s="62"/>
      <c r="G94" s="62"/>
      <c r="H94" s="62"/>
      <c r="I94" s="158"/>
      <c r="J94" s="62"/>
      <c r="K94" s="62"/>
      <c r="L94" s="60"/>
    </row>
    <row r="95" spans="2:12" s="1" customFormat="1" ht="23.25" customHeight="1">
      <c r="B95" s="40"/>
      <c r="C95" s="62"/>
      <c r="D95" s="62"/>
      <c r="E95" s="352" t="str">
        <f>E9</f>
        <v>Klatovy - Snižení en - Klatovy - Snižení energet...</v>
      </c>
      <c r="F95" s="378"/>
      <c r="G95" s="378"/>
      <c r="H95" s="378"/>
      <c r="I95" s="158"/>
      <c r="J95" s="62"/>
      <c r="K95" s="62"/>
      <c r="L95" s="60"/>
    </row>
    <row r="96" spans="2:12" s="1" customFormat="1" ht="6.95" customHeight="1">
      <c r="B96" s="40"/>
      <c r="C96" s="62"/>
      <c r="D96" s="62"/>
      <c r="E96" s="62"/>
      <c r="F96" s="62"/>
      <c r="G96" s="62"/>
      <c r="H96" s="62"/>
      <c r="I96" s="158"/>
      <c r="J96" s="62"/>
      <c r="K96" s="62"/>
      <c r="L96" s="60"/>
    </row>
    <row r="97" spans="2:65" s="1" customFormat="1" ht="18" customHeight="1">
      <c r="B97" s="40"/>
      <c r="C97" s="64" t="s">
        <v>23</v>
      </c>
      <c r="D97" s="62"/>
      <c r="E97" s="62"/>
      <c r="F97" s="159" t="str">
        <f>F12</f>
        <v xml:space="preserve"> </v>
      </c>
      <c r="G97" s="62"/>
      <c r="H97" s="62"/>
      <c r="I97" s="160" t="s">
        <v>25</v>
      </c>
      <c r="J97" s="72" t="str">
        <f>IF(J12="","",J12)</f>
        <v>15. 1. 2018</v>
      </c>
      <c r="K97" s="62"/>
      <c r="L97" s="60"/>
    </row>
    <row r="98" spans="2:65" s="1" customFormat="1" ht="6.95" customHeight="1">
      <c r="B98" s="40"/>
      <c r="C98" s="62"/>
      <c r="D98" s="62"/>
      <c r="E98" s="62"/>
      <c r="F98" s="62"/>
      <c r="G98" s="62"/>
      <c r="H98" s="62"/>
      <c r="I98" s="158"/>
      <c r="J98" s="62"/>
      <c r="K98" s="62"/>
      <c r="L98" s="60"/>
    </row>
    <row r="99" spans="2:65" s="1" customFormat="1">
      <c r="B99" s="40"/>
      <c r="C99" s="64" t="s">
        <v>27</v>
      </c>
      <c r="D99" s="62"/>
      <c r="E99" s="62"/>
      <c r="F99" s="159" t="str">
        <f>E15</f>
        <v xml:space="preserve"> </v>
      </c>
      <c r="G99" s="62"/>
      <c r="H99" s="62"/>
      <c r="I99" s="160" t="s">
        <v>32</v>
      </c>
      <c r="J99" s="159" t="str">
        <f>E21</f>
        <v xml:space="preserve"> </v>
      </c>
      <c r="K99" s="62"/>
      <c r="L99" s="60"/>
    </row>
    <row r="100" spans="2:65" s="1" customFormat="1" ht="14.45" customHeight="1">
      <c r="B100" s="40"/>
      <c r="C100" s="64" t="s">
        <v>30</v>
      </c>
      <c r="D100" s="62"/>
      <c r="E100" s="62"/>
      <c r="F100" s="159" t="str">
        <f>IF(E18="","",E18)</f>
        <v/>
      </c>
      <c r="G100" s="62"/>
      <c r="H100" s="62"/>
      <c r="I100" s="158"/>
      <c r="J100" s="62"/>
      <c r="K100" s="62"/>
      <c r="L100" s="60"/>
    </row>
    <row r="101" spans="2:65" s="1" customFormat="1" ht="10.35" customHeight="1">
      <c r="B101" s="40"/>
      <c r="C101" s="62"/>
      <c r="D101" s="62"/>
      <c r="E101" s="62"/>
      <c r="F101" s="62"/>
      <c r="G101" s="62"/>
      <c r="H101" s="62"/>
      <c r="I101" s="158"/>
      <c r="J101" s="62"/>
      <c r="K101" s="62"/>
      <c r="L101" s="60"/>
    </row>
    <row r="102" spans="2:65" s="9" customFormat="1" ht="29.25" customHeight="1">
      <c r="B102" s="161"/>
      <c r="C102" s="162" t="s">
        <v>121</v>
      </c>
      <c r="D102" s="163" t="s">
        <v>54</v>
      </c>
      <c r="E102" s="163" t="s">
        <v>50</v>
      </c>
      <c r="F102" s="163" t="s">
        <v>122</v>
      </c>
      <c r="G102" s="163" t="s">
        <v>123</v>
      </c>
      <c r="H102" s="163" t="s">
        <v>124</v>
      </c>
      <c r="I102" s="164" t="s">
        <v>125</v>
      </c>
      <c r="J102" s="163" t="s">
        <v>90</v>
      </c>
      <c r="K102" s="165" t="s">
        <v>126</v>
      </c>
      <c r="L102" s="166"/>
      <c r="M102" s="80" t="s">
        <v>127</v>
      </c>
      <c r="N102" s="81" t="s">
        <v>39</v>
      </c>
      <c r="O102" s="81" t="s">
        <v>128</v>
      </c>
      <c r="P102" s="81" t="s">
        <v>129</v>
      </c>
      <c r="Q102" s="81" t="s">
        <v>130</v>
      </c>
      <c r="R102" s="81" t="s">
        <v>131</v>
      </c>
      <c r="S102" s="81" t="s">
        <v>132</v>
      </c>
      <c r="T102" s="82" t="s">
        <v>133</v>
      </c>
    </row>
    <row r="103" spans="2:65" s="1" customFormat="1" ht="29.25" customHeight="1">
      <c r="B103" s="40"/>
      <c r="C103" s="86" t="s">
        <v>91</v>
      </c>
      <c r="D103" s="62"/>
      <c r="E103" s="62"/>
      <c r="F103" s="62"/>
      <c r="G103" s="62"/>
      <c r="H103" s="62"/>
      <c r="I103" s="158"/>
      <c r="J103" s="167">
        <f>BK103</f>
        <v>0</v>
      </c>
      <c r="K103" s="62"/>
      <c r="L103" s="60"/>
      <c r="M103" s="83"/>
      <c r="N103" s="84"/>
      <c r="O103" s="84"/>
      <c r="P103" s="168">
        <f>P104+P527+P1045</f>
        <v>0</v>
      </c>
      <c r="Q103" s="84"/>
      <c r="R103" s="168">
        <f>R104+R527+R1045</f>
        <v>0</v>
      </c>
      <c r="S103" s="84"/>
      <c r="T103" s="169">
        <f>T104+T527+T1045</f>
        <v>0</v>
      </c>
      <c r="AT103" s="23" t="s">
        <v>68</v>
      </c>
      <c r="AU103" s="23" t="s">
        <v>92</v>
      </c>
      <c r="BK103" s="170">
        <f>BK104+BK527+BK1045</f>
        <v>0</v>
      </c>
    </row>
    <row r="104" spans="2:65" s="10" customFormat="1" ht="37.35" customHeight="1">
      <c r="B104" s="171"/>
      <c r="C104" s="172"/>
      <c r="D104" s="173" t="s">
        <v>68</v>
      </c>
      <c r="E104" s="174" t="s">
        <v>134</v>
      </c>
      <c r="F104" s="174" t="s">
        <v>135</v>
      </c>
      <c r="G104" s="172"/>
      <c r="H104" s="172"/>
      <c r="I104" s="175"/>
      <c r="J104" s="176">
        <f>BK104</f>
        <v>0</v>
      </c>
      <c r="K104" s="172"/>
      <c r="L104" s="177"/>
      <c r="M104" s="178"/>
      <c r="N104" s="179"/>
      <c r="O104" s="179"/>
      <c r="P104" s="180">
        <f>P105+P153+P163+P181+P187+P195+P362+P365+P510+P523</f>
        <v>0</v>
      </c>
      <c r="Q104" s="179"/>
      <c r="R104" s="180">
        <f>R105+R153+R163+R181+R187+R195+R362+R365+R510+R523</f>
        <v>0</v>
      </c>
      <c r="S104" s="179"/>
      <c r="T104" s="181">
        <f>T105+T153+T163+T181+T187+T195+T362+T365+T510+T523</f>
        <v>0</v>
      </c>
      <c r="AR104" s="182" t="s">
        <v>77</v>
      </c>
      <c r="AT104" s="183" t="s">
        <v>68</v>
      </c>
      <c r="AU104" s="183" t="s">
        <v>69</v>
      </c>
      <c r="AY104" s="182" t="s">
        <v>136</v>
      </c>
      <c r="BK104" s="184">
        <f>BK105+BK153+BK163+BK181+BK187+BK195+BK362+BK365+BK510+BK523</f>
        <v>0</v>
      </c>
    </row>
    <row r="105" spans="2:65" s="10" customFormat="1" ht="19.899999999999999" customHeight="1">
      <c r="B105" s="171"/>
      <c r="C105" s="172"/>
      <c r="D105" s="185" t="s">
        <v>68</v>
      </c>
      <c r="E105" s="186" t="s">
        <v>77</v>
      </c>
      <c r="F105" s="186" t="s">
        <v>137</v>
      </c>
      <c r="G105" s="172"/>
      <c r="H105" s="172"/>
      <c r="I105" s="175"/>
      <c r="J105" s="187">
        <f>BK105</f>
        <v>0</v>
      </c>
      <c r="K105" s="172"/>
      <c r="L105" s="177"/>
      <c r="M105" s="178"/>
      <c r="N105" s="179"/>
      <c r="O105" s="179"/>
      <c r="P105" s="180">
        <f>SUM(P106:P152)</f>
        <v>0</v>
      </c>
      <c r="Q105" s="179"/>
      <c r="R105" s="180">
        <f>SUM(R106:R152)</f>
        <v>0</v>
      </c>
      <c r="S105" s="179"/>
      <c r="T105" s="181">
        <f>SUM(T106:T152)</f>
        <v>0</v>
      </c>
      <c r="AR105" s="182" t="s">
        <v>77</v>
      </c>
      <c r="AT105" s="183" t="s">
        <v>68</v>
      </c>
      <c r="AU105" s="183" t="s">
        <v>77</v>
      </c>
      <c r="AY105" s="182" t="s">
        <v>136</v>
      </c>
      <c r="BK105" s="184">
        <f>SUM(BK106:BK152)</f>
        <v>0</v>
      </c>
    </row>
    <row r="106" spans="2:65" s="1" customFormat="1" ht="22.5" customHeight="1">
      <c r="B106" s="40"/>
      <c r="C106" s="188" t="s">
        <v>77</v>
      </c>
      <c r="D106" s="188" t="s">
        <v>138</v>
      </c>
      <c r="E106" s="189" t="s">
        <v>139</v>
      </c>
      <c r="F106" s="190" t="s">
        <v>140</v>
      </c>
      <c r="G106" s="191" t="s">
        <v>141</v>
      </c>
      <c r="H106" s="192">
        <v>81.718999999999994</v>
      </c>
      <c r="I106" s="193"/>
      <c r="J106" s="194">
        <f>ROUND(I106*H106,2)</f>
        <v>0</v>
      </c>
      <c r="K106" s="190" t="s">
        <v>142</v>
      </c>
      <c r="L106" s="60"/>
      <c r="M106" s="195" t="s">
        <v>21</v>
      </c>
      <c r="N106" s="196" t="s">
        <v>40</v>
      </c>
      <c r="O106" s="41"/>
      <c r="P106" s="197">
        <f>O106*H106</f>
        <v>0</v>
      </c>
      <c r="Q106" s="197">
        <v>0</v>
      </c>
      <c r="R106" s="197">
        <f>Q106*H106</f>
        <v>0</v>
      </c>
      <c r="S106" s="197">
        <v>0</v>
      </c>
      <c r="T106" s="198">
        <f>S106*H106</f>
        <v>0</v>
      </c>
      <c r="AR106" s="23" t="s">
        <v>143</v>
      </c>
      <c r="AT106" s="23" t="s">
        <v>138</v>
      </c>
      <c r="AU106" s="23" t="s">
        <v>79</v>
      </c>
      <c r="AY106" s="23" t="s">
        <v>136</v>
      </c>
      <c r="BE106" s="199">
        <f>IF(N106="základní",J106,0)</f>
        <v>0</v>
      </c>
      <c r="BF106" s="199">
        <f>IF(N106="snížená",J106,0)</f>
        <v>0</v>
      </c>
      <c r="BG106" s="199">
        <f>IF(N106="zákl. přenesená",J106,0)</f>
        <v>0</v>
      </c>
      <c r="BH106" s="199">
        <f>IF(N106="sníž. přenesená",J106,0)</f>
        <v>0</v>
      </c>
      <c r="BI106" s="199">
        <f>IF(N106="nulová",J106,0)</f>
        <v>0</v>
      </c>
      <c r="BJ106" s="23" t="s">
        <v>77</v>
      </c>
      <c r="BK106" s="199">
        <f>ROUND(I106*H106,2)</f>
        <v>0</v>
      </c>
      <c r="BL106" s="23" t="s">
        <v>143</v>
      </c>
      <c r="BM106" s="23" t="s">
        <v>79</v>
      </c>
    </row>
    <row r="107" spans="2:65" s="1" customFormat="1" ht="54">
      <c r="B107" s="40"/>
      <c r="C107" s="62"/>
      <c r="D107" s="200" t="s">
        <v>144</v>
      </c>
      <c r="E107" s="62"/>
      <c r="F107" s="201" t="s">
        <v>145</v>
      </c>
      <c r="G107" s="62"/>
      <c r="H107" s="62"/>
      <c r="I107" s="158"/>
      <c r="J107" s="62"/>
      <c r="K107" s="62"/>
      <c r="L107" s="60"/>
      <c r="M107" s="202"/>
      <c r="N107" s="41"/>
      <c r="O107" s="41"/>
      <c r="P107" s="41"/>
      <c r="Q107" s="41"/>
      <c r="R107" s="41"/>
      <c r="S107" s="41"/>
      <c r="T107" s="77"/>
      <c r="AT107" s="23" t="s">
        <v>144</v>
      </c>
      <c r="AU107" s="23" t="s">
        <v>79</v>
      </c>
    </row>
    <row r="108" spans="2:65" s="1" customFormat="1" ht="175.5">
      <c r="B108" s="40"/>
      <c r="C108" s="62"/>
      <c r="D108" s="200" t="s">
        <v>146</v>
      </c>
      <c r="E108" s="62"/>
      <c r="F108" s="203" t="s">
        <v>147</v>
      </c>
      <c r="G108" s="62"/>
      <c r="H108" s="62"/>
      <c r="I108" s="158"/>
      <c r="J108" s="62"/>
      <c r="K108" s="62"/>
      <c r="L108" s="60"/>
      <c r="M108" s="202"/>
      <c r="N108" s="41"/>
      <c r="O108" s="41"/>
      <c r="P108" s="41"/>
      <c r="Q108" s="41"/>
      <c r="R108" s="41"/>
      <c r="S108" s="41"/>
      <c r="T108" s="77"/>
      <c r="AT108" s="23" t="s">
        <v>146</v>
      </c>
      <c r="AU108" s="23" t="s">
        <v>79</v>
      </c>
    </row>
    <row r="109" spans="2:65" s="11" customFormat="1" ht="13.5">
      <c r="B109" s="204"/>
      <c r="C109" s="205"/>
      <c r="D109" s="200" t="s">
        <v>148</v>
      </c>
      <c r="E109" s="206" t="s">
        <v>21</v>
      </c>
      <c r="F109" s="207" t="s">
        <v>149</v>
      </c>
      <c r="G109" s="205"/>
      <c r="H109" s="208">
        <v>74.87</v>
      </c>
      <c r="I109" s="209"/>
      <c r="J109" s="205"/>
      <c r="K109" s="205"/>
      <c r="L109" s="210"/>
      <c r="M109" s="211"/>
      <c r="N109" s="212"/>
      <c r="O109" s="212"/>
      <c r="P109" s="212"/>
      <c r="Q109" s="212"/>
      <c r="R109" s="212"/>
      <c r="S109" s="212"/>
      <c r="T109" s="213"/>
      <c r="AT109" s="214" t="s">
        <v>148</v>
      </c>
      <c r="AU109" s="214" t="s">
        <v>79</v>
      </c>
      <c r="AV109" s="11" t="s">
        <v>79</v>
      </c>
      <c r="AW109" s="11" t="s">
        <v>33</v>
      </c>
      <c r="AX109" s="11" t="s">
        <v>69</v>
      </c>
      <c r="AY109" s="214" t="s">
        <v>136</v>
      </c>
    </row>
    <row r="110" spans="2:65" s="11" customFormat="1" ht="13.5">
      <c r="B110" s="204"/>
      <c r="C110" s="205"/>
      <c r="D110" s="200" t="s">
        <v>148</v>
      </c>
      <c r="E110" s="206" t="s">
        <v>21</v>
      </c>
      <c r="F110" s="207" t="s">
        <v>150</v>
      </c>
      <c r="G110" s="205"/>
      <c r="H110" s="208">
        <v>6.8490000000000002</v>
      </c>
      <c r="I110" s="209"/>
      <c r="J110" s="205"/>
      <c r="K110" s="205"/>
      <c r="L110" s="210"/>
      <c r="M110" s="211"/>
      <c r="N110" s="212"/>
      <c r="O110" s="212"/>
      <c r="P110" s="212"/>
      <c r="Q110" s="212"/>
      <c r="R110" s="212"/>
      <c r="S110" s="212"/>
      <c r="T110" s="213"/>
      <c r="AT110" s="214" t="s">
        <v>148</v>
      </c>
      <c r="AU110" s="214" t="s">
        <v>79</v>
      </c>
      <c r="AV110" s="11" t="s">
        <v>79</v>
      </c>
      <c r="AW110" s="11" t="s">
        <v>33</v>
      </c>
      <c r="AX110" s="11" t="s">
        <v>69</v>
      </c>
      <c r="AY110" s="214" t="s">
        <v>136</v>
      </c>
    </row>
    <row r="111" spans="2:65" s="12" customFormat="1" ht="13.5">
      <c r="B111" s="215"/>
      <c r="C111" s="216"/>
      <c r="D111" s="217" t="s">
        <v>148</v>
      </c>
      <c r="E111" s="218" t="s">
        <v>21</v>
      </c>
      <c r="F111" s="219" t="s">
        <v>151</v>
      </c>
      <c r="G111" s="216"/>
      <c r="H111" s="220">
        <v>81.718999999999994</v>
      </c>
      <c r="I111" s="221"/>
      <c r="J111" s="216"/>
      <c r="K111" s="216"/>
      <c r="L111" s="222"/>
      <c r="M111" s="223"/>
      <c r="N111" s="224"/>
      <c r="O111" s="224"/>
      <c r="P111" s="224"/>
      <c r="Q111" s="224"/>
      <c r="R111" s="224"/>
      <c r="S111" s="224"/>
      <c r="T111" s="225"/>
      <c r="AT111" s="226" t="s">
        <v>148</v>
      </c>
      <c r="AU111" s="226" t="s">
        <v>79</v>
      </c>
      <c r="AV111" s="12" t="s">
        <v>143</v>
      </c>
      <c r="AW111" s="12" t="s">
        <v>33</v>
      </c>
      <c r="AX111" s="12" t="s">
        <v>77</v>
      </c>
      <c r="AY111" s="226" t="s">
        <v>136</v>
      </c>
    </row>
    <row r="112" spans="2:65" s="1" customFormat="1" ht="22.5" customHeight="1">
      <c r="B112" s="40"/>
      <c r="C112" s="188" t="s">
        <v>79</v>
      </c>
      <c r="D112" s="188" t="s">
        <v>138</v>
      </c>
      <c r="E112" s="189" t="s">
        <v>152</v>
      </c>
      <c r="F112" s="190" t="s">
        <v>153</v>
      </c>
      <c r="G112" s="191" t="s">
        <v>141</v>
      </c>
      <c r="H112" s="192">
        <v>81.718999999999994</v>
      </c>
      <c r="I112" s="193"/>
      <c r="J112" s="194">
        <f>ROUND(I112*H112,2)</f>
        <v>0</v>
      </c>
      <c r="K112" s="190" t="s">
        <v>142</v>
      </c>
      <c r="L112" s="60"/>
      <c r="M112" s="195" t="s">
        <v>21</v>
      </c>
      <c r="N112" s="196" t="s">
        <v>40</v>
      </c>
      <c r="O112" s="41"/>
      <c r="P112" s="197">
        <f>O112*H112</f>
        <v>0</v>
      </c>
      <c r="Q112" s="197">
        <v>0</v>
      </c>
      <c r="R112" s="197">
        <f>Q112*H112</f>
        <v>0</v>
      </c>
      <c r="S112" s="197">
        <v>0</v>
      </c>
      <c r="T112" s="198">
        <f>S112*H112</f>
        <v>0</v>
      </c>
      <c r="AR112" s="23" t="s">
        <v>143</v>
      </c>
      <c r="AT112" s="23" t="s">
        <v>138</v>
      </c>
      <c r="AU112" s="23" t="s">
        <v>79</v>
      </c>
      <c r="AY112" s="23" t="s">
        <v>136</v>
      </c>
      <c r="BE112" s="199">
        <f>IF(N112="základní",J112,0)</f>
        <v>0</v>
      </c>
      <c r="BF112" s="199">
        <f>IF(N112="snížená",J112,0)</f>
        <v>0</v>
      </c>
      <c r="BG112" s="199">
        <f>IF(N112="zákl. přenesená",J112,0)</f>
        <v>0</v>
      </c>
      <c r="BH112" s="199">
        <f>IF(N112="sníž. přenesená",J112,0)</f>
        <v>0</v>
      </c>
      <c r="BI112" s="199">
        <f>IF(N112="nulová",J112,0)</f>
        <v>0</v>
      </c>
      <c r="BJ112" s="23" t="s">
        <v>77</v>
      </c>
      <c r="BK112" s="199">
        <f>ROUND(I112*H112,2)</f>
        <v>0</v>
      </c>
      <c r="BL112" s="23" t="s">
        <v>143</v>
      </c>
      <c r="BM112" s="23" t="s">
        <v>143</v>
      </c>
    </row>
    <row r="113" spans="2:65" s="1" customFormat="1" ht="40.5">
      <c r="B113" s="40"/>
      <c r="C113" s="62"/>
      <c r="D113" s="200" t="s">
        <v>144</v>
      </c>
      <c r="E113" s="62"/>
      <c r="F113" s="201" t="s">
        <v>154</v>
      </c>
      <c r="G113" s="62"/>
      <c r="H113" s="62"/>
      <c r="I113" s="158"/>
      <c r="J113" s="62"/>
      <c r="K113" s="62"/>
      <c r="L113" s="60"/>
      <c r="M113" s="202"/>
      <c r="N113" s="41"/>
      <c r="O113" s="41"/>
      <c r="P113" s="41"/>
      <c r="Q113" s="41"/>
      <c r="R113" s="41"/>
      <c r="S113" s="41"/>
      <c r="T113" s="77"/>
      <c r="AT113" s="23" t="s">
        <v>144</v>
      </c>
      <c r="AU113" s="23" t="s">
        <v>79</v>
      </c>
    </row>
    <row r="114" spans="2:65" s="1" customFormat="1" ht="175.5">
      <c r="B114" s="40"/>
      <c r="C114" s="62"/>
      <c r="D114" s="217" t="s">
        <v>146</v>
      </c>
      <c r="E114" s="62"/>
      <c r="F114" s="227" t="s">
        <v>155</v>
      </c>
      <c r="G114" s="62"/>
      <c r="H114" s="62"/>
      <c r="I114" s="158"/>
      <c r="J114" s="62"/>
      <c r="K114" s="62"/>
      <c r="L114" s="60"/>
      <c r="M114" s="202"/>
      <c r="N114" s="41"/>
      <c r="O114" s="41"/>
      <c r="P114" s="41"/>
      <c r="Q114" s="41"/>
      <c r="R114" s="41"/>
      <c r="S114" s="41"/>
      <c r="T114" s="77"/>
      <c r="AT114" s="23" t="s">
        <v>146</v>
      </c>
      <c r="AU114" s="23" t="s">
        <v>79</v>
      </c>
    </row>
    <row r="115" spans="2:65" s="1" customFormat="1" ht="22.5" customHeight="1">
      <c r="B115" s="40"/>
      <c r="C115" s="188" t="s">
        <v>156</v>
      </c>
      <c r="D115" s="188" t="s">
        <v>138</v>
      </c>
      <c r="E115" s="189" t="s">
        <v>157</v>
      </c>
      <c r="F115" s="190" t="s">
        <v>158</v>
      </c>
      <c r="G115" s="191" t="s">
        <v>159</v>
      </c>
      <c r="H115" s="192">
        <v>11.044</v>
      </c>
      <c r="I115" s="193"/>
      <c r="J115" s="194">
        <f>ROUND(I115*H115,2)</f>
        <v>0</v>
      </c>
      <c r="K115" s="190" t="s">
        <v>142</v>
      </c>
      <c r="L115" s="60"/>
      <c r="M115" s="195" t="s">
        <v>21</v>
      </c>
      <c r="N115" s="196" t="s">
        <v>40</v>
      </c>
      <c r="O115" s="41"/>
      <c r="P115" s="197">
        <f>O115*H115</f>
        <v>0</v>
      </c>
      <c r="Q115" s="197">
        <v>0</v>
      </c>
      <c r="R115" s="197">
        <f>Q115*H115</f>
        <v>0</v>
      </c>
      <c r="S115" s="197">
        <v>0</v>
      </c>
      <c r="T115" s="198">
        <f>S115*H115</f>
        <v>0</v>
      </c>
      <c r="AR115" s="23" t="s">
        <v>143</v>
      </c>
      <c r="AT115" s="23" t="s">
        <v>138</v>
      </c>
      <c r="AU115" s="23" t="s">
        <v>79</v>
      </c>
      <c r="AY115" s="23" t="s">
        <v>136</v>
      </c>
      <c r="BE115" s="199">
        <f>IF(N115="základní",J115,0)</f>
        <v>0</v>
      </c>
      <c r="BF115" s="199">
        <f>IF(N115="snížená",J115,0)</f>
        <v>0</v>
      </c>
      <c r="BG115" s="199">
        <f>IF(N115="zákl. přenesená",J115,0)</f>
        <v>0</v>
      </c>
      <c r="BH115" s="199">
        <f>IF(N115="sníž. přenesená",J115,0)</f>
        <v>0</v>
      </c>
      <c r="BI115" s="199">
        <f>IF(N115="nulová",J115,0)</f>
        <v>0</v>
      </c>
      <c r="BJ115" s="23" t="s">
        <v>77</v>
      </c>
      <c r="BK115" s="199">
        <f>ROUND(I115*H115,2)</f>
        <v>0</v>
      </c>
      <c r="BL115" s="23" t="s">
        <v>143</v>
      </c>
      <c r="BM115" s="23" t="s">
        <v>160</v>
      </c>
    </row>
    <row r="116" spans="2:65" s="1" customFormat="1" ht="27">
      <c r="B116" s="40"/>
      <c r="C116" s="62"/>
      <c r="D116" s="200" t="s">
        <v>144</v>
      </c>
      <c r="E116" s="62"/>
      <c r="F116" s="201" t="s">
        <v>161</v>
      </c>
      <c r="G116" s="62"/>
      <c r="H116" s="62"/>
      <c r="I116" s="158"/>
      <c r="J116" s="62"/>
      <c r="K116" s="62"/>
      <c r="L116" s="60"/>
      <c r="M116" s="202"/>
      <c r="N116" s="41"/>
      <c r="O116" s="41"/>
      <c r="P116" s="41"/>
      <c r="Q116" s="41"/>
      <c r="R116" s="41"/>
      <c r="S116" s="41"/>
      <c r="T116" s="77"/>
      <c r="AT116" s="23" t="s">
        <v>144</v>
      </c>
      <c r="AU116" s="23" t="s">
        <v>79</v>
      </c>
    </row>
    <row r="117" spans="2:65" s="1" customFormat="1" ht="54">
      <c r="B117" s="40"/>
      <c r="C117" s="62"/>
      <c r="D117" s="200" t="s">
        <v>146</v>
      </c>
      <c r="E117" s="62"/>
      <c r="F117" s="203" t="s">
        <v>162</v>
      </c>
      <c r="G117" s="62"/>
      <c r="H117" s="62"/>
      <c r="I117" s="158"/>
      <c r="J117" s="62"/>
      <c r="K117" s="62"/>
      <c r="L117" s="60"/>
      <c r="M117" s="202"/>
      <c r="N117" s="41"/>
      <c r="O117" s="41"/>
      <c r="P117" s="41"/>
      <c r="Q117" s="41"/>
      <c r="R117" s="41"/>
      <c r="S117" s="41"/>
      <c r="T117" s="77"/>
      <c r="AT117" s="23" t="s">
        <v>146</v>
      </c>
      <c r="AU117" s="23" t="s">
        <v>79</v>
      </c>
    </row>
    <row r="118" spans="2:65" s="11" customFormat="1" ht="13.5">
      <c r="B118" s="204"/>
      <c r="C118" s="205"/>
      <c r="D118" s="200" t="s">
        <v>148</v>
      </c>
      <c r="E118" s="206" t="s">
        <v>21</v>
      </c>
      <c r="F118" s="207" t="s">
        <v>163</v>
      </c>
      <c r="G118" s="205"/>
      <c r="H118" s="208">
        <v>10.118</v>
      </c>
      <c r="I118" s="209"/>
      <c r="J118" s="205"/>
      <c r="K118" s="205"/>
      <c r="L118" s="210"/>
      <c r="M118" s="211"/>
      <c r="N118" s="212"/>
      <c r="O118" s="212"/>
      <c r="P118" s="212"/>
      <c r="Q118" s="212"/>
      <c r="R118" s="212"/>
      <c r="S118" s="212"/>
      <c r="T118" s="213"/>
      <c r="AT118" s="214" t="s">
        <v>148</v>
      </c>
      <c r="AU118" s="214" t="s">
        <v>79</v>
      </c>
      <c r="AV118" s="11" t="s">
        <v>79</v>
      </c>
      <c r="AW118" s="11" t="s">
        <v>33</v>
      </c>
      <c r="AX118" s="11" t="s">
        <v>69</v>
      </c>
      <c r="AY118" s="214" t="s">
        <v>136</v>
      </c>
    </row>
    <row r="119" spans="2:65" s="11" customFormat="1" ht="13.5">
      <c r="B119" s="204"/>
      <c r="C119" s="205"/>
      <c r="D119" s="200" t="s">
        <v>148</v>
      </c>
      <c r="E119" s="206" t="s">
        <v>21</v>
      </c>
      <c r="F119" s="207" t="s">
        <v>164</v>
      </c>
      <c r="G119" s="205"/>
      <c r="H119" s="208">
        <v>0.92600000000000005</v>
      </c>
      <c r="I119" s="209"/>
      <c r="J119" s="205"/>
      <c r="K119" s="205"/>
      <c r="L119" s="210"/>
      <c r="M119" s="211"/>
      <c r="N119" s="212"/>
      <c r="O119" s="212"/>
      <c r="P119" s="212"/>
      <c r="Q119" s="212"/>
      <c r="R119" s="212"/>
      <c r="S119" s="212"/>
      <c r="T119" s="213"/>
      <c r="AT119" s="214" t="s">
        <v>148</v>
      </c>
      <c r="AU119" s="214" t="s">
        <v>79</v>
      </c>
      <c r="AV119" s="11" t="s">
        <v>79</v>
      </c>
      <c r="AW119" s="11" t="s">
        <v>33</v>
      </c>
      <c r="AX119" s="11" t="s">
        <v>69</v>
      </c>
      <c r="AY119" s="214" t="s">
        <v>136</v>
      </c>
    </row>
    <row r="120" spans="2:65" s="12" customFormat="1" ht="13.5">
      <c r="B120" s="215"/>
      <c r="C120" s="216"/>
      <c r="D120" s="217" t="s">
        <v>148</v>
      </c>
      <c r="E120" s="218" t="s">
        <v>21</v>
      </c>
      <c r="F120" s="219" t="s">
        <v>151</v>
      </c>
      <c r="G120" s="216"/>
      <c r="H120" s="220">
        <v>11.044</v>
      </c>
      <c r="I120" s="221"/>
      <c r="J120" s="216"/>
      <c r="K120" s="216"/>
      <c r="L120" s="222"/>
      <c r="M120" s="223"/>
      <c r="N120" s="224"/>
      <c r="O120" s="224"/>
      <c r="P120" s="224"/>
      <c r="Q120" s="224"/>
      <c r="R120" s="224"/>
      <c r="S120" s="224"/>
      <c r="T120" s="225"/>
      <c r="AT120" s="226" t="s">
        <v>148</v>
      </c>
      <c r="AU120" s="226" t="s">
        <v>79</v>
      </c>
      <c r="AV120" s="12" t="s">
        <v>143</v>
      </c>
      <c r="AW120" s="12" t="s">
        <v>33</v>
      </c>
      <c r="AX120" s="12" t="s">
        <v>77</v>
      </c>
      <c r="AY120" s="226" t="s">
        <v>136</v>
      </c>
    </row>
    <row r="121" spans="2:65" s="1" customFormat="1" ht="31.5" customHeight="1">
      <c r="B121" s="40"/>
      <c r="C121" s="188" t="s">
        <v>143</v>
      </c>
      <c r="D121" s="188" t="s">
        <v>138</v>
      </c>
      <c r="E121" s="189" t="s">
        <v>165</v>
      </c>
      <c r="F121" s="190" t="s">
        <v>166</v>
      </c>
      <c r="G121" s="191" t="s">
        <v>159</v>
      </c>
      <c r="H121" s="192">
        <v>11.044</v>
      </c>
      <c r="I121" s="193"/>
      <c r="J121" s="194">
        <f>ROUND(I121*H121,2)</f>
        <v>0</v>
      </c>
      <c r="K121" s="190" t="s">
        <v>142</v>
      </c>
      <c r="L121" s="60"/>
      <c r="M121" s="195" t="s">
        <v>21</v>
      </c>
      <c r="N121" s="196" t="s">
        <v>40</v>
      </c>
      <c r="O121" s="41"/>
      <c r="P121" s="197">
        <f>O121*H121</f>
        <v>0</v>
      </c>
      <c r="Q121" s="197">
        <v>0</v>
      </c>
      <c r="R121" s="197">
        <f>Q121*H121</f>
        <v>0</v>
      </c>
      <c r="S121" s="197">
        <v>0</v>
      </c>
      <c r="T121" s="198">
        <f>S121*H121</f>
        <v>0</v>
      </c>
      <c r="AR121" s="23" t="s">
        <v>143</v>
      </c>
      <c r="AT121" s="23" t="s">
        <v>138</v>
      </c>
      <c r="AU121" s="23" t="s">
        <v>79</v>
      </c>
      <c r="AY121" s="23" t="s">
        <v>136</v>
      </c>
      <c r="BE121" s="199">
        <f>IF(N121="základní",J121,0)</f>
        <v>0</v>
      </c>
      <c r="BF121" s="199">
        <f>IF(N121="snížená",J121,0)</f>
        <v>0</v>
      </c>
      <c r="BG121" s="199">
        <f>IF(N121="zákl. přenesená",J121,0)</f>
        <v>0</v>
      </c>
      <c r="BH121" s="199">
        <f>IF(N121="sníž. přenesená",J121,0)</f>
        <v>0</v>
      </c>
      <c r="BI121" s="199">
        <f>IF(N121="nulová",J121,0)</f>
        <v>0</v>
      </c>
      <c r="BJ121" s="23" t="s">
        <v>77</v>
      </c>
      <c r="BK121" s="199">
        <f>ROUND(I121*H121,2)</f>
        <v>0</v>
      </c>
      <c r="BL121" s="23" t="s">
        <v>143</v>
      </c>
      <c r="BM121" s="23" t="s">
        <v>167</v>
      </c>
    </row>
    <row r="122" spans="2:65" s="1" customFormat="1" ht="40.5">
      <c r="B122" s="40"/>
      <c r="C122" s="62"/>
      <c r="D122" s="200" t="s">
        <v>144</v>
      </c>
      <c r="E122" s="62"/>
      <c r="F122" s="201" t="s">
        <v>168</v>
      </c>
      <c r="G122" s="62"/>
      <c r="H122" s="62"/>
      <c r="I122" s="158"/>
      <c r="J122" s="62"/>
      <c r="K122" s="62"/>
      <c r="L122" s="60"/>
      <c r="M122" s="202"/>
      <c r="N122" s="41"/>
      <c r="O122" s="41"/>
      <c r="P122" s="41"/>
      <c r="Q122" s="41"/>
      <c r="R122" s="41"/>
      <c r="S122" s="41"/>
      <c r="T122" s="77"/>
      <c r="AT122" s="23" t="s">
        <v>144</v>
      </c>
      <c r="AU122" s="23" t="s">
        <v>79</v>
      </c>
    </row>
    <row r="123" spans="2:65" s="1" customFormat="1" ht="54">
      <c r="B123" s="40"/>
      <c r="C123" s="62"/>
      <c r="D123" s="217" t="s">
        <v>146</v>
      </c>
      <c r="E123" s="62"/>
      <c r="F123" s="227" t="s">
        <v>162</v>
      </c>
      <c r="G123" s="62"/>
      <c r="H123" s="62"/>
      <c r="I123" s="158"/>
      <c r="J123" s="62"/>
      <c r="K123" s="62"/>
      <c r="L123" s="60"/>
      <c r="M123" s="202"/>
      <c r="N123" s="41"/>
      <c r="O123" s="41"/>
      <c r="P123" s="41"/>
      <c r="Q123" s="41"/>
      <c r="R123" s="41"/>
      <c r="S123" s="41"/>
      <c r="T123" s="77"/>
      <c r="AT123" s="23" t="s">
        <v>146</v>
      </c>
      <c r="AU123" s="23" t="s">
        <v>79</v>
      </c>
    </row>
    <row r="124" spans="2:65" s="1" customFormat="1" ht="31.5" customHeight="1">
      <c r="B124" s="40"/>
      <c r="C124" s="188" t="s">
        <v>169</v>
      </c>
      <c r="D124" s="188" t="s">
        <v>138</v>
      </c>
      <c r="E124" s="189" t="s">
        <v>170</v>
      </c>
      <c r="F124" s="190" t="s">
        <v>171</v>
      </c>
      <c r="G124" s="191" t="s">
        <v>159</v>
      </c>
      <c r="H124" s="192">
        <v>57.203000000000003</v>
      </c>
      <c r="I124" s="193"/>
      <c r="J124" s="194">
        <f>ROUND(I124*H124,2)</f>
        <v>0</v>
      </c>
      <c r="K124" s="190" t="s">
        <v>142</v>
      </c>
      <c r="L124" s="60"/>
      <c r="M124" s="195" t="s">
        <v>21</v>
      </c>
      <c r="N124" s="196" t="s">
        <v>40</v>
      </c>
      <c r="O124" s="41"/>
      <c r="P124" s="197">
        <f>O124*H124</f>
        <v>0</v>
      </c>
      <c r="Q124" s="197">
        <v>0</v>
      </c>
      <c r="R124" s="197">
        <f>Q124*H124</f>
        <v>0</v>
      </c>
      <c r="S124" s="197">
        <v>0</v>
      </c>
      <c r="T124" s="198">
        <f>S124*H124</f>
        <v>0</v>
      </c>
      <c r="AR124" s="23" t="s">
        <v>143</v>
      </c>
      <c r="AT124" s="23" t="s">
        <v>138</v>
      </c>
      <c r="AU124" s="23" t="s">
        <v>79</v>
      </c>
      <c r="AY124" s="23" t="s">
        <v>136</v>
      </c>
      <c r="BE124" s="199">
        <f>IF(N124="základní",J124,0)</f>
        <v>0</v>
      </c>
      <c r="BF124" s="199">
        <f>IF(N124="snížená",J124,0)</f>
        <v>0</v>
      </c>
      <c r="BG124" s="199">
        <f>IF(N124="zákl. přenesená",J124,0)</f>
        <v>0</v>
      </c>
      <c r="BH124" s="199">
        <f>IF(N124="sníž. přenesená",J124,0)</f>
        <v>0</v>
      </c>
      <c r="BI124" s="199">
        <f>IF(N124="nulová",J124,0)</f>
        <v>0</v>
      </c>
      <c r="BJ124" s="23" t="s">
        <v>77</v>
      </c>
      <c r="BK124" s="199">
        <f>ROUND(I124*H124,2)</f>
        <v>0</v>
      </c>
      <c r="BL124" s="23" t="s">
        <v>143</v>
      </c>
      <c r="BM124" s="23" t="s">
        <v>172</v>
      </c>
    </row>
    <row r="125" spans="2:65" s="1" customFormat="1" ht="27">
      <c r="B125" s="40"/>
      <c r="C125" s="62"/>
      <c r="D125" s="200" t="s">
        <v>144</v>
      </c>
      <c r="E125" s="62"/>
      <c r="F125" s="201" t="s">
        <v>173</v>
      </c>
      <c r="G125" s="62"/>
      <c r="H125" s="62"/>
      <c r="I125" s="158"/>
      <c r="J125" s="62"/>
      <c r="K125" s="62"/>
      <c r="L125" s="60"/>
      <c r="M125" s="202"/>
      <c r="N125" s="41"/>
      <c r="O125" s="41"/>
      <c r="P125" s="41"/>
      <c r="Q125" s="41"/>
      <c r="R125" s="41"/>
      <c r="S125" s="41"/>
      <c r="T125" s="77"/>
      <c r="AT125" s="23" t="s">
        <v>144</v>
      </c>
      <c r="AU125" s="23" t="s">
        <v>79</v>
      </c>
    </row>
    <row r="126" spans="2:65" s="1" customFormat="1" ht="54">
      <c r="B126" s="40"/>
      <c r="C126" s="62"/>
      <c r="D126" s="200" t="s">
        <v>146</v>
      </c>
      <c r="E126" s="62"/>
      <c r="F126" s="203" t="s">
        <v>174</v>
      </c>
      <c r="G126" s="62"/>
      <c r="H126" s="62"/>
      <c r="I126" s="158"/>
      <c r="J126" s="62"/>
      <c r="K126" s="62"/>
      <c r="L126" s="60"/>
      <c r="M126" s="202"/>
      <c r="N126" s="41"/>
      <c r="O126" s="41"/>
      <c r="P126" s="41"/>
      <c r="Q126" s="41"/>
      <c r="R126" s="41"/>
      <c r="S126" s="41"/>
      <c r="T126" s="77"/>
      <c r="AT126" s="23" t="s">
        <v>146</v>
      </c>
      <c r="AU126" s="23" t="s">
        <v>79</v>
      </c>
    </row>
    <row r="127" spans="2:65" s="11" customFormat="1" ht="13.5">
      <c r="B127" s="204"/>
      <c r="C127" s="205"/>
      <c r="D127" s="200" t="s">
        <v>148</v>
      </c>
      <c r="E127" s="206" t="s">
        <v>21</v>
      </c>
      <c r="F127" s="207" t="s">
        <v>175</v>
      </c>
      <c r="G127" s="205"/>
      <c r="H127" s="208">
        <v>52.408999999999999</v>
      </c>
      <c r="I127" s="209"/>
      <c r="J127" s="205"/>
      <c r="K127" s="205"/>
      <c r="L127" s="210"/>
      <c r="M127" s="211"/>
      <c r="N127" s="212"/>
      <c r="O127" s="212"/>
      <c r="P127" s="212"/>
      <c r="Q127" s="212"/>
      <c r="R127" s="212"/>
      <c r="S127" s="212"/>
      <c r="T127" s="213"/>
      <c r="AT127" s="214" t="s">
        <v>148</v>
      </c>
      <c r="AU127" s="214" t="s">
        <v>79</v>
      </c>
      <c r="AV127" s="11" t="s">
        <v>79</v>
      </c>
      <c r="AW127" s="11" t="s">
        <v>33</v>
      </c>
      <c r="AX127" s="11" t="s">
        <v>69</v>
      </c>
      <c r="AY127" s="214" t="s">
        <v>136</v>
      </c>
    </row>
    <row r="128" spans="2:65" s="11" customFormat="1" ht="13.5">
      <c r="B128" s="204"/>
      <c r="C128" s="205"/>
      <c r="D128" s="200" t="s">
        <v>148</v>
      </c>
      <c r="E128" s="206" t="s">
        <v>21</v>
      </c>
      <c r="F128" s="207" t="s">
        <v>176</v>
      </c>
      <c r="G128" s="205"/>
      <c r="H128" s="208">
        <v>4.7939999999999996</v>
      </c>
      <c r="I128" s="209"/>
      <c r="J128" s="205"/>
      <c r="K128" s="205"/>
      <c r="L128" s="210"/>
      <c r="M128" s="211"/>
      <c r="N128" s="212"/>
      <c r="O128" s="212"/>
      <c r="P128" s="212"/>
      <c r="Q128" s="212"/>
      <c r="R128" s="212"/>
      <c r="S128" s="212"/>
      <c r="T128" s="213"/>
      <c r="AT128" s="214" t="s">
        <v>148</v>
      </c>
      <c r="AU128" s="214" t="s">
        <v>79</v>
      </c>
      <c r="AV128" s="11" t="s">
        <v>79</v>
      </c>
      <c r="AW128" s="11" t="s">
        <v>33</v>
      </c>
      <c r="AX128" s="11" t="s">
        <v>69</v>
      </c>
      <c r="AY128" s="214" t="s">
        <v>136</v>
      </c>
    </row>
    <row r="129" spans="2:65" s="12" customFormat="1" ht="13.5">
      <c r="B129" s="215"/>
      <c r="C129" s="216"/>
      <c r="D129" s="217" t="s">
        <v>148</v>
      </c>
      <c r="E129" s="218" t="s">
        <v>21</v>
      </c>
      <c r="F129" s="219" t="s">
        <v>151</v>
      </c>
      <c r="G129" s="216"/>
      <c r="H129" s="220">
        <v>57.203000000000003</v>
      </c>
      <c r="I129" s="221"/>
      <c r="J129" s="216"/>
      <c r="K129" s="216"/>
      <c r="L129" s="222"/>
      <c r="M129" s="223"/>
      <c r="N129" s="224"/>
      <c r="O129" s="224"/>
      <c r="P129" s="224"/>
      <c r="Q129" s="224"/>
      <c r="R129" s="224"/>
      <c r="S129" s="224"/>
      <c r="T129" s="225"/>
      <c r="AT129" s="226" t="s">
        <v>148</v>
      </c>
      <c r="AU129" s="226" t="s">
        <v>79</v>
      </c>
      <c r="AV129" s="12" t="s">
        <v>143</v>
      </c>
      <c r="AW129" s="12" t="s">
        <v>33</v>
      </c>
      <c r="AX129" s="12" t="s">
        <v>77</v>
      </c>
      <c r="AY129" s="226" t="s">
        <v>136</v>
      </c>
    </row>
    <row r="130" spans="2:65" s="1" customFormat="1" ht="31.5" customHeight="1">
      <c r="B130" s="40"/>
      <c r="C130" s="188" t="s">
        <v>160</v>
      </c>
      <c r="D130" s="188" t="s">
        <v>138</v>
      </c>
      <c r="E130" s="189" t="s">
        <v>177</v>
      </c>
      <c r="F130" s="190" t="s">
        <v>178</v>
      </c>
      <c r="G130" s="191" t="s">
        <v>159</v>
      </c>
      <c r="H130" s="192">
        <v>57.203000000000003</v>
      </c>
      <c r="I130" s="193"/>
      <c r="J130" s="194">
        <f>ROUND(I130*H130,2)</f>
        <v>0</v>
      </c>
      <c r="K130" s="190" t="s">
        <v>142</v>
      </c>
      <c r="L130" s="60"/>
      <c r="M130" s="195" t="s">
        <v>21</v>
      </c>
      <c r="N130" s="196" t="s">
        <v>40</v>
      </c>
      <c r="O130" s="41"/>
      <c r="P130" s="197">
        <f>O130*H130</f>
        <v>0</v>
      </c>
      <c r="Q130" s="197">
        <v>0</v>
      </c>
      <c r="R130" s="197">
        <f>Q130*H130</f>
        <v>0</v>
      </c>
      <c r="S130" s="197">
        <v>0</v>
      </c>
      <c r="T130" s="198">
        <f>S130*H130</f>
        <v>0</v>
      </c>
      <c r="AR130" s="23" t="s">
        <v>143</v>
      </c>
      <c r="AT130" s="23" t="s">
        <v>138</v>
      </c>
      <c r="AU130" s="23" t="s">
        <v>79</v>
      </c>
      <c r="AY130" s="23" t="s">
        <v>136</v>
      </c>
      <c r="BE130" s="199">
        <f>IF(N130="základní",J130,0)</f>
        <v>0</v>
      </c>
      <c r="BF130" s="199">
        <f>IF(N130="snížená",J130,0)</f>
        <v>0</v>
      </c>
      <c r="BG130" s="199">
        <f>IF(N130="zákl. přenesená",J130,0)</f>
        <v>0</v>
      </c>
      <c r="BH130" s="199">
        <f>IF(N130="sníž. přenesená",J130,0)</f>
        <v>0</v>
      </c>
      <c r="BI130" s="199">
        <f>IF(N130="nulová",J130,0)</f>
        <v>0</v>
      </c>
      <c r="BJ130" s="23" t="s">
        <v>77</v>
      </c>
      <c r="BK130" s="199">
        <f>ROUND(I130*H130,2)</f>
        <v>0</v>
      </c>
      <c r="BL130" s="23" t="s">
        <v>143</v>
      </c>
      <c r="BM130" s="23" t="s">
        <v>179</v>
      </c>
    </row>
    <row r="131" spans="2:65" s="1" customFormat="1" ht="40.5">
      <c r="B131" s="40"/>
      <c r="C131" s="62"/>
      <c r="D131" s="200" t="s">
        <v>144</v>
      </c>
      <c r="E131" s="62"/>
      <c r="F131" s="201" t="s">
        <v>180</v>
      </c>
      <c r="G131" s="62"/>
      <c r="H131" s="62"/>
      <c r="I131" s="158"/>
      <c r="J131" s="62"/>
      <c r="K131" s="62"/>
      <c r="L131" s="60"/>
      <c r="M131" s="202"/>
      <c r="N131" s="41"/>
      <c r="O131" s="41"/>
      <c r="P131" s="41"/>
      <c r="Q131" s="41"/>
      <c r="R131" s="41"/>
      <c r="S131" s="41"/>
      <c r="T131" s="77"/>
      <c r="AT131" s="23" t="s">
        <v>144</v>
      </c>
      <c r="AU131" s="23" t="s">
        <v>79</v>
      </c>
    </row>
    <row r="132" spans="2:65" s="1" customFormat="1" ht="54">
      <c r="B132" s="40"/>
      <c r="C132" s="62"/>
      <c r="D132" s="217" t="s">
        <v>146</v>
      </c>
      <c r="E132" s="62"/>
      <c r="F132" s="227" t="s">
        <v>174</v>
      </c>
      <c r="G132" s="62"/>
      <c r="H132" s="62"/>
      <c r="I132" s="158"/>
      <c r="J132" s="62"/>
      <c r="K132" s="62"/>
      <c r="L132" s="60"/>
      <c r="M132" s="202"/>
      <c r="N132" s="41"/>
      <c r="O132" s="41"/>
      <c r="P132" s="41"/>
      <c r="Q132" s="41"/>
      <c r="R132" s="41"/>
      <c r="S132" s="41"/>
      <c r="T132" s="77"/>
      <c r="AT132" s="23" t="s">
        <v>146</v>
      </c>
      <c r="AU132" s="23" t="s">
        <v>79</v>
      </c>
    </row>
    <row r="133" spans="2:65" s="1" customFormat="1" ht="22.5" customHeight="1">
      <c r="B133" s="40"/>
      <c r="C133" s="188" t="s">
        <v>181</v>
      </c>
      <c r="D133" s="188" t="s">
        <v>138</v>
      </c>
      <c r="E133" s="189" t="s">
        <v>182</v>
      </c>
      <c r="F133" s="190" t="s">
        <v>183</v>
      </c>
      <c r="G133" s="191" t="s">
        <v>159</v>
      </c>
      <c r="H133" s="192">
        <v>35.56</v>
      </c>
      <c r="I133" s="193"/>
      <c r="J133" s="194">
        <f>ROUND(I133*H133,2)</f>
        <v>0</v>
      </c>
      <c r="K133" s="190" t="s">
        <v>142</v>
      </c>
      <c r="L133" s="60"/>
      <c r="M133" s="195" t="s">
        <v>21</v>
      </c>
      <c r="N133" s="196" t="s">
        <v>40</v>
      </c>
      <c r="O133" s="41"/>
      <c r="P133" s="197">
        <f>O133*H133</f>
        <v>0</v>
      </c>
      <c r="Q133" s="197">
        <v>0</v>
      </c>
      <c r="R133" s="197">
        <f>Q133*H133</f>
        <v>0</v>
      </c>
      <c r="S133" s="197">
        <v>0</v>
      </c>
      <c r="T133" s="198">
        <f>S133*H133</f>
        <v>0</v>
      </c>
      <c r="AR133" s="23" t="s">
        <v>143</v>
      </c>
      <c r="AT133" s="23" t="s">
        <v>138</v>
      </c>
      <c r="AU133" s="23" t="s">
        <v>79</v>
      </c>
      <c r="AY133" s="23" t="s">
        <v>136</v>
      </c>
      <c r="BE133" s="199">
        <f>IF(N133="základní",J133,0)</f>
        <v>0</v>
      </c>
      <c r="BF133" s="199">
        <f>IF(N133="snížená",J133,0)</f>
        <v>0</v>
      </c>
      <c r="BG133" s="199">
        <f>IF(N133="zákl. přenesená",J133,0)</f>
        <v>0</v>
      </c>
      <c r="BH133" s="199">
        <f>IF(N133="sníž. přenesená",J133,0)</f>
        <v>0</v>
      </c>
      <c r="BI133" s="199">
        <f>IF(N133="nulová",J133,0)</f>
        <v>0</v>
      </c>
      <c r="BJ133" s="23" t="s">
        <v>77</v>
      </c>
      <c r="BK133" s="199">
        <f>ROUND(I133*H133,2)</f>
        <v>0</v>
      </c>
      <c r="BL133" s="23" t="s">
        <v>143</v>
      </c>
      <c r="BM133" s="23" t="s">
        <v>184</v>
      </c>
    </row>
    <row r="134" spans="2:65" s="1" customFormat="1" ht="40.5">
      <c r="B134" s="40"/>
      <c r="C134" s="62"/>
      <c r="D134" s="200" t="s">
        <v>144</v>
      </c>
      <c r="E134" s="62"/>
      <c r="F134" s="201" t="s">
        <v>185</v>
      </c>
      <c r="G134" s="62"/>
      <c r="H134" s="62"/>
      <c r="I134" s="158"/>
      <c r="J134" s="62"/>
      <c r="K134" s="62"/>
      <c r="L134" s="60"/>
      <c r="M134" s="202"/>
      <c r="N134" s="41"/>
      <c r="O134" s="41"/>
      <c r="P134" s="41"/>
      <c r="Q134" s="41"/>
      <c r="R134" s="41"/>
      <c r="S134" s="41"/>
      <c r="T134" s="77"/>
      <c r="AT134" s="23" t="s">
        <v>144</v>
      </c>
      <c r="AU134" s="23" t="s">
        <v>79</v>
      </c>
    </row>
    <row r="135" spans="2:65" s="1" customFormat="1" ht="175.5">
      <c r="B135" s="40"/>
      <c r="C135" s="62"/>
      <c r="D135" s="200" t="s">
        <v>146</v>
      </c>
      <c r="E135" s="62"/>
      <c r="F135" s="203" t="s">
        <v>186</v>
      </c>
      <c r="G135" s="62"/>
      <c r="H135" s="62"/>
      <c r="I135" s="158"/>
      <c r="J135" s="62"/>
      <c r="K135" s="62"/>
      <c r="L135" s="60"/>
      <c r="M135" s="202"/>
      <c r="N135" s="41"/>
      <c r="O135" s="41"/>
      <c r="P135" s="41"/>
      <c r="Q135" s="41"/>
      <c r="R135" s="41"/>
      <c r="S135" s="41"/>
      <c r="T135" s="77"/>
      <c r="AT135" s="23" t="s">
        <v>146</v>
      </c>
      <c r="AU135" s="23" t="s">
        <v>79</v>
      </c>
    </row>
    <row r="136" spans="2:65" s="11" customFormat="1" ht="13.5">
      <c r="B136" s="204"/>
      <c r="C136" s="205"/>
      <c r="D136" s="200" t="s">
        <v>148</v>
      </c>
      <c r="E136" s="206" t="s">
        <v>21</v>
      </c>
      <c r="F136" s="207" t="s">
        <v>187</v>
      </c>
      <c r="G136" s="205"/>
      <c r="H136" s="208">
        <v>11.044</v>
      </c>
      <c r="I136" s="209"/>
      <c r="J136" s="205"/>
      <c r="K136" s="205"/>
      <c r="L136" s="210"/>
      <c r="M136" s="211"/>
      <c r="N136" s="212"/>
      <c r="O136" s="212"/>
      <c r="P136" s="212"/>
      <c r="Q136" s="212"/>
      <c r="R136" s="212"/>
      <c r="S136" s="212"/>
      <c r="T136" s="213"/>
      <c r="AT136" s="214" t="s">
        <v>148</v>
      </c>
      <c r="AU136" s="214" t="s">
        <v>79</v>
      </c>
      <c r="AV136" s="11" t="s">
        <v>79</v>
      </c>
      <c r="AW136" s="11" t="s">
        <v>33</v>
      </c>
      <c r="AX136" s="11" t="s">
        <v>69</v>
      </c>
      <c r="AY136" s="214" t="s">
        <v>136</v>
      </c>
    </row>
    <row r="137" spans="2:65" s="11" customFormat="1" ht="13.5">
      <c r="B137" s="204"/>
      <c r="C137" s="205"/>
      <c r="D137" s="200" t="s">
        <v>148</v>
      </c>
      <c r="E137" s="206" t="s">
        <v>21</v>
      </c>
      <c r="F137" s="207" t="s">
        <v>188</v>
      </c>
      <c r="G137" s="205"/>
      <c r="H137" s="208">
        <v>24.515999999999998</v>
      </c>
      <c r="I137" s="209"/>
      <c r="J137" s="205"/>
      <c r="K137" s="205"/>
      <c r="L137" s="210"/>
      <c r="M137" s="211"/>
      <c r="N137" s="212"/>
      <c r="O137" s="212"/>
      <c r="P137" s="212"/>
      <c r="Q137" s="212"/>
      <c r="R137" s="212"/>
      <c r="S137" s="212"/>
      <c r="T137" s="213"/>
      <c r="AT137" s="214" t="s">
        <v>148</v>
      </c>
      <c r="AU137" s="214" t="s">
        <v>79</v>
      </c>
      <c r="AV137" s="11" t="s">
        <v>79</v>
      </c>
      <c r="AW137" s="11" t="s">
        <v>33</v>
      </c>
      <c r="AX137" s="11" t="s">
        <v>69</v>
      </c>
      <c r="AY137" s="214" t="s">
        <v>136</v>
      </c>
    </row>
    <row r="138" spans="2:65" s="12" customFormat="1" ht="13.5">
      <c r="B138" s="215"/>
      <c r="C138" s="216"/>
      <c r="D138" s="217" t="s">
        <v>148</v>
      </c>
      <c r="E138" s="218" t="s">
        <v>21</v>
      </c>
      <c r="F138" s="219" t="s">
        <v>151</v>
      </c>
      <c r="G138" s="216"/>
      <c r="H138" s="220">
        <v>35.56</v>
      </c>
      <c r="I138" s="221"/>
      <c r="J138" s="216"/>
      <c r="K138" s="216"/>
      <c r="L138" s="222"/>
      <c r="M138" s="223"/>
      <c r="N138" s="224"/>
      <c r="O138" s="224"/>
      <c r="P138" s="224"/>
      <c r="Q138" s="224"/>
      <c r="R138" s="224"/>
      <c r="S138" s="224"/>
      <c r="T138" s="225"/>
      <c r="AT138" s="226" t="s">
        <v>148</v>
      </c>
      <c r="AU138" s="226" t="s">
        <v>79</v>
      </c>
      <c r="AV138" s="12" t="s">
        <v>143</v>
      </c>
      <c r="AW138" s="12" t="s">
        <v>33</v>
      </c>
      <c r="AX138" s="12" t="s">
        <v>77</v>
      </c>
      <c r="AY138" s="226" t="s">
        <v>136</v>
      </c>
    </row>
    <row r="139" spans="2:65" s="1" customFormat="1" ht="22.5" customHeight="1">
      <c r="B139" s="40"/>
      <c r="C139" s="188" t="s">
        <v>167</v>
      </c>
      <c r="D139" s="188" t="s">
        <v>138</v>
      </c>
      <c r="E139" s="189" t="s">
        <v>189</v>
      </c>
      <c r="F139" s="190" t="s">
        <v>190</v>
      </c>
      <c r="G139" s="191" t="s">
        <v>159</v>
      </c>
      <c r="H139" s="192">
        <v>35.56</v>
      </c>
      <c r="I139" s="193"/>
      <c r="J139" s="194">
        <f>ROUND(I139*H139,2)</f>
        <v>0</v>
      </c>
      <c r="K139" s="190" t="s">
        <v>142</v>
      </c>
      <c r="L139" s="60"/>
      <c r="M139" s="195" t="s">
        <v>21</v>
      </c>
      <c r="N139" s="196" t="s">
        <v>40</v>
      </c>
      <c r="O139" s="41"/>
      <c r="P139" s="197">
        <f>O139*H139</f>
        <v>0</v>
      </c>
      <c r="Q139" s="197">
        <v>0</v>
      </c>
      <c r="R139" s="197">
        <f>Q139*H139</f>
        <v>0</v>
      </c>
      <c r="S139" s="197">
        <v>0</v>
      </c>
      <c r="T139" s="198">
        <f>S139*H139</f>
        <v>0</v>
      </c>
      <c r="AR139" s="23" t="s">
        <v>143</v>
      </c>
      <c r="AT139" s="23" t="s">
        <v>138</v>
      </c>
      <c r="AU139" s="23" t="s">
        <v>79</v>
      </c>
      <c r="AY139" s="23" t="s">
        <v>136</v>
      </c>
      <c r="BE139" s="199">
        <f>IF(N139="základní",J139,0)</f>
        <v>0</v>
      </c>
      <c r="BF139" s="199">
        <f>IF(N139="snížená",J139,0)</f>
        <v>0</v>
      </c>
      <c r="BG139" s="199">
        <f>IF(N139="zákl. přenesená",J139,0)</f>
        <v>0</v>
      </c>
      <c r="BH139" s="199">
        <f>IF(N139="sníž. přenesená",J139,0)</f>
        <v>0</v>
      </c>
      <c r="BI139" s="199">
        <f>IF(N139="nulová",J139,0)</f>
        <v>0</v>
      </c>
      <c r="BJ139" s="23" t="s">
        <v>77</v>
      </c>
      <c r="BK139" s="199">
        <f>ROUND(I139*H139,2)</f>
        <v>0</v>
      </c>
      <c r="BL139" s="23" t="s">
        <v>143</v>
      </c>
      <c r="BM139" s="23" t="s">
        <v>191</v>
      </c>
    </row>
    <row r="140" spans="2:65" s="1" customFormat="1" ht="27">
      <c r="B140" s="40"/>
      <c r="C140" s="62"/>
      <c r="D140" s="200" t="s">
        <v>144</v>
      </c>
      <c r="E140" s="62"/>
      <c r="F140" s="201" t="s">
        <v>192</v>
      </c>
      <c r="G140" s="62"/>
      <c r="H140" s="62"/>
      <c r="I140" s="158"/>
      <c r="J140" s="62"/>
      <c r="K140" s="62"/>
      <c r="L140" s="60"/>
      <c r="M140" s="202"/>
      <c r="N140" s="41"/>
      <c r="O140" s="41"/>
      <c r="P140" s="41"/>
      <c r="Q140" s="41"/>
      <c r="R140" s="41"/>
      <c r="S140" s="41"/>
      <c r="T140" s="77"/>
      <c r="AT140" s="23" t="s">
        <v>144</v>
      </c>
      <c r="AU140" s="23" t="s">
        <v>79</v>
      </c>
    </row>
    <row r="141" spans="2:65" s="1" customFormat="1" ht="148.5">
      <c r="B141" s="40"/>
      <c r="C141" s="62"/>
      <c r="D141" s="217" t="s">
        <v>146</v>
      </c>
      <c r="E141" s="62"/>
      <c r="F141" s="227" t="s">
        <v>193</v>
      </c>
      <c r="G141" s="62"/>
      <c r="H141" s="62"/>
      <c r="I141" s="158"/>
      <c r="J141" s="62"/>
      <c r="K141" s="62"/>
      <c r="L141" s="60"/>
      <c r="M141" s="202"/>
      <c r="N141" s="41"/>
      <c r="O141" s="41"/>
      <c r="P141" s="41"/>
      <c r="Q141" s="41"/>
      <c r="R141" s="41"/>
      <c r="S141" s="41"/>
      <c r="T141" s="77"/>
      <c r="AT141" s="23" t="s">
        <v>146</v>
      </c>
      <c r="AU141" s="23" t="s">
        <v>79</v>
      </c>
    </row>
    <row r="142" spans="2:65" s="1" customFormat="1" ht="22.5" customHeight="1">
      <c r="B142" s="40"/>
      <c r="C142" s="188" t="s">
        <v>194</v>
      </c>
      <c r="D142" s="188" t="s">
        <v>138</v>
      </c>
      <c r="E142" s="189" t="s">
        <v>195</v>
      </c>
      <c r="F142" s="190" t="s">
        <v>196</v>
      </c>
      <c r="G142" s="191" t="s">
        <v>159</v>
      </c>
      <c r="H142" s="192">
        <v>35.56</v>
      </c>
      <c r="I142" s="193"/>
      <c r="J142" s="194">
        <f>ROUND(I142*H142,2)</f>
        <v>0</v>
      </c>
      <c r="K142" s="190" t="s">
        <v>142</v>
      </c>
      <c r="L142" s="60"/>
      <c r="M142" s="195" t="s">
        <v>21</v>
      </c>
      <c r="N142" s="196" t="s">
        <v>40</v>
      </c>
      <c r="O142" s="41"/>
      <c r="P142" s="197">
        <f>O142*H142</f>
        <v>0</v>
      </c>
      <c r="Q142" s="197">
        <v>0</v>
      </c>
      <c r="R142" s="197">
        <f>Q142*H142</f>
        <v>0</v>
      </c>
      <c r="S142" s="197">
        <v>0</v>
      </c>
      <c r="T142" s="198">
        <f>S142*H142</f>
        <v>0</v>
      </c>
      <c r="AR142" s="23" t="s">
        <v>143</v>
      </c>
      <c r="AT142" s="23" t="s">
        <v>138</v>
      </c>
      <c r="AU142" s="23" t="s">
        <v>79</v>
      </c>
      <c r="AY142" s="23" t="s">
        <v>136</v>
      </c>
      <c r="BE142" s="199">
        <f>IF(N142="základní",J142,0)</f>
        <v>0</v>
      </c>
      <c r="BF142" s="199">
        <f>IF(N142="snížená",J142,0)</f>
        <v>0</v>
      </c>
      <c r="BG142" s="199">
        <f>IF(N142="zákl. přenesená",J142,0)</f>
        <v>0</v>
      </c>
      <c r="BH142" s="199">
        <f>IF(N142="sníž. přenesená",J142,0)</f>
        <v>0</v>
      </c>
      <c r="BI142" s="199">
        <f>IF(N142="nulová",J142,0)</f>
        <v>0</v>
      </c>
      <c r="BJ142" s="23" t="s">
        <v>77</v>
      </c>
      <c r="BK142" s="199">
        <f>ROUND(I142*H142,2)</f>
        <v>0</v>
      </c>
      <c r="BL142" s="23" t="s">
        <v>143</v>
      </c>
      <c r="BM142" s="23" t="s">
        <v>197</v>
      </c>
    </row>
    <row r="143" spans="2:65" s="1" customFormat="1" ht="13.5">
      <c r="B143" s="40"/>
      <c r="C143" s="62"/>
      <c r="D143" s="200" t="s">
        <v>144</v>
      </c>
      <c r="E143" s="62"/>
      <c r="F143" s="201" t="s">
        <v>196</v>
      </c>
      <c r="G143" s="62"/>
      <c r="H143" s="62"/>
      <c r="I143" s="158"/>
      <c r="J143" s="62"/>
      <c r="K143" s="62"/>
      <c r="L143" s="60"/>
      <c r="M143" s="202"/>
      <c r="N143" s="41"/>
      <c r="O143" s="41"/>
      <c r="P143" s="41"/>
      <c r="Q143" s="41"/>
      <c r="R143" s="41"/>
      <c r="S143" s="41"/>
      <c r="T143" s="77"/>
      <c r="AT143" s="23" t="s">
        <v>144</v>
      </c>
      <c r="AU143" s="23" t="s">
        <v>79</v>
      </c>
    </row>
    <row r="144" spans="2:65" s="1" customFormat="1" ht="175.5">
      <c r="B144" s="40"/>
      <c r="C144" s="62"/>
      <c r="D144" s="217" t="s">
        <v>146</v>
      </c>
      <c r="E144" s="62"/>
      <c r="F144" s="227" t="s">
        <v>198</v>
      </c>
      <c r="G144" s="62"/>
      <c r="H144" s="62"/>
      <c r="I144" s="158"/>
      <c r="J144" s="62"/>
      <c r="K144" s="62"/>
      <c r="L144" s="60"/>
      <c r="M144" s="202"/>
      <c r="N144" s="41"/>
      <c r="O144" s="41"/>
      <c r="P144" s="41"/>
      <c r="Q144" s="41"/>
      <c r="R144" s="41"/>
      <c r="S144" s="41"/>
      <c r="T144" s="77"/>
      <c r="AT144" s="23" t="s">
        <v>146</v>
      </c>
      <c r="AU144" s="23" t="s">
        <v>79</v>
      </c>
    </row>
    <row r="145" spans="2:65" s="1" customFormat="1" ht="22.5" customHeight="1">
      <c r="B145" s="40"/>
      <c r="C145" s="188" t="s">
        <v>172</v>
      </c>
      <c r="D145" s="188" t="s">
        <v>138</v>
      </c>
      <c r="E145" s="189" t="s">
        <v>199</v>
      </c>
      <c r="F145" s="190" t="s">
        <v>200</v>
      </c>
      <c r="G145" s="191" t="s">
        <v>201</v>
      </c>
      <c r="H145" s="192">
        <v>56.896000000000001</v>
      </c>
      <c r="I145" s="193"/>
      <c r="J145" s="194">
        <f>ROUND(I145*H145,2)</f>
        <v>0</v>
      </c>
      <c r="K145" s="190" t="s">
        <v>142</v>
      </c>
      <c r="L145" s="60"/>
      <c r="M145" s="195" t="s">
        <v>21</v>
      </c>
      <c r="N145" s="196" t="s">
        <v>40</v>
      </c>
      <c r="O145" s="41"/>
      <c r="P145" s="197">
        <f>O145*H145</f>
        <v>0</v>
      </c>
      <c r="Q145" s="197">
        <v>0</v>
      </c>
      <c r="R145" s="197">
        <f>Q145*H145</f>
        <v>0</v>
      </c>
      <c r="S145" s="197">
        <v>0</v>
      </c>
      <c r="T145" s="198">
        <f>S145*H145</f>
        <v>0</v>
      </c>
      <c r="AR145" s="23" t="s">
        <v>143</v>
      </c>
      <c r="AT145" s="23" t="s">
        <v>138</v>
      </c>
      <c r="AU145" s="23" t="s">
        <v>79</v>
      </c>
      <c r="AY145" s="23" t="s">
        <v>136</v>
      </c>
      <c r="BE145" s="199">
        <f>IF(N145="základní",J145,0)</f>
        <v>0</v>
      </c>
      <c r="BF145" s="199">
        <f>IF(N145="snížená",J145,0)</f>
        <v>0</v>
      </c>
      <c r="BG145" s="199">
        <f>IF(N145="zákl. přenesená",J145,0)</f>
        <v>0</v>
      </c>
      <c r="BH145" s="199">
        <f>IF(N145="sníž. přenesená",J145,0)</f>
        <v>0</v>
      </c>
      <c r="BI145" s="199">
        <f>IF(N145="nulová",J145,0)</f>
        <v>0</v>
      </c>
      <c r="BJ145" s="23" t="s">
        <v>77</v>
      </c>
      <c r="BK145" s="199">
        <f>ROUND(I145*H145,2)</f>
        <v>0</v>
      </c>
      <c r="BL145" s="23" t="s">
        <v>143</v>
      </c>
      <c r="BM145" s="23" t="s">
        <v>202</v>
      </c>
    </row>
    <row r="146" spans="2:65" s="1" customFormat="1" ht="13.5">
      <c r="B146" s="40"/>
      <c r="C146" s="62"/>
      <c r="D146" s="200" t="s">
        <v>144</v>
      </c>
      <c r="E146" s="62"/>
      <c r="F146" s="201" t="s">
        <v>203</v>
      </c>
      <c r="G146" s="62"/>
      <c r="H146" s="62"/>
      <c r="I146" s="158"/>
      <c r="J146" s="62"/>
      <c r="K146" s="62"/>
      <c r="L146" s="60"/>
      <c r="M146" s="202"/>
      <c r="N146" s="41"/>
      <c r="O146" s="41"/>
      <c r="P146" s="41"/>
      <c r="Q146" s="41"/>
      <c r="R146" s="41"/>
      <c r="S146" s="41"/>
      <c r="T146" s="77"/>
      <c r="AT146" s="23" t="s">
        <v>144</v>
      </c>
      <c r="AU146" s="23" t="s">
        <v>79</v>
      </c>
    </row>
    <row r="147" spans="2:65" s="1" customFormat="1" ht="175.5">
      <c r="B147" s="40"/>
      <c r="C147" s="62"/>
      <c r="D147" s="217" t="s">
        <v>146</v>
      </c>
      <c r="E147" s="62"/>
      <c r="F147" s="227" t="s">
        <v>198</v>
      </c>
      <c r="G147" s="62"/>
      <c r="H147" s="62"/>
      <c r="I147" s="158"/>
      <c r="J147" s="62"/>
      <c r="K147" s="62"/>
      <c r="L147" s="60"/>
      <c r="M147" s="202"/>
      <c r="N147" s="41"/>
      <c r="O147" s="41"/>
      <c r="P147" s="41"/>
      <c r="Q147" s="41"/>
      <c r="R147" s="41"/>
      <c r="S147" s="41"/>
      <c r="T147" s="77"/>
      <c r="AT147" s="23" t="s">
        <v>146</v>
      </c>
      <c r="AU147" s="23" t="s">
        <v>79</v>
      </c>
    </row>
    <row r="148" spans="2:65" s="1" customFormat="1" ht="22.5" customHeight="1">
      <c r="B148" s="40"/>
      <c r="C148" s="188" t="s">
        <v>204</v>
      </c>
      <c r="D148" s="188" t="s">
        <v>138</v>
      </c>
      <c r="E148" s="189" t="s">
        <v>205</v>
      </c>
      <c r="F148" s="190" t="s">
        <v>206</v>
      </c>
      <c r="G148" s="191" t="s">
        <v>159</v>
      </c>
      <c r="H148" s="192">
        <v>57.203000000000003</v>
      </c>
      <c r="I148" s="193"/>
      <c r="J148" s="194">
        <f>ROUND(I148*H148,2)</f>
        <v>0</v>
      </c>
      <c r="K148" s="190" t="s">
        <v>142</v>
      </c>
      <c r="L148" s="60"/>
      <c r="M148" s="195" t="s">
        <v>21</v>
      </c>
      <c r="N148" s="196" t="s">
        <v>40</v>
      </c>
      <c r="O148" s="41"/>
      <c r="P148" s="197">
        <f>O148*H148</f>
        <v>0</v>
      </c>
      <c r="Q148" s="197">
        <v>0</v>
      </c>
      <c r="R148" s="197">
        <f>Q148*H148</f>
        <v>0</v>
      </c>
      <c r="S148" s="197">
        <v>0</v>
      </c>
      <c r="T148" s="198">
        <f>S148*H148</f>
        <v>0</v>
      </c>
      <c r="AR148" s="23" t="s">
        <v>143</v>
      </c>
      <c r="AT148" s="23" t="s">
        <v>138</v>
      </c>
      <c r="AU148" s="23" t="s">
        <v>79</v>
      </c>
      <c r="AY148" s="23" t="s">
        <v>136</v>
      </c>
      <c r="BE148" s="199">
        <f>IF(N148="základní",J148,0)</f>
        <v>0</v>
      </c>
      <c r="BF148" s="199">
        <f>IF(N148="snížená",J148,0)</f>
        <v>0</v>
      </c>
      <c r="BG148" s="199">
        <f>IF(N148="zákl. přenesená",J148,0)</f>
        <v>0</v>
      </c>
      <c r="BH148" s="199">
        <f>IF(N148="sníž. přenesená",J148,0)</f>
        <v>0</v>
      </c>
      <c r="BI148" s="199">
        <f>IF(N148="nulová",J148,0)</f>
        <v>0</v>
      </c>
      <c r="BJ148" s="23" t="s">
        <v>77</v>
      </c>
      <c r="BK148" s="199">
        <f>ROUND(I148*H148,2)</f>
        <v>0</v>
      </c>
      <c r="BL148" s="23" t="s">
        <v>143</v>
      </c>
      <c r="BM148" s="23" t="s">
        <v>207</v>
      </c>
    </row>
    <row r="149" spans="2:65" s="1" customFormat="1" ht="27">
      <c r="B149" s="40"/>
      <c r="C149" s="62"/>
      <c r="D149" s="200" t="s">
        <v>144</v>
      </c>
      <c r="E149" s="62"/>
      <c r="F149" s="201" t="s">
        <v>208</v>
      </c>
      <c r="G149" s="62"/>
      <c r="H149" s="62"/>
      <c r="I149" s="158"/>
      <c r="J149" s="62"/>
      <c r="K149" s="62"/>
      <c r="L149" s="60"/>
      <c r="M149" s="202"/>
      <c r="N149" s="41"/>
      <c r="O149" s="41"/>
      <c r="P149" s="41"/>
      <c r="Q149" s="41"/>
      <c r="R149" s="41"/>
      <c r="S149" s="41"/>
      <c r="T149" s="77"/>
      <c r="AT149" s="23" t="s">
        <v>144</v>
      </c>
      <c r="AU149" s="23" t="s">
        <v>79</v>
      </c>
    </row>
    <row r="150" spans="2:65" s="1" customFormat="1" ht="175.5">
      <c r="B150" s="40"/>
      <c r="C150" s="62"/>
      <c r="D150" s="200" t="s">
        <v>146</v>
      </c>
      <c r="E150" s="62"/>
      <c r="F150" s="203" t="s">
        <v>209</v>
      </c>
      <c r="G150" s="62"/>
      <c r="H150" s="62"/>
      <c r="I150" s="158"/>
      <c r="J150" s="62"/>
      <c r="K150" s="62"/>
      <c r="L150" s="60"/>
      <c r="M150" s="202"/>
      <c r="N150" s="41"/>
      <c r="O150" s="41"/>
      <c r="P150" s="41"/>
      <c r="Q150" s="41"/>
      <c r="R150" s="41"/>
      <c r="S150" s="41"/>
      <c r="T150" s="77"/>
      <c r="AT150" s="23" t="s">
        <v>146</v>
      </c>
      <c r="AU150" s="23" t="s">
        <v>79</v>
      </c>
    </row>
    <row r="151" spans="2:65" s="11" customFormat="1" ht="13.5">
      <c r="B151" s="204"/>
      <c r="C151" s="205"/>
      <c r="D151" s="200" t="s">
        <v>148</v>
      </c>
      <c r="E151" s="206" t="s">
        <v>21</v>
      </c>
      <c r="F151" s="207" t="s">
        <v>210</v>
      </c>
      <c r="G151" s="205"/>
      <c r="H151" s="208">
        <v>57.203000000000003</v>
      </c>
      <c r="I151" s="209"/>
      <c r="J151" s="205"/>
      <c r="K151" s="205"/>
      <c r="L151" s="210"/>
      <c r="M151" s="211"/>
      <c r="N151" s="212"/>
      <c r="O151" s="212"/>
      <c r="P151" s="212"/>
      <c r="Q151" s="212"/>
      <c r="R151" s="212"/>
      <c r="S151" s="212"/>
      <c r="T151" s="213"/>
      <c r="AT151" s="214" t="s">
        <v>148</v>
      </c>
      <c r="AU151" s="214" t="s">
        <v>79</v>
      </c>
      <c r="AV151" s="11" t="s">
        <v>79</v>
      </c>
      <c r="AW151" s="11" t="s">
        <v>33</v>
      </c>
      <c r="AX151" s="11" t="s">
        <v>69</v>
      </c>
      <c r="AY151" s="214" t="s">
        <v>136</v>
      </c>
    </row>
    <row r="152" spans="2:65" s="12" customFormat="1" ht="13.5">
      <c r="B152" s="215"/>
      <c r="C152" s="216"/>
      <c r="D152" s="200" t="s">
        <v>148</v>
      </c>
      <c r="E152" s="228" t="s">
        <v>21</v>
      </c>
      <c r="F152" s="229" t="s">
        <v>151</v>
      </c>
      <c r="G152" s="216"/>
      <c r="H152" s="230">
        <v>57.203000000000003</v>
      </c>
      <c r="I152" s="221"/>
      <c r="J152" s="216"/>
      <c r="K152" s="216"/>
      <c r="L152" s="222"/>
      <c r="M152" s="223"/>
      <c r="N152" s="224"/>
      <c r="O152" s="224"/>
      <c r="P152" s="224"/>
      <c r="Q152" s="224"/>
      <c r="R152" s="224"/>
      <c r="S152" s="224"/>
      <c r="T152" s="225"/>
      <c r="AT152" s="226" t="s">
        <v>148</v>
      </c>
      <c r="AU152" s="226" t="s">
        <v>79</v>
      </c>
      <c r="AV152" s="12" t="s">
        <v>143</v>
      </c>
      <c r="AW152" s="12" t="s">
        <v>33</v>
      </c>
      <c r="AX152" s="12" t="s">
        <v>77</v>
      </c>
      <c r="AY152" s="226" t="s">
        <v>136</v>
      </c>
    </row>
    <row r="153" spans="2:65" s="10" customFormat="1" ht="29.85" customHeight="1">
      <c r="B153" s="171"/>
      <c r="C153" s="172"/>
      <c r="D153" s="185" t="s">
        <v>68</v>
      </c>
      <c r="E153" s="186" t="s">
        <v>79</v>
      </c>
      <c r="F153" s="186" t="s">
        <v>211</v>
      </c>
      <c r="G153" s="172"/>
      <c r="H153" s="172"/>
      <c r="I153" s="175"/>
      <c r="J153" s="187">
        <f>BK153</f>
        <v>0</v>
      </c>
      <c r="K153" s="172"/>
      <c r="L153" s="177"/>
      <c r="M153" s="178"/>
      <c r="N153" s="179"/>
      <c r="O153" s="179"/>
      <c r="P153" s="180">
        <f>SUM(P154:P162)</f>
        <v>0</v>
      </c>
      <c r="Q153" s="179"/>
      <c r="R153" s="180">
        <f>SUM(R154:R162)</f>
        <v>0</v>
      </c>
      <c r="S153" s="179"/>
      <c r="T153" s="181">
        <f>SUM(T154:T162)</f>
        <v>0</v>
      </c>
      <c r="AR153" s="182" t="s">
        <v>77</v>
      </c>
      <c r="AT153" s="183" t="s">
        <v>68</v>
      </c>
      <c r="AU153" s="183" t="s">
        <v>77</v>
      </c>
      <c r="AY153" s="182" t="s">
        <v>136</v>
      </c>
      <c r="BK153" s="184">
        <f>SUM(BK154:BK162)</f>
        <v>0</v>
      </c>
    </row>
    <row r="154" spans="2:65" s="1" customFormat="1" ht="22.5" customHeight="1">
      <c r="B154" s="40"/>
      <c r="C154" s="188" t="s">
        <v>179</v>
      </c>
      <c r="D154" s="188" t="s">
        <v>138</v>
      </c>
      <c r="E154" s="189" t="s">
        <v>212</v>
      </c>
      <c r="F154" s="190" t="s">
        <v>213</v>
      </c>
      <c r="G154" s="191" t="s">
        <v>159</v>
      </c>
      <c r="H154" s="192">
        <v>3.3130000000000002</v>
      </c>
      <c r="I154" s="193"/>
      <c r="J154" s="194">
        <f>ROUND(I154*H154,2)</f>
        <v>0</v>
      </c>
      <c r="K154" s="190" t="s">
        <v>21</v>
      </c>
      <c r="L154" s="60"/>
      <c r="M154" s="195" t="s">
        <v>21</v>
      </c>
      <c r="N154" s="196" t="s">
        <v>40</v>
      </c>
      <c r="O154" s="41"/>
      <c r="P154" s="197">
        <f>O154*H154</f>
        <v>0</v>
      </c>
      <c r="Q154" s="197">
        <v>0</v>
      </c>
      <c r="R154" s="197">
        <f>Q154*H154</f>
        <v>0</v>
      </c>
      <c r="S154" s="197">
        <v>0</v>
      </c>
      <c r="T154" s="198">
        <f>S154*H154</f>
        <v>0</v>
      </c>
      <c r="AR154" s="23" t="s">
        <v>143</v>
      </c>
      <c r="AT154" s="23" t="s">
        <v>138</v>
      </c>
      <c r="AU154" s="23" t="s">
        <v>79</v>
      </c>
      <c r="AY154" s="23" t="s">
        <v>136</v>
      </c>
      <c r="BE154" s="199">
        <f>IF(N154="základní",J154,0)</f>
        <v>0</v>
      </c>
      <c r="BF154" s="199">
        <f>IF(N154="snížená",J154,0)</f>
        <v>0</v>
      </c>
      <c r="BG154" s="199">
        <f>IF(N154="zákl. přenesená",J154,0)</f>
        <v>0</v>
      </c>
      <c r="BH154" s="199">
        <f>IF(N154="sníž. přenesená",J154,0)</f>
        <v>0</v>
      </c>
      <c r="BI154" s="199">
        <f>IF(N154="nulová",J154,0)</f>
        <v>0</v>
      </c>
      <c r="BJ154" s="23" t="s">
        <v>77</v>
      </c>
      <c r="BK154" s="199">
        <f>ROUND(I154*H154,2)</f>
        <v>0</v>
      </c>
      <c r="BL154" s="23" t="s">
        <v>143</v>
      </c>
      <c r="BM154" s="23" t="s">
        <v>214</v>
      </c>
    </row>
    <row r="155" spans="2:65" s="1" customFormat="1" ht="13.5">
      <c r="B155" s="40"/>
      <c r="C155" s="62"/>
      <c r="D155" s="217" t="s">
        <v>144</v>
      </c>
      <c r="E155" s="62"/>
      <c r="F155" s="231" t="s">
        <v>213</v>
      </c>
      <c r="G155" s="62"/>
      <c r="H155" s="62"/>
      <c r="I155" s="158"/>
      <c r="J155" s="62"/>
      <c r="K155" s="62"/>
      <c r="L155" s="60"/>
      <c r="M155" s="202"/>
      <c r="N155" s="41"/>
      <c r="O155" s="41"/>
      <c r="P155" s="41"/>
      <c r="Q155" s="41"/>
      <c r="R155" s="41"/>
      <c r="S155" s="41"/>
      <c r="T155" s="77"/>
      <c r="AT155" s="23" t="s">
        <v>144</v>
      </c>
      <c r="AU155" s="23" t="s">
        <v>79</v>
      </c>
    </row>
    <row r="156" spans="2:65" s="1" customFormat="1" ht="31.5" customHeight="1">
      <c r="B156" s="40"/>
      <c r="C156" s="188" t="s">
        <v>215</v>
      </c>
      <c r="D156" s="188" t="s">
        <v>138</v>
      </c>
      <c r="E156" s="189" t="s">
        <v>216</v>
      </c>
      <c r="F156" s="190" t="s">
        <v>217</v>
      </c>
      <c r="G156" s="191" t="s">
        <v>141</v>
      </c>
      <c r="H156" s="192">
        <v>50.39</v>
      </c>
      <c r="I156" s="193"/>
      <c r="J156" s="194">
        <f>ROUND(I156*H156,2)</f>
        <v>0</v>
      </c>
      <c r="K156" s="190" t="s">
        <v>142</v>
      </c>
      <c r="L156" s="60"/>
      <c r="M156" s="195" t="s">
        <v>21</v>
      </c>
      <c r="N156" s="196" t="s">
        <v>40</v>
      </c>
      <c r="O156" s="41"/>
      <c r="P156" s="197">
        <f>O156*H156</f>
        <v>0</v>
      </c>
      <c r="Q156" s="197">
        <v>0</v>
      </c>
      <c r="R156" s="197">
        <f>Q156*H156</f>
        <v>0</v>
      </c>
      <c r="S156" s="197">
        <v>0</v>
      </c>
      <c r="T156" s="198">
        <f>S156*H156</f>
        <v>0</v>
      </c>
      <c r="AR156" s="23" t="s">
        <v>143</v>
      </c>
      <c r="AT156" s="23" t="s">
        <v>138</v>
      </c>
      <c r="AU156" s="23" t="s">
        <v>79</v>
      </c>
      <c r="AY156" s="23" t="s">
        <v>136</v>
      </c>
      <c r="BE156" s="199">
        <f>IF(N156="základní",J156,0)</f>
        <v>0</v>
      </c>
      <c r="BF156" s="199">
        <f>IF(N156="snížená",J156,0)</f>
        <v>0</v>
      </c>
      <c r="BG156" s="199">
        <f>IF(N156="zákl. přenesená",J156,0)</f>
        <v>0</v>
      </c>
      <c r="BH156" s="199">
        <f>IF(N156="sníž. přenesená",J156,0)</f>
        <v>0</v>
      </c>
      <c r="BI156" s="199">
        <f>IF(N156="nulová",J156,0)</f>
        <v>0</v>
      </c>
      <c r="BJ156" s="23" t="s">
        <v>77</v>
      </c>
      <c r="BK156" s="199">
        <f>ROUND(I156*H156,2)</f>
        <v>0</v>
      </c>
      <c r="BL156" s="23" t="s">
        <v>143</v>
      </c>
      <c r="BM156" s="23" t="s">
        <v>218</v>
      </c>
    </row>
    <row r="157" spans="2:65" s="1" customFormat="1" ht="27">
      <c r="B157" s="40"/>
      <c r="C157" s="62"/>
      <c r="D157" s="200" t="s">
        <v>144</v>
      </c>
      <c r="E157" s="62"/>
      <c r="F157" s="201" t="s">
        <v>219</v>
      </c>
      <c r="G157" s="62"/>
      <c r="H157" s="62"/>
      <c r="I157" s="158"/>
      <c r="J157" s="62"/>
      <c r="K157" s="62"/>
      <c r="L157" s="60"/>
      <c r="M157" s="202"/>
      <c r="N157" s="41"/>
      <c r="O157" s="41"/>
      <c r="P157" s="41"/>
      <c r="Q157" s="41"/>
      <c r="R157" s="41"/>
      <c r="S157" s="41"/>
      <c r="T157" s="77"/>
      <c r="AT157" s="23" t="s">
        <v>144</v>
      </c>
      <c r="AU157" s="23" t="s">
        <v>79</v>
      </c>
    </row>
    <row r="158" spans="2:65" s="1" customFormat="1" ht="54">
      <c r="B158" s="40"/>
      <c r="C158" s="62"/>
      <c r="D158" s="200" t="s">
        <v>146</v>
      </c>
      <c r="E158" s="62"/>
      <c r="F158" s="203" t="s">
        <v>220</v>
      </c>
      <c r="G158" s="62"/>
      <c r="H158" s="62"/>
      <c r="I158" s="158"/>
      <c r="J158" s="62"/>
      <c r="K158" s="62"/>
      <c r="L158" s="60"/>
      <c r="M158" s="202"/>
      <c r="N158" s="41"/>
      <c r="O158" s="41"/>
      <c r="P158" s="41"/>
      <c r="Q158" s="41"/>
      <c r="R158" s="41"/>
      <c r="S158" s="41"/>
      <c r="T158" s="77"/>
      <c r="AT158" s="23" t="s">
        <v>146</v>
      </c>
      <c r="AU158" s="23" t="s">
        <v>79</v>
      </c>
    </row>
    <row r="159" spans="2:65" s="11" customFormat="1" ht="13.5">
      <c r="B159" s="204"/>
      <c r="C159" s="205"/>
      <c r="D159" s="200" t="s">
        <v>148</v>
      </c>
      <c r="E159" s="206" t="s">
        <v>21</v>
      </c>
      <c r="F159" s="207" t="s">
        <v>221</v>
      </c>
      <c r="G159" s="205"/>
      <c r="H159" s="208">
        <v>50.39</v>
      </c>
      <c r="I159" s="209"/>
      <c r="J159" s="205"/>
      <c r="K159" s="205"/>
      <c r="L159" s="210"/>
      <c r="M159" s="211"/>
      <c r="N159" s="212"/>
      <c r="O159" s="212"/>
      <c r="P159" s="212"/>
      <c r="Q159" s="212"/>
      <c r="R159" s="212"/>
      <c r="S159" s="212"/>
      <c r="T159" s="213"/>
      <c r="AT159" s="214" t="s">
        <v>148</v>
      </c>
      <c r="AU159" s="214" t="s">
        <v>79</v>
      </c>
      <c r="AV159" s="11" t="s">
        <v>79</v>
      </c>
      <c r="AW159" s="11" t="s">
        <v>33</v>
      </c>
      <c r="AX159" s="11" t="s">
        <v>69</v>
      </c>
      <c r="AY159" s="214" t="s">
        <v>136</v>
      </c>
    </row>
    <row r="160" spans="2:65" s="12" customFormat="1" ht="13.5">
      <c r="B160" s="215"/>
      <c r="C160" s="216"/>
      <c r="D160" s="217" t="s">
        <v>148</v>
      </c>
      <c r="E160" s="218" t="s">
        <v>21</v>
      </c>
      <c r="F160" s="219" t="s">
        <v>151</v>
      </c>
      <c r="G160" s="216"/>
      <c r="H160" s="220">
        <v>50.39</v>
      </c>
      <c r="I160" s="221"/>
      <c r="J160" s="216"/>
      <c r="K160" s="216"/>
      <c r="L160" s="222"/>
      <c r="M160" s="223"/>
      <c r="N160" s="224"/>
      <c r="O160" s="224"/>
      <c r="P160" s="224"/>
      <c r="Q160" s="224"/>
      <c r="R160" s="224"/>
      <c r="S160" s="224"/>
      <c r="T160" s="225"/>
      <c r="AT160" s="226" t="s">
        <v>148</v>
      </c>
      <c r="AU160" s="226" t="s">
        <v>79</v>
      </c>
      <c r="AV160" s="12" t="s">
        <v>143</v>
      </c>
      <c r="AW160" s="12" t="s">
        <v>33</v>
      </c>
      <c r="AX160" s="12" t="s">
        <v>77</v>
      </c>
      <c r="AY160" s="226" t="s">
        <v>136</v>
      </c>
    </row>
    <row r="161" spans="2:65" s="1" customFormat="1" ht="22.5" customHeight="1">
      <c r="B161" s="40"/>
      <c r="C161" s="188" t="s">
        <v>184</v>
      </c>
      <c r="D161" s="188" t="s">
        <v>138</v>
      </c>
      <c r="E161" s="189" t="s">
        <v>222</v>
      </c>
      <c r="F161" s="190" t="s">
        <v>223</v>
      </c>
      <c r="G161" s="191" t="s">
        <v>201</v>
      </c>
      <c r="H161" s="192">
        <v>0.30199999999999999</v>
      </c>
      <c r="I161" s="193"/>
      <c r="J161" s="194">
        <f>ROUND(I161*H161,2)</f>
        <v>0</v>
      </c>
      <c r="K161" s="190" t="s">
        <v>142</v>
      </c>
      <c r="L161" s="60"/>
      <c r="M161" s="195" t="s">
        <v>21</v>
      </c>
      <c r="N161" s="196" t="s">
        <v>40</v>
      </c>
      <c r="O161" s="41"/>
      <c r="P161" s="197">
        <f>O161*H161</f>
        <v>0</v>
      </c>
      <c r="Q161" s="197">
        <v>0</v>
      </c>
      <c r="R161" s="197">
        <f>Q161*H161</f>
        <v>0</v>
      </c>
      <c r="S161" s="197">
        <v>0</v>
      </c>
      <c r="T161" s="198">
        <f>S161*H161</f>
        <v>0</v>
      </c>
      <c r="AR161" s="23" t="s">
        <v>143</v>
      </c>
      <c r="AT161" s="23" t="s">
        <v>138</v>
      </c>
      <c r="AU161" s="23" t="s">
        <v>79</v>
      </c>
      <c r="AY161" s="23" t="s">
        <v>136</v>
      </c>
      <c r="BE161" s="199">
        <f>IF(N161="základní",J161,0)</f>
        <v>0</v>
      </c>
      <c r="BF161" s="199">
        <f>IF(N161="snížená",J161,0)</f>
        <v>0</v>
      </c>
      <c r="BG161" s="199">
        <f>IF(N161="zákl. přenesená",J161,0)</f>
        <v>0</v>
      </c>
      <c r="BH161" s="199">
        <f>IF(N161="sníž. přenesená",J161,0)</f>
        <v>0</v>
      </c>
      <c r="BI161" s="199">
        <f>IF(N161="nulová",J161,0)</f>
        <v>0</v>
      </c>
      <c r="BJ161" s="23" t="s">
        <v>77</v>
      </c>
      <c r="BK161" s="199">
        <f>ROUND(I161*H161,2)</f>
        <v>0</v>
      </c>
      <c r="BL161" s="23" t="s">
        <v>143</v>
      </c>
      <c r="BM161" s="23" t="s">
        <v>224</v>
      </c>
    </row>
    <row r="162" spans="2:65" s="1" customFormat="1" ht="27">
      <c r="B162" s="40"/>
      <c r="C162" s="62"/>
      <c r="D162" s="200" t="s">
        <v>144</v>
      </c>
      <c r="E162" s="62"/>
      <c r="F162" s="201" t="s">
        <v>225</v>
      </c>
      <c r="G162" s="62"/>
      <c r="H162" s="62"/>
      <c r="I162" s="158"/>
      <c r="J162" s="62"/>
      <c r="K162" s="62"/>
      <c r="L162" s="60"/>
      <c r="M162" s="202"/>
      <c r="N162" s="41"/>
      <c r="O162" s="41"/>
      <c r="P162" s="41"/>
      <c r="Q162" s="41"/>
      <c r="R162" s="41"/>
      <c r="S162" s="41"/>
      <c r="T162" s="77"/>
      <c r="AT162" s="23" t="s">
        <v>144</v>
      </c>
      <c r="AU162" s="23" t="s">
        <v>79</v>
      </c>
    </row>
    <row r="163" spans="2:65" s="10" customFormat="1" ht="29.85" customHeight="1">
      <c r="B163" s="171"/>
      <c r="C163" s="172"/>
      <c r="D163" s="185" t="s">
        <v>68</v>
      </c>
      <c r="E163" s="186" t="s">
        <v>156</v>
      </c>
      <c r="F163" s="186" t="s">
        <v>226</v>
      </c>
      <c r="G163" s="172"/>
      <c r="H163" s="172"/>
      <c r="I163" s="175"/>
      <c r="J163" s="187">
        <f>BK163</f>
        <v>0</v>
      </c>
      <c r="K163" s="172"/>
      <c r="L163" s="177"/>
      <c r="M163" s="178"/>
      <c r="N163" s="179"/>
      <c r="O163" s="179"/>
      <c r="P163" s="180">
        <f>SUM(P164:P180)</f>
        <v>0</v>
      </c>
      <c r="Q163" s="179"/>
      <c r="R163" s="180">
        <f>SUM(R164:R180)</f>
        <v>0</v>
      </c>
      <c r="S163" s="179"/>
      <c r="T163" s="181">
        <f>SUM(T164:T180)</f>
        <v>0</v>
      </c>
      <c r="AR163" s="182" t="s">
        <v>77</v>
      </c>
      <c r="AT163" s="183" t="s">
        <v>68</v>
      </c>
      <c r="AU163" s="183" t="s">
        <v>77</v>
      </c>
      <c r="AY163" s="182" t="s">
        <v>136</v>
      </c>
      <c r="BK163" s="184">
        <f>SUM(BK164:BK180)</f>
        <v>0</v>
      </c>
    </row>
    <row r="164" spans="2:65" s="1" customFormat="1" ht="22.5" customHeight="1">
      <c r="B164" s="40"/>
      <c r="C164" s="188" t="s">
        <v>10</v>
      </c>
      <c r="D164" s="188" t="s">
        <v>138</v>
      </c>
      <c r="E164" s="189" t="s">
        <v>227</v>
      </c>
      <c r="F164" s="190" t="s">
        <v>228</v>
      </c>
      <c r="G164" s="191" t="s">
        <v>229</v>
      </c>
      <c r="H164" s="192">
        <v>2</v>
      </c>
      <c r="I164" s="193"/>
      <c r="J164" s="194">
        <f>ROUND(I164*H164,2)</f>
        <v>0</v>
      </c>
      <c r="K164" s="190" t="s">
        <v>142</v>
      </c>
      <c r="L164" s="60"/>
      <c r="M164" s="195" t="s">
        <v>21</v>
      </c>
      <c r="N164" s="196" t="s">
        <v>40</v>
      </c>
      <c r="O164" s="41"/>
      <c r="P164" s="197">
        <f>O164*H164</f>
        <v>0</v>
      </c>
      <c r="Q164" s="197">
        <v>0</v>
      </c>
      <c r="R164" s="197">
        <f>Q164*H164</f>
        <v>0</v>
      </c>
      <c r="S164" s="197">
        <v>0</v>
      </c>
      <c r="T164" s="198">
        <f>S164*H164</f>
        <v>0</v>
      </c>
      <c r="AR164" s="23" t="s">
        <v>143</v>
      </c>
      <c r="AT164" s="23" t="s">
        <v>138</v>
      </c>
      <c r="AU164" s="23" t="s">
        <v>79</v>
      </c>
      <c r="AY164" s="23" t="s">
        <v>136</v>
      </c>
      <c r="BE164" s="199">
        <f>IF(N164="základní",J164,0)</f>
        <v>0</v>
      </c>
      <c r="BF164" s="199">
        <f>IF(N164="snížená",J164,0)</f>
        <v>0</v>
      </c>
      <c r="BG164" s="199">
        <f>IF(N164="zákl. přenesená",J164,0)</f>
        <v>0</v>
      </c>
      <c r="BH164" s="199">
        <f>IF(N164="sníž. přenesená",J164,0)</f>
        <v>0</v>
      </c>
      <c r="BI164" s="199">
        <f>IF(N164="nulová",J164,0)</f>
        <v>0</v>
      </c>
      <c r="BJ164" s="23" t="s">
        <v>77</v>
      </c>
      <c r="BK164" s="199">
        <f>ROUND(I164*H164,2)</f>
        <v>0</v>
      </c>
      <c r="BL164" s="23" t="s">
        <v>143</v>
      </c>
      <c r="BM164" s="23" t="s">
        <v>230</v>
      </c>
    </row>
    <row r="165" spans="2:65" s="1" customFormat="1" ht="27">
      <c r="B165" s="40"/>
      <c r="C165" s="62"/>
      <c r="D165" s="200" t="s">
        <v>144</v>
      </c>
      <c r="E165" s="62"/>
      <c r="F165" s="201" t="s">
        <v>231</v>
      </c>
      <c r="G165" s="62"/>
      <c r="H165" s="62"/>
      <c r="I165" s="158"/>
      <c r="J165" s="62"/>
      <c r="K165" s="62"/>
      <c r="L165" s="60"/>
      <c r="M165" s="202"/>
      <c r="N165" s="41"/>
      <c r="O165" s="41"/>
      <c r="P165" s="41"/>
      <c r="Q165" s="41"/>
      <c r="R165" s="41"/>
      <c r="S165" s="41"/>
      <c r="T165" s="77"/>
      <c r="AT165" s="23" t="s">
        <v>144</v>
      </c>
      <c r="AU165" s="23" t="s">
        <v>79</v>
      </c>
    </row>
    <row r="166" spans="2:65" s="11" customFormat="1" ht="13.5">
      <c r="B166" s="204"/>
      <c r="C166" s="205"/>
      <c r="D166" s="200" t="s">
        <v>148</v>
      </c>
      <c r="E166" s="206" t="s">
        <v>21</v>
      </c>
      <c r="F166" s="207" t="s">
        <v>232</v>
      </c>
      <c r="G166" s="205"/>
      <c r="H166" s="208">
        <v>2</v>
      </c>
      <c r="I166" s="209"/>
      <c r="J166" s="205"/>
      <c r="K166" s="205"/>
      <c r="L166" s="210"/>
      <c r="M166" s="211"/>
      <c r="N166" s="212"/>
      <c r="O166" s="212"/>
      <c r="P166" s="212"/>
      <c r="Q166" s="212"/>
      <c r="R166" s="212"/>
      <c r="S166" s="212"/>
      <c r="T166" s="213"/>
      <c r="AT166" s="214" t="s">
        <v>148</v>
      </c>
      <c r="AU166" s="214" t="s">
        <v>79</v>
      </c>
      <c r="AV166" s="11" t="s">
        <v>79</v>
      </c>
      <c r="AW166" s="11" t="s">
        <v>33</v>
      </c>
      <c r="AX166" s="11" t="s">
        <v>69</v>
      </c>
      <c r="AY166" s="214" t="s">
        <v>136</v>
      </c>
    </row>
    <row r="167" spans="2:65" s="12" customFormat="1" ht="13.5">
      <c r="B167" s="215"/>
      <c r="C167" s="216"/>
      <c r="D167" s="217" t="s">
        <v>148</v>
      </c>
      <c r="E167" s="218" t="s">
        <v>21</v>
      </c>
      <c r="F167" s="219" t="s">
        <v>151</v>
      </c>
      <c r="G167" s="216"/>
      <c r="H167" s="220">
        <v>2</v>
      </c>
      <c r="I167" s="221"/>
      <c r="J167" s="216"/>
      <c r="K167" s="216"/>
      <c r="L167" s="222"/>
      <c r="M167" s="223"/>
      <c r="N167" s="224"/>
      <c r="O167" s="224"/>
      <c r="P167" s="224"/>
      <c r="Q167" s="224"/>
      <c r="R167" s="224"/>
      <c r="S167" s="224"/>
      <c r="T167" s="225"/>
      <c r="AT167" s="226" t="s">
        <v>148</v>
      </c>
      <c r="AU167" s="226" t="s">
        <v>79</v>
      </c>
      <c r="AV167" s="12" t="s">
        <v>143</v>
      </c>
      <c r="AW167" s="12" t="s">
        <v>33</v>
      </c>
      <c r="AX167" s="12" t="s">
        <v>77</v>
      </c>
      <c r="AY167" s="226" t="s">
        <v>136</v>
      </c>
    </row>
    <row r="168" spans="2:65" s="1" customFormat="1" ht="22.5" customHeight="1">
      <c r="B168" s="40"/>
      <c r="C168" s="188" t="s">
        <v>191</v>
      </c>
      <c r="D168" s="188" t="s">
        <v>138</v>
      </c>
      <c r="E168" s="189" t="s">
        <v>233</v>
      </c>
      <c r="F168" s="190" t="s">
        <v>234</v>
      </c>
      <c r="G168" s="191" t="s">
        <v>159</v>
      </c>
      <c r="H168" s="192">
        <v>0.33600000000000002</v>
      </c>
      <c r="I168" s="193"/>
      <c r="J168" s="194">
        <f>ROUND(I168*H168,2)</f>
        <v>0</v>
      </c>
      <c r="K168" s="190" t="s">
        <v>142</v>
      </c>
      <c r="L168" s="60"/>
      <c r="M168" s="195" t="s">
        <v>21</v>
      </c>
      <c r="N168" s="196" t="s">
        <v>40</v>
      </c>
      <c r="O168" s="41"/>
      <c r="P168" s="197">
        <f>O168*H168</f>
        <v>0</v>
      </c>
      <c r="Q168" s="197">
        <v>0</v>
      </c>
      <c r="R168" s="197">
        <f>Q168*H168</f>
        <v>0</v>
      </c>
      <c r="S168" s="197">
        <v>0</v>
      </c>
      <c r="T168" s="198">
        <f>S168*H168</f>
        <v>0</v>
      </c>
      <c r="AR168" s="23" t="s">
        <v>143</v>
      </c>
      <c r="AT168" s="23" t="s">
        <v>138</v>
      </c>
      <c r="AU168" s="23" t="s">
        <v>79</v>
      </c>
      <c r="AY168" s="23" t="s">
        <v>136</v>
      </c>
      <c r="BE168" s="199">
        <f>IF(N168="základní",J168,0)</f>
        <v>0</v>
      </c>
      <c r="BF168" s="199">
        <f>IF(N168="snížená",J168,0)</f>
        <v>0</v>
      </c>
      <c r="BG168" s="199">
        <f>IF(N168="zákl. přenesená",J168,0)</f>
        <v>0</v>
      </c>
      <c r="BH168" s="199">
        <f>IF(N168="sníž. přenesená",J168,0)</f>
        <v>0</v>
      </c>
      <c r="BI168" s="199">
        <f>IF(N168="nulová",J168,0)</f>
        <v>0</v>
      </c>
      <c r="BJ168" s="23" t="s">
        <v>77</v>
      </c>
      <c r="BK168" s="199">
        <f>ROUND(I168*H168,2)</f>
        <v>0</v>
      </c>
      <c r="BL168" s="23" t="s">
        <v>143</v>
      </c>
      <c r="BM168" s="23" t="s">
        <v>235</v>
      </c>
    </row>
    <row r="169" spans="2:65" s="1" customFormat="1" ht="27">
      <c r="B169" s="40"/>
      <c r="C169" s="62"/>
      <c r="D169" s="217" t="s">
        <v>144</v>
      </c>
      <c r="E169" s="62"/>
      <c r="F169" s="231" t="s">
        <v>236</v>
      </c>
      <c r="G169" s="62"/>
      <c r="H169" s="62"/>
      <c r="I169" s="158"/>
      <c r="J169" s="62"/>
      <c r="K169" s="62"/>
      <c r="L169" s="60"/>
      <c r="M169" s="202"/>
      <c r="N169" s="41"/>
      <c r="O169" s="41"/>
      <c r="P169" s="41"/>
      <c r="Q169" s="41"/>
      <c r="R169" s="41"/>
      <c r="S169" s="41"/>
      <c r="T169" s="77"/>
      <c r="AT169" s="23" t="s">
        <v>144</v>
      </c>
      <c r="AU169" s="23" t="s">
        <v>79</v>
      </c>
    </row>
    <row r="170" spans="2:65" s="1" customFormat="1" ht="22.5" customHeight="1">
      <c r="B170" s="40"/>
      <c r="C170" s="188" t="s">
        <v>237</v>
      </c>
      <c r="D170" s="188" t="s">
        <v>138</v>
      </c>
      <c r="E170" s="189" t="s">
        <v>238</v>
      </c>
      <c r="F170" s="190" t="s">
        <v>239</v>
      </c>
      <c r="G170" s="191" t="s">
        <v>159</v>
      </c>
      <c r="H170" s="192">
        <v>0.1</v>
      </c>
      <c r="I170" s="193"/>
      <c r="J170" s="194">
        <f>ROUND(I170*H170,2)</f>
        <v>0</v>
      </c>
      <c r="K170" s="190" t="s">
        <v>142</v>
      </c>
      <c r="L170" s="60"/>
      <c r="M170" s="195" t="s">
        <v>21</v>
      </c>
      <c r="N170" s="196" t="s">
        <v>40</v>
      </c>
      <c r="O170" s="41"/>
      <c r="P170" s="197">
        <f>O170*H170</f>
        <v>0</v>
      </c>
      <c r="Q170" s="197">
        <v>0</v>
      </c>
      <c r="R170" s="197">
        <f>Q170*H170</f>
        <v>0</v>
      </c>
      <c r="S170" s="197">
        <v>0</v>
      </c>
      <c r="T170" s="198">
        <f>S170*H170</f>
        <v>0</v>
      </c>
      <c r="AR170" s="23" t="s">
        <v>143</v>
      </c>
      <c r="AT170" s="23" t="s">
        <v>138</v>
      </c>
      <c r="AU170" s="23" t="s">
        <v>79</v>
      </c>
      <c r="AY170" s="23" t="s">
        <v>136</v>
      </c>
      <c r="BE170" s="199">
        <f>IF(N170="základní",J170,0)</f>
        <v>0</v>
      </c>
      <c r="BF170" s="199">
        <f>IF(N170="snížená",J170,0)</f>
        <v>0</v>
      </c>
      <c r="BG170" s="199">
        <f>IF(N170="zákl. přenesená",J170,0)</f>
        <v>0</v>
      </c>
      <c r="BH170" s="199">
        <f>IF(N170="sníž. přenesená",J170,0)</f>
        <v>0</v>
      </c>
      <c r="BI170" s="199">
        <f>IF(N170="nulová",J170,0)</f>
        <v>0</v>
      </c>
      <c r="BJ170" s="23" t="s">
        <v>77</v>
      </c>
      <c r="BK170" s="199">
        <f>ROUND(I170*H170,2)</f>
        <v>0</v>
      </c>
      <c r="BL170" s="23" t="s">
        <v>143</v>
      </c>
      <c r="BM170" s="23" t="s">
        <v>240</v>
      </c>
    </row>
    <row r="171" spans="2:65" s="1" customFormat="1" ht="13.5">
      <c r="B171" s="40"/>
      <c r="C171" s="62"/>
      <c r="D171" s="200" t="s">
        <v>144</v>
      </c>
      <c r="E171" s="62"/>
      <c r="F171" s="201" t="s">
        <v>241</v>
      </c>
      <c r="G171" s="62"/>
      <c r="H171" s="62"/>
      <c r="I171" s="158"/>
      <c r="J171" s="62"/>
      <c r="K171" s="62"/>
      <c r="L171" s="60"/>
      <c r="M171" s="202"/>
      <c r="N171" s="41"/>
      <c r="O171" s="41"/>
      <c r="P171" s="41"/>
      <c r="Q171" s="41"/>
      <c r="R171" s="41"/>
      <c r="S171" s="41"/>
      <c r="T171" s="77"/>
      <c r="AT171" s="23" t="s">
        <v>144</v>
      </c>
      <c r="AU171" s="23" t="s">
        <v>79</v>
      </c>
    </row>
    <row r="172" spans="2:65" s="1" customFormat="1" ht="81">
      <c r="B172" s="40"/>
      <c r="C172" s="62"/>
      <c r="D172" s="217" t="s">
        <v>146</v>
      </c>
      <c r="E172" s="62"/>
      <c r="F172" s="227" t="s">
        <v>242</v>
      </c>
      <c r="G172" s="62"/>
      <c r="H172" s="62"/>
      <c r="I172" s="158"/>
      <c r="J172" s="62"/>
      <c r="K172" s="62"/>
      <c r="L172" s="60"/>
      <c r="M172" s="202"/>
      <c r="N172" s="41"/>
      <c r="O172" s="41"/>
      <c r="P172" s="41"/>
      <c r="Q172" s="41"/>
      <c r="R172" s="41"/>
      <c r="S172" s="41"/>
      <c r="T172" s="77"/>
      <c r="AT172" s="23" t="s">
        <v>146</v>
      </c>
      <c r="AU172" s="23" t="s">
        <v>79</v>
      </c>
    </row>
    <row r="173" spans="2:65" s="1" customFormat="1" ht="22.5" customHeight="1">
      <c r="B173" s="40"/>
      <c r="C173" s="188" t="s">
        <v>197</v>
      </c>
      <c r="D173" s="188" t="s">
        <v>138</v>
      </c>
      <c r="E173" s="189" t="s">
        <v>243</v>
      </c>
      <c r="F173" s="190" t="s">
        <v>244</v>
      </c>
      <c r="G173" s="191" t="s">
        <v>201</v>
      </c>
      <c r="H173" s="192">
        <v>0.121</v>
      </c>
      <c r="I173" s="193"/>
      <c r="J173" s="194">
        <f>ROUND(I173*H173,2)</f>
        <v>0</v>
      </c>
      <c r="K173" s="190" t="s">
        <v>142</v>
      </c>
      <c r="L173" s="60"/>
      <c r="M173" s="195" t="s">
        <v>21</v>
      </c>
      <c r="N173" s="196" t="s">
        <v>40</v>
      </c>
      <c r="O173" s="41"/>
      <c r="P173" s="197">
        <f>O173*H173</f>
        <v>0</v>
      </c>
      <c r="Q173" s="197">
        <v>0</v>
      </c>
      <c r="R173" s="197">
        <f>Q173*H173</f>
        <v>0</v>
      </c>
      <c r="S173" s="197">
        <v>0</v>
      </c>
      <c r="T173" s="198">
        <f>S173*H173</f>
        <v>0</v>
      </c>
      <c r="AR173" s="23" t="s">
        <v>143</v>
      </c>
      <c r="AT173" s="23" t="s">
        <v>138</v>
      </c>
      <c r="AU173" s="23" t="s">
        <v>79</v>
      </c>
      <c r="AY173" s="23" t="s">
        <v>136</v>
      </c>
      <c r="BE173" s="199">
        <f>IF(N173="základní",J173,0)</f>
        <v>0</v>
      </c>
      <c r="BF173" s="199">
        <f>IF(N173="snížená",J173,0)</f>
        <v>0</v>
      </c>
      <c r="BG173" s="199">
        <f>IF(N173="zákl. přenesená",J173,0)</f>
        <v>0</v>
      </c>
      <c r="BH173" s="199">
        <f>IF(N173="sníž. přenesená",J173,0)</f>
        <v>0</v>
      </c>
      <c r="BI173" s="199">
        <f>IF(N173="nulová",J173,0)</f>
        <v>0</v>
      </c>
      <c r="BJ173" s="23" t="s">
        <v>77</v>
      </c>
      <c r="BK173" s="199">
        <f>ROUND(I173*H173,2)</f>
        <v>0</v>
      </c>
      <c r="BL173" s="23" t="s">
        <v>143</v>
      </c>
      <c r="BM173" s="23" t="s">
        <v>245</v>
      </c>
    </row>
    <row r="174" spans="2:65" s="1" customFormat="1" ht="27">
      <c r="B174" s="40"/>
      <c r="C174" s="62"/>
      <c r="D174" s="200" t="s">
        <v>144</v>
      </c>
      <c r="E174" s="62"/>
      <c r="F174" s="201" t="s">
        <v>246</v>
      </c>
      <c r="G174" s="62"/>
      <c r="H174" s="62"/>
      <c r="I174" s="158"/>
      <c r="J174" s="62"/>
      <c r="K174" s="62"/>
      <c r="L174" s="60"/>
      <c r="M174" s="202"/>
      <c r="N174" s="41"/>
      <c r="O174" s="41"/>
      <c r="P174" s="41"/>
      <c r="Q174" s="41"/>
      <c r="R174" s="41"/>
      <c r="S174" s="41"/>
      <c r="T174" s="77"/>
      <c r="AT174" s="23" t="s">
        <v>144</v>
      </c>
      <c r="AU174" s="23" t="s">
        <v>79</v>
      </c>
    </row>
    <row r="175" spans="2:65" s="1" customFormat="1" ht="54">
      <c r="B175" s="40"/>
      <c r="C175" s="62"/>
      <c r="D175" s="200" t="s">
        <v>146</v>
      </c>
      <c r="E175" s="62"/>
      <c r="F175" s="203" t="s">
        <v>247</v>
      </c>
      <c r="G175" s="62"/>
      <c r="H175" s="62"/>
      <c r="I175" s="158"/>
      <c r="J175" s="62"/>
      <c r="K175" s="62"/>
      <c r="L175" s="60"/>
      <c r="M175" s="202"/>
      <c r="N175" s="41"/>
      <c r="O175" s="41"/>
      <c r="P175" s="41"/>
      <c r="Q175" s="41"/>
      <c r="R175" s="41"/>
      <c r="S175" s="41"/>
      <c r="T175" s="77"/>
      <c r="AT175" s="23" t="s">
        <v>146</v>
      </c>
      <c r="AU175" s="23" t="s">
        <v>79</v>
      </c>
    </row>
    <row r="176" spans="2:65" s="11" customFormat="1" ht="13.5">
      <c r="B176" s="204"/>
      <c r="C176" s="205"/>
      <c r="D176" s="200" t="s">
        <v>148</v>
      </c>
      <c r="E176" s="206" t="s">
        <v>21</v>
      </c>
      <c r="F176" s="207" t="s">
        <v>248</v>
      </c>
      <c r="G176" s="205"/>
      <c r="H176" s="208">
        <v>0.121</v>
      </c>
      <c r="I176" s="209"/>
      <c r="J176" s="205"/>
      <c r="K176" s="205"/>
      <c r="L176" s="210"/>
      <c r="M176" s="211"/>
      <c r="N176" s="212"/>
      <c r="O176" s="212"/>
      <c r="P176" s="212"/>
      <c r="Q176" s="212"/>
      <c r="R176" s="212"/>
      <c r="S176" s="212"/>
      <c r="T176" s="213"/>
      <c r="AT176" s="214" t="s">
        <v>148</v>
      </c>
      <c r="AU176" s="214" t="s">
        <v>79</v>
      </c>
      <c r="AV176" s="11" t="s">
        <v>79</v>
      </c>
      <c r="AW176" s="11" t="s">
        <v>33</v>
      </c>
      <c r="AX176" s="11" t="s">
        <v>69</v>
      </c>
      <c r="AY176" s="214" t="s">
        <v>136</v>
      </c>
    </row>
    <row r="177" spans="2:65" s="12" customFormat="1" ht="13.5">
      <c r="B177" s="215"/>
      <c r="C177" s="216"/>
      <c r="D177" s="217" t="s">
        <v>148</v>
      </c>
      <c r="E177" s="218" t="s">
        <v>21</v>
      </c>
      <c r="F177" s="219" t="s">
        <v>151</v>
      </c>
      <c r="G177" s="216"/>
      <c r="H177" s="220">
        <v>0.121</v>
      </c>
      <c r="I177" s="221"/>
      <c r="J177" s="216"/>
      <c r="K177" s="216"/>
      <c r="L177" s="222"/>
      <c r="M177" s="223"/>
      <c r="N177" s="224"/>
      <c r="O177" s="224"/>
      <c r="P177" s="224"/>
      <c r="Q177" s="224"/>
      <c r="R177" s="224"/>
      <c r="S177" s="224"/>
      <c r="T177" s="225"/>
      <c r="AT177" s="226" t="s">
        <v>148</v>
      </c>
      <c r="AU177" s="226" t="s">
        <v>79</v>
      </c>
      <c r="AV177" s="12" t="s">
        <v>143</v>
      </c>
      <c r="AW177" s="12" t="s">
        <v>33</v>
      </c>
      <c r="AX177" s="12" t="s">
        <v>77</v>
      </c>
      <c r="AY177" s="226" t="s">
        <v>136</v>
      </c>
    </row>
    <row r="178" spans="2:65" s="1" customFormat="1" ht="22.5" customHeight="1">
      <c r="B178" s="40"/>
      <c r="C178" s="232" t="s">
        <v>249</v>
      </c>
      <c r="D178" s="232" t="s">
        <v>250</v>
      </c>
      <c r="E178" s="233" t="s">
        <v>251</v>
      </c>
      <c r="F178" s="234" t="s">
        <v>252</v>
      </c>
      <c r="G178" s="235" t="s">
        <v>201</v>
      </c>
      <c r="H178" s="236">
        <v>0.13100000000000001</v>
      </c>
      <c r="I178" s="237"/>
      <c r="J178" s="238">
        <f>ROUND(I178*H178,2)</f>
        <v>0</v>
      </c>
      <c r="K178" s="234" t="s">
        <v>142</v>
      </c>
      <c r="L178" s="239"/>
      <c r="M178" s="240" t="s">
        <v>21</v>
      </c>
      <c r="N178" s="241" t="s">
        <v>40</v>
      </c>
      <c r="O178" s="41"/>
      <c r="P178" s="197">
        <f>O178*H178</f>
        <v>0</v>
      </c>
      <c r="Q178" s="197">
        <v>0</v>
      </c>
      <c r="R178" s="197">
        <f>Q178*H178</f>
        <v>0</v>
      </c>
      <c r="S178" s="197">
        <v>0</v>
      </c>
      <c r="T178" s="198">
        <f>S178*H178</f>
        <v>0</v>
      </c>
      <c r="AR178" s="23" t="s">
        <v>167</v>
      </c>
      <c r="AT178" s="23" t="s">
        <v>250</v>
      </c>
      <c r="AU178" s="23" t="s">
        <v>79</v>
      </c>
      <c r="AY178" s="23" t="s">
        <v>136</v>
      </c>
      <c r="BE178" s="199">
        <f>IF(N178="základní",J178,0)</f>
        <v>0</v>
      </c>
      <c r="BF178" s="199">
        <f>IF(N178="snížená",J178,0)</f>
        <v>0</v>
      </c>
      <c r="BG178" s="199">
        <f>IF(N178="zákl. přenesená",J178,0)</f>
        <v>0</v>
      </c>
      <c r="BH178" s="199">
        <f>IF(N178="sníž. přenesená",J178,0)</f>
        <v>0</v>
      </c>
      <c r="BI178" s="199">
        <f>IF(N178="nulová",J178,0)</f>
        <v>0</v>
      </c>
      <c r="BJ178" s="23" t="s">
        <v>77</v>
      </c>
      <c r="BK178" s="199">
        <f>ROUND(I178*H178,2)</f>
        <v>0</v>
      </c>
      <c r="BL178" s="23" t="s">
        <v>143</v>
      </c>
      <c r="BM178" s="23" t="s">
        <v>253</v>
      </c>
    </row>
    <row r="179" spans="2:65" s="1" customFormat="1" ht="13.5">
      <c r="B179" s="40"/>
      <c r="C179" s="62"/>
      <c r="D179" s="200" t="s">
        <v>144</v>
      </c>
      <c r="E179" s="62"/>
      <c r="F179" s="201" t="s">
        <v>252</v>
      </c>
      <c r="G179" s="62"/>
      <c r="H179" s="62"/>
      <c r="I179" s="158"/>
      <c r="J179" s="62"/>
      <c r="K179" s="62"/>
      <c r="L179" s="60"/>
      <c r="M179" s="202"/>
      <c r="N179" s="41"/>
      <c r="O179" s="41"/>
      <c r="P179" s="41"/>
      <c r="Q179" s="41"/>
      <c r="R179" s="41"/>
      <c r="S179" s="41"/>
      <c r="T179" s="77"/>
      <c r="AT179" s="23" t="s">
        <v>144</v>
      </c>
      <c r="AU179" s="23" t="s">
        <v>79</v>
      </c>
    </row>
    <row r="180" spans="2:65" s="1" customFormat="1" ht="27">
      <c r="B180" s="40"/>
      <c r="C180" s="62"/>
      <c r="D180" s="200" t="s">
        <v>254</v>
      </c>
      <c r="E180" s="62"/>
      <c r="F180" s="203" t="s">
        <v>255</v>
      </c>
      <c r="G180" s="62"/>
      <c r="H180" s="62"/>
      <c r="I180" s="158"/>
      <c r="J180" s="62"/>
      <c r="K180" s="62"/>
      <c r="L180" s="60"/>
      <c r="M180" s="202"/>
      <c r="N180" s="41"/>
      <c r="O180" s="41"/>
      <c r="P180" s="41"/>
      <c r="Q180" s="41"/>
      <c r="R180" s="41"/>
      <c r="S180" s="41"/>
      <c r="T180" s="77"/>
      <c r="AT180" s="23" t="s">
        <v>254</v>
      </c>
      <c r="AU180" s="23" t="s">
        <v>79</v>
      </c>
    </row>
    <row r="181" spans="2:65" s="10" customFormat="1" ht="29.85" customHeight="1">
      <c r="B181" s="171"/>
      <c r="C181" s="172"/>
      <c r="D181" s="185" t="s">
        <v>68</v>
      </c>
      <c r="E181" s="186" t="s">
        <v>143</v>
      </c>
      <c r="F181" s="186" t="s">
        <v>256</v>
      </c>
      <c r="G181" s="172"/>
      <c r="H181" s="172"/>
      <c r="I181" s="175"/>
      <c r="J181" s="187">
        <f>BK181</f>
        <v>0</v>
      </c>
      <c r="K181" s="172"/>
      <c r="L181" s="177"/>
      <c r="M181" s="178"/>
      <c r="N181" s="179"/>
      <c r="O181" s="179"/>
      <c r="P181" s="180">
        <f>SUM(P182:P186)</f>
        <v>0</v>
      </c>
      <c r="Q181" s="179"/>
      <c r="R181" s="180">
        <f>SUM(R182:R186)</f>
        <v>0</v>
      </c>
      <c r="S181" s="179"/>
      <c r="T181" s="181">
        <f>SUM(T182:T186)</f>
        <v>0</v>
      </c>
      <c r="AR181" s="182" t="s">
        <v>77</v>
      </c>
      <c r="AT181" s="183" t="s">
        <v>68</v>
      </c>
      <c r="AU181" s="183" t="s">
        <v>77</v>
      </c>
      <c r="AY181" s="182" t="s">
        <v>136</v>
      </c>
      <c r="BK181" s="184">
        <f>SUM(BK182:BK186)</f>
        <v>0</v>
      </c>
    </row>
    <row r="182" spans="2:65" s="1" customFormat="1" ht="22.5" customHeight="1">
      <c r="B182" s="40"/>
      <c r="C182" s="188" t="s">
        <v>202</v>
      </c>
      <c r="D182" s="188" t="s">
        <v>138</v>
      </c>
      <c r="E182" s="189" t="s">
        <v>257</v>
      </c>
      <c r="F182" s="190" t="s">
        <v>258</v>
      </c>
      <c r="G182" s="191" t="s">
        <v>159</v>
      </c>
      <c r="H182" s="192">
        <v>0.03</v>
      </c>
      <c r="I182" s="193"/>
      <c r="J182" s="194">
        <f>ROUND(I182*H182,2)</f>
        <v>0</v>
      </c>
      <c r="K182" s="190" t="s">
        <v>142</v>
      </c>
      <c r="L182" s="60"/>
      <c r="M182" s="195" t="s">
        <v>21</v>
      </c>
      <c r="N182" s="196" t="s">
        <v>40</v>
      </c>
      <c r="O182" s="41"/>
      <c r="P182" s="197">
        <f>O182*H182</f>
        <v>0</v>
      </c>
      <c r="Q182" s="197">
        <v>0</v>
      </c>
      <c r="R182" s="197">
        <f>Q182*H182</f>
        <v>0</v>
      </c>
      <c r="S182" s="197">
        <v>0</v>
      </c>
      <c r="T182" s="198">
        <f>S182*H182</f>
        <v>0</v>
      </c>
      <c r="AR182" s="23" t="s">
        <v>143</v>
      </c>
      <c r="AT182" s="23" t="s">
        <v>138</v>
      </c>
      <c r="AU182" s="23" t="s">
        <v>79</v>
      </c>
      <c r="AY182" s="23" t="s">
        <v>136</v>
      </c>
      <c r="BE182" s="199">
        <f>IF(N182="základní",J182,0)</f>
        <v>0</v>
      </c>
      <c r="BF182" s="199">
        <f>IF(N182="snížená",J182,0)</f>
        <v>0</v>
      </c>
      <c r="BG182" s="199">
        <f>IF(N182="zákl. přenesená",J182,0)</f>
        <v>0</v>
      </c>
      <c r="BH182" s="199">
        <f>IF(N182="sníž. přenesená",J182,0)</f>
        <v>0</v>
      </c>
      <c r="BI182" s="199">
        <f>IF(N182="nulová",J182,0)</f>
        <v>0</v>
      </c>
      <c r="BJ182" s="23" t="s">
        <v>77</v>
      </c>
      <c r="BK182" s="199">
        <f>ROUND(I182*H182,2)</f>
        <v>0</v>
      </c>
      <c r="BL182" s="23" t="s">
        <v>143</v>
      </c>
      <c r="BM182" s="23" t="s">
        <v>259</v>
      </c>
    </row>
    <row r="183" spans="2:65" s="1" customFormat="1" ht="27">
      <c r="B183" s="40"/>
      <c r="C183" s="62"/>
      <c r="D183" s="200" t="s">
        <v>144</v>
      </c>
      <c r="E183" s="62"/>
      <c r="F183" s="201" t="s">
        <v>260</v>
      </c>
      <c r="G183" s="62"/>
      <c r="H183" s="62"/>
      <c r="I183" s="158"/>
      <c r="J183" s="62"/>
      <c r="K183" s="62"/>
      <c r="L183" s="60"/>
      <c r="M183" s="202"/>
      <c r="N183" s="41"/>
      <c r="O183" s="41"/>
      <c r="P183" s="41"/>
      <c r="Q183" s="41"/>
      <c r="R183" s="41"/>
      <c r="S183" s="41"/>
      <c r="T183" s="77"/>
      <c r="AT183" s="23" t="s">
        <v>144</v>
      </c>
      <c r="AU183" s="23" t="s">
        <v>79</v>
      </c>
    </row>
    <row r="184" spans="2:65" s="13" customFormat="1" ht="13.5">
      <c r="B184" s="242"/>
      <c r="C184" s="243"/>
      <c r="D184" s="200" t="s">
        <v>148</v>
      </c>
      <c r="E184" s="244" t="s">
        <v>21</v>
      </c>
      <c r="F184" s="245" t="s">
        <v>261</v>
      </c>
      <c r="G184" s="243"/>
      <c r="H184" s="246" t="s">
        <v>21</v>
      </c>
      <c r="I184" s="247"/>
      <c r="J184" s="243"/>
      <c r="K184" s="243"/>
      <c r="L184" s="248"/>
      <c r="M184" s="249"/>
      <c r="N184" s="250"/>
      <c r="O184" s="250"/>
      <c r="P184" s="250"/>
      <c r="Q184" s="250"/>
      <c r="R184" s="250"/>
      <c r="S184" s="250"/>
      <c r="T184" s="251"/>
      <c r="AT184" s="252" t="s">
        <v>148</v>
      </c>
      <c r="AU184" s="252" t="s">
        <v>79</v>
      </c>
      <c r="AV184" s="13" t="s">
        <v>77</v>
      </c>
      <c r="AW184" s="13" t="s">
        <v>33</v>
      </c>
      <c r="AX184" s="13" t="s">
        <v>69</v>
      </c>
      <c r="AY184" s="252" t="s">
        <v>136</v>
      </c>
    </row>
    <row r="185" spans="2:65" s="11" customFormat="1" ht="13.5">
      <c r="B185" s="204"/>
      <c r="C185" s="205"/>
      <c r="D185" s="200" t="s">
        <v>148</v>
      </c>
      <c r="E185" s="206" t="s">
        <v>21</v>
      </c>
      <c r="F185" s="207" t="s">
        <v>262</v>
      </c>
      <c r="G185" s="205"/>
      <c r="H185" s="208">
        <v>0.03</v>
      </c>
      <c r="I185" s="209"/>
      <c r="J185" s="205"/>
      <c r="K185" s="205"/>
      <c r="L185" s="210"/>
      <c r="M185" s="211"/>
      <c r="N185" s="212"/>
      <c r="O185" s="212"/>
      <c r="P185" s="212"/>
      <c r="Q185" s="212"/>
      <c r="R185" s="212"/>
      <c r="S185" s="212"/>
      <c r="T185" s="213"/>
      <c r="AT185" s="214" t="s">
        <v>148</v>
      </c>
      <c r="AU185" s="214" t="s">
        <v>79</v>
      </c>
      <c r="AV185" s="11" t="s">
        <v>79</v>
      </c>
      <c r="AW185" s="11" t="s">
        <v>33</v>
      </c>
      <c r="AX185" s="11" t="s">
        <v>69</v>
      </c>
      <c r="AY185" s="214" t="s">
        <v>136</v>
      </c>
    </row>
    <row r="186" spans="2:65" s="12" customFormat="1" ht="13.5">
      <c r="B186" s="215"/>
      <c r="C186" s="216"/>
      <c r="D186" s="200" t="s">
        <v>148</v>
      </c>
      <c r="E186" s="228" t="s">
        <v>21</v>
      </c>
      <c r="F186" s="229" t="s">
        <v>151</v>
      </c>
      <c r="G186" s="216"/>
      <c r="H186" s="230">
        <v>0.03</v>
      </c>
      <c r="I186" s="221"/>
      <c r="J186" s="216"/>
      <c r="K186" s="216"/>
      <c r="L186" s="222"/>
      <c r="M186" s="223"/>
      <c r="N186" s="224"/>
      <c r="O186" s="224"/>
      <c r="P186" s="224"/>
      <c r="Q186" s="224"/>
      <c r="R186" s="224"/>
      <c r="S186" s="224"/>
      <c r="T186" s="225"/>
      <c r="AT186" s="226" t="s">
        <v>148</v>
      </c>
      <c r="AU186" s="226" t="s">
        <v>79</v>
      </c>
      <c r="AV186" s="12" t="s">
        <v>143</v>
      </c>
      <c r="AW186" s="12" t="s">
        <v>33</v>
      </c>
      <c r="AX186" s="12" t="s">
        <v>77</v>
      </c>
      <c r="AY186" s="226" t="s">
        <v>136</v>
      </c>
    </row>
    <row r="187" spans="2:65" s="10" customFormat="1" ht="29.85" customHeight="1">
      <c r="B187" s="171"/>
      <c r="C187" s="172"/>
      <c r="D187" s="185" t="s">
        <v>68</v>
      </c>
      <c r="E187" s="186" t="s">
        <v>169</v>
      </c>
      <c r="F187" s="186" t="s">
        <v>263</v>
      </c>
      <c r="G187" s="172"/>
      <c r="H187" s="172"/>
      <c r="I187" s="175"/>
      <c r="J187" s="187">
        <f>BK187</f>
        <v>0</v>
      </c>
      <c r="K187" s="172"/>
      <c r="L187" s="177"/>
      <c r="M187" s="178"/>
      <c r="N187" s="179"/>
      <c r="O187" s="179"/>
      <c r="P187" s="180">
        <f>SUM(P188:P194)</f>
        <v>0</v>
      </c>
      <c r="Q187" s="179"/>
      <c r="R187" s="180">
        <f>SUM(R188:R194)</f>
        <v>0</v>
      </c>
      <c r="S187" s="179"/>
      <c r="T187" s="181">
        <f>SUM(T188:T194)</f>
        <v>0</v>
      </c>
      <c r="AR187" s="182" t="s">
        <v>77</v>
      </c>
      <c r="AT187" s="183" t="s">
        <v>68</v>
      </c>
      <c r="AU187" s="183" t="s">
        <v>77</v>
      </c>
      <c r="AY187" s="182" t="s">
        <v>136</v>
      </c>
      <c r="BK187" s="184">
        <f>SUM(BK188:BK194)</f>
        <v>0</v>
      </c>
    </row>
    <row r="188" spans="2:65" s="1" customFormat="1" ht="22.5" customHeight="1">
      <c r="B188" s="40"/>
      <c r="C188" s="188" t="s">
        <v>9</v>
      </c>
      <c r="D188" s="188" t="s">
        <v>138</v>
      </c>
      <c r="E188" s="189" t="s">
        <v>264</v>
      </c>
      <c r="F188" s="190" t="s">
        <v>265</v>
      </c>
      <c r="G188" s="191" t="s">
        <v>141</v>
      </c>
      <c r="H188" s="192">
        <v>81.718999999999994</v>
      </c>
      <c r="I188" s="193"/>
      <c r="J188" s="194">
        <f>ROUND(I188*H188,2)</f>
        <v>0</v>
      </c>
      <c r="K188" s="190" t="s">
        <v>142</v>
      </c>
      <c r="L188" s="60"/>
      <c r="M188" s="195" t="s">
        <v>21</v>
      </c>
      <c r="N188" s="196" t="s">
        <v>40</v>
      </c>
      <c r="O188" s="41"/>
      <c r="P188" s="197">
        <f>O188*H188</f>
        <v>0</v>
      </c>
      <c r="Q188" s="197">
        <v>0</v>
      </c>
      <c r="R188" s="197">
        <f>Q188*H188</f>
        <v>0</v>
      </c>
      <c r="S188" s="197">
        <v>0</v>
      </c>
      <c r="T188" s="198">
        <f>S188*H188</f>
        <v>0</v>
      </c>
      <c r="AR188" s="23" t="s">
        <v>143</v>
      </c>
      <c r="AT188" s="23" t="s">
        <v>138</v>
      </c>
      <c r="AU188" s="23" t="s">
        <v>79</v>
      </c>
      <c r="AY188" s="23" t="s">
        <v>136</v>
      </c>
      <c r="BE188" s="199">
        <f>IF(N188="základní",J188,0)</f>
        <v>0</v>
      </c>
      <c r="BF188" s="199">
        <f>IF(N188="snížená",J188,0)</f>
        <v>0</v>
      </c>
      <c r="BG188" s="199">
        <f>IF(N188="zákl. přenesená",J188,0)</f>
        <v>0</v>
      </c>
      <c r="BH188" s="199">
        <f>IF(N188="sníž. přenesená",J188,0)</f>
        <v>0</v>
      </c>
      <c r="BI188" s="199">
        <f>IF(N188="nulová",J188,0)</f>
        <v>0</v>
      </c>
      <c r="BJ188" s="23" t="s">
        <v>77</v>
      </c>
      <c r="BK188" s="199">
        <f>ROUND(I188*H188,2)</f>
        <v>0</v>
      </c>
      <c r="BL188" s="23" t="s">
        <v>143</v>
      </c>
      <c r="BM188" s="23" t="s">
        <v>266</v>
      </c>
    </row>
    <row r="189" spans="2:65" s="1" customFormat="1" ht="13.5">
      <c r="B189" s="40"/>
      <c r="C189" s="62"/>
      <c r="D189" s="217" t="s">
        <v>144</v>
      </c>
      <c r="E189" s="62"/>
      <c r="F189" s="231" t="s">
        <v>267</v>
      </c>
      <c r="G189" s="62"/>
      <c r="H189" s="62"/>
      <c r="I189" s="158"/>
      <c r="J189" s="62"/>
      <c r="K189" s="62"/>
      <c r="L189" s="60"/>
      <c r="M189" s="202"/>
      <c r="N189" s="41"/>
      <c r="O189" s="41"/>
      <c r="P189" s="41"/>
      <c r="Q189" s="41"/>
      <c r="R189" s="41"/>
      <c r="S189" s="41"/>
      <c r="T189" s="77"/>
      <c r="AT189" s="23" t="s">
        <v>144</v>
      </c>
      <c r="AU189" s="23" t="s">
        <v>79</v>
      </c>
    </row>
    <row r="190" spans="2:65" s="1" customFormat="1" ht="22.5" customHeight="1">
      <c r="B190" s="40"/>
      <c r="C190" s="188" t="s">
        <v>207</v>
      </c>
      <c r="D190" s="188" t="s">
        <v>138</v>
      </c>
      <c r="E190" s="189" t="s">
        <v>268</v>
      </c>
      <c r="F190" s="190" t="s">
        <v>269</v>
      </c>
      <c r="G190" s="191" t="s">
        <v>141</v>
      </c>
      <c r="H190" s="192">
        <v>81.718999999999994</v>
      </c>
      <c r="I190" s="193"/>
      <c r="J190" s="194">
        <f>ROUND(I190*H190,2)</f>
        <v>0</v>
      </c>
      <c r="K190" s="190" t="s">
        <v>142</v>
      </c>
      <c r="L190" s="60"/>
      <c r="M190" s="195" t="s">
        <v>21</v>
      </c>
      <c r="N190" s="196" t="s">
        <v>40</v>
      </c>
      <c r="O190" s="41"/>
      <c r="P190" s="197">
        <f>O190*H190</f>
        <v>0</v>
      </c>
      <c r="Q190" s="197">
        <v>0</v>
      </c>
      <c r="R190" s="197">
        <f>Q190*H190</f>
        <v>0</v>
      </c>
      <c r="S190" s="197">
        <v>0</v>
      </c>
      <c r="T190" s="198">
        <f>S190*H190</f>
        <v>0</v>
      </c>
      <c r="AR190" s="23" t="s">
        <v>143</v>
      </c>
      <c r="AT190" s="23" t="s">
        <v>138</v>
      </c>
      <c r="AU190" s="23" t="s">
        <v>79</v>
      </c>
      <c r="AY190" s="23" t="s">
        <v>136</v>
      </c>
      <c r="BE190" s="199">
        <f>IF(N190="základní",J190,0)</f>
        <v>0</v>
      </c>
      <c r="BF190" s="199">
        <f>IF(N190="snížená",J190,0)</f>
        <v>0</v>
      </c>
      <c r="BG190" s="199">
        <f>IF(N190="zákl. přenesená",J190,0)</f>
        <v>0</v>
      </c>
      <c r="BH190" s="199">
        <f>IF(N190="sníž. přenesená",J190,0)</f>
        <v>0</v>
      </c>
      <c r="BI190" s="199">
        <f>IF(N190="nulová",J190,0)</f>
        <v>0</v>
      </c>
      <c r="BJ190" s="23" t="s">
        <v>77</v>
      </c>
      <c r="BK190" s="199">
        <f>ROUND(I190*H190,2)</f>
        <v>0</v>
      </c>
      <c r="BL190" s="23" t="s">
        <v>143</v>
      </c>
      <c r="BM190" s="23" t="s">
        <v>270</v>
      </c>
    </row>
    <row r="191" spans="2:65" s="1" customFormat="1" ht="13.5">
      <c r="B191" s="40"/>
      <c r="C191" s="62"/>
      <c r="D191" s="217" t="s">
        <v>144</v>
      </c>
      <c r="E191" s="62"/>
      <c r="F191" s="231" t="s">
        <v>271</v>
      </c>
      <c r="G191" s="62"/>
      <c r="H191" s="62"/>
      <c r="I191" s="158"/>
      <c r="J191" s="62"/>
      <c r="K191" s="62"/>
      <c r="L191" s="60"/>
      <c r="M191" s="202"/>
      <c r="N191" s="41"/>
      <c r="O191" s="41"/>
      <c r="P191" s="41"/>
      <c r="Q191" s="41"/>
      <c r="R191" s="41"/>
      <c r="S191" s="41"/>
      <c r="T191" s="77"/>
      <c r="AT191" s="23" t="s">
        <v>144</v>
      </c>
      <c r="AU191" s="23" t="s">
        <v>79</v>
      </c>
    </row>
    <row r="192" spans="2:65" s="1" customFormat="1" ht="31.5" customHeight="1">
      <c r="B192" s="40"/>
      <c r="C192" s="188" t="s">
        <v>272</v>
      </c>
      <c r="D192" s="188" t="s">
        <v>138</v>
      </c>
      <c r="E192" s="189" t="s">
        <v>273</v>
      </c>
      <c r="F192" s="190" t="s">
        <v>274</v>
      </c>
      <c r="G192" s="191" t="s">
        <v>141</v>
      </c>
      <c r="H192" s="192">
        <v>81.718999999999994</v>
      </c>
      <c r="I192" s="193"/>
      <c r="J192" s="194">
        <f>ROUND(I192*H192,2)</f>
        <v>0</v>
      </c>
      <c r="K192" s="190" t="s">
        <v>142</v>
      </c>
      <c r="L192" s="60"/>
      <c r="M192" s="195" t="s">
        <v>21</v>
      </c>
      <c r="N192" s="196" t="s">
        <v>40</v>
      </c>
      <c r="O192" s="41"/>
      <c r="P192" s="197">
        <f>O192*H192</f>
        <v>0</v>
      </c>
      <c r="Q192" s="197">
        <v>0</v>
      </c>
      <c r="R192" s="197">
        <f>Q192*H192</f>
        <v>0</v>
      </c>
      <c r="S192" s="197">
        <v>0</v>
      </c>
      <c r="T192" s="198">
        <f>S192*H192</f>
        <v>0</v>
      </c>
      <c r="AR192" s="23" t="s">
        <v>143</v>
      </c>
      <c r="AT192" s="23" t="s">
        <v>138</v>
      </c>
      <c r="AU192" s="23" t="s">
        <v>79</v>
      </c>
      <c r="AY192" s="23" t="s">
        <v>136</v>
      </c>
      <c r="BE192" s="199">
        <f>IF(N192="základní",J192,0)</f>
        <v>0</v>
      </c>
      <c r="BF192" s="199">
        <f>IF(N192="snížená",J192,0)</f>
        <v>0</v>
      </c>
      <c r="BG192" s="199">
        <f>IF(N192="zákl. přenesená",J192,0)</f>
        <v>0</v>
      </c>
      <c r="BH192" s="199">
        <f>IF(N192="sníž. přenesená",J192,0)</f>
        <v>0</v>
      </c>
      <c r="BI192" s="199">
        <f>IF(N192="nulová",J192,0)</f>
        <v>0</v>
      </c>
      <c r="BJ192" s="23" t="s">
        <v>77</v>
      </c>
      <c r="BK192" s="199">
        <f>ROUND(I192*H192,2)</f>
        <v>0</v>
      </c>
      <c r="BL192" s="23" t="s">
        <v>143</v>
      </c>
      <c r="BM192" s="23" t="s">
        <v>275</v>
      </c>
    </row>
    <row r="193" spans="2:65" s="1" customFormat="1" ht="40.5">
      <c r="B193" s="40"/>
      <c r="C193" s="62"/>
      <c r="D193" s="200" t="s">
        <v>144</v>
      </c>
      <c r="E193" s="62"/>
      <c r="F193" s="201" t="s">
        <v>276</v>
      </c>
      <c r="G193" s="62"/>
      <c r="H193" s="62"/>
      <c r="I193" s="158"/>
      <c r="J193" s="62"/>
      <c r="K193" s="62"/>
      <c r="L193" s="60"/>
      <c r="M193" s="202"/>
      <c r="N193" s="41"/>
      <c r="O193" s="41"/>
      <c r="P193" s="41"/>
      <c r="Q193" s="41"/>
      <c r="R193" s="41"/>
      <c r="S193" s="41"/>
      <c r="T193" s="77"/>
      <c r="AT193" s="23" t="s">
        <v>144</v>
      </c>
      <c r="AU193" s="23" t="s">
        <v>79</v>
      </c>
    </row>
    <row r="194" spans="2:65" s="1" customFormat="1" ht="81">
      <c r="B194" s="40"/>
      <c r="C194" s="62"/>
      <c r="D194" s="200" t="s">
        <v>146</v>
      </c>
      <c r="E194" s="62"/>
      <c r="F194" s="203" t="s">
        <v>277</v>
      </c>
      <c r="G194" s="62"/>
      <c r="H194" s="62"/>
      <c r="I194" s="158"/>
      <c r="J194" s="62"/>
      <c r="K194" s="62"/>
      <c r="L194" s="60"/>
      <c r="M194" s="202"/>
      <c r="N194" s="41"/>
      <c r="O194" s="41"/>
      <c r="P194" s="41"/>
      <c r="Q194" s="41"/>
      <c r="R194" s="41"/>
      <c r="S194" s="41"/>
      <c r="T194" s="77"/>
      <c r="AT194" s="23" t="s">
        <v>146</v>
      </c>
      <c r="AU194" s="23" t="s">
        <v>79</v>
      </c>
    </row>
    <row r="195" spans="2:65" s="10" customFormat="1" ht="29.85" customHeight="1">
      <c r="B195" s="171"/>
      <c r="C195" s="172"/>
      <c r="D195" s="185" t="s">
        <v>68</v>
      </c>
      <c r="E195" s="186" t="s">
        <v>160</v>
      </c>
      <c r="F195" s="186" t="s">
        <v>278</v>
      </c>
      <c r="G195" s="172"/>
      <c r="H195" s="172"/>
      <c r="I195" s="175"/>
      <c r="J195" s="187">
        <f>BK195</f>
        <v>0</v>
      </c>
      <c r="K195" s="172"/>
      <c r="L195" s="177"/>
      <c r="M195" s="178"/>
      <c r="N195" s="179"/>
      <c r="O195" s="179"/>
      <c r="P195" s="180">
        <f>SUM(P196:P361)</f>
        <v>0</v>
      </c>
      <c r="Q195" s="179"/>
      <c r="R195" s="180">
        <f>SUM(R196:R361)</f>
        <v>0</v>
      </c>
      <c r="S195" s="179"/>
      <c r="T195" s="181">
        <f>SUM(T196:T361)</f>
        <v>0</v>
      </c>
      <c r="AR195" s="182" t="s">
        <v>77</v>
      </c>
      <c r="AT195" s="183" t="s">
        <v>68</v>
      </c>
      <c r="AU195" s="183" t="s">
        <v>77</v>
      </c>
      <c r="AY195" s="182" t="s">
        <v>136</v>
      </c>
      <c r="BK195" s="184">
        <f>SUM(BK196:BK361)</f>
        <v>0</v>
      </c>
    </row>
    <row r="196" spans="2:65" s="1" customFormat="1" ht="22.5" customHeight="1">
      <c r="B196" s="40"/>
      <c r="C196" s="188" t="s">
        <v>214</v>
      </c>
      <c r="D196" s="188" t="s">
        <v>138</v>
      </c>
      <c r="E196" s="189" t="s">
        <v>279</v>
      </c>
      <c r="F196" s="190" t="s">
        <v>280</v>
      </c>
      <c r="G196" s="191" t="s">
        <v>229</v>
      </c>
      <c r="H196" s="192">
        <v>1</v>
      </c>
      <c r="I196" s="193"/>
      <c r="J196" s="194">
        <f>ROUND(I196*H196,2)</f>
        <v>0</v>
      </c>
      <c r="K196" s="190" t="s">
        <v>142</v>
      </c>
      <c r="L196" s="60"/>
      <c r="M196" s="195" t="s">
        <v>21</v>
      </c>
      <c r="N196" s="196" t="s">
        <v>40</v>
      </c>
      <c r="O196" s="41"/>
      <c r="P196" s="197">
        <f>O196*H196</f>
        <v>0</v>
      </c>
      <c r="Q196" s="197">
        <v>0</v>
      </c>
      <c r="R196" s="197">
        <f>Q196*H196</f>
        <v>0</v>
      </c>
      <c r="S196" s="197">
        <v>0</v>
      </c>
      <c r="T196" s="198">
        <f>S196*H196</f>
        <v>0</v>
      </c>
      <c r="AR196" s="23" t="s">
        <v>143</v>
      </c>
      <c r="AT196" s="23" t="s">
        <v>138</v>
      </c>
      <c r="AU196" s="23" t="s">
        <v>79</v>
      </c>
      <c r="AY196" s="23" t="s">
        <v>136</v>
      </c>
      <c r="BE196" s="199">
        <f>IF(N196="základní",J196,0)</f>
        <v>0</v>
      </c>
      <c r="BF196" s="199">
        <f>IF(N196="snížená",J196,0)</f>
        <v>0</v>
      </c>
      <c r="BG196" s="199">
        <f>IF(N196="zákl. přenesená",J196,0)</f>
        <v>0</v>
      </c>
      <c r="BH196" s="199">
        <f>IF(N196="sníž. přenesená",J196,0)</f>
        <v>0</v>
      </c>
      <c r="BI196" s="199">
        <f>IF(N196="nulová",J196,0)</f>
        <v>0</v>
      </c>
      <c r="BJ196" s="23" t="s">
        <v>77</v>
      </c>
      <c r="BK196" s="199">
        <f>ROUND(I196*H196,2)</f>
        <v>0</v>
      </c>
      <c r="BL196" s="23" t="s">
        <v>143</v>
      </c>
      <c r="BM196" s="23" t="s">
        <v>281</v>
      </c>
    </row>
    <row r="197" spans="2:65" s="1" customFormat="1" ht="27">
      <c r="B197" s="40"/>
      <c r="C197" s="62"/>
      <c r="D197" s="217" t="s">
        <v>144</v>
      </c>
      <c r="E197" s="62"/>
      <c r="F197" s="231" t="s">
        <v>282</v>
      </c>
      <c r="G197" s="62"/>
      <c r="H197" s="62"/>
      <c r="I197" s="158"/>
      <c r="J197" s="62"/>
      <c r="K197" s="62"/>
      <c r="L197" s="60"/>
      <c r="M197" s="202"/>
      <c r="N197" s="41"/>
      <c r="O197" s="41"/>
      <c r="P197" s="41"/>
      <c r="Q197" s="41"/>
      <c r="R197" s="41"/>
      <c r="S197" s="41"/>
      <c r="T197" s="77"/>
      <c r="AT197" s="23" t="s">
        <v>144</v>
      </c>
      <c r="AU197" s="23" t="s">
        <v>79</v>
      </c>
    </row>
    <row r="198" spans="2:65" s="1" customFormat="1" ht="22.5" customHeight="1">
      <c r="B198" s="40"/>
      <c r="C198" s="188" t="s">
        <v>283</v>
      </c>
      <c r="D198" s="188" t="s">
        <v>138</v>
      </c>
      <c r="E198" s="189" t="s">
        <v>284</v>
      </c>
      <c r="F198" s="190" t="s">
        <v>285</v>
      </c>
      <c r="G198" s="191" t="s">
        <v>141</v>
      </c>
      <c r="H198" s="192">
        <v>2.8919999999999999</v>
      </c>
      <c r="I198" s="193"/>
      <c r="J198" s="194">
        <f>ROUND(I198*H198,2)</f>
        <v>0</v>
      </c>
      <c r="K198" s="190" t="s">
        <v>142</v>
      </c>
      <c r="L198" s="60"/>
      <c r="M198" s="195" t="s">
        <v>21</v>
      </c>
      <c r="N198" s="196" t="s">
        <v>40</v>
      </c>
      <c r="O198" s="41"/>
      <c r="P198" s="197">
        <f>O198*H198</f>
        <v>0</v>
      </c>
      <c r="Q198" s="197">
        <v>0</v>
      </c>
      <c r="R198" s="197">
        <f>Q198*H198</f>
        <v>0</v>
      </c>
      <c r="S198" s="197">
        <v>0</v>
      </c>
      <c r="T198" s="198">
        <f>S198*H198</f>
        <v>0</v>
      </c>
      <c r="AR198" s="23" t="s">
        <v>143</v>
      </c>
      <c r="AT198" s="23" t="s">
        <v>138</v>
      </c>
      <c r="AU198" s="23" t="s">
        <v>79</v>
      </c>
      <c r="AY198" s="23" t="s">
        <v>136</v>
      </c>
      <c r="BE198" s="199">
        <f>IF(N198="základní",J198,0)</f>
        <v>0</v>
      </c>
      <c r="BF198" s="199">
        <f>IF(N198="snížená",J198,0)</f>
        <v>0</v>
      </c>
      <c r="BG198" s="199">
        <f>IF(N198="zákl. přenesená",J198,0)</f>
        <v>0</v>
      </c>
      <c r="BH198" s="199">
        <f>IF(N198="sníž. přenesená",J198,0)</f>
        <v>0</v>
      </c>
      <c r="BI198" s="199">
        <f>IF(N198="nulová",J198,0)</f>
        <v>0</v>
      </c>
      <c r="BJ198" s="23" t="s">
        <v>77</v>
      </c>
      <c r="BK198" s="199">
        <f>ROUND(I198*H198,2)</f>
        <v>0</v>
      </c>
      <c r="BL198" s="23" t="s">
        <v>143</v>
      </c>
      <c r="BM198" s="23" t="s">
        <v>286</v>
      </c>
    </row>
    <row r="199" spans="2:65" s="1" customFormat="1" ht="13.5">
      <c r="B199" s="40"/>
      <c r="C199" s="62"/>
      <c r="D199" s="200" t="s">
        <v>144</v>
      </c>
      <c r="E199" s="62"/>
      <c r="F199" s="201" t="s">
        <v>287</v>
      </c>
      <c r="G199" s="62"/>
      <c r="H199" s="62"/>
      <c r="I199" s="158"/>
      <c r="J199" s="62"/>
      <c r="K199" s="62"/>
      <c r="L199" s="60"/>
      <c r="M199" s="202"/>
      <c r="N199" s="41"/>
      <c r="O199" s="41"/>
      <c r="P199" s="41"/>
      <c r="Q199" s="41"/>
      <c r="R199" s="41"/>
      <c r="S199" s="41"/>
      <c r="T199" s="77"/>
      <c r="AT199" s="23" t="s">
        <v>144</v>
      </c>
      <c r="AU199" s="23" t="s">
        <v>79</v>
      </c>
    </row>
    <row r="200" spans="2:65" s="1" customFormat="1" ht="40.5">
      <c r="B200" s="40"/>
      <c r="C200" s="62"/>
      <c r="D200" s="200" t="s">
        <v>146</v>
      </c>
      <c r="E200" s="62"/>
      <c r="F200" s="203" t="s">
        <v>288</v>
      </c>
      <c r="G200" s="62"/>
      <c r="H200" s="62"/>
      <c r="I200" s="158"/>
      <c r="J200" s="62"/>
      <c r="K200" s="62"/>
      <c r="L200" s="60"/>
      <c r="M200" s="202"/>
      <c r="N200" s="41"/>
      <c r="O200" s="41"/>
      <c r="P200" s="41"/>
      <c r="Q200" s="41"/>
      <c r="R200" s="41"/>
      <c r="S200" s="41"/>
      <c r="T200" s="77"/>
      <c r="AT200" s="23" t="s">
        <v>146</v>
      </c>
      <c r="AU200" s="23" t="s">
        <v>79</v>
      </c>
    </row>
    <row r="201" spans="2:65" s="13" customFormat="1" ht="13.5">
      <c r="B201" s="242"/>
      <c r="C201" s="243"/>
      <c r="D201" s="200" t="s">
        <v>148</v>
      </c>
      <c r="E201" s="244" t="s">
        <v>21</v>
      </c>
      <c r="F201" s="245" t="s">
        <v>289</v>
      </c>
      <c r="G201" s="243"/>
      <c r="H201" s="246" t="s">
        <v>21</v>
      </c>
      <c r="I201" s="247"/>
      <c r="J201" s="243"/>
      <c r="K201" s="243"/>
      <c r="L201" s="248"/>
      <c r="M201" s="249"/>
      <c r="N201" s="250"/>
      <c r="O201" s="250"/>
      <c r="P201" s="250"/>
      <c r="Q201" s="250"/>
      <c r="R201" s="250"/>
      <c r="S201" s="250"/>
      <c r="T201" s="251"/>
      <c r="AT201" s="252" t="s">
        <v>148</v>
      </c>
      <c r="AU201" s="252" t="s">
        <v>79</v>
      </c>
      <c r="AV201" s="13" t="s">
        <v>77</v>
      </c>
      <c r="AW201" s="13" t="s">
        <v>33</v>
      </c>
      <c r="AX201" s="13" t="s">
        <v>69</v>
      </c>
      <c r="AY201" s="252" t="s">
        <v>136</v>
      </c>
    </row>
    <row r="202" spans="2:65" s="11" customFormat="1" ht="13.5">
      <c r="B202" s="204"/>
      <c r="C202" s="205"/>
      <c r="D202" s="200" t="s">
        <v>148</v>
      </c>
      <c r="E202" s="206" t="s">
        <v>21</v>
      </c>
      <c r="F202" s="207" t="s">
        <v>290</v>
      </c>
      <c r="G202" s="205"/>
      <c r="H202" s="208">
        <v>2.8919999999999999</v>
      </c>
      <c r="I202" s="209"/>
      <c r="J202" s="205"/>
      <c r="K202" s="205"/>
      <c r="L202" s="210"/>
      <c r="M202" s="211"/>
      <c r="N202" s="212"/>
      <c r="O202" s="212"/>
      <c r="P202" s="212"/>
      <c r="Q202" s="212"/>
      <c r="R202" s="212"/>
      <c r="S202" s="212"/>
      <c r="T202" s="213"/>
      <c r="AT202" s="214" t="s">
        <v>148</v>
      </c>
      <c r="AU202" s="214" t="s">
        <v>79</v>
      </c>
      <c r="AV202" s="11" t="s">
        <v>79</v>
      </c>
      <c r="AW202" s="11" t="s">
        <v>33</v>
      </c>
      <c r="AX202" s="11" t="s">
        <v>69</v>
      </c>
      <c r="AY202" s="214" t="s">
        <v>136</v>
      </c>
    </row>
    <row r="203" spans="2:65" s="12" customFormat="1" ht="13.5">
      <c r="B203" s="215"/>
      <c r="C203" s="216"/>
      <c r="D203" s="217" t="s">
        <v>148</v>
      </c>
      <c r="E203" s="218" t="s">
        <v>21</v>
      </c>
      <c r="F203" s="219" t="s">
        <v>151</v>
      </c>
      <c r="G203" s="216"/>
      <c r="H203" s="220">
        <v>2.8919999999999999</v>
      </c>
      <c r="I203" s="221"/>
      <c r="J203" s="216"/>
      <c r="K203" s="216"/>
      <c r="L203" s="222"/>
      <c r="M203" s="223"/>
      <c r="N203" s="224"/>
      <c r="O203" s="224"/>
      <c r="P203" s="224"/>
      <c r="Q203" s="224"/>
      <c r="R203" s="224"/>
      <c r="S203" s="224"/>
      <c r="T203" s="225"/>
      <c r="AT203" s="226" t="s">
        <v>148</v>
      </c>
      <c r="AU203" s="226" t="s">
        <v>79</v>
      </c>
      <c r="AV203" s="12" t="s">
        <v>143</v>
      </c>
      <c r="AW203" s="12" t="s">
        <v>33</v>
      </c>
      <c r="AX203" s="12" t="s">
        <v>77</v>
      </c>
      <c r="AY203" s="226" t="s">
        <v>136</v>
      </c>
    </row>
    <row r="204" spans="2:65" s="1" customFormat="1" ht="22.5" customHeight="1">
      <c r="B204" s="40"/>
      <c r="C204" s="188" t="s">
        <v>218</v>
      </c>
      <c r="D204" s="188" t="s">
        <v>138</v>
      </c>
      <c r="E204" s="189" t="s">
        <v>291</v>
      </c>
      <c r="F204" s="190" t="s">
        <v>292</v>
      </c>
      <c r="G204" s="191" t="s">
        <v>141</v>
      </c>
      <c r="H204" s="192">
        <v>79.135999999999996</v>
      </c>
      <c r="I204" s="193"/>
      <c r="J204" s="194">
        <f>ROUND(I204*H204,2)</f>
        <v>0</v>
      </c>
      <c r="K204" s="190" t="s">
        <v>142</v>
      </c>
      <c r="L204" s="60"/>
      <c r="M204" s="195" t="s">
        <v>21</v>
      </c>
      <c r="N204" s="196" t="s">
        <v>40</v>
      </c>
      <c r="O204" s="41"/>
      <c r="P204" s="197">
        <f>O204*H204</f>
        <v>0</v>
      </c>
      <c r="Q204" s="197">
        <v>0</v>
      </c>
      <c r="R204" s="197">
        <f>Q204*H204</f>
        <v>0</v>
      </c>
      <c r="S204" s="197">
        <v>0</v>
      </c>
      <c r="T204" s="198">
        <f>S204*H204</f>
        <v>0</v>
      </c>
      <c r="AR204" s="23" t="s">
        <v>143</v>
      </c>
      <c r="AT204" s="23" t="s">
        <v>138</v>
      </c>
      <c r="AU204" s="23" t="s">
        <v>79</v>
      </c>
      <c r="AY204" s="23" t="s">
        <v>136</v>
      </c>
      <c r="BE204" s="199">
        <f>IF(N204="základní",J204,0)</f>
        <v>0</v>
      </c>
      <c r="BF204" s="199">
        <f>IF(N204="snížená",J204,0)</f>
        <v>0</v>
      </c>
      <c r="BG204" s="199">
        <f>IF(N204="zákl. přenesená",J204,0)</f>
        <v>0</v>
      </c>
      <c r="BH204" s="199">
        <f>IF(N204="sníž. přenesená",J204,0)</f>
        <v>0</v>
      </c>
      <c r="BI204" s="199">
        <f>IF(N204="nulová",J204,0)</f>
        <v>0</v>
      </c>
      <c r="BJ204" s="23" t="s">
        <v>77</v>
      </c>
      <c r="BK204" s="199">
        <f>ROUND(I204*H204,2)</f>
        <v>0</v>
      </c>
      <c r="BL204" s="23" t="s">
        <v>143</v>
      </c>
      <c r="BM204" s="23" t="s">
        <v>293</v>
      </c>
    </row>
    <row r="205" spans="2:65" s="1" customFormat="1" ht="27">
      <c r="B205" s="40"/>
      <c r="C205" s="62"/>
      <c r="D205" s="200" t="s">
        <v>144</v>
      </c>
      <c r="E205" s="62"/>
      <c r="F205" s="201" t="s">
        <v>294</v>
      </c>
      <c r="G205" s="62"/>
      <c r="H205" s="62"/>
      <c r="I205" s="158"/>
      <c r="J205" s="62"/>
      <c r="K205" s="62"/>
      <c r="L205" s="60"/>
      <c r="M205" s="202"/>
      <c r="N205" s="41"/>
      <c r="O205" s="41"/>
      <c r="P205" s="41"/>
      <c r="Q205" s="41"/>
      <c r="R205" s="41"/>
      <c r="S205" s="41"/>
      <c r="T205" s="77"/>
      <c r="AT205" s="23" t="s">
        <v>144</v>
      </c>
      <c r="AU205" s="23" t="s">
        <v>79</v>
      </c>
    </row>
    <row r="206" spans="2:65" s="1" customFormat="1" ht="40.5">
      <c r="B206" s="40"/>
      <c r="C206" s="62"/>
      <c r="D206" s="217" t="s">
        <v>146</v>
      </c>
      <c r="E206" s="62"/>
      <c r="F206" s="227" t="s">
        <v>295</v>
      </c>
      <c r="G206" s="62"/>
      <c r="H206" s="62"/>
      <c r="I206" s="158"/>
      <c r="J206" s="62"/>
      <c r="K206" s="62"/>
      <c r="L206" s="60"/>
      <c r="M206" s="202"/>
      <c r="N206" s="41"/>
      <c r="O206" s="41"/>
      <c r="P206" s="41"/>
      <c r="Q206" s="41"/>
      <c r="R206" s="41"/>
      <c r="S206" s="41"/>
      <c r="T206" s="77"/>
      <c r="AT206" s="23" t="s">
        <v>146</v>
      </c>
      <c r="AU206" s="23" t="s">
        <v>79</v>
      </c>
    </row>
    <row r="207" spans="2:65" s="1" customFormat="1" ht="22.5" customHeight="1">
      <c r="B207" s="40"/>
      <c r="C207" s="188" t="s">
        <v>296</v>
      </c>
      <c r="D207" s="188" t="s">
        <v>138</v>
      </c>
      <c r="E207" s="189" t="s">
        <v>297</v>
      </c>
      <c r="F207" s="190" t="s">
        <v>298</v>
      </c>
      <c r="G207" s="191" t="s">
        <v>141</v>
      </c>
      <c r="H207" s="192">
        <v>1.43</v>
      </c>
      <c r="I207" s="193"/>
      <c r="J207" s="194">
        <f>ROUND(I207*H207,2)</f>
        <v>0</v>
      </c>
      <c r="K207" s="190" t="s">
        <v>142</v>
      </c>
      <c r="L207" s="60"/>
      <c r="M207" s="195" t="s">
        <v>21</v>
      </c>
      <c r="N207" s="196" t="s">
        <v>40</v>
      </c>
      <c r="O207" s="41"/>
      <c r="P207" s="197">
        <f>O207*H207</f>
        <v>0</v>
      </c>
      <c r="Q207" s="197">
        <v>0</v>
      </c>
      <c r="R207" s="197">
        <f>Q207*H207</f>
        <v>0</v>
      </c>
      <c r="S207" s="197">
        <v>0</v>
      </c>
      <c r="T207" s="198">
        <f>S207*H207</f>
        <v>0</v>
      </c>
      <c r="AR207" s="23" t="s">
        <v>143</v>
      </c>
      <c r="AT207" s="23" t="s">
        <v>138</v>
      </c>
      <c r="AU207" s="23" t="s">
        <v>79</v>
      </c>
      <c r="AY207" s="23" t="s">
        <v>136</v>
      </c>
      <c r="BE207" s="199">
        <f>IF(N207="základní",J207,0)</f>
        <v>0</v>
      </c>
      <c r="BF207" s="199">
        <f>IF(N207="snížená",J207,0)</f>
        <v>0</v>
      </c>
      <c r="BG207" s="199">
        <f>IF(N207="zákl. přenesená",J207,0)</f>
        <v>0</v>
      </c>
      <c r="BH207" s="199">
        <f>IF(N207="sníž. přenesená",J207,0)</f>
        <v>0</v>
      </c>
      <c r="BI207" s="199">
        <f>IF(N207="nulová",J207,0)</f>
        <v>0</v>
      </c>
      <c r="BJ207" s="23" t="s">
        <v>77</v>
      </c>
      <c r="BK207" s="199">
        <f>ROUND(I207*H207,2)</f>
        <v>0</v>
      </c>
      <c r="BL207" s="23" t="s">
        <v>143</v>
      </c>
      <c r="BM207" s="23" t="s">
        <v>299</v>
      </c>
    </row>
    <row r="208" spans="2:65" s="1" customFormat="1" ht="27">
      <c r="B208" s="40"/>
      <c r="C208" s="62"/>
      <c r="D208" s="200" t="s">
        <v>144</v>
      </c>
      <c r="E208" s="62"/>
      <c r="F208" s="201" t="s">
        <v>300</v>
      </c>
      <c r="G208" s="62"/>
      <c r="H208" s="62"/>
      <c r="I208" s="158"/>
      <c r="J208" s="62"/>
      <c r="K208" s="62"/>
      <c r="L208" s="60"/>
      <c r="M208" s="202"/>
      <c r="N208" s="41"/>
      <c r="O208" s="41"/>
      <c r="P208" s="41"/>
      <c r="Q208" s="41"/>
      <c r="R208" s="41"/>
      <c r="S208" s="41"/>
      <c r="T208" s="77"/>
      <c r="AT208" s="23" t="s">
        <v>144</v>
      </c>
      <c r="AU208" s="23" t="s">
        <v>79</v>
      </c>
    </row>
    <row r="209" spans="2:65" s="1" customFormat="1" ht="27">
      <c r="B209" s="40"/>
      <c r="C209" s="62"/>
      <c r="D209" s="200" t="s">
        <v>146</v>
      </c>
      <c r="E209" s="62"/>
      <c r="F209" s="203" t="s">
        <v>301</v>
      </c>
      <c r="G209" s="62"/>
      <c r="H209" s="62"/>
      <c r="I209" s="158"/>
      <c r="J209" s="62"/>
      <c r="K209" s="62"/>
      <c r="L209" s="60"/>
      <c r="M209" s="202"/>
      <c r="N209" s="41"/>
      <c r="O209" s="41"/>
      <c r="P209" s="41"/>
      <c r="Q209" s="41"/>
      <c r="R209" s="41"/>
      <c r="S209" s="41"/>
      <c r="T209" s="77"/>
      <c r="AT209" s="23" t="s">
        <v>146</v>
      </c>
      <c r="AU209" s="23" t="s">
        <v>79</v>
      </c>
    </row>
    <row r="210" spans="2:65" s="11" customFormat="1" ht="13.5">
      <c r="B210" s="204"/>
      <c r="C210" s="205"/>
      <c r="D210" s="200" t="s">
        <v>148</v>
      </c>
      <c r="E210" s="206" t="s">
        <v>21</v>
      </c>
      <c r="F210" s="207" t="s">
        <v>302</v>
      </c>
      <c r="G210" s="205"/>
      <c r="H210" s="208">
        <v>1.43</v>
      </c>
      <c r="I210" s="209"/>
      <c r="J210" s="205"/>
      <c r="K210" s="205"/>
      <c r="L210" s="210"/>
      <c r="M210" s="211"/>
      <c r="N210" s="212"/>
      <c r="O210" s="212"/>
      <c r="P210" s="212"/>
      <c r="Q210" s="212"/>
      <c r="R210" s="212"/>
      <c r="S210" s="212"/>
      <c r="T210" s="213"/>
      <c r="AT210" s="214" t="s">
        <v>148</v>
      </c>
      <c r="AU210" s="214" t="s">
        <v>79</v>
      </c>
      <c r="AV210" s="11" t="s">
        <v>79</v>
      </c>
      <c r="AW210" s="11" t="s">
        <v>33</v>
      </c>
      <c r="AX210" s="11" t="s">
        <v>69</v>
      </c>
      <c r="AY210" s="214" t="s">
        <v>136</v>
      </c>
    </row>
    <row r="211" spans="2:65" s="12" customFormat="1" ht="13.5">
      <c r="B211" s="215"/>
      <c r="C211" s="216"/>
      <c r="D211" s="217" t="s">
        <v>148</v>
      </c>
      <c r="E211" s="218" t="s">
        <v>21</v>
      </c>
      <c r="F211" s="219" t="s">
        <v>151</v>
      </c>
      <c r="G211" s="216"/>
      <c r="H211" s="220">
        <v>1.43</v>
      </c>
      <c r="I211" s="221"/>
      <c r="J211" s="216"/>
      <c r="K211" s="216"/>
      <c r="L211" s="222"/>
      <c r="M211" s="223"/>
      <c r="N211" s="224"/>
      <c r="O211" s="224"/>
      <c r="P211" s="224"/>
      <c r="Q211" s="224"/>
      <c r="R211" s="224"/>
      <c r="S211" s="224"/>
      <c r="T211" s="225"/>
      <c r="AT211" s="226" t="s">
        <v>148</v>
      </c>
      <c r="AU211" s="226" t="s">
        <v>79</v>
      </c>
      <c r="AV211" s="12" t="s">
        <v>143</v>
      </c>
      <c r="AW211" s="12" t="s">
        <v>33</v>
      </c>
      <c r="AX211" s="12" t="s">
        <v>77</v>
      </c>
      <c r="AY211" s="226" t="s">
        <v>136</v>
      </c>
    </row>
    <row r="212" spans="2:65" s="1" customFormat="1" ht="22.5" customHeight="1">
      <c r="B212" s="40"/>
      <c r="C212" s="188" t="s">
        <v>224</v>
      </c>
      <c r="D212" s="188" t="s">
        <v>138</v>
      </c>
      <c r="E212" s="189" t="s">
        <v>303</v>
      </c>
      <c r="F212" s="190" t="s">
        <v>304</v>
      </c>
      <c r="G212" s="191" t="s">
        <v>305</v>
      </c>
      <c r="H212" s="192">
        <v>321.48500000000001</v>
      </c>
      <c r="I212" s="193"/>
      <c r="J212" s="194">
        <f>ROUND(I212*H212,2)</f>
        <v>0</v>
      </c>
      <c r="K212" s="190" t="s">
        <v>142</v>
      </c>
      <c r="L212" s="60"/>
      <c r="M212" s="195" t="s">
        <v>21</v>
      </c>
      <c r="N212" s="196" t="s">
        <v>40</v>
      </c>
      <c r="O212" s="41"/>
      <c r="P212" s="197">
        <f>O212*H212</f>
        <v>0</v>
      </c>
      <c r="Q212" s="197">
        <v>0</v>
      </c>
      <c r="R212" s="197">
        <f>Q212*H212</f>
        <v>0</v>
      </c>
      <c r="S212" s="197">
        <v>0</v>
      </c>
      <c r="T212" s="198">
        <f>S212*H212</f>
        <v>0</v>
      </c>
      <c r="AR212" s="23" t="s">
        <v>143</v>
      </c>
      <c r="AT212" s="23" t="s">
        <v>138</v>
      </c>
      <c r="AU212" s="23" t="s">
        <v>79</v>
      </c>
      <c r="AY212" s="23" t="s">
        <v>136</v>
      </c>
      <c r="BE212" s="199">
        <f>IF(N212="základní",J212,0)</f>
        <v>0</v>
      </c>
      <c r="BF212" s="199">
        <f>IF(N212="snížená",J212,0)</f>
        <v>0</v>
      </c>
      <c r="BG212" s="199">
        <f>IF(N212="zákl. přenesená",J212,0)</f>
        <v>0</v>
      </c>
      <c r="BH212" s="199">
        <f>IF(N212="sníž. přenesená",J212,0)</f>
        <v>0</v>
      </c>
      <c r="BI212" s="199">
        <f>IF(N212="nulová",J212,0)</f>
        <v>0</v>
      </c>
      <c r="BJ212" s="23" t="s">
        <v>77</v>
      </c>
      <c r="BK212" s="199">
        <f>ROUND(I212*H212,2)</f>
        <v>0</v>
      </c>
      <c r="BL212" s="23" t="s">
        <v>143</v>
      </c>
      <c r="BM212" s="23" t="s">
        <v>306</v>
      </c>
    </row>
    <row r="213" spans="2:65" s="1" customFormat="1" ht="13.5">
      <c r="B213" s="40"/>
      <c r="C213" s="62"/>
      <c r="D213" s="200" t="s">
        <v>144</v>
      </c>
      <c r="E213" s="62"/>
      <c r="F213" s="201" t="s">
        <v>307</v>
      </c>
      <c r="G213" s="62"/>
      <c r="H213" s="62"/>
      <c r="I213" s="158"/>
      <c r="J213" s="62"/>
      <c r="K213" s="62"/>
      <c r="L213" s="60"/>
      <c r="M213" s="202"/>
      <c r="N213" s="41"/>
      <c r="O213" s="41"/>
      <c r="P213" s="41"/>
      <c r="Q213" s="41"/>
      <c r="R213" s="41"/>
      <c r="S213" s="41"/>
      <c r="T213" s="77"/>
      <c r="AT213" s="23" t="s">
        <v>144</v>
      </c>
      <c r="AU213" s="23" t="s">
        <v>79</v>
      </c>
    </row>
    <row r="214" spans="2:65" s="1" customFormat="1" ht="54">
      <c r="B214" s="40"/>
      <c r="C214" s="62"/>
      <c r="D214" s="217" t="s">
        <v>146</v>
      </c>
      <c r="E214" s="62"/>
      <c r="F214" s="227" t="s">
        <v>308</v>
      </c>
      <c r="G214" s="62"/>
      <c r="H214" s="62"/>
      <c r="I214" s="158"/>
      <c r="J214" s="62"/>
      <c r="K214" s="62"/>
      <c r="L214" s="60"/>
      <c r="M214" s="202"/>
      <c r="N214" s="41"/>
      <c r="O214" s="41"/>
      <c r="P214" s="41"/>
      <c r="Q214" s="41"/>
      <c r="R214" s="41"/>
      <c r="S214" s="41"/>
      <c r="T214" s="77"/>
      <c r="AT214" s="23" t="s">
        <v>146</v>
      </c>
      <c r="AU214" s="23" t="s">
        <v>79</v>
      </c>
    </row>
    <row r="215" spans="2:65" s="1" customFormat="1" ht="22.5" customHeight="1">
      <c r="B215" s="40"/>
      <c r="C215" s="188" t="s">
        <v>309</v>
      </c>
      <c r="D215" s="188" t="s">
        <v>138</v>
      </c>
      <c r="E215" s="189" t="s">
        <v>310</v>
      </c>
      <c r="F215" s="190" t="s">
        <v>311</v>
      </c>
      <c r="G215" s="191" t="s">
        <v>141</v>
      </c>
      <c r="H215" s="192">
        <v>50</v>
      </c>
      <c r="I215" s="193"/>
      <c r="J215" s="194">
        <f>ROUND(I215*H215,2)</f>
        <v>0</v>
      </c>
      <c r="K215" s="190" t="s">
        <v>142</v>
      </c>
      <c r="L215" s="60"/>
      <c r="M215" s="195" t="s">
        <v>21</v>
      </c>
      <c r="N215" s="196" t="s">
        <v>40</v>
      </c>
      <c r="O215" s="41"/>
      <c r="P215" s="197">
        <f>O215*H215</f>
        <v>0</v>
      </c>
      <c r="Q215" s="197">
        <v>0</v>
      </c>
      <c r="R215" s="197">
        <f>Q215*H215</f>
        <v>0</v>
      </c>
      <c r="S215" s="197">
        <v>0</v>
      </c>
      <c r="T215" s="198">
        <f>S215*H215</f>
        <v>0</v>
      </c>
      <c r="AR215" s="23" t="s">
        <v>143</v>
      </c>
      <c r="AT215" s="23" t="s">
        <v>138</v>
      </c>
      <c r="AU215" s="23" t="s">
        <v>79</v>
      </c>
      <c r="AY215" s="23" t="s">
        <v>136</v>
      </c>
      <c r="BE215" s="199">
        <f>IF(N215="základní",J215,0)</f>
        <v>0</v>
      </c>
      <c r="BF215" s="199">
        <f>IF(N215="snížená",J215,0)</f>
        <v>0</v>
      </c>
      <c r="BG215" s="199">
        <f>IF(N215="zákl. přenesená",J215,0)</f>
        <v>0</v>
      </c>
      <c r="BH215" s="199">
        <f>IF(N215="sníž. přenesená",J215,0)</f>
        <v>0</v>
      </c>
      <c r="BI215" s="199">
        <f>IF(N215="nulová",J215,0)</f>
        <v>0</v>
      </c>
      <c r="BJ215" s="23" t="s">
        <v>77</v>
      </c>
      <c r="BK215" s="199">
        <f>ROUND(I215*H215,2)</f>
        <v>0</v>
      </c>
      <c r="BL215" s="23" t="s">
        <v>143</v>
      </c>
      <c r="BM215" s="23" t="s">
        <v>312</v>
      </c>
    </row>
    <row r="216" spans="2:65" s="1" customFormat="1" ht="27">
      <c r="B216" s="40"/>
      <c r="C216" s="62"/>
      <c r="D216" s="200" t="s">
        <v>144</v>
      </c>
      <c r="E216" s="62"/>
      <c r="F216" s="201" t="s">
        <v>313</v>
      </c>
      <c r="G216" s="62"/>
      <c r="H216" s="62"/>
      <c r="I216" s="158"/>
      <c r="J216" s="62"/>
      <c r="K216" s="62"/>
      <c r="L216" s="60"/>
      <c r="M216" s="202"/>
      <c r="N216" s="41"/>
      <c r="O216" s="41"/>
      <c r="P216" s="41"/>
      <c r="Q216" s="41"/>
      <c r="R216" s="41"/>
      <c r="S216" s="41"/>
      <c r="T216" s="77"/>
      <c r="AT216" s="23" t="s">
        <v>144</v>
      </c>
      <c r="AU216" s="23" t="s">
        <v>79</v>
      </c>
    </row>
    <row r="217" spans="2:65" s="1" customFormat="1" ht="27">
      <c r="B217" s="40"/>
      <c r="C217" s="62"/>
      <c r="D217" s="200" t="s">
        <v>146</v>
      </c>
      <c r="E217" s="62"/>
      <c r="F217" s="203" t="s">
        <v>301</v>
      </c>
      <c r="G217" s="62"/>
      <c r="H217" s="62"/>
      <c r="I217" s="158"/>
      <c r="J217" s="62"/>
      <c r="K217" s="62"/>
      <c r="L217" s="60"/>
      <c r="M217" s="202"/>
      <c r="N217" s="41"/>
      <c r="O217" s="41"/>
      <c r="P217" s="41"/>
      <c r="Q217" s="41"/>
      <c r="R217" s="41"/>
      <c r="S217" s="41"/>
      <c r="T217" s="77"/>
      <c r="AT217" s="23" t="s">
        <v>146</v>
      </c>
      <c r="AU217" s="23" t="s">
        <v>79</v>
      </c>
    </row>
    <row r="218" spans="2:65" s="13" customFormat="1" ht="13.5">
      <c r="B218" s="242"/>
      <c r="C218" s="243"/>
      <c r="D218" s="200" t="s">
        <v>148</v>
      </c>
      <c r="E218" s="244" t="s">
        <v>21</v>
      </c>
      <c r="F218" s="245" t="s">
        <v>314</v>
      </c>
      <c r="G218" s="243"/>
      <c r="H218" s="246" t="s">
        <v>21</v>
      </c>
      <c r="I218" s="247"/>
      <c r="J218" s="243"/>
      <c r="K218" s="243"/>
      <c r="L218" s="248"/>
      <c r="M218" s="249"/>
      <c r="N218" s="250"/>
      <c r="O218" s="250"/>
      <c r="P218" s="250"/>
      <c r="Q218" s="250"/>
      <c r="R218" s="250"/>
      <c r="S218" s="250"/>
      <c r="T218" s="251"/>
      <c r="AT218" s="252" t="s">
        <v>148</v>
      </c>
      <c r="AU218" s="252" t="s">
        <v>79</v>
      </c>
      <c r="AV218" s="13" t="s">
        <v>77</v>
      </c>
      <c r="AW218" s="13" t="s">
        <v>33</v>
      </c>
      <c r="AX218" s="13" t="s">
        <v>69</v>
      </c>
      <c r="AY218" s="252" t="s">
        <v>136</v>
      </c>
    </row>
    <row r="219" spans="2:65" s="11" customFormat="1" ht="13.5">
      <c r="B219" s="204"/>
      <c r="C219" s="205"/>
      <c r="D219" s="200" t="s">
        <v>148</v>
      </c>
      <c r="E219" s="206" t="s">
        <v>21</v>
      </c>
      <c r="F219" s="207" t="s">
        <v>286</v>
      </c>
      <c r="G219" s="205"/>
      <c r="H219" s="208">
        <v>50</v>
      </c>
      <c r="I219" s="209"/>
      <c r="J219" s="205"/>
      <c r="K219" s="205"/>
      <c r="L219" s="210"/>
      <c r="M219" s="211"/>
      <c r="N219" s="212"/>
      <c r="O219" s="212"/>
      <c r="P219" s="212"/>
      <c r="Q219" s="212"/>
      <c r="R219" s="212"/>
      <c r="S219" s="212"/>
      <c r="T219" s="213"/>
      <c r="AT219" s="214" t="s">
        <v>148</v>
      </c>
      <c r="AU219" s="214" t="s">
        <v>79</v>
      </c>
      <c r="AV219" s="11" t="s">
        <v>79</v>
      </c>
      <c r="AW219" s="11" t="s">
        <v>33</v>
      </c>
      <c r="AX219" s="11" t="s">
        <v>69</v>
      </c>
      <c r="AY219" s="214" t="s">
        <v>136</v>
      </c>
    </row>
    <row r="220" spans="2:65" s="12" customFormat="1" ht="13.5">
      <c r="B220" s="215"/>
      <c r="C220" s="216"/>
      <c r="D220" s="217" t="s">
        <v>148</v>
      </c>
      <c r="E220" s="218" t="s">
        <v>21</v>
      </c>
      <c r="F220" s="219" t="s">
        <v>151</v>
      </c>
      <c r="G220" s="216"/>
      <c r="H220" s="220">
        <v>50</v>
      </c>
      <c r="I220" s="221"/>
      <c r="J220" s="216"/>
      <c r="K220" s="216"/>
      <c r="L220" s="222"/>
      <c r="M220" s="223"/>
      <c r="N220" s="224"/>
      <c r="O220" s="224"/>
      <c r="P220" s="224"/>
      <c r="Q220" s="224"/>
      <c r="R220" s="224"/>
      <c r="S220" s="224"/>
      <c r="T220" s="225"/>
      <c r="AT220" s="226" t="s">
        <v>148</v>
      </c>
      <c r="AU220" s="226" t="s">
        <v>79</v>
      </c>
      <c r="AV220" s="12" t="s">
        <v>143</v>
      </c>
      <c r="AW220" s="12" t="s">
        <v>33</v>
      </c>
      <c r="AX220" s="12" t="s">
        <v>77</v>
      </c>
      <c r="AY220" s="226" t="s">
        <v>136</v>
      </c>
    </row>
    <row r="221" spans="2:65" s="1" customFormat="1" ht="22.5" customHeight="1">
      <c r="B221" s="40"/>
      <c r="C221" s="188" t="s">
        <v>230</v>
      </c>
      <c r="D221" s="188" t="s">
        <v>138</v>
      </c>
      <c r="E221" s="189" t="s">
        <v>315</v>
      </c>
      <c r="F221" s="190" t="s">
        <v>316</v>
      </c>
      <c r="G221" s="191" t="s">
        <v>141</v>
      </c>
      <c r="H221" s="192">
        <v>961.98199999999997</v>
      </c>
      <c r="I221" s="193"/>
      <c r="J221" s="194">
        <f>ROUND(I221*H221,2)</f>
        <v>0</v>
      </c>
      <c r="K221" s="190" t="s">
        <v>21</v>
      </c>
      <c r="L221" s="60"/>
      <c r="M221" s="195" t="s">
        <v>21</v>
      </c>
      <c r="N221" s="196" t="s">
        <v>40</v>
      </c>
      <c r="O221" s="41"/>
      <c r="P221" s="197">
        <f>O221*H221</f>
        <v>0</v>
      </c>
      <c r="Q221" s="197">
        <v>0</v>
      </c>
      <c r="R221" s="197">
        <f>Q221*H221</f>
        <v>0</v>
      </c>
      <c r="S221" s="197">
        <v>0</v>
      </c>
      <c r="T221" s="198">
        <f>S221*H221</f>
        <v>0</v>
      </c>
      <c r="AR221" s="23" t="s">
        <v>143</v>
      </c>
      <c r="AT221" s="23" t="s">
        <v>138</v>
      </c>
      <c r="AU221" s="23" t="s">
        <v>79</v>
      </c>
      <c r="AY221" s="23" t="s">
        <v>136</v>
      </c>
      <c r="BE221" s="199">
        <f>IF(N221="základní",J221,0)</f>
        <v>0</v>
      </c>
      <c r="BF221" s="199">
        <f>IF(N221="snížená",J221,0)</f>
        <v>0</v>
      </c>
      <c r="BG221" s="199">
        <f>IF(N221="zákl. přenesená",J221,0)</f>
        <v>0</v>
      </c>
      <c r="BH221" s="199">
        <f>IF(N221="sníž. přenesená",J221,0)</f>
        <v>0</v>
      </c>
      <c r="BI221" s="199">
        <f>IF(N221="nulová",J221,0)</f>
        <v>0</v>
      </c>
      <c r="BJ221" s="23" t="s">
        <v>77</v>
      </c>
      <c r="BK221" s="199">
        <f>ROUND(I221*H221,2)</f>
        <v>0</v>
      </c>
      <c r="BL221" s="23" t="s">
        <v>143</v>
      </c>
      <c r="BM221" s="23" t="s">
        <v>317</v>
      </c>
    </row>
    <row r="222" spans="2:65" s="1" customFormat="1" ht="13.5">
      <c r="B222" s="40"/>
      <c r="C222" s="62"/>
      <c r="D222" s="217" t="s">
        <v>144</v>
      </c>
      <c r="E222" s="62"/>
      <c r="F222" s="231" t="s">
        <v>316</v>
      </c>
      <c r="G222" s="62"/>
      <c r="H222" s="62"/>
      <c r="I222" s="158"/>
      <c r="J222" s="62"/>
      <c r="K222" s="62"/>
      <c r="L222" s="60"/>
      <c r="M222" s="202"/>
      <c r="N222" s="41"/>
      <c r="O222" s="41"/>
      <c r="P222" s="41"/>
      <c r="Q222" s="41"/>
      <c r="R222" s="41"/>
      <c r="S222" s="41"/>
      <c r="T222" s="77"/>
      <c r="AT222" s="23" t="s">
        <v>144</v>
      </c>
      <c r="AU222" s="23" t="s">
        <v>79</v>
      </c>
    </row>
    <row r="223" spans="2:65" s="1" customFormat="1" ht="22.5" customHeight="1">
      <c r="B223" s="40"/>
      <c r="C223" s="188" t="s">
        <v>318</v>
      </c>
      <c r="D223" s="188" t="s">
        <v>138</v>
      </c>
      <c r="E223" s="189" t="s">
        <v>319</v>
      </c>
      <c r="F223" s="190" t="s">
        <v>320</v>
      </c>
      <c r="G223" s="191" t="s">
        <v>141</v>
      </c>
      <c r="H223" s="192">
        <v>80.989999999999995</v>
      </c>
      <c r="I223" s="193"/>
      <c r="J223" s="194">
        <f>ROUND(I223*H223,2)</f>
        <v>0</v>
      </c>
      <c r="K223" s="190" t="s">
        <v>142</v>
      </c>
      <c r="L223" s="60"/>
      <c r="M223" s="195" t="s">
        <v>21</v>
      </c>
      <c r="N223" s="196" t="s">
        <v>40</v>
      </c>
      <c r="O223" s="41"/>
      <c r="P223" s="197">
        <f>O223*H223</f>
        <v>0</v>
      </c>
      <c r="Q223" s="197">
        <v>0</v>
      </c>
      <c r="R223" s="197">
        <f>Q223*H223</f>
        <v>0</v>
      </c>
      <c r="S223" s="197">
        <v>0</v>
      </c>
      <c r="T223" s="198">
        <f>S223*H223</f>
        <v>0</v>
      </c>
      <c r="AR223" s="23" t="s">
        <v>143</v>
      </c>
      <c r="AT223" s="23" t="s">
        <v>138</v>
      </c>
      <c r="AU223" s="23" t="s">
        <v>79</v>
      </c>
      <c r="AY223" s="23" t="s">
        <v>136</v>
      </c>
      <c r="BE223" s="199">
        <f>IF(N223="základní",J223,0)</f>
        <v>0</v>
      </c>
      <c r="BF223" s="199">
        <f>IF(N223="snížená",J223,0)</f>
        <v>0</v>
      </c>
      <c r="BG223" s="199">
        <f>IF(N223="zákl. přenesená",J223,0)</f>
        <v>0</v>
      </c>
      <c r="BH223" s="199">
        <f>IF(N223="sníž. přenesená",J223,0)</f>
        <v>0</v>
      </c>
      <c r="BI223" s="199">
        <f>IF(N223="nulová",J223,0)</f>
        <v>0</v>
      </c>
      <c r="BJ223" s="23" t="s">
        <v>77</v>
      </c>
      <c r="BK223" s="199">
        <f>ROUND(I223*H223,2)</f>
        <v>0</v>
      </c>
      <c r="BL223" s="23" t="s">
        <v>143</v>
      </c>
      <c r="BM223" s="23" t="s">
        <v>321</v>
      </c>
    </row>
    <row r="224" spans="2:65" s="1" customFormat="1" ht="27">
      <c r="B224" s="40"/>
      <c r="C224" s="62"/>
      <c r="D224" s="200" t="s">
        <v>144</v>
      </c>
      <c r="E224" s="62"/>
      <c r="F224" s="201" t="s">
        <v>322</v>
      </c>
      <c r="G224" s="62"/>
      <c r="H224" s="62"/>
      <c r="I224" s="158"/>
      <c r="J224" s="62"/>
      <c r="K224" s="62"/>
      <c r="L224" s="60"/>
      <c r="M224" s="202"/>
      <c r="N224" s="41"/>
      <c r="O224" s="41"/>
      <c r="P224" s="41"/>
      <c r="Q224" s="41"/>
      <c r="R224" s="41"/>
      <c r="S224" s="41"/>
      <c r="T224" s="77"/>
      <c r="AT224" s="23" t="s">
        <v>144</v>
      </c>
      <c r="AU224" s="23" t="s">
        <v>79</v>
      </c>
    </row>
    <row r="225" spans="2:65" s="1" customFormat="1" ht="121.5">
      <c r="B225" s="40"/>
      <c r="C225" s="62"/>
      <c r="D225" s="200" t="s">
        <v>146</v>
      </c>
      <c r="E225" s="62"/>
      <c r="F225" s="203" t="s">
        <v>323</v>
      </c>
      <c r="G225" s="62"/>
      <c r="H225" s="62"/>
      <c r="I225" s="158"/>
      <c r="J225" s="62"/>
      <c r="K225" s="62"/>
      <c r="L225" s="60"/>
      <c r="M225" s="202"/>
      <c r="N225" s="41"/>
      <c r="O225" s="41"/>
      <c r="P225" s="41"/>
      <c r="Q225" s="41"/>
      <c r="R225" s="41"/>
      <c r="S225" s="41"/>
      <c r="T225" s="77"/>
      <c r="AT225" s="23" t="s">
        <v>146</v>
      </c>
      <c r="AU225" s="23" t="s">
        <v>79</v>
      </c>
    </row>
    <row r="226" spans="2:65" s="13" customFormat="1" ht="13.5">
      <c r="B226" s="242"/>
      <c r="C226" s="243"/>
      <c r="D226" s="200" t="s">
        <v>148</v>
      </c>
      <c r="E226" s="244" t="s">
        <v>21</v>
      </c>
      <c r="F226" s="245" t="s">
        <v>324</v>
      </c>
      <c r="G226" s="243"/>
      <c r="H226" s="246" t="s">
        <v>21</v>
      </c>
      <c r="I226" s="247"/>
      <c r="J226" s="243"/>
      <c r="K226" s="243"/>
      <c r="L226" s="248"/>
      <c r="M226" s="249"/>
      <c r="N226" s="250"/>
      <c r="O226" s="250"/>
      <c r="P226" s="250"/>
      <c r="Q226" s="250"/>
      <c r="R226" s="250"/>
      <c r="S226" s="250"/>
      <c r="T226" s="251"/>
      <c r="AT226" s="252" t="s">
        <v>148</v>
      </c>
      <c r="AU226" s="252" t="s">
        <v>79</v>
      </c>
      <c r="AV226" s="13" t="s">
        <v>77</v>
      </c>
      <c r="AW226" s="13" t="s">
        <v>33</v>
      </c>
      <c r="AX226" s="13" t="s">
        <v>69</v>
      </c>
      <c r="AY226" s="252" t="s">
        <v>136</v>
      </c>
    </row>
    <row r="227" spans="2:65" s="11" customFormat="1" ht="13.5">
      <c r="B227" s="204"/>
      <c r="C227" s="205"/>
      <c r="D227" s="200" t="s">
        <v>148</v>
      </c>
      <c r="E227" s="206" t="s">
        <v>21</v>
      </c>
      <c r="F227" s="207" t="s">
        <v>325</v>
      </c>
      <c r="G227" s="205"/>
      <c r="H227" s="208">
        <v>10.1</v>
      </c>
      <c r="I227" s="209"/>
      <c r="J227" s="205"/>
      <c r="K227" s="205"/>
      <c r="L227" s="210"/>
      <c r="M227" s="211"/>
      <c r="N227" s="212"/>
      <c r="O227" s="212"/>
      <c r="P227" s="212"/>
      <c r="Q227" s="212"/>
      <c r="R227" s="212"/>
      <c r="S227" s="212"/>
      <c r="T227" s="213"/>
      <c r="AT227" s="214" t="s">
        <v>148</v>
      </c>
      <c r="AU227" s="214" t="s">
        <v>79</v>
      </c>
      <c r="AV227" s="11" t="s">
        <v>79</v>
      </c>
      <c r="AW227" s="11" t="s">
        <v>33</v>
      </c>
      <c r="AX227" s="11" t="s">
        <v>69</v>
      </c>
      <c r="AY227" s="214" t="s">
        <v>136</v>
      </c>
    </row>
    <row r="228" spans="2:65" s="13" customFormat="1" ht="13.5">
      <c r="B228" s="242"/>
      <c r="C228" s="243"/>
      <c r="D228" s="200" t="s">
        <v>148</v>
      </c>
      <c r="E228" s="244" t="s">
        <v>21</v>
      </c>
      <c r="F228" s="245" t="s">
        <v>326</v>
      </c>
      <c r="G228" s="243"/>
      <c r="H228" s="246" t="s">
        <v>21</v>
      </c>
      <c r="I228" s="247"/>
      <c r="J228" s="243"/>
      <c r="K228" s="243"/>
      <c r="L228" s="248"/>
      <c r="M228" s="249"/>
      <c r="N228" s="250"/>
      <c r="O228" s="250"/>
      <c r="P228" s="250"/>
      <c r="Q228" s="250"/>
      <c r="R228" s="250"/>
      <c r="S228" s="250"/>
      <c r="T228" s="251"/>
      <c r="AT228" s="252" t="s">
        <v>148</v>
      </c>
      <c r="AU228" s="252" t="s">
        <v>79</v>
      </c>
      <c r="AV228" s="13" t="s">
        <v>77</v>
      </c>
      <c r="AW228" s="13" t="s">
        <v>33</v>
      </c>
      <c r="AX228" s="13" t="s">
        <v>69</v>
      </c>
      <c r="AY228" s="252" t="s">
        <v>136</v>
      </c>
    </row>
    <row r="229" spans="2:65" s="11" customFormat="1" ht="13.5">
      <c r="B229" s="204"/>
      <c r="C229" s="205"/>
      <c r="D229" s="200" t="s">
        <v>148</v>
      </c>
      <c r="E229" s="206" t="s">
        <v>21</v>
      </c>
      <c r="F229" s="207" t="s">
        <v>327</v>
      </c>
      <c r="G229" s="205"/>
      <c r="H229" s="208">
        <v>38.89</v>
      </c>
      <c r="I229" s="209"/>
      <c r="J229" s="205"/>
      <c r="K229" s="205"/>
      <c r="L229" s="210"/>
      <c r="M229" s="211"/>
      <c r="N229" s="212"/>
      <c r="O229" s="212"/>
      <c r="P229" s="212"/>
      <c r="Q229" s="212"/>
      <c r="R229" s="212"/>
      <c r="S229" s="212"/>
      <c r="T229" s="213"/>
      <c r="AT229" s="214" t="s">
        <v>148</v>
      </c>
      <c r="AU229" s="214" t="s">
        <v>79</v>
      </c>
      <c r="AV229" s="11" t="s">
        <v>79</v>
      </c>
      <c r="AW229" s="11" t="s">
        <v>33</v>
      </c>
      <c r="AX229" s="11" t="s">
        <v>69</v>
      </c>
      <c r="AY229" s="214" t="s">
        <v>136</v>
      </c>
    </row>
    <row r="230" spans="2:65" s="13" customFormat="1" ht="13.5">
      <c r="B230" s="242"/>
      <c r="C230" s="243"/>
      <c r="D230" s="200" t="s">
        <v>148</v>
      </c>
      <c r="E230" s="244" t="s">
        <v>21</v>
      </c>
      <c r="F230" s="245" t="s">
        <v>328</v>
      </c>
      <c r="G230" s="243"/>
      <c r="H230" s="246" t="s">
        <v>21</v>
      </c>
      <c r="I230" s="247"/>
      <c r="J230" s="243"/>
      <c r="K230" s="243"/>
      <c r="L230" s="248"/>
      <c r="M230" s="249"/>
      <c r="N230" s="250"/>
      <c r="O230" s="250"/>
      <c r="P230" s="250"/>
      <c r="Q230" s="250"/>
      <c r="R230" s="250"/>
      <c r="S230" s="250"/>
      <c r="T230" s="251"/>
      <c r="AT230" s="252" t="s">
        <v>148</v>
      </c>
      <c r="AU230" s="252" t="s">
        <v>79</v>
      </c>
      <c r="AV230" s="13" t="s">
        <v>77</v>
      </c>
      <c r="AW230" s="13" t="s">
        <v>33</v>
      </c>
      <c r="AX230" s="13" t="s">
        <v>69</v>
      </c>
      <c r="AY230" s="252" t="s">
        <v>136</v>
      </c>
    </row>
    <row r="231" spans="2:65" s="11" customFormat="1" ht="13.5">
      <c r="B231" s="204"/>
      <c r="C231" s="205"/>
      <c r="D231" s="200" t="s">
        <v>148</v>
      </c>
      <c r="E231" s="206" t="s">
        <v>21</v>
      </c>
      <c r="F231" s="207" t="s">
        <v>329</v>
      </c>
      <c r="G231" s="205"/>
      <c r="H231" s="208">
        <v>32</v>
      </c>
      <c r="I231" s="209"/>
      <c r="J231" s="205"/>
      <c r="K231" s="205"/>
      <c r="L231" s="210"/>
      <c r="M231" s="211"/>
      <c r="N231" s="212"/>
      <c r="O231" s="212"/>
      <c r="P231" s="212"/>
      <c r="Q231" s="212"/>
      <c r="R231" s="212"/>
      <c r="S231" s="212"/>
      <c r="T231" s="213"/>
      <c r="AT231" s="214" t="s">
        <v>148</v>
      </c>
      <c r="AU231" s="214" t="s">
        <v>79</v>
      </c>
      <c r="AV231" s="11" t="s">
        <v>79</v>
      </c>
      <c r="AW231" s="11" t="s">
        <v>33</v>
      </c>
      <c r="AX231" s="11" t="s">
        <v>69</v>
      </c>
      <c r="AY231" s="214" t="s">
        <v>136</v>
      </c>
    </row>
    <row r="232" spans="2:65" s="12" customFormat="1" ht="13.5">
      <c r="B232" s="215"/>
      <c r="C232" s="216"/>
      <c r="D232" s="217" t="s">
        <v>148</v>
      </c>
      <c r="E232" s="218" t="s">
        <v>21</v>
      </c>
      <c r="F232" s="219" t="s">
        <v>151</v>
      </c>
      <c r="G232" s="216"/>
      <c r="H232" s="220">
        <v>80.989999999999995</v>
      </c>
      <c r="I232" s="221"/>
      <c r="J232" s="216"/>
      <c r="K232" s="216"/>
      <c r="L232" s="222"/>
      <c r="M232" s="223"/>
      <c r="N232" s="224"/>
      <c r="O232" s="224"/>
      <c r="P232" s="224"/>
      <c r="Q232" s="224"/>
      <c r="R232" s="224"/>
      <c r="S232" s="224"/>
      <c r="T232" s="225"/>
      <c r="AT232" s="226" t="s">
        <v>148</v>
      </c>
      <c r="AU232" s="226" t="s">
        <v>79</v>
      </c>
      <c r="AV232" s="12" t="s">
        <v>143</v>
      </c>
      <c r="AW232" s="12" t="s">
        <v>33</v>
      </c>
      <c r="AX232" s="12" t="s">
        <v>77</v>
      </c>
      <c r="AY232" s="226" t="s">
        <v>136</v>
      </c>
    </row>
    <row r="233" spans="2:65" s="1" customFormat="1" ht="22.5" customHeight="1">
      <c r="B233" s="40"/>
      <c r="C233" s="188" t="s">
        <v>235</v>
      </c>
      <c r="D233" s="188" t="s">
        <v>138</v>
      </c>
      <c r="E233" s="189" t="s">
        <v>330</v>
      </c>
      <c r="F233" s="190" t="s">
        <v>331</v>
      </c>
      <c r="G233" s="191" t="s">
        <v>141</v>
      </c>
      <c r="H233" s="192">
        <v>80.989999999999995</v>
      </c>
      <c r="I233" s="193"/>
      <c r="J233" s="194">
        <f>ROUND(I233*H233,2)</f>
        <v>0</v>
      </c>
      <c r="K233" s="190" t="s">
        <v>142</v>
      </c>
      <c r="L233" s="60"/>
      <c r="M233" s="195" t="s">
        <v>21</v>
      </c>
      <c r="N233" s="196" t="s">
        <v>40</v>
      </c>
      <c r="O233" s="41"/>
      <c r="P233" s="197">
        <f>O233*H233</f>
        <v>0</v>
      </c>
      <c r="Q233" s="197">
        <v>0</v>
      </c>
      <c r="R233" s="197">
        <f>Q233*H233</f>
        <v>0</v>
      </c>
      <c r="S233" s="197">
        <v>0</v>
      </c>
      <c r="T233" s="198">
        <f>S233*H233</f>
        <v>0</v>
      </c>
      <c r="AR233" s="23" t="s">
        <v>143</v>
      </c>
      <c r="AT233" s="23" t="s">
        <v>138</v>
      </c>
      <c r="AU233" s="23" t="s">
        <v>79</v>
      </c>
      <c r="AY233" s="23" t="s">
        <v>136</v>
      </c>
      <c r="BE233" s="199">
        <f>IF(N233="základní",J233,0)</f>
        <v>0</v>
      </c>
      <c r="BF233" s="199">
        <f>IF(N233="snížená",J233,0)</f>
        <v>0</v>
      </c>
      <c r="BG233" s="199">
        <f>IF(N233="zákl. přenesená",J233,0)</f>
        <v>0</v>
      </c>
      <c r="BH233" s="199">
        <f>IF(N233="sníž. přenesená",J233,0)</f>
        <v>0</v>
      </c>
      <c r="BI233" s="199">
        <f>IF(N233="nulová",J233,0)</f>
        <v>0</v>
      </c>
      <c r="BJ233" s="23" t="s">
        <v>77</v>
      </c>
      <c r="BK233" s="199">
        <f>ROUND(I233*H233,2)</f>
        <v>0</v>
      </c>
      <c r="BL233" s="23" t="s">
        <v>143</v>
      </c>
      <c r="BM233" s="23" t="s">
        <v>332</v>
      </c>
    </row>
    <row r="234" spans="2:65" s="1" customFormat="1" ht="27">
      <c r="B234" s="40"/>
      <c r="C234" s="62"/>
      <c r="D234" s="200" t="s">
        <v>144</v>
      </c>
      <c r="E234" s="62"/>
      <c r="F234" s="201" t="s">
        <v>333</v>
      </c>
      <c r="G234" s="62"/>
      <c r="H234" s="62"/>
      <c r="I234" s="158"/>
      <c r="J234" s="62"/>
      <c r="K234" s="62"/>
      <c r="L234" s="60"/>
      <c r="M234" s="202"/>
      <c r="N234" s="41"/>
      <c r="O234" s="41"/>
      <c r="P234" s="41"/>
      <c r="Q234" s="41"/>
      <c r="R234" s="41"/>
      <c r="S234" s="41"/>
      <c r="T234" s="77"/>
      <c r="AT234" s="23" t="s">
        <v>144</v>
      </c>
      <c r="AU234" s="23" t="s">
        <v>79</v>
      </c>
    </row>
    <row r="235" spans="2:65" s="1" customFormat="1" ht="121.5">
      <c r="B235" s="40"/>
      <c r="C235" s="62"/>
      <c r="D235" s="217" t="s">
        <v>146</v>
      </c>
      <c r="E235" s="62"/>
      <c r="F235" s="227" t="s">
        <v>323</v>
      </c>
      <c r="G235" s="62"/>
      <c r="H235" s="62"/>
      <c r="I235" s="158"/>
      <c r="J235" s="62"/>
      <c r="K235" s="62"/>
      <c r="L235" s="60"/>
      <c r="M235" s="202"/>
      <c r="N235" s="41"/>
      <c r="O235" s="41"/>
      <c r="P235" s="41"/>
      <c r="Q235" s="41"/>
      <c r="R235" s="41"/>
      <c r="S235" s="41"/>
      <c r="T235" s="77"/>
      <c r="AT235" s="23" t="s">
        <v>146</v>
      </c>
      <c r="AU235" s="23" t="s">
        <v>79</v>
      </c>
    </row>
    <row r="236" spans="2:65" s="1" customFormat="1" ht="22.5" customHeight="1">
      <c r="B236" s="40"/>
      <c r="C236" s="188" t="s">
        <v>334</v>
      </c>
      <c r="D236" s="188" t="s">
        <v>138</v>
      </c>
      <c r="E236" s="189" t="s">
        <v>335</v>
      </c>
      <c r="F236" s="190" t="s">
        <v>336</v>
      </c>
      <c r="G236" s="191" t="s">
        <v>305</v>
      </c>
      <c r="H236" s="192">
        <v>1400.74</v>
      </c>
      <c r="I236" s="193"/>
      <c r="J236" s="194">
        <f>ROUND(I236*H236,2)</f>
        <v>0</v>
      </c>
      <c r="K236" s="190" t="s">
        <v>142</v>
      </c>
      <c r="L236" s="60"/>
      <c r="M236" s="195" t="s">
        <v>21</v>
      </c>
      <c r="N236" s="196" t="s">
        <v>40</v>
      </c>
      <c r="O236" s="41"/>
      <c r="P236" s="197">
        <f>O236*H236</f>
        <v>0</v>
      </c>
      <c r="Q236" s="197">
        <v>0</v>
      </c>
      <c r="R236" s="197">
        <f>Q236*H236</f>
        <v>0</v>
      </c>
      <c r="S236" s="197">
        <v>0</v>
      </c>
      <c r="T236" s="198">
        <f>S236*H236</f>
        <v>0</v>
      </c>
      <c r="AR236" s="23" t="s">
        <v>143</v>
      </c>
      <c r="AT236" s="23" t="s">
        <v>138</v>
      </c>
      <c r="AU236" s="23" t="s">
        <v>79</v>
      </c>
      <c r="AY236" s="23" t="s">
        <v>136</v>
      </c>
      <c r="BE236" s="199">
        <f>IF(N236="základní",J236,0)</f>
        <v>0</v>
      </c>
      <c r="BF236" s="199">
        <f>IF(N236="snížená",J236,0)</f>
        <v>0</v>
      </c>
      <c r="BG236" s="199">
        <f>IF(N236="zákl. přenesená",J236,0)</f>
        <v>0</v>
      </c>
      <c r="BH236" s="199">
        <f>IF(N236="sníž. přenesená",J236,0)</f>
        <v>0</v>
      </c>
      <c r="BI236" s="199">
        <f>IF(N236="nulová",J236,0)</f>
        <v>0</v>
      </c>
      <c r="BJ236" s="23" t="s">
        <v>77</v>
      </c>
      <c r="BK236" s="199">
        <f>ROUND(I236*H236,2)</f>
        <v>0</v>
      </c>
      <c r="BL236" s="23" t="s">
        <v>143</v>
      </c>
      <c r="BM236" s="23" t="s">
        <v>337</v>
      </c>
    </row>
    <row r="237" spans="2:65" s="1" customFormat="1" ht="27">
      <c r="B237" s="40"/>
      <c r="C237" s="62"/>
      <c r="D237" s="200" t="s">
        <v>144</v>
      </c>
      <c r="E237" s="62"/>
      <c r="F237" s="201" t="s">
        <v>338</v>
      </c>
      <c r="G237" s="62"/>
      <c r="H237" s="62"/>
      <c r="I237" s="158"/>
      <c r="J237" s="62"/>
      <c r="K237" s="62"/>
      <c r="L237" s="60"/>
      <c r="M237" s="202"/>
      <c r="N237" s="41"/>
      <c r="O237" s="41"/>
      <c r="P237" s="41"/>
      <c r="Q237" s="41"/>
      <c r="R237" s="41"/>
      <c r="S237" s="41"/>
      <c r="T237" s="77"/>
      <c r="AT237" s="23" t="s">
        <v>144</v>
      </c>
      <c r="AU237" s="23" t="s">
        <v>79</v>
      </c>
    </row>
    <row r="238" spans="2:65" s="1" customFormat="1" ht="67.5">
      <c r="B238" s="40"/>
      <c r="C238" s="62"/>
      <c r="D238" s="200" t="s">
        <v>146</v>
      </c>
      <c r="E238" s="62"/>
      <c r="F238" s="203" t="s">
        <v>339</v>
      </c>
      <c r="G238" s="62"/>
      <c r="H238" s="62"/>
      <c r="I238" s="158"/>
      <c r="J238" s="62"/>
      <c r="K238" s="62"/>
      <c r="L238" s="60"/>
      <c r="M238" s="202"/>
      <c r="N238" s="41"/>
      <c r="O238" s="41"/>
      <c r="P238" s="41"/>
      <c r="Q238" s="41"/>
      <c r="R238" s="41"/>
      <c r="S238" s="41"/>
      <c r="T238" s="77"/>
      <c r="AT238" s="23" t="s">
        <v>146</v>
      </c>
      <c r="AU238" s="23" t="s">
        <v>79</v>
      </c>
    </row>
    <row r="239" spans="2:65" s="13" customFormat="1" ht="13.5">
      <c r="B239" s="242"/>
      <c r="C239" s="243"/>
      <c r="D239" s="200" t="s">
        <v>148</v>
      </c>
      <c r="E239" s="244" t="s">
        <v>21</v>
      </c>
      <c r="F239" s="245" t="s">
        <v>340</v>
      </c>
      <c r="G239" s="243"/>
      <c r="H239" s="246" t="s">
        <v>21</v>
      </c>
      <c r="I239" s="247"/>
      <c r="J239" s="243"/>
      <c r="K239" s="243"/>
      <c r="L239" s="248"/>
      <c r="M239" s="249"/>
      <c r="N239" s="250"/>
      <c r="O239" s="250"/>
      <c r="P239" s="250"/>
      <c r="Q239" s="250"/>
      <c r="R239" s="250"/>
      <c r="S239" s="250"/>
      <c r="T239" s="251"/>
      <c r="AT239" s="252" t="s">
        <v>148</v>
      </c>
      <c r="AU239" s="252" t="s">
        <v>79</v>
      </c>
      <c r="AV239" s="13" t="s">
        <v>77</v>
      </c>
      <c r="AW239" s="13" t="s">
        <v>33</v>
      </c>
      <c r="AX239" s="13" t="s">
        <v>69</v>
      </c>
      <c r="AY239" s="252" t="s">
        <v>136</v>
      </c>
    </row>
    <row r="240" spans="2:65" s="11" customFormat="1" ht="13.5">
      <c r="B240" s="204"/>
      <c r="C240" s="205"/>
      <c r="D240" s="200" t="s">
        <v>148</v>
      </c>
      <c r="E240" s="206" t="s">
        <v>21</v>
      </c>
      <c r="F240" s="207" t="s">
        <v>341</v>
      </c>
      <c r="G240" s="205"/>
      <c r="H240" s="208">
        <v>78.400000000000006</v>
      </c>
      <c r="I240" s="209"/>
      <c r="J240" s="205"/>
      <c r="K240" s="205"/>
      <c r="L240" s="210"/>
      <c r="M240" s="211"/>
      <c r="N240" s="212"/>
      <c r="O240" s="212"/>
      <c r="P240" s="212"/>
      <c r="Q240" s="212"/>
      <c r="R240" s="212"/>
      <c r="S240" s="212"/>
      <c r="T240" s="213"/>
      <c r="AT240" s="214" t="s">
        <v>148</v>
      </c>
      <c r="AU240" s="214" t="s">
        <v>79</v>
      </c>
      <c r="AV240" s="11" t="s">
        <v>79</v>
      </c>
      <c r="AW240" s="11" t="s">
        <v>33</v>
      </c>
      <c r="AX240" s="11" t="s">
        <v>69</v>
      </c>
      <c r="AY240" s="214" t="s">
        <v>136</v>
      </c>
    </row>
    <row r="241" spans="2:65" s="11" customFormat="1" ht="13.5">
      <c r="B241" s="204"/>
      <c r="C241" s="205"/>
      <c r="D241" s="200" t="s">
        <v>148</v>
      </c>
      <c r="E241" s="206" t="s">
        <v>21</v>
      </c>
      <c r="F241" s="207" t="s">
        <v>342</v>
      </c>
      <c r="G241" s="205"/>
      <c r="H241" s="208">
        <v>112.16</v>
      </c>
      <c r="I241" s="209"/>
      <c r="J241" s="205"/>
      <c r="K241" s="205"/>
      <c r="L241" s="210"/>
      <c r="M241" s="211"/>
      <c r="N241" s="212"/>
      <c r="O241" s="212"/>
      <c r="P241" s="212"/>
      <c r="Q241" s="212"/>
      <c r="R241" s="212"/>
      <c r="S241" s="212"/>
      <c r="T241" s="213"/>
      <c r="AT241" s="214" t="s">
        <v>148</v>
      </c>
      <c r="AU241" s="214" t="s">
        <v>79</v>
      </c>
      <c r="AV241" s="11" t="s">
        <v>79</v>
      </c>
      <c r="AW241" s="11" t="s">
        <v>33</v>
      </c>
      <c r="AX241" s="11" t="s">
        <v>69</v>
      </c>
      <c r="AY241" s="214" t="s">
        <v>136</v>
      </c>
    </row>
    <row r="242" spans="2:65" s="11" customFormat="1" ht="13.5">
      <c r="B242" s="204"/>
      <c r="C242" s="205"/>
      <c r="D242" s="200" t="s">
        <v>148</v>
      </c>
      <c r="E242" s="206" t="s">
        <v>21</v>
      </c>
      <c r="F242" s="207" t="s">
        <v>343</v>
      </c>
      <c r="G242" s="205"/>
      <c r="H242" s="208">
        <v>188.8</v>
      </c>
      <c r="I242" s="209"/>
      <c r="J242" s="205"/>
      <c r="K242" s="205"/>
      <c r="L242" s="210"/>
      <c r="M242" s="211"/>
      <c r="N242" s="212"/>
      <c r="O242" s="212"/>
      <c r="P242" s="212"/>
      <c r="Q242" s="212"/>
      <c r="R242" s="212"/>
      <c r="S242" s="212"/>
      <c r="T242" s="213"/>
      <c r="AT242" s="214" t="s">
        <v>148</v>
      </c>
      <c r="AU242" s="214" t="s">
        <v>79</v>
      </c>
      <c r="AV242" s="11" t="s">
        <v>79</v>
      </c>
      <c r="AW242" s="11" t="s">
        <v>33</v>
      </c>
      <c r="AX242" s="11" t="s">
        <v>69</v>
      </c>
      <c r="AY242" s="214" t="s">
        <v>136</v>
      </c>
    </row>
    <row r="243" spans="2:65" s="11" customFormat="1" ht="13.5">
      <c r="B243" s="204"/>
      <c r="C243" s="205"/>
      <c r="D243" s="200" t="s">
        <v>148</v>
      </c>
      <c r="E243" s="206" t="s">
        <v>21</v>
      </c>
      <c r="F243" s="207" t="s">
        <v>344</v>
      </c>
      <c r="G243" s="205"/>
      <c r="H243" s="208">
        <v>272</v>
      </c>
      <c r="I243" s="209"/>
      <c r="J243" s="205"/>
      <c r="K243" s="205"/>
      <c r="L243" s="210"/>
      <c r="M243" s="211"/>
      <c r="N243" s="212"/>
      <c r="O243" s="212"/>
      <c r="P243" s="212"/>
      <c r="Q243" s="212"/>
      <c r="R243" s="212"/>
      <c r="S243" s="212"/>
      <c r="T243" s="213"/>
      <c r="AT243" s="214" t="s">
        <v>148</v>
      </c>
      <c r="AU243" s="214" t="s">
        <v>79</v>
      </c>
      <c r="AV243" s="11" t="s">
        <v>79</v>
      </c>
      <c r="AW243" s="11" t="s">
        <v>33</v>
      </c>
      <c r="AX243" s="11" t="s">
        <v>69</v>
      </c>
      <c r="AY243" s="214" t="s">
        <v>136</v>
      </c>
    </row>
    <row r="244" spans="2:65" s="11" customFormat="1" ht="13.5">
      <c r="B244" s="204"/>
      <c r="C244" s="205"/>
      <c r="D244" s="200" t="s">
        <v>148</v>
      </c>
      <c r="E244" s="206" t="s">
        <v>21</v>
      </c>
      <c r="F244" s="207" t="s">
        <v>345</v>
      </c>
      <c r="G244" s="205"/>
      <c r="H244" s="208">
        <v>67.98</v>
      </c>
      <c r="I244" s="209"/>
      <c r="J244" s="205"/>
      <c r="K244" s="205"/>
      <c r="L244" s="210"/>
      <c r="M244" s="211"/>
      <c r="N244" s="212"/>
      <c r="O244" s="212"/>
      <c r="P244" s="212"/>
      <c r="Q244" s="212"/>
      <c r="R244" s="212"/>
      <c r="S244" s="212"/>
      <c r="T244" s="213"/>
      <c r="AT244" s="214" t="s">
        <v>148</v>
      </c>
      <c r="AU244" s="214" t="s">
        <v>79</v>
      </c>
      <c r="AV244" s="11" t="s">
        <v>79</v>
      </c>
      <c r="AW244" s="11" t="s">
        <v>33</v>
      </c>
      <c r="AX244" s="11" t="s">
        <v>69</v>
      </c>
      <c r="AY244" s="214" t="s">
        <v>136</v>
      </c>
    </row>
    <row r="245" spans="2:65" s="11" customFormat="1" ht="13.5">
      <c r="B245" s="204"/>
      <c r="C245" s="205"/>
      <c r="D245" s="200" t="s">
        <v>148</v>
      </c>
      <c r="E245" s="206" t="s">
        <v>21</v>
      </c>
      <c r="F245" s="207" t="s">
        <v>346</v>
      </c>
      <c r="G245" s="205"/>
      <c r="H245" s="208">
        <v>17.600000000000001</v>
      </c>
      <c r="I245" s="209"/>
      <c r="J245" s="205"/>
      <c r="K245" s="205"/>
      <c r="L245" s="210"/>
      <c r="M245" s="211"/>
      <c r="N245" s="212"/>
      <c r="O245" s="212"/>
      <c r="P245" s="212"/>
      <c r="Q245" s="212"/>
      <c r="R245" s="212"/>
      <c r="S245" s="212"/>
      <c r="T245" s="213"/>
      <c r="AT245" s="214" t="s">
        <v>148</v>
      </c>
      <c r="AU245" s="214" t="s">
        <v>79</v>
      </c>
      <c r="AV245" s="11" t="s">
        <v>79</v>
      </c>
      <c r="AW245" s="11" t="s">
        <v>33</v>
      </c>
      <c r="AX245" s="11" t="s">
        <v>69</v>
      </c>
      <c r="AY245" s="214" t="s">
        <v>136</v>
      </c>
    </row>
    <row r="246" spans="2:65" s="11" customFormat="1" ht="13.5">
      <c r="B246" s="204"/>
      <c r="C246" s="205"/>
      <c r="D246" s="200" t="s">
        <v>148</v>
      </c>
      <c r="E246" s="206" t="s">
        <v>21</v>
      </c>
      <c r="F246" s="207" t="s">
        <v>347</v>
      </c>
      <c r="G246" s="205"/>
      <c r="H246" s="208">
        <v>63.8</v>
      </c>
      <c r="I246" s="209"/>
      <c r="J246" s="205"/>
      <c r="K246" s="205"/>
      <c r="L246" s="210"/>
      <c r="M246" s="211"/>
      <c r="N246" s="212"/>
      <c r="O246" s="212"/>
      <c r="P246" s="212"/>
      <c r="Q246" s="212"/>
      <c r="R246" s="212"/>
      <c r="S246" s="212"/>
      <c r="T246" s="213"/>
      <c r="AT246" s="214" t="s">
        <v>148</v>
      </c>
      <c r="AU246" s="214" t="s">
        <v>79</v>
      </c>
      <c r="AV246" s="11" t="s">
        <v>79</v>
      </c>
      <c r="AW246" s="11" t="s">
        <v>33</v>
      </c>
      <c r="AX246" s="11" t="s">
        <v>69</v>
      </c>
      <c r="AY246" s="214" t="s">
        <v>136</v>
      </c>
    </row>
    <row r="247" spans="2:65" s="13" customFormat="1" ht="13.5">
      <c r="B247" s="242"/>
      <c r="C247" s="243"/>
      <c r="D247" s="200" t="s">
        <v>148</v>
      </c>
      <c r="E247" s="244" t="s">
        <v>21</v>
      </c>
      <c r="F247" s="245" t="s">
        <v>348</v>
      </c>
      <c r="G247" s="243"/>
      <c r="H247" s="246" t="s">
        <v>21</v>
      </c>
      <c r="I247" s="247"/>
      <c r="J247" s="243"/>
      <c r="K247" s="243"/>
      <c r="L247" s="248"/>
      <c r="M247" s="249"/>
      <c r="N247" s="250"/>
      <c r="O247" s="250"/>
      <c r="P247" s="250"/>
      <c r="Q247" s="250"/>
      <c r="R247" s="250"/>
      <c r="S247" s="250"/>
      <c r="T247" s="251"/>
      <c r="AT247" s="252" t="s">
        <v>148</v>
      </c>
      <c r="AU247" s="252" t="s">
        <v>79</v>
      </c>
      <c r="AV247" s="13" t="s">
        <v>77</v>
      </c>
      <c r="AW247" s="13" t="s">
        <v>33</v>
      </c>
      <c r="AX247" s="13" t="s">
        <v>69</v>
      </c>
      <c r="AY247" s="252" t="s">
        <v>136</v>
      </c>
    </row>
    <row r="248" spans="2:65" s="11" customFormat="1" ht="13.5">
      <c r="B248" s="204"/>
      <c r="C248" s="205"/>
      <c r="D248" s="200" t="s">
        <v>148</v>
      </c>
      <c r="E248" s="206" t="s">
        <v>21</v>
      </c>
      <c r="F248" s="207" t="s">
        <v>349</v>
      </c>
      <c r="G248" s="205"/>
      <c r="H248" s="208">
        <v>350</v>
      </c>
      <c r="I248" s="209"/>
      <c r="J248" s="205"/>
      <c r="K248" s="205"/>
      <c r="L248" s="210"/>
      <c r="M248" s="211"/>
      <c r="N248" s="212"/>
      <c r="O248" s="212"/>
      <c r="P248" s="212"/>
      <c r="Q248" s="212"/>
      <c r="R248" s="212"/>
      <c r="S248" s="212"/>
      <c r="T248" s="213"/>
      <c r="AT248" s="214" t="s">
        <v>148</v>
      </c>
      <c r="AU248" s="214" t="s">
        <v>79</v>
      </c>
      <c r="AV248" s="11" t="s">
        <v>79</v>
      </c>
      <c r="AW248" s="11" t="s">
        <v>33</v>
      </c>
      <c r="AX248" s="11" t="s">
        <v>69</v>
      </c>
      <c r="AY248" s="214" t="s">
        <v>136</v>
      </c>
    </row>
    <row r="249" spans="2:65" s="13" customFormat="1" ht="13.5">
      <c r="B249" s="242"/>
      <c r="C249" s="243"/>
      <c r="D249" s="200" t="s">
        <v>148</v>
      </c>
      <c r="E249" s="244" t="s">
        <v>21</v>
      </c>
      <c r="F249" s="245" t="s">
        <v>350</v>
      </c>
      <c r="G249" s="243"/>
      <c r="H249" s="246" t="s">
        <v>21</v>
      </c>
      <c r="I249" s="247"/>
      <c r="J249" s="243"/>
      <c r="K249" s="243"/>
      <c r="L249" s="248"/>
      <c r="M249" s="249"/>
      <c r="N249" s="250"/>
      <c r="O249" s="250"/>
      <c r="P249" s="250"/>
      <c r="Q249" s="250"/>
      <c r="R249" s="250"/>
      <c r="S249" s="250"/>
      <c r="T249" s="251"/>
      <c r="AT249" s="252" t="s">
        <v>148</v>
      </c>
      <c r="AU249" s="252" t="s">
        <v>79</v>
      </c>
      <c r="AV249" s="13" t="s">
        <v>77</v>
      </c>
      <c r="AW249" s="13" t="s">
        <v>33</v>
      </c>
      <c r="AX249" s="13" t="s">
        <v>69</v>
      </c>
      <c r="AY249" s="252" t="s">
        <v>136</v>
      </c>
    </row>
    <row r="250" spans="2:65" s="11" customFormat="1" ht="13.5">
      <c r="B250" s="204"/>
      <c r="C250" s="205"/>
      <c r="D250" s="200" t="s">
        <v>148</v>
      </c>
      <c r="E250" s="206" t="s">
        <v>21</v>
      </c>
      <c r="F250" s="207" t="s">
        <v>351</v>
      </c>
      <c r="G250" s="205"/>
      <c r="H250" s="208">
        <v>250</v>
      </c>
      <c r="I250" s="209"/>
      <c r="J250" s="205"/>
      <c r="K250" s="205"/>
      <c r="L250" s="210"/>
      <c r="M250" s="211"/>
      <c r="N250" s="212"/>
      <c r="O250" s="212"/>
      <c r="P250" s="212"/>
      <c r="Q250" s="212"/>
      <c r="R250" s="212"/>
      <c r="S250" s="212"/>
      <c r="T250" s="213"/>
      <c r="AT250" s="214" t="s">
        <v>148</v>
      </c>
      <c r="AU250" s="214" t="s">
        <v>79</v>
      </c>
      <c r="AV250" s="11" t="s">
        <v>79</v>
      </c>
      <c r="AW250" s="11" t="s">
        <v>33</v>
      </c>
      <c r="AX250" s="11" t="s">
        <v>69</v>
      </c>
      <c r="AY250" s="214" t="s">
        <v>136</v>
      </c>
    </row>
    <row r="251" spans="2:65" s="12" customFormat="1" ht="13.5">
      <c r="B251" s="215"/>
      <c r="C251" s="216"/>
      <c r="D251" s="217" t="s">
        <v>148</v>
      </c>
      <c r="E251" s="218" t="s">
        <v>21</v>
      </c>
      <c r="F251" s="219" t="s">
        <v>151</v>
      </c>
      <c r="G251" s="216"/>
      <c r="H251" s="220">
        <v>1400.74</v>
      </c>
      <c r="I251" s="221"/>
      <c r="J251" s="216"/>
      <c r="K251" s="216"/>
      <c r="L251" s="222"/>
      <c r="M251" s="223"/>
      <c r="N251" s="224"/>
      <c r="O251" s="224"/>
      <c r="P251" s="224"/>
      <c r="Q251" s="224"/>
      <c r="R251" s="224"/>
      <c r="S251" s="224"/>
      <c r="T251" s="225"/>
      <c r="AT251" s="226" t="s">
        <v>148</v>
      </c>
      <c r="AU251" s="226" t="s">
        <v>79</v>
      </c>
      <c r="AV251" s="12" t="s">
        <v>143</v>
      </c>
      <c r="AW251" s="12" t="s">
        <v>33</v>
      </c>
      <c r="AX251" s="12" t="s">
        <v>77</v>
      </c>
      <c r="AY251" s="226" t="s">
        <v>136</v>
      </c>
    </row>
    <row r="252" spans="2:65" s="1" customFormat="1" ht="22.5" customHeight="1">
      <c r="B252" s="40"/>
      <c r="C252" s="232" t="s">
        <v>240</v>
      </c>
      <c r="D252" s="232" t="s">
        <v>250</v>
      </c>
      <c r="E252" s="233" t="s">
        <v>352</v>
      </c>
      <c r="F252" s="234" t="s">
        <v>353</v>
      </c>
      <c r="G252" s="235" t="s">
        <v>305</v>
      </c>
      <c r="H252" s="236">
        <v>1470.777</v>
      </c>
      <c r="I252" s="237"/>
      <c r="J252" s="238">
        <f>ROUND(I252*H252,2)</f>
        <v>0</v>
      </c>
      <c r="K252" s="234" t="s">
        <v>142</v>
      </c>
      <c r="L252" s="239"/>
      <c r="M252" s="240" t="s">
        <v>21</v>
      </c>
      <c r="N252" s="241" t="s">
        <v>40</v>
      </c>
      <c r="O252" s="41"/>
      <c r="P252" s="197">
        <f>O252*H252</f>
        <v>0</v>
      </c>
      <c r="Q252" s="197">
        <v>0</v>
      </c>
      <c r="R252" s="197">
        <f>Q252*H252</f>
        <v>0</v>
      </c>
      <c r="S252" s="197">
        <v>0</v>
      </c>
      <c r="T252" s="198">
        <f>S252*H252</f>
        <v>0</v>
      </c>
      <c r="AR252" s="23" t="s">
        <v>167</v>
      </c>
      <c r="AT252" s="23" t="s">
        <v>250</v>
      </c>
      <c r="AU252" s="23" t="s">
        <v>79</v>
      </c>
      <c r="AY252" s="23" t="s">
        <v>136</v>
      </c>
      <c r="BE252" s="199">
        <f>IF(N252="základní",J252,0)</f>
        <v>0</v>
      </c>
      <c r="BF252" s="199">
        <f>IF(N252="snížená",J252,0)</f>
        <v>0</v>
      </c>
      <c r="BG252" s="199">
        <f>IF(N252="zákl. přenesená",J252,0)</f>
        <v>0</v>
      </c>
      <c r="BH252" s="199">
        <f>IF(N252="sníž. přenesená",J252,0)</f>
        <v>0</v>
      </c>
      <c r="BI252" s="199">
        <f>IF(N252="nulová",J252,0)</f>
        <v>0</v>
      </c>
      <c r="BJ252" s="23" t="s">
        <v>77</v>
      </c>
      <c r="BK252" s="199">
        <f>ROUND(I252*H252,2)</f>
        <v>0</v>
      </c>
      <c r="BL252" s="23" t="s">
        <v>143</v>
      </c>
      <c r="BM252" s="23" t="s">
        <v>354</v>
      </c>
    </row>
    <row r="253" spans="2:65" s="1" customFormat="1" ht="13.5">
      <c r="B253" s="40"/>
      <c r="C253" s="62"/>
      <c r="D253" s="217" t="s">
        <v>144</v>
      </c>
      <c r="E253" s="62"/>
      <c r="F253" s="231" t="s">
        <v>353</v>
      </c>
      <c r="G253" s="62"/>
      <c r="H253" s="62"/>
      <c r="I253" s="158"/>
      <c r="J253" s="62"/>
      <c r="K253" s="62"/>
      <c r="L253" s="60"/>
      <c r="M253" s="202"/>
      <c r="N253" s="41"/>
      <c r="O253" s="41"/>
      <c r="P253" s="41"/>
      <c r="Q253" s="41"/>
      <c r="R253" s="41"/>
      <c r="S253" s="41"/>
      <c r="T253" s="77"/>
      <c r="AT253" s="23" t="s">
        <v>144</v>
      </c>
      <c r="AU253" s="23" t="s">
        <v>79</v>
      </c>
    </row>
    <row r="254" spans="2:65" s="1" customFormat="1" ht="22.5" customHeight="1">
      <c r="B254" s="40"/>
      <c r="C254" s="188" t="s">
        <v>355</v>
      </c>
      <c r="D254" s="188" t="s">
        <v>138</v>
      </c>
      <c r="E254" s="189" t="s">
        <v>356</v>
      </c>
      <c r="F254" s="190" t="s">
        <v>357</v>
      </c>
      <c r="G254" s="191" t="s">
        <v>305</v>
      </c>
      <c r="H254" s="192">
        <v>263.78500000000003</v>
      </c>
      <c r="I254" s="193"/>
      <c r="J254" s="194">
        <f>ROUND(I254*H254,2)</f>
        <v>0</v>
      </c>
      <c r="K254" s="190" t="s">
        <v>142</v>
      </c>
      <c r="L254" s="60"/>
      <c r="M254" s="195" t="s">
        <v>21</v>
      </c>
      <c r="N254" s="196" t="s">
        <v>40</v>
      </c>
      <c r="O254" s="41"/>
      <c r="P254" s="197">
        <f>O254*H254</f>
        <v>0</v>
      </c>
      <c r="Q254" s="197">
        <v>0</v>
      </c>
      <c r="R254" s="197">
        <f>Q254*H254</f>
        <v>0</v>
      </c>
      <c r="S254" s="197">
        <v>0</v>
      </c>
      <c r="T254" s="198">
        <f>S254*H254</f>
        <v>0</v>
      </c>
      <c r="AR254" s="23" t="s">
        <v>143</v>
      </c>
      <c r="AT254" s="23" t="s">
        <v>138</v>
      </c>
      <c r="AU254" s="23" t="s">
        <v>79</v>
      </c>
      <c r="AY254" s="23" t="s">
        <v>136</v>
      </c>
      <c r="BE254" s="199">
        <f>IF(N254="základní",J254,0)</f>
        <v>0</v>
      </c>
      <c r="BF254" s="199">
        <f>IF(N254="snížená",J254,0)</f>
        <v>0</v>
      </c>
      <c r="BG254" s="199">
        <f>IF(N254="zákl. přenesená",J254,0)</f>
        <v>0</v>
      </c>
      <c r="BH254" s="199">
        <f>IF(N254="sníž. přenesená",J254,0)</f>
        <v>0</v>
      </c>
      <c r="BI254" s="199">
        <f>IF(N254="nulová",J254,0)</f>
        <v>0</v>
      </c>
      <c r="BJ254" s="23" t="s">
        <v>77</v>
      </c>
      <c r="BK254" s="199">
        <f>ROUND(I254*H254,2)</f>
        <v>0</v>
      </c>
      <c r="BL254" s="23" t="s">
        <v>143</v>
      </c>
      <c r="BM254" s="23" t="s">
        <v>358</v>
      </c>
    </row>
    <row r="255" spans="2:65" s="1" customFormat="1" ht="27">
      <c r="B255" s="40"/>
      <c r="C255" s="62"/>
      <c r="D255" s="200" t="s">
        <v>144</v>
      </c>
      <c r="E255" s="62"/>
      <c r="F255" s="201" t="s">
        <v>359</v>
      </c>
      <c r="G255" s="62"/>
      <c r="H255" s="62"/>
      <c r="I255" s="158"/>
      <c r="J255" s="62"/>
      <c r="K255" s="62"/>
      <c r="L255" s="60"/>
      <c r="M255" s="202"/>
      <c r="N255" s="41"/>
      <c r="O255" s="41"/>
      <c r="P255" s="41"/>
      <c r="Q255" s="41"/>
      <c r="R255" s="41"/>
      <c r="S255" s="41"/>
      <c r="T255" s="77"/>
      <c r="AT255" s="23" t="s">
        <v>144</v>
      </c>
      <c r="AU255" s="23" t="s">
        <v>79</v>
      </c>
    </row>
    <row r="256" spans="2:65" s="1" customFormat="1" ht="67.5">
      <c r="B256" s="40"/>
      <c r="C256" s="62"/>
      <c r="D256" s="217" t="s">
        <v>146</v>
      </c>
      <c r="E256" s="62"/>
      <c r="F256" s="227" t="s">
        <v>339</v>
      </c>
      <c r="G256" s="62"/>
      <c r="H256" s="62"/>
      <c r="I256" s="158"/>
      <c r="J256" s="62"/>
      <c r="K256" s="62"/>
      <c r="L256" s="60"/>
      <c r="M256" s="202"/>
      <c r="N256" s="41"/>
      <c r="O256" s="41"/>
      <c r="P256" s="41"/>
      <c r="Q256" s="41"/>
      <c r="R256" s="41"/>
      <c r="S256" s="41"/>
      <c r="T256" s="77"/>
      <c r="AT256" s="23" t="s">
        <v>146</v>
      </c>
      <c r="AU256" s="23" t="s">
        <v>79</v>
      </c>
    </row>
    <row r="257" spans="2:65" s="1" customFormat="1" ht="22.5" customHeight="1">
      <c r="B257" s="40"/>
      <c r="C257" s="232" t="s">
        <v>245</v>
      </c>
      <c r="D257" s="232" t="s">
        <v>250</v>
      </c>
      <c r="E257" s="233" t="s">
        <v>360</v>
      </c>
      <c r="F257" s="234" t="s">
        <v>361</v>
      </c>
      <c r="G257" s="235" t="s">
        <v>305</v>
      </c>
      <c r="H257" s="236">
        <v>276.97399999999999</v>
      </c>
      <c r="I257" s="237"/>
      <c r="J257" s="238">
        <f>ROUND(I257*H257,2)</f>
        <v>0</v>
      </c>
      <c r="K257" s="234" t="s">
        <v>21</v>
      </c>
      <c r="L257" s="239"/>
      <c r="M257" s="240" t="s">
        <v>21</v>
      </c>
      <c r="N257" s="241" t="s">
        <v>40</v>
      </c>
      <c r="O257" s="41"/>
      <c r="P257" s="197">
        <f>O257*H257</f>
        <v>0</v>
      </c>
      <c r="Q257" s="197">
        <v>0</v>
      </c>
      <c r="R257" s="197">
        <f>Q257*H257</f>
        <v>0</v>
      </c>
      <c r="S257" s="197">
        <v>0</v>
      </c>
      <c r="T257" s="198">
        <f>S257*H257</f>
        <v>0</v>
      </c>
      <c r="AR257" s="23" t="s">
        <v>167</v>
      </c>
      <c r="AT257" s="23" t="s">
        <v>250</v>
      </c>
      <c r="AU257" s="23" t="s">
        <v>79</v>
      </c>
      <c r="AY257" s="23" t="s">
        <v>136</v>
      </c>
      <c r="BE257" s="199">
        <f>IF(N257="základní",J257,0)</f>
        <v>0</v>
      </c>
      <c r="BF257" s="199">
        <f>IF(N257="snížená",J257,0)</f>
        <v>0</v>
      </c>
      <c r="BG257" s="199">
        <f>IF(N257="zákl. přenesená",J257,0)</f>
        <v>0</v>
      </c>
      <c r="BH257" s="199">
        <f>IF(N257="sníž. přenesená",J257,0)</f>
        <v>0</v>
      </c>
      <c r="BI257" s="199">
        <f>IF(N257="nulová",J257,0)</f>
        <v>0</v>
      </c>
      <c r="BJ257" s="23" t="s">
        <v>77</v>
      </c>
      <c r="BK257" s="199">
        <f>ROUND(I257*H257,2)</f>
        <v>0</v>
      </c>
      <c r="BL257" s="23" t="s">
        <v>143</v>
      </c>
      <c r="BM257" s="23" t="s">
        <v>362</v>
      </c>
    </row>
    <row r="258" spans="2:65" s="1" customFormat="1" ht="13.5">
      <c r="B258" s="40"/>
      <c r="C258" s="62"/>
      <c r="D258" s="217" t="s">
        <v>144</v>
      </c>
      <c r="E258" s="62"/>
      <c r="F258" s="231" t="s">
        <v>361</v>
      </c>
      <c r="G258" s="62"/>
      <c r="H258" s="62"/>
      <c r="I258" s="158"/>
      <c r="J258" s="62"/>
      <c r="K258" s="62"/>
      <c r="L258" s="60"/>
      <c r="M258" s="202"/>
      <c r="N258" s="41"/>
      <c r="O258" s="41"/>
      <c r="P258" s="41"/>
      <c r="Q258" s="41"/>
      <c r="R258" s="41"/>
      <c r="S258" s="41"/>
      <c r="T258" s="77"/>
      <c r="AT258" s="23" t="s">
        <v>144</v>
      </c>
      <c r="AU258" s="23" t="s">
        <v>79</v>
      </c>
    </row>
    <row r="259" spans="2:65" s="1" customFormat="1" ht="22.5" customHeight="1">
      <c r="B259" s="40"/>
      <c r="C259" s="188" t="s">
        <v>363</v>
      </c>
      <c r="D259" s="188" t="s">
        <v>138</v>
      </c>
      <c r="E259" s="189" t="s">
        <v>364</v>
      </c>
      <c r="F259" s="190" t="s">
        <v>365</v>
      </c>
      <c r="G259" s="191" t="s">
        <v>305</v>
      </c>
      <c r="H259" s="192">
        <v>394.185</v>
      </c>
      <c r="I259" s="193"/>
      <c r="J259" s="194">
        <f>ROUND(I259*H259,2)</f>
        <v>0</v>
      </c>
      <c r="K259" s="190" t="s">
        <v>142</v>
      </c>
      <c r="L259" s="60"/>
      <c r="M259" s="195" t="s">
        <v>21</v>
      </c>
      <c r="N259" s="196" t="s">
        <v>40</v>
      </c>
      <c r="O259" s="41"/>
      <c r="P259" s="197">
        <f>O259*H259</f>
        <v>0</v>
      </c>
      <c r="Q259" s="197">
        <v>0</v>
      </c>
      <c r="R259" s="197">
        <f>Q259*H259</f>
        <v>0</v>
      </c>
      <c r="S259" s="197">
        <v>0</v>
      </c>
      <c r="T259" s="198">
        <f>S259*H259</f>
        <v>0</v>
      </c>
      <c r="AR259" s="23" t="s">
        <v>143</v>
      </c>
      <c r="AT259" s="23" t="s">
        <v>138</v>
      </c>
      <c r="AU259" s="23" t="s">
        <v>79</v>
      </c>
      <c r="AY259" s="23" t="s">
        <v>136</v>
      </c>
      <c r="BE259" s="199">
        <f>IF(N259="základní",J259,0)</f>
        <v>0</v>
      </c>
      <c r="BF259" s="199">
        <f>IF(N259="snížená",J259,0)</f>
        <v>0</v>
      </c>
      <c r="BG259" s="199">
        <f>IF(N259="zákl. přenesená",J259,0)</f>
        <v>0</v>
      </c>
      <c r="BH259" s="199">
        <f>IF(N259="sníž. přenesená",J259,0)</f>
        <v>0</v>
      </c>
      <c r="BI259" s="199">
        <f>IF(N259="nulová",J259,0)</f>
        <v>0</v>
      </c>
      <c r="BJ259" s="23" t="s">
        <v>77</v>
      </c>
      <c r="BK259" s="199">
        <f>ROUND(I259*H259,2)</f>
        <v>0</v>
      </c>
      <c r="BL259" s="23" t="s">
        <v>143</v>
      </c>
      <c r="BM259" s="23" t="s">
        <v>366</v>
      </c>
    </row>
    <row r="260" spans="2:65" s="1" customFormat="1" ht="13.5">
      <c r="B260" s="40"/>
      <c r="C260" s="62"/>
      <c r="D260" s="200" t="s">
        <v>144</v>
      </c>
      <c r="E260" s="62"/>
      <c r="F260" s="201" t="s">
        <v>367</v>
      </c>
      <c r="G260" s="62"/>
      <c r="H260" s="62"/>
      <c r="I260" s="158"/>
      <c r="J260" s="62"/>
      <c r="K260" s="62"/>
      <c r="L260" s="60"/>
      <c r="M260" s="202"/>
      <c r="N260" s="41"/>
      <c r="O260" s="41"/>
      <c r="P260" s="41"/>
      <c r="Q260" s="41"/>
      <c r="R260" s="41"/>
      <c r="S260" s="41"/>
      <c r="T260" s="77"/>
      <c r="AT260" s="23" t="s">
        <v>144</v>
      </c>
      <c r="AU260" s="23" t="s">
        <v>79</v>
      </c>
    </row>
    <row r="261" spans="2:65" s="1" customFormat="1" ht="67.5">
      <c r="B261" s="40"/>
      <c r="C261" s="62"/>
      <c r="D261" s="200" t="s">
        <v>146</v>
      </c>
      <c r="E261" s="62"/>
      <c r="F261" s="203" t="s">
        <v>368</v>
      </c>
      <c r="G261" s="62"/>
      <c r="H261" s="62"/>
      <c r="I261" s="158"/>
      <c r="J261" s="62"/>
      <c r="K261" s="62"/>
      <c r="L261" s="60"/>
      <c r="M261" s="202"/>
      <c r="N261" s="41"/>
      <c r="O261" s="41"/>
      <c r="P261" s="41"/>
      <c r="Q261" s="41"/>
      <c r="R261" s="41"/>
      <c r="S261" s="41"/>
      <c r="T261" s="77"/>
      <c r="AT261" s="23" t="s">
        <v>146</v>
      </c>
      <c r="AU261" s="23" t="s">
        <v>79</v>
      </c>
    </row>
    <row r="262" spans="2:65" s="13" customFormat="1" ht="13.5">
      <c r="B262" s="242"/>
      <c r="C262" s="243"/>
      <c r="D262" s="200" t="s">
        <v>148</v>
      </c>
      <c r="E262" s="244" t="s">
        <v>21</v>
      </c>
      <c r="F262" s="245" t="s">
        <v>369</v>
      </c>
      <c r="G262" s="243"/>
      <c r="H262" s="246" t="s">
        <v>21</v>
      </c>
      <c r="I262" s="247"/>
      <c r="J262" s="243"/>
      <c r="K262" s="243"/>
      <c r="L262" s="248"/>
      <c r="M262" s="249"/>
      <c r="N262" s="250"/>
      <c r="O262" s="250"/>
      <c r="P262" s="250"/>
      <c r="Q262" s="250"/>
      <c r="R262" s="250"/>
      <c r="S262" s="250"/>
      <c r="T262" s="251"/>
      <c r="AT262" s="252" t="s">
        <v>148</v>
      </c>
      <c r="AU262" s="252" t="s">
        <v>79</v>
      </c>
      <c r="AV262" s="13" t="s">
        <v>77</v>
      </c>
      <c r="AW262" s="13" t="s">
        <v>33</v>
      </c>
      <c r="AX262" s="13" t="s">
        <v>69</v>
      </c>
      <c r="AY262" s="252" t="s">
        <v>136</v>
      </c>
    </row>
    <row r="263" spans="2:65" s="11" customFormat="1" ht="13.5">
      <c r="B263" s="204"/>
      <c r="C263" s="205"/>
      <c r="D263" s="200" t="s">
        <v>148</v>
      </c>
      <c r="E263" s="206" t="s">
        <v>21</v>
      </c>
      <c r="F263" s="207" t="s">
        <v>286</v>
      </c>
      <c r="G263" s="205"/>
      <c r="H263" s="208">
        <v>50</v>
      </c>
      <c r="I263" s="209"/>
      <c r="J263" s="205"/>
      <c r="K263" s="205"/>
      <c r="L263" s="210"/>
      <c r="M263" s="211"/>
      <c r="N263" s="212"/>
      <c r="O263" s="212"/>
      <c r="P263" s="212"/>
      <c r="Q263" s="212"/>
      <c r="R263" s="212"/>
      <c r="S263" s="212"/>
      <c r="T263" s="213"/>
      <c r="AT263" s="214" t="s">
        <v>148</v>
      </c>
      <c r="AU263" s="214" t="s">
        <v>79</v>
      </c>
      <c r="AV263" s="11" t="s">
        <v>79</v>
      </c>
      <c r="AW263" s="11" t="s">
        <v>33</v>
      </c>
      <c r="AX263" s="11" t="s">
        <v>69</v>
      </c>
      <c r="AY263" s="214" t="s">
        <v>136</v>
      </c>
    </row>
    <row r="264" spans="2:65" s="13" customFormat="1" ht="13.5">
      <c r="B264" s="242"/>
      <c r="C264" s="243"/>
      <c r="D264" s="200" t="s">
        <v>148</v>
      </c>
      <c r="E264" s="244" t="s">
        <v>21</v>
      </c>
      <c r="F264" s="245" t="s">
        <v>370</v>
      </c>
      <c r="G264" s="243"/>
      <c r="H264" s="246" t="s">
        <v>21</v>
      </c>
      <c r="I264" s="247"/>
      <c r="J264" s="243"/>
      <c r="K264" s="243"/>
      <c r="L264" s="248"/>
      <c r="M264" s="249"/>
      <c r="N264" s="250"/>
      <c r="O264" s="250"/>
      <c r="P264" s="250"/>
      <c r="Q264" s="250"/>
      <c r="R264" s="250"/>
      <c r="S264" s="250"/>
      <c r="T264" s="251"/>
      <c r="AT264" s="252" t="s">
        <v>148</v>
      </c>
      <c r="AU264" s="252" t="s">
        <v>79</v>
      </c>
      <c r="AV264" s="13" t="s">
        <v>77</v>
      </c>
      <c r="AW264" s="13" t="s">
        <v>33</v>
      </c>
      <c r="AX264" s="13" t="s">
        <v>69</v>
      </c>
      <c r="AY264" s="252" t="s">
        <v>136</v>
      </c>
    </row>
    <row r="265" spans="2:65" s="11" customFormat="1" ht="13.5">
      <c r="B265" s="204"/>
      <c r="C265" s="205"/>
      <c r="D265" s="200" t="s">
        <v>148</v>
      </c>
      <c r="E265" s="206" t="s">
        <v>21</v>
      </c>
      <c r="F265" s="207" t="s">
        <v>371</v>
      </c>
      <c r="G265" s="205"/>
      <c r="H265" s="208">
        <v>263.78500000000003</v>
      </c>
      <c r="I265" s="209"/>
      <c r="J265" s="205"/>
      <c r="K265" s="205"/>
      <c r="L265" s="210"/>
      <c r="M265" s="211"/>
      <c r="N265" s="212"/>
      <c r="O265" s="212"/>
      <c r="P265" s="212"/>
      <c r="Q265" s="212"/>
      <c r="R265" s="212"/>
      <c r="S265" s="212"/>
      <c r="T265" s="213"/>
      <c r="AT265" s="214" t="s">
        <v>148</v>
      </c>
      <c r="AU265" s="214" t="s">
        <v>79</v>
      </c>
      <c r="AV265" s="11" t="s">
        <v>79</v>
      </c>
      <c r="AW265" s="11" t="s">
        <v>33</v>
      </c>
      <c r="AX265" s="11" t="s">
        <v>69</v>
      </c>
      <c r="AY265" s="214" t="s">
        <v>136</v>
      </c>
    </row>
    <row r="266" spans="2:65" s="13" customFormat="1" ht="13.5">
      <c r="B266" s="242"/>
      <c r="C266" s="243"/>
      <c r="D266" s="200" t="s">
        <v>148</v>
      </c>
      <c r="E266" s="244" t="s">
        <v>21</v>
      </c>
      <c r="F266" s="245" t="s">
        <v>372</v>
      </c>
      <c r="G266" s="243"/>
      <c r="H266" s="246" t="s">
        <v>21</v>
      </c>
      <c r="I266" s="247"/>
      <c r="J266" s="243"/>
      <c r="K266" s="243"/>
      <c r="L266" s="248"/>
      <c r="M266" s="249"/>
      <c r="N266" s="250"/>
      <c r="O266" s="250"/>
      <c r="P266" s="250"/>
      <c r="Q266" s="250"/>
      <c r="R266" s="250"/>
      <c r="S266" s="250"/>
      <c r="T266" s="251"/>
      <c r="AT266" s="252" t="s">
        <v>148</v>
      </c>
      <c r="AU266" s="252" t="s">
        <v>79</v>
      </c>
      <c r="AV266" s="13" t="s">
        <v>77</v>
      </c>
      <c r="AW266" s="13" t="s">
        <v>33</v>
      </c>
      <c r="AX266" s="13" t="s">
        <v>69</v>
      </c>
      <c r="AY266" s="252" t="s">
        <v>136</v>
      </c>
    </row>
    <row r="267" spans="2:65" s="11" customFormat="1" ht="13.5">
      <c r="B267" s="204"/>
      <c r="C267" s="205"/>
      <c r="D267" s="200" t="s">
        <v>148</v>
      </c>
      <c r="E267" s="206" t="s">
        <v>21</v>
      </c>
      <c r="F267" s="207" t="s">
        <v>373</v>
      </c>
      <c r="G267" s="205"/>
      <c r="H267" s="208">
        <v>80.400000000000006</v>
      </c>
      <c r="I267" s="209"/>
      <c r="J267" s="205"/>
      <c r="K267" s="205"/>
      <c r="L267" s="210"/>
      <c r="M267" s="211"/>
      <c r="N267" s="212"/>
      <c r="O267" s="212"/>
      <c r="P267" s="212"/>
      <c r="Q267" s="212"/>
      <c r="R267" s="212"/>
      <c r="S267" s="212"/>
      <c r="T267" s="213"/>
      <c r="AT267" s="214" t="s">
        <v>148</v>
      </c>
      <c r="AU267" s="214" t="s">
        <v>79</v>
      </c>
      <c r="AV267" s="11" t="s">
        <v>79</v>
      </c>
      <c r="AW267" s="11" t="s">
        <v>33</v>
      </c>
      <c r="AX267" s="11" t="s">
        <v>69</v>
      </c>
      <c r="AY267" s="214" t="s">
        <v>136</v>
      </c>
    </row>
    <row r="268" spans="2:65" s="12" customFormat="1" ht="13.5">
      <c r="B268" s="215"/>
      <c r="C268" s="216"/>
      <c r="D268" s="217" t="s">
        <v>148</v>
      </c>
      <c r="E268" s="218" t="s">
        <v>21</v>
      </c>
      <c r="F268" s="219" t="s">
        <v>151</v>
      </c>
      <c r="G268" s="216"/>
      <c r="H268" s="220">
        <v>394.185</v>
      </c>
      <c r="I268" s="221"/>
      <c r="J268" s="216"/>
      <c r="K268" s="216"/>
      <c r="L268" s="222"/>
      <c r="M268" s="223"/>
      <c r="N268" s="224"/>
      <c r="O268" s="224"/>
      <c r="P268" s="224"/>
      <c r="Q268" s="224"/>
      <c r="R268" s="224"/>
      <c r="S268" s="224"/>
      <c r="T268" s="225"/>
      <c r="AT268" s="226" t="s">
        <v>148</v>
      </c>
      <c r="AU268" s="226" t="s">
        <v>79</v>
      </c>
      <c r="AV268" s="12" t="s">
        <v>143</v>
      </c>
      <c r="AW268" s="12" t="s">
        <v>33</v>
      </c>
      <c r="AX268" s="12" t="s">
        <v>77</v>
      </c>
      <c r="AY268" s="226" t="s">
        <v>136</v>
      </c>
    </row>
    <row r="269" spans="2:65" s="1" customFormat="1" ht="22.5" customHeight="1">
      <c r="B269" s="40"/>
      <c r="C269" s="232" t="s">
        <v>253</v>
      </c>
      <c r="D269" s="232" t="s">
        <v>250</v>
      </c>
      <c r="E269" s="233" t="s">
        <v>374</v>
      </c>
      <c r="F269" s="234" t="s">
        <v>375</v>
      </c>
      <c r="G269" s="235" t="s">
        <v>305</v>
      </c>
      <c r="H269" s="236">
        <v>52.5</v>
      </c>
      <c r="I269" s="237"/>
      <c r="J269" s="238">
        <f>ROUND(I269*H269,2)</f>
        <v>0</v>
      </c>
      <c r="K269" s="234" t="s">
        <v>21</v>
      </c>
      <c r="L269" s="239"/>
      <c r="M269" s="240" t="s">
        <v>21</v>
      </c>
      <c r="N269" s="241" t="s">
        <v>40</v>
      </c>
      <c r="O269" s="41"/>
      <c r="P269" s="197">
        <f>O269*H269</f>
        <v>0</v>
      </c>
      <c r="Q269" s="197">
        <v>0</v>
      </c>
      <c r="R269" s="197">
        <f>Q269*H269</f>
        <v>0</v>
      </c>
      <c r="S269" s="197">
        <v>0</v>
      </c>
      <c r="T269" s="198">
        <f>S269*H269</f>
        <v>0</v>
      </c>
      <c r="AR269" s="23" t="s">
        <v>167</v>
      </c>
      <c r="AT269" s="23" t="s">
        <v>250</v>
      </c>
      <c r="AU269" s="23" t="s">
        <v>79</v>
      </c>
      <c r="AY269" s="23" t="s">
        <v>136</v>
      </c>
      <c r="BE269" s="199">
        <f>IF(N269="základní",J269,0)</f>
        <v>0</v>
      </c>
      <c r="BF269" s="199">
        <f>IF(N269="snížená",J269,0)</f>
        <v>0</v>
      </c>
      <c r="BG269" s="199">
        <f>IF(N269="zákl. přenesená",J269,0)</f>
        <v>0</v>
      </c>
      <c r="BH269" s="199">
        <f>IF(N269="sníž. přenesená",J269,0)</f>
        <v>0</v>
      </c>
      <c r="BI269" s="199">
        <f>IF(N269="nulová",J269,0)</f>
        <v>0</v>
      </c>
      <c r="BJ269" s="23" t="s">
        <v>77</v>
      </c>
      <c r="BK269" s="199">
        <f>ROUND(I269*H269,2)</f>
        <v>0</v>
      </c>
      <c r="BL269" s="23" t="s">
        <v>143</v>
      </c>
      <c r="BM269" s="23" t="s">
        <v>376</v>
      </c>
    </row>
    <row r="270" spans="2:65" s="1" customFormat="1" ht="13.5">
      <c r="B270" s="40"/>
      <c r="C270" s="62"/>
      <c r="D270" s="217" t="s">
        <v>144</v>
      </c>
      <c r="E270" s="62"/>
      <c r="F270" s="231" t="s">
        <v>375</v>
      </c>
      <c r="G270" s="62"/>
      <c r="H270" s="62"/>
      <c r="I270" s="158"/>
      <c r="J270" s="62"/>
      <c r="K270" s="62"/>
      <c r="L270" s="60"/>
      <c r="M270" s="202"/>
      <c r="N270" s="41"/>
      <c r="O270" s="41"/>
      <c r="P270" s="41"/>
      <c r="Q270" s="41"/>
      <c r="R270" s="41"/>
      <c r="S270" s="41"/>
      <c r="T270" s="77"/>
      <c r="AT270" s="23" t="s">
        <v>144</v>
      </c>
      <c r="AU270" s="23" t="s">
        <v>79</v>
      </c>
    </row>
    <row r="271" spans="2:65" s="1" customFormat="1" ht="22.5" customHeight="1">
      <c r="B271" s="40"/>
      <c r="C271" s="232" t="s">
        <v>377</v>
      </c>
      <c r="D271" s="232" t="s">
        <v>250</v>
      </c>
      <c r="E271" s="233" t="s">
        <v>378</v>
      </c>
      <c r="F271" s="234" t="s">
        <v>379</v>
      </c>
      <c r="G271" s="235" t="s">
        <v>305</v>
      </c>
      <c r="H271" s="236">
        <v>276.97399999999999</v>
      </c>
      <c r="I271" s="237"/>
      <c r="J271" s="238">
        <f>ROUND(I271*H271,2)</f>
        <v>0</v>
      </c>
      <c r="K271" s="234" t="s">
        <v>21</v>
      </c>
      <c r="L271" s="239"/>
      <c r="M271" s="240" t="s">
        <v>21</v>
      </c>
      <c r="N271" s="241" t="s">
        <v>40</v>
      </c>
      <c r="O271" s="41"/>
      <c r="P271" s="197">
        <f>O271*H271</f>
        <v>0</v>
      </c>
      <c r="Q271" s="197">
        <v>0</v>
      </c>
      <c r="R271" s="197">
        <f>Q271*H271</f>
        <v>0</v>
      </c>
      <c r="S271" s="197">
        <v>0</v>
      </c>
      <c r="T271" s="198">
        <f>S271*H271</f>
        <v>0</v>
      </c>
      <c r="AR271" s="23" t="s">
        <v>167</v>
      </c>
      <c r="AT271" s="23" t="s">
        <v>250</v>
      </c>
      <c r="AU271" s="23" t="s">
        <v>79</v>
      </c>
      <c r="AY271" s="23" t="s">
        <v>136</v>
      </c>
      <c r="BE271" s="199">
        <f>IF(N271="základní",J271,0)</f>
        <v>0</v>
      </c>
      <c r="BF271" s="199">
        <f>IF(N271="snížená",J271,0)</f>
        <v>0</v>
      </c>
      <c r="BG271" s="199">
        <f>IF(N271="zákl. přenesená",J271,0)</f>
        <v>0</v>
      </c>
      <c r="BH271" s="199">
        <f>IF(N271="sníž. přenesená",J271,0)</f>
        <v>0</v>
      </c>
      <c r="BI271" s="199">
        <f>IF(N271="nulová",J271,0)</f>
        <v>0</v>
      </c>
      <c r="BJ271" s="23" t="s">
        <v>77</v>
      </c>
      <c r="BK271" s="199">
        <f>ROUND(I271*H271,2)</f>
        <v>0</v>
      </c>
      <c r="BL271" s="23" t="s">
        <v>143</v>
      </c>
      <c r="BM271" s="23" t="s">
        <v>380</v>
      </c>
    </row>
    <row r="272" spans="2:65" s="1" customFormat="1" ht="13.5">
      <c r="B272" s="40"/>
      <c r="C272" s="62"/>
      <c r="D272" s="217" t="s">
        <v>144</v>
      </c>
      <c r="E272" s="62"/>
      <c r="F272" s="231" t="s">
        <v>379</v>
      </c>
      <c r="G272" s="62"/>
      <c r="H272" s="62"/>
      <c r="I272" s="158"/>
      <c r="J272" s="62"/>
      <c r="K272" s="62"/>
      <c r="L272" s="60"/>
      <c r="M272" s="202"/>
      <c r="N272" s="41"/>
      <c r="O272" s="41"/>
      <c r="P272" s="41"/>
      <c r="Q272" s="41"/>
      <c r="R272" s="41"/>
      <c r="S272" s="41"/>
      <c r="T272" s="77"/>
      <c r="AT272" s="23" t="s">
        <v>144</v>
      </c>
      <c r="AU272" s="23" t="s">
        <v>79</v>
      </c>
    </row>
    <row r="273" spans="2:65" s="1" customFormat="1" ht="22.5" customHeight="1">
      <c r="B273" s="40"/>
      <c r="C273" s="232" t="s">
        <v>259</v>
      </c>
      <c r="D273" s="232" t="s">
        <v>250</v>
      </c>
      <c r="E273" s="233" t="s">
        <v>381</v>
      </c>
      <c r="F273" s="234" t="s">
        <v>382</v>
      </c>
      <c r="G273" s="235" t="s">
        <v>305</v>
      </c>
      <c r="H273" s="236">
        <v>84.42</v>
      </c>
      <c r="I273" s="237"/>
      <c r="J273" s="238">
        <f>ROUND(I273*H273,2)</f>
        <v>0</v>
      </c>
      <c r="K273" s="234" t="s">
        <v>21</v>
      </c>
      <c r="L273" s="239"/>
      <c r="M273" s="240" t="s">
        <v>21</v>
      </c>
      <c r="N273" s="241" t="s">
        <v>40</v>
      </c>
      <c r="O273" s="41"/>
      <c r="P273" s="197">
        <f>O273*H273</f>
        <v>0</v>
      </c>
      <c r="Q273" s="197">
        <v>0</v>
      </c>
      <c r="R273" s="197">
        <f>Q273*H273</f>
        <v>0</v>
      </c>
      <c r="S273" s="197">
        <v>0</v>
      </c>
      <c r="T273" s="198">
        <f>S273*H273</f>
        <v>0</v>
      </c>
      <c r="AR273" s="23" t="s">
        <v>167</v>
      </c>
      <c r="AT273" s="23" t="s">
        <v>250</v>
      </c>
      <c r="AU273" s="23" t="s">
        <v>79</v>
      </c>
      <c r="AY273" s="23" t="s">
        <v>136</v>
      </c>
      <c r="BE273" s="199">
        <f>IF(N273="základní",J273,0)</f>
        <v>0</v>
      </c>
      <c r="BF273" s="199">
        <f>IF(N273="snížená",J273,0)</f>
        <v>0</v>
      </c>
      <c r="BG273" s="199">
        <f>IF(N273="zákl. přenesená",J273,0)</f>
        <v>0</v>
      </c>
      <c r="BH273" s="199">
        <f>IF(N273="sníž. přenesená",J273,0)</f>
        <v>0</v>
      </c>
      <c r="BI273" s="199">
        <f>IF(N273="nulová",J273,0)</f>
        <v>0</v>
      </c>
      <c r="BJ273" s="23" t="s">
        <v>77</v>
      </c>
      <c r="BK273" s="199">
        <f>ROUND(I273*H273,2)</f>
        <v>0</v>
      </c>
      <c r="BL273" s="23" t="s">
        <v>143</v>
      </c>
      <c r="BM273" s="23" t="s">
        <v>383</v>
      </c>
    </row>
    <row r="274" spans="2:65" s="1" customFormat="1" ht="13.5">
      <c r="B274" s="40"/>
      <c r="C274" s="62"/>
      <c r="D274" s="217" t="s">
        <v>144</v>
      </c>
      <c r="E274" s="62"/>
      <c r="F274" s="231" t="s">
        <v>382</v>
      </c>
      <c r="G274" s="62"/>
      <c r="H274" s="62"/>
      <c r="I274" s="158"/>
      <c r="J274" s="62"/>
      <c r="K274" s="62"/>
      <c r="L274" s="60"/>
      <c r="M274" s="202"/>
      <c r="N274" s="41"/>
      <c r="O274" s="41"/>
      <c r="P274" s="41"/>
      <c r="Q274" s="41"/>
      <c r="R274" s="41"/>
      <c r="S274" s="41"/>
      <c r="T274" s="77"/>
      <c r="AT274" s="23" t="s">
        <v>144</v>
      </c>
      <c r="AU274" s="23" t="s">
        <v>79</v>
      </c>
    </row>
    <row r="275" spans="2:65" s="1" customFormat="1" ht="22.5" customHeight="1">
      <c r="B275" s="40"/>
      <c r="C275" s="188" t="s">
        <v>384</v>
      </c>
      <c r="D275" s="188" t="s">
        <v>138</v>
      </c>
      <c r="E275" s="189" t="s">
        <v>385</v>
      </c>
      <c r="F275" s="190" t="s">
        <v>386</v>
      </c>
      <c r="G275" s="191" t="s">
        <v>141</v>
      </c>
      <c r="H275" s="192">
        <v>32</v>
      </c>
      <c r="I275" s="193"/>
      <c r="J275" s="194">
        <f>ROUND(I275*H275,2)</f>
        <v>0</v>
      </c>
      <c r="K275" s="190" t="s">
        <v>142</v>
      </c>
      <c r="L275" s="60"/>
      <c r="M275" s="195" t="s">
        <v>21</v>
      </c>
      <c r="N275" s="196" t="s">
        <v>40</v>
      </c>
      <c r="O275" s="41"/>
      <c r="P275" s="197">
        <f>O275*H275</f>
        <v>0</v>
      </c>
      <c r="Q275" s="197">
        <v>0</v>
      </c>
      <c r="R275" s="197">
        <f>Q275*H275</f>
        <v>0</v>
      </c>
      <c r="S275" s="197">
        <v>0</v>
      </c>
      <c r="T275" s="198">
        <f>S275*H275</f>
        <v>0</v>
      </c>
      <c r="AR275" s="23" t="s">
        <v>143</v>
      </c>
      <c r="AT275" s="23" t="s">
        <v>138</v>
      </c>
      <c r="AU275" s="23" t="s">
        <v>79</v>
      </c>
      <c r="AY275" s="23" t="s">
        <v>136</v>
      </c>
      <c r="BE275" s="199">
        <f>IF(N275="základní",J275,0)</f>
        <v>0</v>
      </c>
      <c r="BF275" s="199">
        <f>IF(N275="snížená",J275,0)</f>
        <v>0</v>
      </c>
      <c r="BG275" s="199">
        <f>IF(N275="zákl. přenesená",J275,0)</f>
        <v>0</v>
      </c>
      <c r="BH275" s="199">
        <f>IF(N275="sníž. přenesená",J275,0)</f>
        <v>0</v>
      </c>
      <c r="BI275" s="199">
        <f>IF(N275="nulová",J275,0)</f>
        <v>0</v>
      </c>
      <c r="BJ275" s="23" t="s">
        <v>77</v>
      </c>
      <c r="BK275" s="199">
        <f>ROUND(I275*H275,2)</f>
        <v>0</v>
      </c>
      <c r="BL275" s="23" t="s">
        <v>143</v>
      </c>
      <c r="BM275" s="23" t="s">
        <v>387</v>
      </c>
    </row>
    <row r="276" spans="2:65" s="1" customFormat="1" ht="27">
      <c r="B276" s="40"/>
      <c r="C276" s="62"/>
      <c r="D276" s="200" t="s">
        <v>144</v>
      </c>
      <c r="E276" s="62"/>
      <c r="F276" s="201" t="s">
        <v>388</v>
      </c>
      <c r="G276" s="62"/>
      <c r="H276" s="62"/>
      <c r="I276" s="158"/>
      <c r="J276" s="62"/>
      <c r="K276" s="62"/>
      <c r="L276" s="60"/>
      <c r="M276" s="202"/>
      <c r="N276" s="41"/>
      <c r="O276" s="41"/>
      <c r="P276" s="41"/>
      <c r="Q276" s="41"/>
      <c r="R276" s="41"/>
      <c r="S276" s="41"/>
      <c r="T276" s="77"/>
      <c r="AT276" s="23" t="s">
        <v>144</v>
      </c>
      <c r="AU276" s="23" t="s">
        <v>79</v>
      </c>
    </row>
    <row r="277" spans="2:65" s="1" customFormat="1" ht="162">
      <c r="B277" s="40"/>
      <c r="C277" s="62"/>
      <c r="D277" s="200" t="s">
        <v>146</v>
      </c>
      <c r="E277" s="62"/>
      <c r="F277" s="203" t="s">
        <v>389</v>
      </c>
      <c r="G277" s="62"/>
      <c r="H277" s="62"/>
      <c r="I277" s="158"/>
      <c r="J277" s="62"/>
      <c r="K277" s="62"/>
      <c r="L277" s="60"/>
      <c r="M277" s="202"/>
      <c r="N277" s="41"/>
      <c r="O277" s="41"/>
      <c r="P277" s="41"/>
      <c r="Q277" s="41"/>
      <c r="R277" s="41"/>
      <c r="S277" s="41"/>
      <c r="T277" s="77"/>
      <c r="AT277" s="23" t="s">
        <v>146</v>
      </c>
      <c r="AU277" s="23" t="s">
        <v>79</v>
      </c>
    </row>
    <row r="278" spans="2:65" s="13" customFormat="1" ht="13.5">
      <c r="B278" s="242"/>
      <c r="C278" s="243"/>
      <c r="D278" s="200" t="s">
        <v>148</v>
      </c>
      <c r="E278" s="244" t="s">
        <v>21</v>
      </c>
      <c r="F278" s="245" t="s">
        <v>390</v>
      </c>
      <c r="G278" s="243"/>
      <c r="H278" s="246" t="s">
        <v>21</v>
      </c>
      <c r="I278" s="247"/>
      <c r="J278" s="243"/>
      <c r="K278" s="243"/>
      <c r="L278" s="248"/>
      <c r="M278" s="249"/>
      <c r="N278" s="250"/>
      <c r="O278" s="250"/>
      <c r="P278" s="250"/>
      <c r="Q278" s="250"/>
      <c r="R278" s="250"/>
      <c r="S278" s="250"/>
      <c r="T278" s="251"/>
      <c r="AT278" s="252" t="s">
        <v>148</v>
      </c>
      <c r="AU278" s="252" t="s">
        <v>79</v>
      </c>
      <c r="AV278" s="13" t="s">
        <v>77</v>
      </c>
      <c r="AW278" s="13" t="s">
        <v>33</v>
      </c>
      <c r="AX278" s="13" t="s">
        <v>69</v>
      </c>
      <c r="AY278" s="252" t="s">
        <v>136</v>
      </c>
    </row>
    <row r="279" spans="2:65" s="11" customFormat="1" ht="13.5">
      <c r="B279" s="204"/>
      <c r="C279" s="205"/>
      <c r="D279" s="200" t="s">
        <v>148</v>
      </c>
      <c r="E279" s="206" t="s">
        <v>21</v>
      </c>
      <c r="F279" s="207" t="s">
        <v>329</v>
      </c>
      <c r="G279" s="205"/>
      <c r="H279" s="208">
        <v>32</v>
      </c>
      <c r="I279" s="209"/>
      <c r="J279" s="205"/>
      <c r="K279" s="205"/>
      <c r="L279" s="210"/>
      <c r="M279" s="211"/>
      <c r="N279" s="212"/>
      <c r="O279" s="212"/>
      <c r="P279" s="212"/>
      <c r="Q279" s="212"/>
      <c r="R279" s="212"/>
      <c r="S279" s="212"/>
      <c r="T279" s="213"/>
      <c r="AT279" s="214" t="s">
        <v>148</v>
      </c>
      <c r="AU279" s="214" t="s">
        <v>79</v>
      </c>
      <c r="AV279" s="11" t="s">
        <v>79</v>
      </c>
      <c r="AW279" s="11" t="s">
        <v>33</v>
      </c>
      <c r="AX279" s="11" t="s">
        <v>69</v>
      </c>
      <c r="AY279" s="214" t="s">
        <v>136</v>
      </c>
    </row>
    <row r="280" spans="2:65" s="12" customFormat="1" ht="13.5">
      <c r="B280" s="215"/>
      <c r="C280" s="216"/>
      <c r="D280" s="217" t="s">
        <v>148</v>
      </c>
      <c r="E280" s="218" t="s">
        <v>21</v>
      </c>
      <c r="F280" s="219" t="s">
        <v>151</v>
      </c>
      <c r="G280" s="216"/>
      <c r="H280" s="220">
        <v>32</v>
      </c>
      <c r="I280" s="221"/>
      <c r="J280" s="216"/>
      <c r="K280" s="216"/>
      <c r="L280" s="222"/>
      <c r="M280" s="223"/>
      <c r="N280" s="224"/>
      <c r="O280" s="224"/>
      <c r="P280" s="224"/>
      <c r="Q280" s="224"/>
      <c r="R280" s="224"/>
      <c r="S280" s="224"/>
      <c r="T280" s="225"/>
      <c r="AT280" s="226" t="s">
        <v>148</v>
      </c>
      <c r="AU280" s="226" t="s">
        <v>79</v>
      </c>
      <c r="AV280" s="12" t="s">
        <v>143</v>
      </c>
      <c r="AW280" s="12" t="s">
        <v>33</v>
      </c>
      <c r="AX280" s="12" t="s">
        <v>77</v>
      </c>
      <c r="AY280" s="226" t="s">
        <v>136</v>
      </c>
    </row>
    <row r="281" spans="2:65" s="1" customFormat="1" ht="22.5" customHeight="1">
      <c r="B281" s="40"/>
      <c r="C281" s="232" t="s">
        <v>266</v>
      </c>
      <c r="D281" s="232" t="s">
        <v>250</v>
      </c>
      <c r="E281" s="233" t="s">
        <v>391</v>
      </c>
      <c r="F281" s="234" t="s">
        <v>392</v>
      </c>
      <c r="G281" s="235" t="s">
        <v>141</v>
      </c>
      <c r="H281" s="236">
        <v>32.64</v>
      </c>
      <c r="I281" s="237"/>
      <c r="J281" s="238">
        <f>ROUND(I281*H281,2)</f>
        <v>0</v>
      </c>
      <c r="K281" s="234" t="s">
        <v>21</v>
      </c>
      <c r="L281" s="239"/>
      <c r="M281" s="240" t="s">
        <v>21</v>
      </c>
      <c r="N281" s="241" t="s">
        <v>40</v>
      </c>
      <c r="O281" s="41"/>
      <c r="P281" s="197">
        <f>O281*H281</f>
        <v>0</v>
      </c>
      <c r="Q281" s="197">
        <v>0</v>
      </c>
      <c r="R281" s="197">
        <f>Q281*H281</f>
        <v>0</v>
      </c>
      <c r="S281" s="197">
        <v>0</v>
      </c>
      <c r="T281" s="198">
        <f>S281*H281</f>
        <v>0</v>
      </c>
      <c r="AR281" s="23" t="s">
        <v>167</v>
      </c>
      <c r="AT281" s="23" t="s">
        <v>250</v>
      </c>
      <c r="AU281" s="23" t="s">
        <v>79</v>
      </c>
      <c r="AY281" s="23" t="s">
        <v>136</v>
      </c>
      <c r="BE281" s="199">
        <f>IF(N281="základní",J281,0)</f>
        <v>0</v>
      </c>
      <c r="BF281" s="199">
        <f>IF(N281="snížená",J281,0)</f>
        <v>0</v>
      </c>
      <c r="BG281" s="199">
        <f>IF(N281="zákl. přenesená",J281,0)</f>
        <v>0</v>
      </c>
      <c r="BH281" s="199">
        <f>IF(N281="sníž. přenesená",J281,0)</f>
        <v>0</v>
      </c>
      <c r="BI281" s="199">
        <f>IF(N281="nulová",J281,0)</f>
        <v>0</v>
      </c>
      <c r="BJ281" s="23" t="s">
        <v>77</v>
      </c>
      <c r="BK281" s="199">
        <f>ROUND(I281*H281,2)</f>
        <v>0</v>
      </c>
      <c r="BL281" s="23" t="s">
        <v>143</v>
      </c>
      <c r="BM281" s="23" t="s">
        <v>393</v>
      </c>
    </row>
    <row r="282" spans="2:65" s="1" customFormat="1" ht="13.5">
      <c r="B282" s="40"/>
      <c r="C282" s="62"/>
      <c r="D282" s="217" t="s">
        <v>144</v>
      </c>
      <c r="E282" s="62"/>
      <c r="F282" s="231" t="s">
        <v>392</v>
      </c>
      <c r="G282" s="62"/>
      <c r="H282" s="62"/>
      <c r="I282" s="158"/>
      <c r="J282" s="62"/>
      <c r="K282" s="62"/>
      <c r="L282" s="60"/>
      <c r="M282" s="202"/>
      <c r="N282" s="41"/>
      <c r="O282" s="41"/>
      <c r="P282" s="41"/>
      <c r="Q282" s="41"/>
      <c r="R282" s="41"/>
      <c r="S282" s="41"/>
      <c r="T282" s="77"/>
      <c r="AT282" s="23" t="s">
        <v>144</v>
      </c>
      <c r="AU282" s="23" t="s">
        <v>79</v>
      </c>
    </row>
    <row r="283" spans="2:65" s="1" customFormat="1" ht="22.5" customHeight="1">
      <c r="B283" s="40"/>
      <c r="C283" s="188" t="s">
        <v>394</v>
      </c>
      <c r="D283" s="188" t="s">
        <v>138</v>
      </c>
      <c r="E283" s="189" t="s">
        <v>395</v>
      </c>
      <c r="F283" s="190" t="s">
        <v>396</v>
      </c>
      <c r="G283" s="191" t="s">
        <v>141</v>
      </c>
      <c r="H283" s="192">
        <v>124.44</v>
      </c>
      <c r="I283" s="193"/>
      <c r="J283" s="194">
        <f>ROUND(I283*H283,2)</f>
        <v>0</v>
      </c>
      <c r="K283" s="190" t="s">
        <v>142</v>
      </c>
      <c r="L283" s="60"/>
      <c r="M283" s="195" t="s">
        <v>21</v>
      </c>
      <c r="N283" s="196" t="s">
        <v>40</v>
      </c>
      <c r="O283" s="41"/>
      <c r="P283" s="197">
        <f>O283*H283</f>
        <v>0</v>
      </c>
      <c r="Q283" s="197">
        <v>0</v>
      </c>
      <c r="R283" s="197">
        <f>Q283*H283</f>
        <v>0</v>
      </c>
      <c r="S283" s="197">
        <v>0</v>
      </c>
      <c r="T283" s="198">
        <f>S283*H283</f>
        <v>0</v>
      </c>
      <c r="AR283" s="23" t="s">
        <v>143</v>
      </c>
      <c r="AT283" s="23" t="s">
        <v>138</v>
      </c>
      <c r="AU283" s="23" t="s">
        <v>79</v>
      </c>
      <c r="AY283" s="23" t="s">
        <v>136</v>
      </c>
      <c r="BE283" s="199">
        <f>IF(N283="základní",J283,0)</f>
        <v>0</v>
      </c>
      <c r="BF283" s="199">
        <f>IF(N283="snížená",J283,0)</f>
        <v>0</v>
      </c>
      <c r="BG283" s="199">
        <f>IF(N283="zákl. přenesená",J283,0)</f>
        <v>0</v>
      </c>
      <c r="BH283" s="199">
        <f>IF(N283="sníž. přenesená",J283,0)</f>
        <v>0</v>
      </c>
      <c r="BI283" s="199">
        <f>IF(N283="nulová",J283,0)</f>
        <v>0</v>
      </c>
      <c r="BJ283" s="23" t="s">
        <v>77</v>
      </c>
      <c r="BK283" s="199">
        <f>ROUND(I283*H283,2)</f>
        <v>0</v>
      </c>
      <c r="BL283" s="23" t="s">
        <v>143</v>
      </c>
      <c r="BM283" s="23" t="s">
        <v>397</v>
      </c>
    </row>
    <row r="284" spans="2:65" s="1" customFormat="1" ht="27">
      <c r="B284" s="40"/>
      <c r="C284" s="62"/>
      <c r="D284" s="200" t="s">
        <v>144</v>
      </c>
      <c r="E284" s="62"/>
      <c r="F284" s="201" t="s">
        <v>398</v>
      </c>
      <c r="G284" s="62"/>
      <c r="H284" s="62"/>
      <c r="I284" s="158"/>
      <c r="J284" s="62"/>
      <c r="K284" s="62"/>
      <c r="L284" s="60"/>
      <c r="M284" s="202"/>
      <c r="N284" s="41"/>
      <c r="O284" s="41"/>
      <c r="P284" s="41"/>
      <c r="Q284" s="41"/>
      <c r="R284" s="41"/>
      <c r="S284" s="41"/>
      <c r="T284" s="77"/>
      <c r="AT284" s="23" t="s">
        <v>144</v>
      </c>
      <c r="AU284" s="23" t="s">
        <v>79</v>
      </c>
    </row>
    <row r="285" spans="2:65" s="1" customFormat="1" ht="162">
      <c r="B285" s="40"/>
      <c r="C285" s="62"/>
      <c r="D285" s="217" t="s">
        <v>146</v>
      </c>
      <c r="E285" s="62"/>
      <c r="F285" s="227" t="s">
        <v>389</v>
      </c>
      <c r="G285" s="62"/>
      <c r="H285" s="62"/>
      <c r="I285" s="158"/>
      <c r="J285" s="62"/>
      <c r="K285" s="62"/>
      <c r="L285" s="60"/>
      <c r="M285" s="202"/>
      <c r="N285" s="41"/>
      <c r="O285" s="41"/>
      <c r="P285" s="41"/>
      <c r="Q285" s="41"/>
      <c r="R285" s="41"/>
      <c r="S285" s="41"/>
      <c r="T285" s="77"/>
      <c r="AT285" s="23" t="s">
        <v>146</v>
      </c>
      <c r="AU285" s="23" t="s">
        <v>79</v>
      </c>
    </row>
    <row r="286" spans="2:65" s="1" customFormat="1" ht="22.5" customHeight="1">
      <c r="B286" s="40"/>
      <c r="C286" s="232" t="s">
        <v>270</v>
      </c>
      <c r="D286" s="232" t="s">
        <v>250</v>
      </c>
      <c r="E286" s="233" t="s">
        <v>399</v>
      </c>
      <c r="F286" s="234" t="s">
        <v>400</v>
      </c>
      <c r="G286" s="235" t="s">
        <v>141</v>
      </c>
      <c r="H286" s="236">
        <v>126.929</v>
      </c>
      <c r="I286" s="237"/>
      <c r="J286" s="238">
        <f>ROUND(I286*H286,2)</f>
        <v>0</v>
      </c>
      <c r="K286" s="234" t="s">
        <v>142</v>
      </c>
      <c r="L286" s="239"/>
      <c r="M286" s="240" t="s">
        <v>21</v>
      </c>
      <c r="N286" s="241" t="s">
        <v>40</v>
      </c>
      <c r="O286" s="41"/>
      <c r="P286" s="197">
        <f>O286*H286</f>
        <v>0</v>
      </c>
      <c r="Q286" s="197">
        <v>0</v>
      </c>
      <c r="R286" s="197">
        <f>Q286*H286</f>
        <v>0</v>
      </c>
      <c r="S286" s="197">
        <v>0</v>
      </c>
      <c r="T286" s="198">
        <f>S286*H286</f>
        <v>0</v>
      </c>
      <c r="AR286" s="23" t="s">
        <v>167</v>
      </c>
      <c r="AT286" s="23" t="s">
        <v>250</v>
      </c>
      <c r="AU286" s="23" t="s">
        <v>79</v>
      </c>
      <c r="AY286" s="23" t="s">
        <v>136</v>
      </c>
      <c r="BE286" s="199">
        <f>IF(N286="základní",J286,0)</f>
        <v>0</v>
      </c>
      <c r="BF286" s="199">
        <f>IF(N286="snížená",J286,0)</f>
        <v>0</v>
      </c>
      <c r="BG286" s="199">
        <f>IF(N286="zákl. přenesená",J286,0)</f>
        <v>0</v>
      </c>
      <c r="BH286" s="199">
        <f>IF(N286="sníž. přenesená",J286,0)</f>
        <v>0</v>
      </c>
      <c r="BI286" s="199">
        <f>IF(N286="nulová",J286,0)</f>
        <v>0</v>
      </c>
      <c r="BJ286" s="23" t="s">
        <v>77</v>
      </c>
      <c r="BK286" s="199">
        <f>ROUND(I286*H286,2)</f>
        <v>0</v>
      </c>
      <c r="BL286" s="23" t="s">
        <v>143</v>
      </c>
      <c r="BM286" s="23" t="s">
        <v>401</v>
      </c>
    </row>
    <row r="287" spans="2:65" s="1" customFormat="1" ht="13.5">
      <c r="B287" s="40"/>
      <c r="C287" s="62"/>
      <c r="D287" s="200" t="s">
        <v>144</v>
      </c>
      <c r="E287" s="62"/>
      <c r="F287" s="201" t="s">
        <v>402</v>
      </c>
      <c r="G287" s="62"/>
      <c r="H287" s="62"/>
      <c r="I287" s="158"/>
      <c r="J287" s="62"/>
      <c r="K287" s="62"/>
      <c r="L287" s="60"/>
      <c r="M287" s="202"/>
      <c r="N287" s="41"/>
      <c r="O287" s="41"/>
      <c r="P287" s="41"/>
      <c r="Q287" s="41"/>
      <c r="R287" s="41"/>
      <c r="S287" s="41"/>
      <c r="T287" s="77"/>
      <c r="AT287" s="23" t="s">
        <v>144</v>
      </c>
      <c r="AU287" s="23" t="s">
        <v>79</v>
      </c>
    </row>
    <row r="288" spans="2:65" s="1" customFormat="1" ht="27">
      <c r="B288" s="40"/>
      <c r="C288" s="62"/>
      <c r="D288" s="217" t="s">
        <v>254</v>
      </c>
      <c r="E288" s="62"/>
      <c r="F288" s="227" t="s">
        <v>403</v>
      </c>
      <c r="G288" s="62"/>
      <c r="H288" s="62"/>
      <c r="I288" s="158"/>
      <c r="J288" s="62"/>
      <c r="K288" s="62"/>
      <c r="L288" s="60"/>
      <c r="M288" s="202"/>
      <c r="N288" s="41"/>
      <c r="O288" s="41"/>
      <c r="P288" s="41"/>
      <c r="Q288" s="41"/>
      <c r="R288" s="41"/>
      <c r="S288" s="41"/>
      <c r="T288" s="77"/>
      <c r="AT288" s="23" t="s">
        <v>254</v>
      </c>
      <c r="AU288" s="23" t="s">
        <v>79</v>
      </c>
    </row>
    <row r="289" spans="2:65" s="1" customFormat="1" ht="22.5" customHeight="1">
      <c r="B289" s="40"/>
      <c r="C289" s="188" t="s">
        <v>404</v>
      </c>
      <c r="D289" s="188" t="s">
        <v>138</v>
      </c>
      <c r="E289" s="189" t="s">
        <v>395</v>
      </c>
      <c r="F289" s="190" t="s">
        <v>396</v>
      </c>
      <c r="G289" s="191" t="s">
        <v>141</v>
      </c>
      <c r="H289" s="192">
        <v>10.1</v>
      </c>
      <c r="I289" s="193"/>
      <c r="J289" s="194">
        <f>ROUND(I289*H289,2)</f>
        <v>0</v>
      </c>
      <c r="K289" s="190" t="s">
        <v>142</v>
      </c>
      <c r="L289" s="60"/>
      <c r="M289" s="195" t="s">
        <v>21</v>
      </c>
      <c r="N289" s="196" t="s">
        <v>40</v>
      </c>
      <c r="O289" s="41"/>
      <c r="P289" s="197">
        <f>O289*H289</f>
        <v>0</v>
      </c>
      <c r="Q289" s="197">
        <v>0</v>
      </c>
      <c r="R289" s="197">
        <f>Q289*H289</f>
        <v>0</v>
      </c>
      <c r="S289" s="197">
        <v>0</v>
      </c>
      <c r="T289" s="198">
        <f>S289*H289</f>
        <v>0</v>
      </c>
      <c r="AR289" s="23" t="s">
        <v>143</v>
      </c>
      <c r="AT289" s="23" t="s">
        <v>138</v>
      </c>
      <c r="AU289" s="23" t="s">
        <v>79</v>
      </c>
      <c r="AY289" s="23" t="s">
        <v>136</v>
      </c>
      <c r="BE289" s="199">
        <f>IF(N289="základní",J289,0)</f>
        <v>0</v>
      </c>
      <c r="BF289" s="199">
        <f>IF(N289="snížená",J289,0)</f>
        <v>0</v>
      </c>
      <c r="BG289" s="199">
        <f>IF(N289="zákl. přenesená",J289,0)</f>
        <v>0</v>
      </c>
      <c r="BH289" s="199">
        <f>IF(N289="sníž. přenesená",J289,0)</f>
        <v>0</v>
      </c>
      <c r="BI289" s="199">
        <f>IF(N289="nulová",J289,0)</f>
        <v>0</v>
      </c>
      <c r="BJ289" s="23" t="s">
        <v>77</v>
      </c>
      <c r="BK289" s="199">
        <f>ROUND(I289*H289,2)</f>
        <v>0</v>
      </c>
      <c r="BL289" s="23" t="s">
        <v>143</v>
      </c>
      <c r="BM289" s="23" t="s">
        <v>405</v>
      </c>
    </row>
    <row r="290" spans="2:65" s="1" customFormat="1" ht="27">
      <c r="B290" s="40"/>
      <c r="C290" s="62"/>
      <c r="D290" s="200" t="s">
        <v>144</v>
      </c>
      <c r="E290" s="62"/>
      <c r="F290" s="201" t="s">
        <v>398</v>
      </c>
      <c r="G290" s="62"/>
      <c r="H290" s="62"/>
      <c r="I290" s="158"/>
      <c r="J290" s="62"/>
      <c r="K290" s="62"/>
      <c r="L290" s="60"/>
      <c r="M290" s="202"/>
      <c r="N290" s="41"/>
      <c r="O290" s="41"/>
      <c r="P290" s="41"/>
      <c r="Q290" s="41"/>
      <c r="R290" s="41"/>
      <c r="S290" s="41"/>
      <c r="T290" s="77"/>
      <c r="AT290" s="23" t="s">
        <v>144</v>
      </c>
      <c r="AU290" s="23" t="s">
        <v>79</v>
      </c>
    </row>
    <row r="291" spans="2:65" s="1" customFormat="1" ht="162">
      <c r="B291" s="40"/>
      <c r="C291" s="62"/>
      <c r="D291" s="200" t="s">
        <v>146</v>
      </c>
      <c r="E291" s="62"/>
      <c r="F291" s="203" t="s">
        <v>389</v>
      </c>
      <c r="G291" s="62"/>
      <c r="H291" s="62"/>
      <c r="I291" s="158"/>
      <c r="J291" s="62"/>
      <c r="K291" s="62"/>
      <c r="L291" s="60"/>
      <c r="M291" s="202"/>
      <c r="N291" s="41"/>
      <c r="O291" s="41"/>
      <c r="P291" s="41"/>
      <c r="Q291" s="41"/>
      <c r="R291" s="41"/>
      <c r="S291" s="41"/>
      <c r="T291" s="77"/>
      <c r="AT291" s="23" t="s">
        <v>146</v>
      </c>
      <c r="AU291" s="23" t="s">
        <v>79</v>
      </c>
    </row>
    <row r="292" spans="2:65" s="13" customFormat="1" ht="13.5">
      <c r="B292" s="242"/>
      <c r="C292" s="243"/>
      <c r="D292" s="200" t="s">
        <v>148</v>
      </c>
      <c r="E292" s="244" t="s">
        <v>21</v>
      </c>
      <c r="F292" s="245" t="s">
        <v>324</v>
      </c>
      <c r="G292" s="243"/>
      <c r="H292" s="246" t="s">
        <v>21</v>
      </c>
      <c r="I292" s="247"/>
      <c r="J292" s="243"/>
      <c r="K292" s="243"/>
      <c r="L292" s="248"/>
      <c r="M292" s="249"/>
      <c r="N292" s="250"/>
      <c r="O292" s="250"/>
      <c r="P292" s="250"/>
      <c r="Q292" s="250"/>
      <c r="R292" s="250"/>
      <c r="S292" s="250"/>
      <c r="T292" s="251"/>
      <c r="AT292" s="252" t="s">
        <v>148</v>
      </c>
      <c r="AU292" s="252" t="s">
        <v>79</v>
      </c>
      <c r="AV292" s="13" t="s">
        <v>77</v>
      </c>
      <c r="AW292" s="13" t="s">
        <v>33</v>
      </c>
      <c r="AX292" s="13" t="s">
        <v>69</v>
      </c>
      <c r="AY292" s="252" t="s">
        <v>136</v>
      </c>
    </row>
    <row r="293" spans="2:65" s="11" customFormat="1" ht="13.5">
      <c r="B293" s="204"/>
      <c r="C293" s="205"/>
      <c r="D293" s="200" t="s">
        <v>148</v>
      </c>
      <c r="E293" s="206" t="s">
        <v>21</v>
      </c>
      <c r="F293" s="207" t="s">
        <v>406</v>
      </c>
      <c r="G293" s="205"/>
      <c r="H293" s="208">
        <v>8.1</v>
      </c>
      <c r="I293" s="209"/>
      <c r="J293" s="205"/>
      <c r="K293" s="205"/>
      <c r="L293" s="210"/>
      <c r="M293" s="211"/>
      <c r="N293" s="212"/>
      <c r="O293" s="212"/>
      <c r="P293" s="212"/>
      <c r="Q293" s="212"/>
      <c r="R293" s="212"/>
      <c r="S293" s="212"/>
      <c r="T293" s="213"/>
      <c r="AT293" s="214" t="s">
        <v>148</v>
      </c>
      <c r="AU293" s="214" t="s">
        <v>79</v>
      </c>
      <c r="AV293" s="11" t="s">
        <v>79</v>
      </c>
      <c r="AW293" s="11" t="s">
        <v>33</v>
      </c>
      <c r="AX293" s="11" t="s">
        <v>69</v>
      </c>
      <c r="AY293" s="214" t="s">
        <v>136</v>
      </c>
    </row>
    <row r="294" spans="2:65" s="13" customFormat="1" ht="13.5">
      <c r="B294" s="242"/>
      <c r="C294" s="243"/>
      <c r="D294" s="200" t="s">
        <v>148</v>
      </c>
      <c r="E294" s="244" t="s">
        <v>21</v>
      </c>
      <c r="F294" s="245" t="s">
        <v>407</v>
      </c>
      <c r="G294" s="243"/>
      <c r="H294" s="246" t="s">
        <v>21</v>
      </c>
      <c r="I294" s="247"/>
      <c r="J294" s="243"/>
      <c r="K294" s="243"/>
      <c r="L294" s="248"/>
      <c r="M294" s="249"/>
      <c r="N294" s="250"/>
      <c r="O294" s="250"/>
      <c r="P294" s="250"/>
      <c r="Q294" s="250"/>
      <c r="R294" s="250"/>
      <c r="S294" s="250"/>
      <c r="T294" s="251"/>
      <c r="AT294" s="252" t="s">
        <v>148</v>
      </c>
      <c r="AU294" s="252" t="s">
        <v>79</v>
      </c>
      <c r="AV294" s="13" t="s">
        <v>77</v>
      </c>
      <c r="AW294" s="13" t="s">
        <v>33</v>
      </c>
      <c r="AX294" s="13" t="s">
        <v>69</v>
      </c>
      <c r="AY294" s="252" t="s">
        <v>136</v>
      </c>
    </row>
    <row r="295" spans="2:65" s="11" customFormat="1" ht="13.5">
      <c r="B295" s="204"/>
      <c r="C295" s="205"/>
      <c r="D295" s="200" t="s">
        <v>148</v>
      </c>
      <c r="E295" s="206" t="s">
        <v>21</v>
      </c>
      <c r="F295" s="207" t="s">
        <v>79</v>
      </c>
      <c r="G295" s="205"/>
      <c r="H295" s="208">
        <v>2</v>
      </c>
      <c r="I295" s="209"/>
      <c r="J295" s="205"/>
      <c r="K295" s="205"/>
      <c r="L295" s="210"/>
      <c r="M295" s="211"/>
      <c r="N295" s="212"/>
      <c r="O295" s="212"/>
      <c r="P295" s="212"/>
      <c r="Q295" s="212"/>
      <c r="R295" s="212"/>
      <c r="S295" s="212"/>
      <c r="T295" s="213"/>
      <c r="AT295" s="214" t="s">
        <v>148</v>
      </c>
      <c r="AU295" s="214" t="s">
        <v>79</v>
      </c>
      <c r="AV295" s="11" t="s">
        <v>79</v>
      </c>
      <c r="AW295" s="11" t="s">
        <v>33</v>
      </c>
      <c r="AX295" s="11" t="s">
        <v>69</v>
      </c>
      <c r="AY295" s="214" t="s">
        <v>136</v>
      </c>
    </row>
    <row r="296" spans="2:65" s="12" customFormat="1" ht="13.5">
      <c r="B296" s="215"/>
      <c r="C296" s="216"/>
      <c r="D296" s="217" t="s">
        <v>148</v>
      </c>
      <c r="E296" s="218" t="s">
        <v>21</v>
      </c>
      <c r="F296" s="219" t="s">
        <v>151</v>
      </c>
      <c r="G296" s="216"/>
      <c r="H296" s="220">
        <v>10.1</v>
      </c>
      <c r="I296" s="221"/>
      <c r="J296" s="216"/>
      <c r="K296" s="216"/>
      <c r="L296" s="222"/>
      <c r="M296" s="223"/>
      <c r="N296" s="224"/>
      <c r="O296" s="224"/>
      <c r="P296" s="224"/>
      <c r="Q296" s="224"/>
      <c r="R296" s="224"/>
      <c r="S296" s="224"/>
      <c r="T296" s="225"/>
      <c r="AT296" s="226" t="s">
        <v>148</v>
      </c>
      <c r="AU296" s="226" t="s">
        <v>79</v>
      </c>
      <c r="AV296" s="12" t="s">
        <v>143</v>
      </c>
      <c r="AW296" s="12" t="s">
        <v>33</v>
      </c>
      <c r="AX296" s="12" t="s">
        <v>77</v>
      </c>
      <c r="AY296" s="226" t="s">
        <v>136</v>
      </c>
    </row>
    <row r="297" spans="2:65" s="1" customFormat="1" ht="22.5" customHeight="1">
      <c r="B297" s="40"/>
      <c r="C297" s="232" t="s">
        <v>275</v>
      </c>
      <c r="D297" s="232" t="s">
        <v>250</v>
      </c>
      <c r="E297" s="233" t="s">
        <v>408</v>
      </c>
      <c r="F297" s="234" t="s">
        <v>409</v>
      </c>
      <c r="G297" s="235" t="s">
        <v>141</v>
      </c>
      <c r="H297" s="236">
        <v>10.302</v>
      </c>
      <c r="I297" s="237"/>
      <c r="J297" s="238">
        <f>ROUND(I297*H297,2)</f>
        <v>0</v>
      </c>
      <c r="K297" s="234" t="s">
        <v>21</v>
      </c>
      <c r="L297" s="239"/>
      <c r="M297" s="240" t="s">
        <v>21</v>
      </c>
      <c r="N297" s="241" t="s">
        <v>40</v>
      </c>
      <c r="O297" s="41"/>
      <c r="P297" s="197">
        <f>O297*H297</f>
        <v>0</v>
      </c>
      <c r="Q297" s="197">
        <v>0</v>
      </c>
      <c r="R297" s="197">
        <f>Q297*H297</f>
        <v>0</v>
      </c>
      <c r="S297" s="197">
        <v>0</v>
      </c>
      <c r="T297" s="198">
        <f>S297*H297</f>
        <v>0</v>
      </c>
      <c r="AR297" s="23" t="s">
        <v>167</v>
      </c>
      <c r="AT297" s="23" t="s">
        <v>250</v>
      </c>
      <c r="AU297" s="23" t="s">
        <v>79</v>
      </c>
      <c r="AY297" s="23" t="s">
        <v>136</v>
      </c>
      <c r="BE297" s="199">
        <f>IF(N297="základní",J297,0)</f>
        <v>0</v>
      </c>
      <c r="BF297" s="199">
        <f>IF(N297="snížená",J297,0)</f>
        <v>0</v>
      </c>
      <c r="BG297" s="199">
        <f>IF(N297="zákl. přenesená",J297,0)</f>
        <v>0</v>
      </c>
      <c r="BH297" s="199">
        <f>IF(N297="sníž. přenesená",J297,0)</f>
        <v>0</v>
      </c>
      <c r="BI297" s="199">
        <f>IF(N297="nulová",J297,0)</f>
        <v>0</v>
      </c>
      <c r="BJ297" s="23" t="s">
        <v>77</v>
      </c>
      <c r="BK297" s="199">
        <f>ROUND(I297*H297,2)</f>
        <v>0</v>
      </c>
      <c r="BL297" s="23" t="s">
        <v>143</v>
      </c>
      <c r="BM297" s="23" t="s">
        <v>410</v>
      </c>
    </row>
    <row r="298" spans="2:65" s="1" customFormat="1" ht="13.5">
      <c r="B298" s="40"/>
      <c r="C298" s="62"/>
      <c r="D298" s="217" t="s">
        <v>144</v>
      </c>
      <c r="E298" s="62"/>
      <c r="F298" s="231" t="s">
        <v>409</v>
      </c>
      <c r="G298" s="62"/>
      <c r="H298" s="62"/>
      <c r="I298" s="158"/>
      <c r="J298" s="62"/>
      <c r="K298" s="62"/>
      <c r="L298" s="60"/>
      <c r="M298" s="202"/>
      <c r="N298" s="41"/>
      <c r="O298" s="41"/>
      <c r="P298" s="41"/>
      <c r="Q298" s="41"/>
      <c r="R298" s="41"/>
      <c r="S298" s="41"/>
      <c r="T298" s="77"/>
      <c r="AT298" s="23" t="s">
        <v>144</v>
      </c>
      <c r="AU298" s="23" t="s">
        <v>79</v>
      </c>
    </row>
    <row r="299" spans="2:65" s="1" customFormat="1" ht="22.5" customHeight="1">
      <c r="B299" s="40"/>
      <c r="C299" s="188" t="s">
        <v>411</v>
      </c>
      <c r="D299" s="188" t="s">
        <v>138</v>
      </c>
      <c r="E299" s="189" t="s">
        <v>395</v>
      </c>
      <c r="F299" s="190" t="s">
        <v>396</v>
      </c>
      <c r="G299" s="191" t="s">
        <v>141</v>
      </c>
      <c r="H299" s="192">
        <v>38.89</v>
      </c>
      <c r="I299" s="193"/>
      <c r="J299" s="194">
        <f>ROUND(I299*H299,2)</f>
        <v>0</v>
      </c>
      <c r="K299" s="190" t="s">
        <v>142</v>
      </c>
      <c r="L299" s="60"/>
      <c r="M299" s="195" t="s">
        <v>21</v>
      </c>
      <c r="N299" s="196" t="s">
        <v>40</v>
      </c>
      <c r="O299" s="41"/>
      <c r="P299" s="197">
        <f>O299*H299</f>
        <v>0</v>
      </c>
      <c r="Q299" s="197">
        <v>0</v>
      </c>
      <c r="R299" s="197">
        <f>Q299*H299</f>
        <v>0</v>
      </c>
      <c r="S299" s="197">
        <v>0</v>
      </c>
      <c r="T299" s="198">
        <f>S299*H299</f>
        <v>0</v>
      </c>
      <c r="AR299" s="23" t="s">
        <v>143</v>
      </c>
      <c r="AT299" s="23" t="s">
        <v>138</v>
      </c>
      <c r="AU299" s="23" t="s">
        <v>79</v>
      </c>
      <c r="AY299" s="23" t="s">
        <v>136</v>
      </c>
      <c r="BE299" s="199">
        <f>IF(N299="základní",J299,0)</f>
        <v>0</v>
      </c>
      <c r="BF299" s="199">
        <f>IF(N299="snížená",J299,0)</f>
        <v>0</v>
      </c>
      <c r="BG299" s="199">
        <f>IF(N299="zákl. přenesená",J299,0)</f>
        <v>0</v>
      </c>
      <c r="BH299" s="199">
        <f>IF(N299="sníž. přenesená",J299,0)</f>
        <v>0</v>
      </c>
      <c r="BI299" s="199">
        <f>IF(N299="nulová",J299,0)</f>
        <v>0</v>
      </c>
      <c r="BJ299" s="23" t="s">
        <v>77</v>
      </c>
      <c r="BK299" s="199">
        <f>ROUND(I299*H299,2)</f>
        <v>0</v>
      </c>
      <c r="BL299" s="23" t="s">
        <v>143</v>
      </c>
      <c r="BM299" s="23" t="s">
        <v>412</v>
      </c>
    </row>
    <row r="300" spans="2:65" s="1" customFormat="1" ht="27">
      <c r="B300" s="40"/>
      <c r="C300" s="62"/>
      <c r="D300" s="200" t="s">
        <v>144</v>
      </c>
      <c r="E300" s="62"/>
      <c r="F300" s="201" t="s">
        <v>398</v>
      </c>
      <c r="G300" s="62"/>
      <c r="H300" s="62"/>
      <c r="I300" s="158"/>
      <c r="J300" s="62"/>
      <c r="K300" s="62"/>
      <c r="L300" s="60"/>
      <c r="M300" s="202"/>
      <c r="N300" s="41"/>
      <c r="O300" s="41"/>
      <c r="P300" s="41"/>
      <c r="Q300" s="41"/>
      <c r="R300" s="41"/>
      <c r="S300" s="41"/>
      <c r="T300" s="77"/>
      <c r="AT300" s="23" t="s">
        <v>144</v>
      </c>
      <c r="AU300" s="23" t="s">
        <v>79</v>
      </c>
    </row>
    <row r="301" spans="2:65" s="1" customFormat="1" ht="162">
      <c r="B301" s="40"/>
      <c r="C301" s="62"/>
      <c r="D301" s="200" t="s">
        <v>146</v>
      </c>
      <c r="E301" s="62"/>
      <c r="F301" s="203" t="s">
        <v>389</v>
      </c>
      <c r="G301" s="62"/>
      <c r="H301" s="62"/>
      <c r="I301" s="158"/>
      <c r="J301" s="62"/>
      <c r="K301" s="62"/>
      <c r="L301" s="60"/>
      <c r="M301" s="202"/>
      <c r="N301" s="41"/>
      <c r="O301" s="41"/>
      <c r="P301" s="41"/>
      <c r="Q301" s="41"/>
      <c r="R301" s="41"/>
      <c r="S301" s="41"/>
      <c r="T301" s="77"/>
      <c r="AT301" s="23" t="s">
        <v>146</v>
      </c>
      <c r="AU301" s="23" t="s">
        <v>79</v>
      </c>
    </row>
    <row r="302" spans="2:65" s="13" customFormat="1" ht="13.5">
      <c r="B302" s="242"/>
      <c r="C302" s="243"/>
      <c r="D302" s="200" t="s">
        <v>148</v>
      </c>
      <c r="E302" s="244" t="s">
        <v>21</v>
      </c>
      <c r="F302" s="245" t="s">
        <v>326</v>
      </c>
      <c r="G302" s="243"/>
      <c r="H302" s="246" t="s">
        <v>21</v>
      </c>
      <c r="I302" s="247"/>
      <c r="J302" s="243"/>
      <c r="K302" s="243"/>
      <c r="L302" s="248"/>
      <c r="M302" s="249"/>
      <c r="N302" s="250"/>
      <c r="O302" s="250"/>
      <c r="P302" s="250"/>
      <c r="Q302" s="250"/>
      <c r="R302" s="250"/>
      <c r="S302" s="250"/>
      <c r="T302" s="251"/>
      <c r="AT302" s="252" t="s">
        <v>148</v>
      </c>
      <c r="AU302" s="252" t="s">
        <v>79</v>
      </c>
      <c r="AV302" s="13" t="s">
        <v>77</v>
      </c>
      <c r="AW302" s="13" t="s">
        <v>33</v>
      </c>
      <c r="AX302" s="13" t="s">
        <v>69</v>
      </c>
      <c r="AY302" s="252" t="s">
        <v>136</v>
      </c>
    </row>
    <row r="303" spans="2:65" s="11" customFormat="1" ht="13.5">
      <c r="B303" s="204"/>
      <c r="C303" s="205"/>
      <c r="D303" s="200" t="s">
        <v>148</v>
      </c>
      <c r="E303" s="206" t="s">
        <v>21</v>
      </c>
      <c r="F303" s="207" t="s">
        <v>327</v>
      </c>
      <c r="G303" s="205"/>
      <c r="H303" s="208">
        <v>38.89</v>
      </c>
      <c r="I303" s="209"/>
      <c r="J303" s="205"/>
      <c r="K303" s="205"/>
      <c r="L303" s="210"/>
      <c r="M303" s="211"/>
      <c r="N303" s="212"/>
      <c r="O303" s="212"/>
      <c r="P303" s="212"/>
      <c r="Q303" s="212"/>
      <c r="R303" s="212"/>
      <c r="S303" s="212"/>
      <c r="T303" s="213"/>
      <c r="AT303" s="214" t="s">
        <v>148</v>
      </c>
      <c r="AU303" s="214" t="s">
        <v>79</v>
      </c>
      <c r="AV303" s="11" t="s">
        <v>79</v>
      </c>
      <c r="AW303" s="11" t="s">
        <v>33</v>
      </c>
      <c r="AX303" s="11" t="s">
        <v>69</v>
      </c>
      <c r="AY303" s="214" t="s">
        <v>136</v>
      </c>
    </row>
    <row r="304" spans="2:65" s="12" customFormat="1" ht="13.5">
      <c r="B304" s="215"/>
      <c r="C304" s="216"/>
      <c r="D304" s="217" t="s">
        <v>148</v>
      </c>
      <c r="E304" s="218" t="s">
        <v>21</v>
      </c>
      <c r="F304" s="219" t="s">
        <v>151</v>
      </c>
      <c r="G304" s="216"/>
      <c r="H304" s="220">
        <v>38.89</v>
      </c>
      <c r="I304" s="221"/>
      <c r="J304" s="216"/>
      <c r="K304" s="216"/>
      <c r="L304" s="222"/>
      <c r="M304" s="223"/>
      <c r="N304" s="224"/>
      <c r="O304" s="224"/>
      <c r="P304" s="224"/>
      <c r="Q304" s="224"/>
      <c r="R304" s="224"/>
      <c r="S304" s="224"/>
      <c r="T304" s="225"/>
      <c r="AT304" s="226" t="s">
        <v>148</v>
      </c>
      <c r="AU304" s="226" t="s">
        <v>79</v>
      </c>
      <c r="AV304" s="12" t="s">
        <v>143</v>
      </c>
      <c r="AW304" s="12" t="s">
        <v>33</v>
      </c>
      <c r="AX304" s="12" t="s">
        <v>77</v>
      </c>
      <c r="AY304" s="226" t="s">
        <v>136</v>
      </c>
    </row>
    <row r="305" spans="2:65" s="1" customFormat="1" ht="22.5" customHeight="1">
      <c r="B305" s="40"/>
      <c r="C305" s="232" t="s">
        <v>281</v>
      </c>
      <c r="D305" s="232" t="s">
        <v>250</v>
      </c>
      <c r="E305" s="233" t="s">
        <v>413</v>
      </c>
      <c r="F305" s="234" t="s">
        <v>414</v>
      </c>
      <c r="G305" s="235" t="s">
        <v>141</v>
      </c>
      <c r="H305" s="236">
        <v>39.667999999999999</v>
      </c>
      <c r="I305" s="237"/>
      <c r="J305" s="238">
        <f>ROUND(I305*H305,2)</f>
        <v>0</v>
      </c>
      <c r="K305" s="234" t="s">
        <v>21</v>
      </c>
      <c r="L305" s="239"/>
      <c r="M305" s="240" t="s">
        <v>21</v>
      </c>
      <c r="N305" s="241" t="s">
        <v>40</v>
      </c>
      <c r="O305" s="41"/>
      <c r="P305" s="197">
        <f>O305*H305</f>
        <v>0</v>
      </c>
      <c r="Q305" s="197">
        <v>0</v>
      </c>
      <c r="R305" s="197">
        <f>Q305*H305</f>
        <v>0</v>
      </c>
      <c r="S305" s="197">
        <v>0</v>
      </c>
      <c r="T305" s="198">
        <f>S305*H305</f>
        <v>0</v>
      </c>
      <c r="AR305" s="23" t="s">
        <v>167</v>
      </c>
      <c r="AT305" s="23" t="s">
        <v>250</v>
      </c>
      <c r="AU305" s="23" t="s">
        <v>79</v>
      </c>
      <c r="AY305" s="23" t="s">
        <v>136</v>
      </c>
      <c r="BE305" s="199">
        <f>IF(N305="základní",J305,0)</f>
        <v>0</v>
      </c>
      <c r="BF305" s="199">
        <f>IF(N305="snížená",J305,0)</f>
        <v>0</v>
      </c>
      <c r="BG305" s="199">
        <f>IF(N305="zákl. přenesená",J305,0)</f>
        <v>0</v>
      </c>
      <c r="BH305" s="199">
        <f>IF(N305="sníž. přenesená",J305,0)</f>
        <v>0</v>
      </c>
      <c r="BI305" s="199">
        <f>IF(N305="nulová",J305,0)</f>
        <v>0</v>
      </c>
      <c r="BJ305" s="23" t="s">
        <v>77</v>
      </c>
      <c r="BK305" s="199">
        <f>ROUND(I305*H305,2)</f>
        <v>0</v>
      </c>
      <c r="BL305" s="23" t="s">
        <v>143</v>
      </c>
      <c r="BM305" s="23" t="s">
        <v>415</v>
      </c>
    </row>
    <row r="306" spans="2:65" s="1" customFormat="1" ht="13.5">
      <c r="B306" s="40"/>
      <c r="C306" s="62"/>
      <c r="D306" s="217" t="s">
        <v>144</v>
      </c>
      <c r="E306" s="62"/>
      <c r="F306" s="231" t="s">
        <v>414</v>
      </c>
      <c r="G306" s="62"/>
      <c r="H306" s="62"/>
      <c r="I306" s="158"/>
      <c r="J306" s="62"/>
      <c r="K306" s="62"/>
      <c r="L306" s="60"/>
      <c r="M306" s="202"/>
      <c r="N306" s="41"/>
      <c r="O306" s="41"/>
      <c r="P306" s="41"/>
      <c r="Q306" s="41"/>
      <c r="R306" s="41"/>
      <c r="S306" s="41"/>
      <c r="T306" s="77"/>
      <c r="AT306" s="23" t="s">
        <v>144</v>
      </c>
      <c r="AU306" s="23" t="s">
        <v>79</v>
      </c>
    </row>
    <row r="307" spans="2:65" s="1" customFormat="1" ht="31.5" customHeight="1">
      <c r="B307" s="40"/>
      <c r="C307" s="188" t="s">
        <v>416</v>
      </c>
      <c r="D307" s="188" t="s">
        <v>138</v>
      </c>
      <c r="E307" s="189" t="s">
        <v>417</v>
      </c>
      <c r="F307" s="190" t="s">
        <v>418</v>
      </c>
      <c r="G307" s="191" t="s">
        <v>305</v>
      </c>
      <c r="H307" s="192">
        <v>313.995</v>
      </c>
      <c r="I307" s="193"/>
      <c r="J307" s="194">
        <f>ROUND(I307*H307,2)</f>
        <v>0</v>
      </c>
      <c r="K307" s="190" t="s">
        <v>142</v>
      </c>
      <c r="L307" s="60"/>
      <c r="M307" s="195" t="s">
        <v>21</v>
      </c>
      <c r="N307" s="196" t="s">
        <v>40</v>
      </c>
      <c r="O307" s="41"/>
      <c r="P307" s="197">
        <f>O307*H307</f>
        <v>0</v>
      </c>
      <c r="Q307" s="197">
        <v>0</v>
      </c>
      <c r="R307" s="197">
        <f>Q307*H307</f>
        <v>0</v>
      </c>
      <c r="S307" s="197">
        <v>0</v>
      </c>
      <c r="T307" s="198">
        <f>S307*H307</f>
        <v>0</v>
      </c>
      <c r="AR307" s="23" t="s">
        <v>143</v>
      </c>
      <c r="AT307" s="23" t="s">
        <v>138</v>
      </c>
      <c r="AU307" s="23" t="s">
        <v>79</v>
      </c>
      <c r="AY307" s="23" t="s">
        <v>136</v>
      </c>
      <c r="BE307" s="199">
        <f>IF(N307="základní",J307,0)</f>
        <v>0</v>
      </c>
      <c r="BF307" s="199">
        <f>IF(N307="snížená",J307,0)</f>
        <v>0</v>
      </c>
      <c r="BG307" s="199">
        <f>IF(N307="zákl. přenesená",J307,0)</f>
        <v>0</v>
      </c>
      <c r="BH307" s="199">
        <f>IF(N307="sníž. přenesená",J307,0)</f>
        <v>0</v>
      </c>
      <c r="BI307" s="199">
        <f>IF(N307="nulová",J307,0)</f>
        <v>0</v>
      </c>
      <c r="BJ307" s="23" t="s">
        <v>77</v>
      </c>
      <c r="BK307" s="199">
        <f>ROUND(I307*H307,2)</f>
        <v>0</v>
      </c>
      <c r="BL307" s="23" t="s">
        <v>143</v>
      </c>
      <c r="BM307" s="23" t="s">
        <v>419</v>
      </c>
    </row>
    <row r="308" spans="2:65" s="1" customFormat="1" ht="27">
      <c r="B308" s="40"/>
      <c r="C308" s="62"/>
      <c r="D308" s="200" t="s">
        <v>144</v>
      </c>
      <c r="E308" s="62"/>
      <c r="F308" s="201" t="s">
        <v>420</v>
      </c>
      <c r="G308" s="62"/>
      <c r="H308" s="62"/>
      <c r="I308" s="158"/>
      <c r="J308" s="62"/>
      <c r="K308" s="62"/>
      <c r="L308" s="60"/>
      <c r="M308" s="202"/>
      <c r="N308" s="41"/>
      <c r="O308" s="41"/>
      <c r="P308" s="41"/>
      <c r="Q308" s="41"/>
      <c r="R308" s="41"/>
      <c r="S308" s="41"/>
      <c r="T308" s="77"/>
      <c r="AT308" s="23" t="s">
        <v>144</v>
      </c>
      <c r="AU308" s="23" t="s">
        <v>79</v>
      </c>
    </row>
    <row r="309" spans="2:65" s="1" customFormat="1" ht="121.5">
      <c r="B309" s="40"/>
      <c r="C309" s="62"/>
      <c r="D309" s="217" t="s">
        <v>146</v>
      </c>
      <c r="E309" s="62"/>
      <c r="F309" s="227" t="s">
        <v>421</v>
      </c>
      <c r="G309" s="62"/>
      <c r="H309" s="62"/>
      <c r="I309" s="158"/>
      <c r="J309" s="62"/>
      <c r="K309" s="62"/>
      <c r="L309" s="60"/>
      <c r="M309" s="202"/>
      <c r="N309" s="41"/>
      <c r="O309" s="41"/>
      <c r="P309" s="41"/>
      <c r="Q309" s="41"/>
      <c r="R309" s="41"/>
      <c r="S309" s="41"/>
      <c r="T309" s="77"/>
      <c r="AT309" s="23" t="s">
        <v>146</v>
      </c>
      <c r="AU309" s="23" t="s">
        <v>79</v>
      </c>
    </row>
    <row r="310" spans="2:65" s="1" customFormat="1" ht="22.5" customHeight="1">
      <c r="B310" s="40"/>
      <c r="C310" s="232" t="s">
        <v>286</v>
      </c>
      <c r="D310" s="232" t="s">
        <v>250</v>
      </c>
      <c r="E310" s="233" t="s">
        <v>422</v>
      </c>
      <c r="F310" s="234" t="s">
        <v>423</v>
      </c>
      <c r="G310" s="235" t="s">
        <v>141</v>
      </c>
      <c r="H310" s="236">
        <v>53.811999999999998</v>
      </c>
      <c r="I310" s="237"/>
      <c r="J310" s="238">
        <f>ROUND(I310*H310,2)</f>
        <v>0</v>
      </c>
      <c r="K310" s="234" t="s">
        <v>21</v>
      </c>
      <c r="L310" s="239"/>
      <c r="M310" s="240" t="s">
        <v>21</v>
      </c>
      <c r="N310" s="241" t="s">
        <v>40</v>
      </c>
      <c r="O310" s="41"/>
      <c r="P310" s="197">
        <f>O310*H310</f>
        <v>0</v>
      </c>
      <c r="Q310" s="197">
        <v>0</v>
      </c>
      <c r="R310" s="197">
        <f>Q310*H310</f>
        <v>0</v>
      </c>
      <c r="S310" s="197">
        <v>0</v>
      </c>
      <c r="T310" s="198">
        <f>S310*H310</f>
        <v>0</v>
      </c>
      <c r="AR310" s="23" t="s">
        <v>167</v>
      </c>
      <c r="AT310" s="23" t="s">
        <v>250</v>
      </c>
      <c r="AU310" s="23" t="s">
        <v>79</v>
      </c>
      <c r="AY310" s="23" t="s">
        <v>136</v>
      </c>
      <c r="BE310" s="199">
        <f>IF(N310="základní",J310,0)</f>
        <v>0</v>
      </c>
      <c r="BF310" s="199">
        <f>IF(N310="snížená",J310,0)</f>
        <v>0</v>
      </c>
      <c r="BG310" s="199">
        <f>IF(N310="zákl. přenesená",J310,0)</f>
        <v>0</v>
      </c>
      <c r="BH310" s="199">
        <f>IF(N310="sníž. přenesená",J310,0)</f>
        <v>0</v>
      </c>
      <c r="BI310" s="199">
        <f>IF(N310="nulová",J310,0)</f>
        <v>0</v>
      </c>
      <c r="BJ310" s="23" t="s">
        <v>77</v>
      </c>
      <c r="BK310" s="199">
        <f>ROUND(I310*H310,2)</f>
        <v>0</v>
      </c>
      <c r="BL310" s="23" t="s">
        <v>143</v>
      </c>
      <c r="BM310" s="23" t="s">
        <v>424</v>
      </c>
    </row>
    <row r="311" spans="2:65" s="1" customFormat="1" ht="13.5">
      <c r="B311" s="40"/>
      <c r="C311" s="62"/>
      <c r="D311" s="200" t="s">
        <v>144</v>
      </c>
      <c r="E311" s="62"/>
      <c r="F311" s="201" t="s">
        <v>423</v>
      </c>
      <c r="G311" s="62"/>
      <c r="H311" s="62"/>
      <c r="I311" s="158"/>
      <c r="J311" s="62"/>
      <c r="K311" s="62"/>
      <c r="L311" s="60"/>
      <c r="M311" s="202"/>
      <c r="N311" s="41"/>
      <c r="O311" s="41"/>
      <c r="P311" s="41"/>
      <c r="Q311" s="41"/>
      <c r="R311" s="41"/>
      <c r="S311" s="41"/>
      <c r="T311" s="77"/>
      <c r="AT311" s="23" t="s">
        <v>144</v>
      </c>
      <c r="AU311" s="23" t="s">
        <v>79</v>
      </c>
    </row>
    <row r="312" spans="2:65" s="11" customFormat="1" ht="13.5">
      <c r="B312" s="204"/>
      <c r="C312" s="205"/>
      <c r="D312" s="200" t="s">
        <v>148</v>
      </c>
      <c r="E312" s="206" t="s">
        <v>21</v>
      </c>
      <c r="F312" s="207" t="s">
        <v>425</v>
      </c>
      <c r="G312" s="205"/>
      <c r="H312" s="208">
        <v>53.811999999999998</v>
      </c>
      <c r="I312" s="209"/>
      <c r="J312" s="205"/>
      <c r="K312" s="205"/>
      <c r="L312" s="210"/>
      <c r="M312" s="211"/>
      <c r="N312" s="212"/>
      <c r="O312" s="212"/>
      <c r="P312" s="212"/>
      <c r="Q312" s="212"/>
      <c r="R312" s="212"/>
      <c r="S312" s="212"/>
      <c r="T312" s="213"/>
      <c r="AT312" s="214" t="s">
        <v>148</v>
      </c>
      <c r="AU312" s="214" t="s">
        <v>79</v>
      </c>
      <c r="AV312" s="11" t="s">
        <v>79</v>
      </c>
      <c r="AW312" s="11" t="s">
        <v>33</v>
      </c>
      <c r="AX312" s="11" t="s">
        <v>69</v>
      </c>
      <c r="AY312" s="214" t="s">
        <v>136</v>
      </c>
    </row>
    <row r="313" spans="2:65" s="12" customFormat="1" ht="13.5">
      <c r="B313" s="215"/>
      <c r="C313" s="216"/>
      <c r="D313" s="217" t="s">
        <v>148</v>
      </c>
      <c r="E313" s="218" t="s">
        <v>21</v>
      </c>
      <c r="F313" s="219" t="s">
        <v>151</v>
      </c>
      <c r="G313" s="216"/>
      <c r="H313" s="220">
        <v>53.811999999999998</v>
      </c>
      <c r="I313" s="221"/>
      <c r="J313" s="216"/>
      <c r="K313" s="216"/>
      <c r="L313" s="222"/>
      <c r="M313" s="223"/>
      <c r="N313" s="224"/>
      <c r="O313" s="224"/>
      <c r="P313" s="224"/>
      <c r="Q313" s="224"/>
      <c r="R313" s="224"/>
      <c r="S313" s="224"/>
      <c r="T313" s="225"/>
      <c r="AT313" s="226" t="s">
        <v>148</v>
      </c>
      <c r="AU313" s="226" t="s">
        <v>79</v>
      </c>
      <c r="AV313" s="12" t="s">
        <v>143</v>
      </c>
      <c r="AW313" s="12" t="s">
        <v>33</v>
      </c>
      <c r="AX313" s="12" t="s">
        <v>77</v>
      </c>
      <c r="AY313" s="226" t="s">
        <v>136</v>
      </c>
    </row>
    <row r="314" spans="2:65" s="1" customFormat="1" ht="22.5" customHeight="1">
      <c r="B314" s="40"/>
      <c r="C314" s="232" t="s">
        <v>426</v>
      </c>
      <c r="D314" s="232" t="s">
        <v>250</v>
      </c>
      <c r="E314" s="233" t="s">
        <v>427</v>
      </c>
      <c r="F314" s="234" t="s">
        <v>428</v>
      </c>
      <c r="G314" s="235" t="s">
        <v>141</v>
      </c>
      <c r="H314" s="236">
        <v>10.241</v>
      </c>
      <c r="I314" s="237"/>
      <c r="J314" s="238">
        <f>ROUND(I314*H314,2)</f>
        <v>0</v>
      </c>
      <c r="K314" s="234" t="s">
        <v>21</v>
      </c>
      <c r="L314" s="239"/>
      <c r="M314" s="240" t="s">
        <v>21</v>
      </c>
      <c r="N314" s="241" t="s">
        <v>40</v>
      </c>
      <c r="O314" s="41"/>
      <c r="P314" s="197">
        <f>O314*H314</f>
        <v>0</v>
      </c>
      <c r="Q314" s="197">
        <v>0</v>
      </c>
      <c r="R314" s="197">
        <f>Q314*H314</f>
        <v>0</v>
      </c>
      <c r="S314" s="197">
        <v>0</v>
      </c>
      <c r="T314" s="198">
        <f>S314*H314</f>
        <v>0</v>
      </c>
      <c r="AR314" s="23" t="s">
        <v>167</v>
      </c>
      <c r="AT314" s="23" t="s">
        <v>250</v>
      </c>
      <c r="AU314" s="23" t="s">
        <v>79</v>
      </c>
      <c r="AY314" s="23" t="s">
        <v>136</v>
      </c>
      <c r="BE314" s="199">
        <f>IF(N314="základní",J314,0)</f>
        <v>0</v>
      </c>
      <c r="BF314" s="199">
        <f>IF(N314="snížená",J314,0)</f>
        <v>0</v>
      </c>
      <c r="BG314" s="199">
        <f>IF(N314="zákl. přenesená",J314,0)</f>
        <v>0</v>
      </c>
      <c r="BH314" s="199">
        <f>IF(N314="sníž. přenesená",J314,0)</f>
        <v>0</v>
      </c>
      <c r="BI314" s="199">
        <f>IF(N314="nulová",J314,0)</f>
        <v>0</v>
      </c>
      <c r="BJ314" s="23" t="s">
        <v>77</v>
      </c>
      <c r="BK314" s="199">
        <f>ROUND(I314*H314,2)</f>
        <v>0</v>
      </c>
      <c r="BL314" s="23" t="s">
        <v>143</v>
      </c>
      <c r="BM314" s="23" t="s">
        <v>429</v>
      </c>
    </row>
    <row r="315" spans="2:65" s="1" customFormat="1" ht="13.5">
      <c r="B315" s="40"/>
      <c r="C315" s="62"/>
      <c r="D315" s="217" t="s">
        <v>144</v>
      </c>
      <c r="E315" s="62"/>
      <c r="F315" s="231" t="s">
        <v>428</v>
      </c>
      <c r="G315" s="62"/>
      <c r="H315" s="62"/>
      <c r="I315" s="158"/>
      <c r="J315" s="62"/>
      <c r="K315" s="62"/>
      <c r="L315" s="60"/>
      <c r="M315" s="202"/>
      <c r="N315" s="41"/>
      <c r="O315" s="41"/>
      <c r="P315" s="41"/>
      <c r="Q315" s="41"/>
      <c r="R315" s="41"/>
      <c r="S315" s="41"/>
      <c r="T315" s="77"/>
      <c r="AT315" s="23" t="s">
        <v>144</v>
      </c>
      <c r="AU315" s="23" t="s">
        <v>79</v>
      </c>
    </row>
    <row r="316" spans="2:65" s="1" customFormat="1" ht="31.5" customHeight="1">
      <c r="B316" s="40"/>
      <c r="C316" s="188" t="s">
        <v>293</v>
      </c>
      <c r="D316" s="188" t="s">
        <v>138</v>
      </c>
      <c r="E316" s="189" t="s">
        <v>430</v>
      </c>
      <c r="F316" s="190" t="s">
        <v>431</v>
      </c>
      <c r="G316" s="191" t="s">
        <v>141</v>
      </c>
      <c r="H316" s="192">
        <v>908.17200000000003</v>
      </c>
      <c r="I316" s="193"/>
      <c r="J316" s="194">
        <f>ROUND(I316*H316,2)</f>
        <v>0</v>
      </c>
      <c r="K316" s="190" t="s">
        <v>142</v>
      </c>
      <c r="L316" s="60"/>
      <c r="M316" s="195" t="s">
        <v>21</v>
      </c>
      <c r="N316" s="196" t="s">
        <v>40</v>
      </c>
      <c r="O316" s="41"/>
      <c r="P316" s="197">
        <f>O316*H316</f>
        <v>0</v>
      </c>
      <c r="Q316" s="197">
        <v>0</v>
      </c>
      <c r="R316" s="197">
        <f>Q316*H316</f>
        <v>0</v>
      </c>
      <c r="S316" s="197">
        <v>0</v>
      </c>
      <c r="T316" s="198">
        <f>S316*H316</f>
        <v>0</v>
      </c>
      <c r="AR316" s="23" t="s">
        <v>143</v>
      </c>
      <c r="AT316" s="23" t="s">
        <v>138</v>
      </c>
      <c r="AU316" s="23" t="s">
        <v>79</v>
      </c>
      <c r="AY316" s="23" t="s">
        <v>136</v>
      </c>
      <c r="BE316" s="199">
        <f>IF(N316="základní",J316,0)</f>
        <v>0</v>
      </c>
      <c r="BF316" s="199">
        <f>IF(N316="snížená",J316,0)</f>
        <v>0</v>
      </c>
      <c r="BG316" s="199">
        <f>IF(N316="zákl. přenesená",J316,0)</f>
        <v>0</v>
      </c>
      <c r="BH316" s="199">
        <f>IF(N316="sníž. přenesená",J316,0)</f>
        <v>0</v>
      </c>
      <c r="BI316" s="199">
        <f>IF(N316="nulová",J316,0)</f>
        <v>0</v>
      </c>
      <c r="BJ316" s="23" t="s">
        <v>77</v>
      </c>
      <c r="BK316" s="199">
        <f>ROUND(I316*H316,2)</f>
        <v>0</v>
      </c>
      <c r="BL316" s="23" t="s">
        <v>143</v>
      </c>
      <c r="BM316" s="23" t="s">
        <v>432</v>
      </c>
    </row>
    <row r="317" spans="2:65" s="1" customFormat="1" ht="27">
      <c r="B317" s="40"/>
      <c r="C317" s="62"/>
      <c r="D317" s="200" t="s">
        <v>144</v>
      </c>
      <c r="E317" s="62"/>
      <c r="F317" s="201" t="s">
        <v>433</v>
      </c>
      <c r="G317" s="62"/>
      <c r="H317" s="62"/>
      <c r="I317" s="158"/>
      <c r="J317" s="62"/>
      <c r="K317" s="62"/>
      <c r="L317" s="60"/>
      <c r="M317" s="202"/>
      <c r="N317" s="41"/>
      <c r="O317" s="41"/>
      <c r="P317" s="41"/>
      <c r="Q317" s="41"/>
      <c r="R317" s="41"/>
      <c r="S317" s="41"/>
      <c r="T317" s="77"/>
      <c r="AT317" s="23" t="s">
        <v>144</v>
      </c>
      <c r="AU317" s="23" t="s">
        <v>79</v>
      </c>
    </row>
    <row r="318" spans="2:65" s="1" customFormat="1" ht="162">
      <c r="B318" s="40"/>
      <c r="C318" s="62"/>
      <c r="D318" s="200" t="s">
        <v>146</v>
      </c>
      <c r="E318" s="62"/>
      <c r="F318" s="203" t="s">
        <v>389</v>
      </c>
      <c r="G318" s="62"/>
      <c r="H318" s="62"/>
      <c r="I318" s="158"/>
      <c r="J318" s="62"/>
      <c r="K318" s="62"/>
      <c r="L318" s="60"/>
      <c r="M318" s="202"/>
      <c r="N318" s="41"/>
      <c r="O318" s="41"/>
      <c r="P318" s="41"/>
      <c r="Q318" s="41"/>
      <c r="R318" s="41"/>
      <c r="S318" s="41"/>
      <c r="T318" s="77"/>
      <c r="AT318" s="23" t="s">
        <v>146</v>
      </c>
      <c r="AU318" s="23" t="s">
        <v>79</v>
      </c>
    </row>
    <row r="319" spans="2:65" s="13" customFormat="1" ht="13.5">
      <c r="B319" s="242"/>
      <c r="C319" s="243"/>
      <c r="D319" s="200" t="s">
        <v>148</v>
      </c>
      <c r="E319" s="244" t="s">
        <v>21</v>
      </c>
      <c r="F319" s="245" t="s">
        <v>434</v>
      </c>
      <c r="G319" s="243"/>
      <c r="H319" s="246" t="s">
        <v>21</v>
      </c>
      <c r="I319" s="247"/>
      <c r="J319" s="243"/>
      <c r="K319" s="243"/>
      <c r="L319" s="248"/>
      <c r="M319" s="249"/>
      <c r="N319" s="250"/>
      <c r="O319" s="250"/>
      <c r="P319" s="250"/>
      <c r="Q319" s="250"/>
      <c r="R319" s="250"/>
      <c r="S319" s="250"/>
      <c r="T319" s="251"/>
      <c r="AT319" s="252" t="s">
        <v>148</v>
      </c>
      <c r="AU319" s="252" t="s">
        <v>79</v>
      </c>
      <c r="AV319" s="13" t="s">
        <v>77</v>
      </c>
      <c r="AW319" s="13" t="s">
        <v>33</v>
      </c>
      <c r="AX319" s="13" t="s">
        <v>69</v>
      </c>
      <c r="AY319" s="252" t="s">
        <v>136</v>
      </c>
    </row>
    <row r="320" spans="2:65" s="11" customFormat="1" ht="13.5">
      <c r="B320" s="204"/>
      <c r="C320" s="205"/>
      <c r="D320" s="200" t="s">
        <v>148</v>
      </c>
      <c r="E320" s="206" t="s">
        <v>21</v>
      </c>
      <c r="F320" s="207" t="s">
        <v>435</v>
      </c>
      <c r="G320" s="205"/>
      <c r="H320" s="208">
        <v>140.22499999999999</v>
      </c>
      <c r="I320" s="209"/>
      <c r="J320" s="205"/>
      <c r="K320" s="205"/>
      <c r="L320" s="210"/>
      <c r="M320" s="211"/>
      <c r="N320" s="212"/>
      <c r="O320" s="212"/>
      <c r="P320" s="212"/>
      <c r="Q320" s="212"/>
      <c r="R320" s="212"/>
      <c r="S320" s="212"/>
      <c r="T320" s="213"/>
      <c r="AT320" s="214" t="s">
        <v>148</v>
      </c>
      <c r="AU320" s="214" t="s">
        <v>79</v>
      </c>
      <c r="AV320" s="11" t="s">
        <v>79</v>
      </c>
      <c r="AW320" s="11" t="s">
        <v>33</v>
      </c>
      <c r="AX320" s="11" t="s">
        <v>69</v>
      </c>
      <c r="AY320" s="214" t="s">
        <v>136</v>
      </c>
    </row>
    <row r="321" spans="2:65" s="11" customFormat="1" ht="13.5">
      <c r="B321" s="204"/>
      <c r="C321" s="205"/>
      <c r="D321" s="200" t="s">
        <v>148</v>
      </c>
      <c r="E321" s="206" t="s">
        <v>21</v>
      </c>
      <c r="F321" s="207" t="s">
        <v>436</v>
      </c>
      <c r="G321" s="205"/>
      <c r="H321" s="208">
        <v>139.89099999999999</v>
      </c>
      <c r="I321" s="209"/>
      <c r="J321" s="205"/>
      <c r="K321" s="205"/>
      <c r="L321" s="210"/>
      <c r="M321" s="211"/>
      <c r="N321" s="212"/>
      <c r="O321" s="212"/>
      <c r="P321" s="212"/>
      <c r="Q321" s="212"/>
      <c r="R321" s="212"/>
      <c r="S321" s="212"/>
      <c r="T321" s="213"/>
      <c r="AT321" s="214" t="s">
        <v>148</v>
      </c>
      <c r="AU321" s="214" t="s">
        <v>79</v>
      </c>
      <c r="AV321" s="11" t="s">
        <v>79</v>
      </c>
      <c r="AW321" s="11" t="s">
        <v>33</v>
      </c>
      <c r="AX321" s="11" t="s">
        <v>69</v>
      </c>
      <c r="AY321" s="214" t="s">
        <v>136</v>
      </c>
    </row>
    <row r="322" spans="2:65" s="11" customFormat="1" ht="13.5">
      <c r="B322" s="204"/>
      <c r="C322" s="205"/>
      <c r="D322" s="200" t="s">
        <v>148</v>
      </c>
      <c r="E322" s="206" t="s">
        <v>21</v>
      </c>
      <c r="F322" s="207" t="s">
        <v>437</v>
      </c>
      <c r="G322" s="205"/>
      <c r="H322" s="208">
        <v>53.78</v>
      </c>
      <c r="I322" s="209"/>
      <c r="J322" s="205"/>
      <c r="K322" s="205"/>
      <c r="L322" s="210"/>
      <c r="M322" s="211"/>
      <c r="N322" s="212"/>
      <c r="O322" s="212"/>
      <c r="P322" s="212"/>
      <c r="Q322" s="212"/>
      <c r="R322" s="212"/>
      <c r="S322" s="212"/>
      <c r="T322" s="213"/>
      <c r="AT322" s="214" t="s">
        <v>148</v>
      </c>
      <c r="AU322" s="214" t="s">
        <v>79</v>
      </c>
      <c r="AV322" s="11" t="s">
        <v>79</v>
      </c>
      <c r="AW322" s="11" t="s">
        <v>33</v>
      </c>
      <c r="AX322" s="11" t="s">
        <v>69</v>
      </c>
      <c r="AY322" s="214" t="s">
        <v>136</v>
      </c>
    </row>
    <row r="323" spans="2:65" s="11" customFormat="1" ht="13.5">
      <c r="B323" s="204"/>
      <c r="C323" s="205"/>
      <c r="D323" s="200" t="s">
        <v>148</v>
      </c>
      <c r="E323" s="206" t="s">
        <v>21</v>
      </c>
      <c r="F323" s="207" t="s">
        <v>438</v>
      </c>
      <c r="G323" s="205"/>
      <c r="H323" s="208">
        <v>574.27599999999995</v>
      </c>
      <c r="I323" s="209"/>
      <c r="J323" s="205"/>
      <c r="K323" s="205"/>
      <c r="L323" s="210"/>
      <c r="M323" s="211"/>
      <c r="N323" s="212"/>
      <c r="O323" s="212"/>
      <c r="P323" s="212"/>
      <c r="Q323" s="212"/>
      <c r="R323" s="212"/>
      <c r="S323" s="212"/>
      <c r="T323" s="213"/>
      <c r="AT323" s="214" t="s">
        <v>148</v>
      </c>
      <c r="AU323" s="214" t="s">
        <v>79</v>
      </c>
      <c r="AV323" s="11" t="s">
        <v>79</v>
      </c>
      <c r="AW323" s="11" t="s">
        <v>33</v>
      </c>
      <c r="AX323" s="11" t="s">
        <v>69</v>
      </c>
      <c r="AY323" s="214" t="s">
        <v>136</v>
      </c>
    </row>
    <row r="324" spans="2:65" s="12" customFormat="1" ht="13.5">
      <c r="B324" s="215"/>
      <c r="C324" s="216"/>
      <c r="D324" s="217" t="s">
        <v>148</v>
      </c>
      <c r="E324" s="218" t="s">
        <v>21</v>
      </c>
      <c r="F324" s="219" t="s">
        <v>151</v>
      </c>
      <c r="G324" s="216"/>
      <c r="H324" s="220">
        <v>908.17200000000003</v>
      </c>
      <c r="I324" s="221"/>
      <c r="J324" s="216"/>
      <c r="K324" s="216"/>
      <c r="L324" s="222"/>
      <c r="M324" s="223"/>
      <c r="N324" s="224"/>
      <c r="O324" s="224"/>
      <c r="P324" s="224"/>
      <c r="Q324" s="224"/>
      <c r="R324" s="224"/>
      <c r="S324" s="224"/>
      <c r="T324" s="225"/>
      <c r="AT324" s="226" t="s">
        <v>148</v>
      </c>
      <c r="AU324" s="226" t="s">
        <v>79</v>
      </c>
      <c r="AV324" s="12" t="s">
        <v>143</v>
      </c>
      <c r="AW324" s="12" t="s">
        <v>33</v>
      </c>
      <c r="AX324" s="12" t="s">
        <v>77</v>
      </c>
      <c r="AY324" s="226" t="s">
        <v>136</v>
      </c>
    </row>
    <row r="325" spans="2:65" s="1" customFormat="1" ht="22.5" customHeight="1">
      <c r="B325" s="40"/>
      <c r="C325" s="232" t="s">
        <v>439</v>
      </c>
      <c r="D325" s="232" t="s">
        <v>250</v>
      </c>
      <c r="E325" s="233" t="s">
        <v>440</v>
      </c>
      <c r="F325" s="234" t="s">
        <v>441</v>
      </c>
      <c r="G325" s="235" t="s">
        <v>141</v>
      </c>
      <c r="H325" s="236">
        <v>926.33500000000004</v>
      </c>
      <c r="I325" s="237"/>
      <c r="J325" s="238">
        <f>ROUND(I325*H325,2)</f>
        <v>0</v>
      </c>
      <c r="K325" s="234" t="s">
        <v>21</v>
      </c>
      <c r="L325" s="239"/>
      <c r="M325" s="240" t="s">
        <v>21</v>
      </c>
      <c r="N325" s="241" t="s">
        <v>40</v>
      </c>
      <c r="O325" s="41"/>
      <c r="P325" s="197">
        <f>O325*H325</f>
        <v>0</v>
      </c>
      <c r="Q325" s="197">
        <v>0</v>
      </c>
      <c r="R325" s="197">
        <f>Q325*H325</f>
        <v>0</v>
      </c>
      <c r="S325" s="197">
        <v>0</v>
      </c>
      <c r="T325" s="198">
        <f>S325*H325</f>
        <v>0</v>
      </c>
      <c r="AR325" s="23" t="s">
        <v>167</v>
      </c>
      <c r="AT325" s="23" t="s">
        <v>250</v>
      </c>
      <c r="AU325" s="23" t="s">
        <v>79</v>
      </c>
      <c r="AY325" s="23" t="s">
        <v>136</v>
      </c>
      <c r="BE325" s="199">
        <f>IF(N325="základní",J325,0)</f>
        <v>0</v>
      </c>
      <c r="BF325" s="199">
        <f>IF(N325="snížená",J325,0)</f>
        <v>0</v>
      </c>
      <c r="BG325" s="199">
        <f>IF(N325="zákl. přenesená",J325,0)</f>
        <v>0</v>
      </c>
      <c r="BH325" s="199">
        <f>IF(N325="sníž. přenesená",J325,0)</f>
        <v>0</v>
      </c>
      <c r="BI325" s="199">
        <f>IF(N325="nulová",J325,0)</f>
        <v>0</v>
      </c>
      <c r="BJ325" s="23" t="s">
        <v>77</v>
      </c>
      <c r="BK325" s="199">
        <f>ROUND(I325*H325,2)</f>
        <v>0</v>
      </c>
      <c r="BL325" s="23" t="s">
        <v>143</v>
      </c>
      <c r="BM325" s="23" t="s">
        <v>442</v>
      </c>
    </row>
    <row r="326" spans="2:65" s="1" customFormat="1" ht="13.5">
      <c r="B326" s="40"/>
      <c r="C326" s="62"/>
      <c r="D326" s="217" t="s">
        <v>144</v>
      </c>
      <c r="E326" s="62"/>
      <c r="F326" s="231" t="s">
        <v>441</v>
      </c>
      <c r="G326" s="62"/>
      <c r="H326" s="62"/>
      <c r="I326" s="158"/>
      <c r="J326" s="62"/>
      <c r="K326" s="62"/>
      <c r="L326" s="60"/>
      <c r="M326" s="202"/>
      <c r="N326" s="41"/>
      <c r="O326" s="41"/>
      <c r="P326" s="41"/>
      <c r="Q326" s="41"/>
      <c r="R326" s="41"/>
      <c r="S326" s="41"/>
      <c r="T326" s="77"/>
      <c r="AT326" s="23" t="s">
        <v>144</v>
      </c>
      <c r="AU326" s="23" t="s">
        <v>79</v>
      </c>
    </row>
    <row r="327" spans="2:65" s="1" customFormat="1" ht="31.5" customHeight="1">
      <c r="B327" s="40"/>
      <c r="C327" s="188" t="s">
        <v>299</v>
      </c>
      <c r="D327" s="188" t="s">
        <v>138</v>
      </c>
      <c r="E327" s="189" t="s">
        <v>443</v>
      </c>
      <c r="F327" s="190" t="s">
        <v>444</v>
      </c>
      <c r="G327" s="191" t="s">
        <v>141</v>
      </c>
      <c r="H327" s="192">
        <v>85.51</v>
      </c>
      <c r="I327" s="193"/>
      <c r="J327" s="194">
        <f>ROUND(I327*H327,2)</f>
        <v>0</v>
      </c>
      <c r="K327" s="190" t="s">
        <v>142</v>
      </c>
      <c r="L327" s="60"/>
      <c r="M327" s="195" t="s">
        <v>21</v>
      </c>
      <c r="N327" s="196" t="s">
        <v>40</v>
      </c>
      <c r="O327" s="41"/>
      <c r="P327" s="197">
        <f>O327*H327</f>
        <v>0</v>
      </c>
      <c r="Q327" s="197">
        <v>0</v>
      </c>
      <c r="R327" s="197">
        <f>Q327*H327</f>
        <v>0</v>
      </c>
      <c r="S327" s="197">
        <v>0</v>
      </c>
      <c r="T327" s="198">
        <f>S327*H327</f>
        <v>0</v>
      </c>
      <c r="AR327" s="23" t="s">
        <v>143</v>
      </c>
      <c r="AT327" s="23" t="s">
        <v>138</v>
      </c>
      <c r="AU327" s="23" t="s">
        <v>79</v>
      </c>
      <c r="AY327" s="23" t="s">
        <v>136</v>
      </c>
      <c r="BE327" s="199">
        <f>IF(N327="základní",J327,0)</f>
        <v>0</v>
      </c>
      <c r="BF327" s="199">
        <f>IF(N327="snížená",J327,0)</f>
        <v>0</v>
      </c>
      <c r="BG327" s="199">
        <f>IF(N327="zákl. přenesená",J327,0)</f>
        <v>0</v>
      </c>
      <c r="BH327" s="199">
        <f>IF(N327="sníž. přenesená",J327,0)</f>
        <v>0</v>
      </c>
      <c r="BI327" s="199">
        <f>IF(N327="nulová",J327,0)</f>
        <v>0</v>
      </c>
      <c r="BJ327" s="23" t="s">
        <v>77</v>
      </c>
      <c r="BK327" s="199">
        <f>ROUND(I327*H327,2)</f>
        <v>0</v>
      </c>
      <c r="BL327" s="23" t="s">
        <v>143</v>
      </c>
      <c r="BM327" s="23" t="s">
        <v>445</v>
      </c>
    </row>
    <row r="328" spans="2:65" s="1" customFormat="1" ht="27">
      <c r="B328" s="40"/>
      <c r="C328" s="62"/>
      <c r="D328" s="200" t="s">
        <v>144</v>
      </c>
      <c r="E328" s="62"/>
      <c r="F328" s="201" t="s">
        <v>446</v>
      </c>
      <c r="G328" s="62"/>
      <c r="H328" s="62"/>
      <c r="I328" s="158"/>
      <c r="J328" s="62"/>
      <c r="K328" s="62"/>
      <c r="L328" s="60"/>
      <c r="M328" s="202"/>
      <c r="N328" s="41"/>
      <c r="O328" s="41"/>
      <c r="P328" s="41"/>
      <c r="Q328" s="41"/>
      <c r="R328" s="41"/>
      <c r="S328" s="41"/>
      <c r="T328" s="77"/>
      <c r="AT328" s="23" t="s">
        <v>144</v>
      </c>
      <c r="AU328" s="23" t="s">
        <v>79</v>
      </c>
    </row>
    <row r="329" spans="2:65" s="1" customFormat="1" ht="162">
      <c r="B329" s="40"/>
      <c r="C329" s="62"/>
      <c r="D329" s="200" t="s">
        <v>146</v>
      </c>
      <c r="E329" s="62"/>
      <c r="F329" s="203" t="s">
        <v>389</v>
      </c>
      <c r="G329" s="62"/>
      <c r="H329" s="62"/>
      <c r="I329" s="158"/>
      <c r="J329" s="62"/>
      <c r="K329" s="62"/>
      <c r="L329" s="60"/>
      <c r="M329" s="202"/>
      <c r="N329" s="41"/>
      <c r="O329" s="41"/>
      <c r="P329" s="41"/>
      <c r="Q329" s="41"/>
      <c r="R329" s="41"/>
      <c r="S329" s="41"/>
      <c r="T329" s="77"/>
      <c r="AT329" s="23" t="s">
        <v>146</v>
      </c>
      <c r="AU329" s="23" t="s">
        <v>79</v>
      </c>
    </row>
    <row r="330" spans="2:65" s="13" customFormat="1" ht="13.5">
      <c r="B330" s="242"/>
      <c r="C330" s="243"/>
      <c r="D330" s="200" t="s">
        <v>148</v>
      </c>
      <c r="E330" s="244" t="s">
        <v>21</v>
      </c>
      <c r="F330" s="245" t="s">
        <v>447</v>
      </c>
      <c r="G330" s="243"/>
      <c r="H330" s="246" t="s">
        <v>21</v>
      </c>
      <c r="I330" s="247"/>
      <c r="J330" s="243"/>
      <c r="K330" s="243"/>
      <c r="L330" s="248"/>
      <c r="M330" s="249"/>
      <c r="N330" s="250"/>
      <c r="O330" s="250"/>
      <c r="P330" s="250"/>
      <c r="Q330" s="250"/>
      <c r="R330" s="250"/>
      <c r="S330" s="250"/>
      <c r="T330" s="251"/>
      <c r="AT330" s="252" t="s">
        <v>148</v>
      </c>
      <c r="AU330" s="252" t="s">
        <v>79</v>
      </c>
      <c r="AV330" s="13" t="s">
        <v>77</v>
      </c>
      <c r="AW330" s="13" t="s">
        <v>33</v>
      </c>
      <c r="AX330" s="13" t="s">
        <v>69</v>
      </c>
      <c r="AY330" s="252" t="s">
        <v>136</v>
      </c>
    </row>
    <row r="331" spans="2:65" s="11" customFormat="1" ht="13.5">
      <c r="B331" s="204"/>
      <c r="C331" s="205"/>
      <c r="D331" s="200" t="s">
        <v>148</v>
      </c>
      <c r="E331" s="206" t="s">
        <v>21</v>
      </c>
      <c r="F331" s="207" t="s">
        <v>448</v>
      </c>
      <c r="G331" s="205"/>
      <c r="H331" s="208">
        <v>27.51</v>
      </c>
      <c r="I331" s="209"/>
      <c r="J331" s="205"/>
      <c r="K331" s="205"/>
      <c r="L331" s="210"/>
      <c r="M331" s="211"/>
      <c r="N331" s="212"/>
      <c r="O331" s="212"/>
      <c r="P331" s="212"/>
      <c r="Q331" s="212"/>
      <c r="R331" s="212"/>
      <c r="S331" s="212"/>
      <c r="T331" s="213"/>
      <c r="AT331" s="214" t="s">
        <v>148</v>
      </c>
      <c r="AU331" s="214" t="s">
        <v>79</v>
      </c>
      <c r="AV331" s="11" t="s">
        <v>79</v>
      </c>
      <c r="AW331" s="11" t="s">
        <v>33</v>
      </c>
      <c r="AX331" s="11" t="s">
        <v>69</v>
      </c>
      <c r="AY331" s="214" t="s">
        <v>136</v>
      </c>
    </row>
    <row r="332" spans="2:65" s="11" customFormat="1" ht="13.5">
      <c r="B332" s="204"/>
      <c r="C332" s="205"/>
      <c r="D332" s="200" t="s">
        <v>148</v>
      </c>
      <c r="E332" s="206" t="s">
        <v>21</v>
      </c>
      <c r="F332" s="207" t="s">
        <v>312</v>
      </c>
      <c r="G332" s="205"/>
      <c r="H332" s="208">
        <v>58</v>
      </c>
      <c r="I332" s="209"/>
      <c r="J332" s="205"/>
      <c r="K332" s="205"/>
      <c r="L332" s="210"/>
      <c r="M332" s="211"/>
      <c r="N332" s="212"/>
      <c r="O332" s="212"/>
      <c r="P332" s="212"/>
      <c r="Q332" s="212"/>
      <c r="R332" s="212"/>
      <c r="S332" s="212"/>
      <c r="T332" s="213"/>
      <c r="AT332" s="214" t="s">
        <v>148</v>
      </c>
      <c r="AU332" s="214" t="s">
        <v>79</v>
      </c>
      <c r="AV332" s="11" t="s">
        <v>79</v>
      </c>
      <c r="AW332" s="11" t="s">
        <v>33</v>
      </c>
      <c r="AX332" s="11" t="s">
        <v>69</v>
      </c>
      <c r="AY332" s="214" t="s">
        <v>136</v>
      </c>
    </row>
    <row r="333" spans="2:65" s="12" customFormat="1" ht="13.5">
      <c r="B333" s="215"/>
      <c r="C333" s="216"/>
      <c r="D333" s="217" t="s">
        <v>148</v>
      </c>
      <c r="E333" s="218" t="s">
        <v>21</v>
      </c>
      <c r="F333" s="219" t="s">
        <v>151</v>
      </c>
      <c r="G333" s="216"/>
      <c r="H333" s="220">
        <v>85.51</v>
      </c>
      <c r="I333" s="221"/>
      <c r="J333" s="216"/>
      <c r="K333" s="216"/>
      <c r="L333" s="222"/>
      <c r="M333" s="223"/>
      <c r="N333" s="224"/>
      <c r="O333" s="224"/>
      <c r="P333" s="224"/>
      <c r="Q333" s="224"/>
      <c r="R333" s="224"/>
      <c r="S333" s="224"/>
      <c r="T333" s="225"/>
      <c r="AT333" s="226" t="s">
        <v>148</v>
      </c>
      <c r="AU333" s="226" t="s">
        <v>79</v>
      </c>
      <c r="AV333" s="12" t="s">
        <v>143</v>
      </c>
      <c r="AW333" s="12" t="s">
        <v>33</v>
      </c>
      <c r="AX333" s="12" t="s">
        <v>77</v>
      </c>
      <c r="AY333" s="226" t="s">
        <v>136</v>
      </c>
    </row>
    <row r="334" spans="2:65" s="1" customFormat="1" ht="22.5" customHeight="1">
      <c r="B334" s="40"/>
      <c r="C334" s="232" t="s">
        <v>449</v>
      </c>
      <c r="D334" s="232" t="s">
        <v>250</v>
      </c>
      <c r="E334" s="233" t="s">
        <v>450</v>
      </c>
      <c r="F334" s="234" t="s">
        <v>451</v>
      </c>
      <c r="G334" s="235" t="s">
        <v>141</v>
      </c>
      <c r="H334" s="236">
        <v>88.954999999999998</v>
      </c>
      <c r="I334" s="237"/>
      <c r="J334" s="238">
        <f>ROUND(I334*H334,2)</f>
        <v>0</v>
      </c>
      <c r="K334" s="234" t="s">
        <v>21</v>
      </c>
      <c r="L334" s="239"/>
      <c r="M334" s="240" t="s">
        <v>21</v>
      </c>
      <c r="N334" s="241" t="s">
        <v>40</v>
      </c>
      <c r="O334" s="41"/>
      <c r="P334" s="197">
        <f>O334*H334</f>
        <v>0</v>
      </c>
      <c r="Q334" s="197">
        <v>0</v>
      </c>
      <c r="R334" s="197">
        <f>Q334*H334</f>
        <v>0</v>
      </c>
      <c r="S334" s="197">
        <v>0</v>
      </c>
      <c r="T334" s="198">
        <f>S334*H334</f>
        <v>0</v>
      </c>
      <c r="AR334" s="23" t="s">
        <v>167</v>
      </c>
      <c r="AT334" s="23" t="s">
        <v>250</v>
      </c>
      <c r="AU334" s="23" t="s">
        <v>79</v>
      </c>
      <c r="AY334" s="23" t="s">
        <v>136</v>
      </c>
      <c r="BE334" s="199">
        <f>IF(N334="základní",J334,0)</f>
        <v>0</v>
      </c>
      <c r="BF334" s="199">
        <f>IF(N334="snížená",J334,0)</f>
        <v>0</v>
      </c>
      <c r="BG334" s="199">
        <f>IF(N334="zákl. přenesená",J334,0)</f>
        <v>0</v>
      </c>
      <c r="BH334" s="199">
        <f>IF(N334="sníž. přenesená",J334,0)</f>
        <v>0</v>
      </c>
      <c r="BI334" s="199">
        <f>IF(N334="nulová",J334,0)</f>
        <v>0</v>
      </c>
      <c r="BJ334" s="23" t="s">
        <v>77</v>
      </c>
      <c r="BK334" s="199">
        <f>ROUND(I334*H334,2)</f>
        <v>0</v>
      </c>
      <c r="BL334" s="23" t="s">
        <v>143</v>
      </c>
      <c r="BM334" s="23" t="s">
        <v>452</v>
      </c>
    </row>
    <row r="335" spans="2:65" s="1" customFormat="1" ht="13.5">
      <c r="B335" s="40"/>
      <c r="C335" s="62"/>
      <c r="D335" s="217" t="s">
        <v>144</v>
      </c>
      <c r="E335" s="62"/>
      <c r="F335" s="231" t="s">
        <v>451</v>
      </c>
      <c r="G335" s="62"/>
      <c r="H335" s="62"/>
      <c r="I335" s="158"/>
      <c r="J335" s="62"/>
      <c r="K335" s="62"/>
      <c r="L335" s="60"/>
      <c r="M335" s="202"/>
      <c r="N335" s="41"/>
      <c r="O335" s="41"/>
      <c r="P335" s="41"/>
      <c r="Q335" s="41"/>
      <c r="R335" s="41"/>
      <c r="S335" s="41"/>
      <c r="T335" s="77"/>
      <c r="AT335" s="23" t="s">
        <v>144</v>
      </c>
      <c r="AU335" s="23" t="s">
        <v>79</v>
      </c>
    </row>
    <row r="336" spans="2:65" s="1" customFormat="1" ht="31.5" customHeight="1">
      <c r="B336" s="40"/>
      <c r="C336" s="188" t="s">
        <v>306</v>
      </c>
      <c r="D336" s="188" t="s">
        <v>138</v>
      </c>
      <c r="E336" s="189" t="s">
        <v>453</v>
      </c>
      <c r="F336" s="190" t="s">
        <v>454</v>
      </c>
      <c r="G336" s="191" t="s">
        <v>141</v>
      </c>
      <c r="H336" s="192">
        <v>259.24</v>
      </c>
      <c r="I336" s="193"/>
      <c r="J336" s="194">
        <f>ROUND(I336*H336,2)</f>
        <v>0</v>
      </c>
      <c r="K336" s="190" t="s">
        <v>142</v>
      </c>
      <c r="L336" s="60"/>
      <c r="M336" s="195" t="s">
        <v>21</v>
      </c>
      <c r="N336" s="196" t="s">
        <v>40</v>
      </c>
      <c r="O336" s="41"/>
      <c r="P336" s="197">
        <f>O336*H336</f>
        <v>0</v>
      </c>
      <c r="Q336" s="197">
        <v>0</v>
      </c>
      <c r="R336" s="197">
        <f>Q336*H336</f>
        <v>0</v>
      </c>
      <c r="S336" s="197">
        <v>0</v>
      </c>
      <c r="T336" s="198">
        <f>S336*H336</f>
        <v>0</v>
      </c>
      <c r="AR336" s="23" t="s">
        <v>143</v>
      </c>
      <c r="AT336" s="23" t="s">
        <v>138</v>
      </c>
      <c r="AU336" s="23" t="s">
        <v>79</v>
      </c>
      <c r="AY336" s="23" t="s">
        <v>136</v>
      </c>
      <c r="BE336" s="199">
        <f>IF(N336="základní",J336,0)</f>
        <v>0</v>
      </c>
      <c r="BF336" s="199">
        <f>IF(N336="snížená",J336,0)</f>
        <v>0</v>
      </c>
      <c r="BG336" s="199">
        <f>IF(N336="zákl. přenesená",J336,0)</f>
        <v>0</v>
      </c>
      <c r="BH336" s="199">
        <f>IF(N336="sníž. přenesená",J336,0)</f>
        <v>0</v>
      </c>
      <c r="BI336" s="199">
        <f>IF(N336="nulová",J336,0)</f>
        <v>0</v>
      </c>
      <c r="BJ336" s="23" t="s">
        <v>77</v>
      </c>
      <c r="BK336" s="199">
        <f>ROUND(I336*H336,2)</f>
        <v>0</v>
      </c>
      <c r="BL336" s="23" t="s">
        <v>143</v>
      </c>
      <c r="BM336" s="23" t="s">
        <v>455</v>
      </c>
    </row>
    <row r="337" spans="2:65" s="1" customFormat="1" ht="27">
      <c r="B337" s="40"/>
      <c r="C337" s="62"/>
      <c r="D337" s="200" t="s">
        <v>144</v>
      </c>
      <c r="E337" s="62"/>
      <c r="F337" s="201" t="s">
        <v>456</v>
      </c>
      <c r="G337" s="62"/>
      <c r="H337" s="62"/>
      <c r="I337" s="158"/>
      <c r="J337" s="62"/>
      <c r="K337" s="62"/>
      <c r="L337" s="60"/>
      <c r="M337" s="202"/>
      <c r="N337" s="41"/>
      <c r="O337" s="41"/>
      <c r="P337" s="41"/>
      <c r="Q337" s="41"/>
      <c r="R337" s="41"/>
      <c r="S337" s="41"/>
      <c r="T337" s="77"/>
      <c r="AT337" s="23" t="s">
        <v>144</v>
      </c>
      <c r="AU337" s="23" t="s">
        <v>79</v>
      </c>
    </row>
    <row r="338" spans="2:65" s="1" customFormat="1" ht="162">
      <c r="B338" s="40"/>
      <c r="C338" s="62"/>
      <c r="D338" s="217" t="s">
        <v>146</v>
      </c>
      <c r="E338" s="62"/>
      <c r="F338" s="227" t="s">
        <v>389</v>
      </c>
      <c r="G338" s="62"/>
      <c r="H338" s="62"/>
      <c r="I338" s="158"/>
      <c r="J338" s="62"/>
      <c r="K338" s="62"/>
      <c r="L338" s="60"/>
      <c r="M338" s="202"/>
      <c r="N338" s="41"/>
      <c r="O338" s="41"/>
      <c r="P338" s="41"/>
      <c r="Q338" s="41"/>
      <c r="R338" s="41"/>
      <c r="S338" s="41"/>
      <c r="T338" s="77"/>
      <c r="AT338" s="23" t="s">
        <v>146</v>
      </c>
      <c r="AU338" s="23" t="s">
        <v>79</v>
      </c>
    </row>
    <row r="339" spans="2:65" s="1" customFormat="1" ht="31.5" customHeight="1">
      <c r="B339" s="40"/>
      <c r="C339" s="188" t="s">
        <v>457</v>
      </c>
      <c r="D339" s="188" t="s">
        <v>138</v>
      </c>
      <c r="E339" s="189" t="s">
        <v>458</v>
      </c>
      <c r="F339" s="190" t="s">
        <v>459</v>
      </c>
      <c r="G339" s="191" t="s">
        <v>141</v>
      </c>
      <c r="H339" s="192">
        <v>993.68200000000002</v>
      </c>
      <c r="I339" s="193"/>
      <c r="J339" s="194">
        <f>ROUND(I339*H339,2)</f>
        <v>0</v>
      </c>
      <c r="K339" s="190" t="s">
        <v>142</v>
      </c>
      <c r="L339" s="60"/>
      <c r="M339" s="195" t="s">
        <v>21</v>
      </c>
      <c r="N339" s="196" t="s">
        <v>40</v>
      </c>
      <c r="O339" s="41"/>
      <c r="P339" s="197">
        <f>O339*H339</f>
        <v>0</v>
      </c>
      <c r="Q339" s="197">
        <v>0</v>
      </c>
      <c r="R339" s="197">
        <f>Q339*H339</f>
        <v>0</v>
      </c>
      <c r="S339" s="197">
        <v>0</v>
      </c>
      <c r="T339" s="198">
        <f>S339*H339</f>
        <v>0</v>
      </c>
      <c r="AR339" s="23" t="s">
        <v>143</v>
      </c>
      <c r="AT339" s="23" t="s">
        <v>138</v>
      </c>
      <c r="AU339" s="23" t="s">
        <v>79</v>
      </c>
      <c r="AY339" s="23" t="s">
        <v>136</v>
      </c>
      <c r="BE339" s="199">
        <f>IF(N339="základní",J339,0)</f>
        <v>0</v>
      </c>
      <c r="BF339" s="199">
        <f>IF(N339="snížená",J339,0)</f>
        <v>0</v>
      </c>
      <c r="BG339" s="199">
        <f>IF(N339="zákl. přenesená",J339,0)</f>
        <v>0</v>
      </c>
      <c r="BH339" s="199">
        <f>IF(N339="sníž. přenesená",J339,0)</f>
        <v>0</v>
      </c>
      <c r="BI339" s="199">
        <f>IF(N339="nulová",J339,0)</f>
        <v>0</v>
      </c>
      <c r="BJ339" s="23" t="s">
        <v>77</v>
      </c>
      <c r="BK339" s="199">
        <f>ROUND(I339*H339,2)</f>
        <v>0</v>
      </c>
      <c r="BL339" s="23" t="s">
        <v>143</v>
      </c>
      <c r="BM339" s="23" t="s">
        <v>460</v>
      </c>
    </row>
    <row r="340" spans="2:65" s="1" customFormat="1" ht="27">
      <c r="B340" s="40"/>
      <c r="C340" s="62"/>
      <c r="D340" s="200" t="s">
        <v>144</v>
      </c>
      <c r="E340" s="62"/>
      <c r="F340" s="201" t="s">
        <v>461</v>
      </c>
      <c r="G340" s="62"/>
      <c r="H340" s="62"/>
      <c r="I340" s="158"/>
      <c r="J340" s="62"/>
      <c r="K340" s="62"/>
      <c r="L340" s="60"/>
      <c r="M340" s="202"/>
      <c r="N340" s="41"/>
      <c r="O340" s="41"/>
      <c r="P340" s="41"/>
      <c r="Q340" s="41"/>
      <c r="R340" s="41"/>
      <c r="S340" s="41"/>
      <c r="T340" s="77"/>
      <c r="AT340" s="23" t="s">
        <v>144</v>
      </c>
      <c r="AU340" s="23" t="s">
        <v>79</v>
      </c>
    </row>
    <row r="341" spans="2:65" s="1" customFormat="1" ht="162">
      <c r="B341" s="40"/>
      <c r="C341" s="62"/>
      <c r="D341" s="200" t="s">
        <v>146</v>
      </c>
      <c r="E341" s="62"/>
      <c r="F341" s="203" t="s">
        <v>389</v>
      </c>
      <c r="G341" s="62"/>
      <c r="H341" s="62"/>
      <c r="I341" s="158"/>
      <c r="J341" s="62"/>
      <c r="K341" s="62"/>
      <c r="L341" s="60"/>
      <c r="M341" s="202"/>
      <c r="N341" s="41"/>
      <c r="O341" s="41"/>
      <c r="P341" s="41"/>
      <c r="Q341" s="41"/>
      <c r="R341" s="41"/>
      <c r="S341" s="41"/>
      <c r="T341" s="77"/>
      <c r="AT341" s="23" t="s">
        <v>146</v>
      </c>
      <c r="AU341" s="23" t="s">
        <v>79</v>
      </c>
    </row>
    <row r="342" spans="2:65" s="11" customFormat="1" ht="13.5">
      <c r="B342" s="204"/>
      <c r="C342" s="205"/>
      <c r="D342" s="200" t="s">
        <v>148</v>
      </c>
      <c r="E342" s="206" t="s">
        <v>21</v>
      </c>
      <c r="F342" s="207" t="s">
        <v>462</v>
      </c>
      <c r="G342" s="205"/>
      <c r="H342" s="208">
        <v>993.68200000000002</v>
      </c>
      <c r="I342" s="209"/>
      <c r="J342" s="205"/>
      <c r="K342" s="205"/>
      <c r="L342" s="210"/>
      <c r="M342" s="211"/>
      <c r="N342" s="212"/>
      <c r="O342" s="212"/>
      <c r="P342" s="212"/>
      <c r="Q342" s="212"/>
      <c r="R342" s="212"/>
      <c r="S342" s="212"/>
      <c r="T342" s="213"/>
      <c r="AT342" s="214" t="s">
        <v>148</v>
      </c>
      <c r="AU342" s="214" t="s">
        <v>79</v>
      </c>
      <c r="AV342" s="11" t="s">
        <v>79</v>
      </c>
      <c r="AW342" s="11" t="s">
        <v>33</v>
      </c>
      <c r="AX342" s="11" t="s">
        <v>69</v>
      </c>
      <c r="AY342" s="214" t="s">
        <v>136</v>
      </c>
    </row>
    <row r="343" spans="2:65" s="12" customFormat="1" ht="13.5">
      <c r="B343" s="215"/>
      <c r="C343" s="216"/>
      <c r="D343" s="217" t="s">
        <v>148</v>
      </c>
      <c r="E343" s="218" t="s">
        <v>21</v>
      </c>
      <c r="F343" s="219" t="s">
        <v>151</v>
      </c>
      <c r="G343" s="216"/>
      <c r="H343" s="220">
        <v>993.68200000000002</v>
      </c>
      <c r="I343" s="221"/>
      <c r="J343" s="216"/>
      <c r="K343" s="216"/>
      <c r="L343" s="222"/>
      <c r="M343" s="223"/>
      <c r="N343" s="224"/>
      <c r="O343" s="224"/>
      <c r="P343" s="224"/>
      <c r="Q343" s="224"/>
      <c r="R343" s="224"/>
      <c r="S343" s="224"/>
      <c r="T343" s="225"/>
      <c r="AT343" s="226" t="s">
        <v>148</v>
      </c>
      <c r="AU343" s="226" t="s">
        <v>79</v>
      </c>
      <c r="AV343" s="12" t="s">
        <v>143</v>
      </c>
      <c r="AW343" s="12" t="s">
        <v>33</v>
      </c>
      <c r="AX343" s="12" t="s">
        <v>77</v>
      </c>
      <c r="AY343" s="226" t="s">
        <v>136</v>
      </c>
    </row>
    <row r="344" spans="2:65" s="1" customFormat="1" ht="22.5" customHeight="1">
      <c r="B344" s="40"/>
      <c r="C344" s="188" t="s">
        <v>312</v>
      </c>
      <c r="D344" s="188" t="s">
        <v>138</v>
      </c>
      <c r="E344" s="189" t="s">
        <v>463</v>
      </c>
      <c r="F344" s="190" t="s">
        <v>464</v>
      </c>
      <c r="G344" s="191" t="s">
        <v>141</v>
      </c>
      <c r="H344" s="192">
        <v>1000.872</v>
      </c>
      <c r="I344" s="193"/>
      <c r="J344" s="194">
        <f>ROUND(I344*H344,2)</f>
        <v>0</v>
      </c>
      <c r="K344" s="190" t="s">
        <v>142</v>
      </c>
      <c r="L344" s="60"/>
      <c r="M344" s="195" t="s">
        <v>21</v>
      </c>
      <c r="N344" s="196" t="s">
        <v>40</v>
      </c>
      <c r="O344" s="41"/>
      <c r="P344" s="197">
        <f>O344*H344</f>
        <v>0</v>
      </c>
      <c r="Q344" s="197">
        <v>0</v>
      </c>
      <c r="R344" s="197">
        <f>Q344*H344</f>
        <v>0</v>
      </c>
      <c r="S344" s="197">
        <v>0</v>
      </c>
      <c r="T344" s="198">
        <f>S344*H344</f>
        <v>0</v>
      </c>
      <c r="AR344" s="23" t="s">
        <v>143</v>
      </c>
      <c r="AT344" s="23" t="s">
        <v>138</v>
      </c>
      <c r="AU344" s="23" t="s">
        <v>79</v>
      </c>
      <c r="AY344" s="23" t="s">
        <v>136</v>
      </c>
      <c r="BE344" s="199">
        <f>IF(N344="základní",J344,0)</f>
        <v>0</v>
      </c>
      <c r="BF344" s="199">
        <f>IF(N344="snížená",J344,0)</f>
        <v>0</v>
      </c>
      <c r="BG344" s="199">
        <f>IF(N344="zákl. přenesená",J344,0)</f>
        <v>0</v>
      </c>
      <c r="BH344" s="199">
        <f>IF(N344="sníž. přenesená",J344,0)</f>
        <v>0</v>
      </c>
      <c r="BI344" s="199">
        <f>IF(N344="nulová",J344,0)</f>
        <v>0</v>
      </c>
      <c r="BJ344" s="23" t="s">
        <v>77</v>
      </c>
      <c r="BK344" s="199">
        <f>ROUND(I344*H344,2)</f>
        <v>0</v>
      </c>
      <c r="BL344" s="23" t="s">
        <v>143</v>
      </c>
      <c r="BM344" s="23" t="s">
        <v>465</v>
      </c>
    </row>
    <row r="345" spans="2:65" s="1" customFormat="1" ht="27">
      <c r="B345" s="40"/>
      <c r="C345" s="62"/>
      <c r="D345" s="217" t="s">
        <v>144</v>
      </c>
      <c r="E345" s="62"/>
      <c r="F345" s="231" t="s">
        <v>466</v>
      </c>
      <c r="G345" s="62"/>
      <c r="H345" s="62"/>
      <c r="I345" s="158"/>
      <c r="J345" s="62"/>
      <c r="K345" s="62"/>
      <c r="L345" s="60"/>
      <c r="M345" s="202"/>
      <c r="N345" s="41"/>
      <c r="O345" s="41"/>
      <c r="P345" s="41"/>
      <c r="Q345" s="41"/>
      <c r="R345" s="41"/>
      <c r="S345" s="41"/>
      <c r="T345" s="77"/>
      <c r="AT345" s="23" t="s">
        <v>144</v>
      </c>
      <c r="AU345" s="23" t="s">
        <v>79</v>
      </c>
    </row>
    <row r="346" spans="2:65" s="1" customFormat="1" ht="31.5" customHeight="1">
      <c r="B346" s="40"/>
      <c r="C346" s="188" t="s">
        <v>467</v>
      </c>
      <c r="D346" s="188" t="s">
        <v>138</v>
      </c>
      <c r="E346" s="189" t="s">
        <v>468</v>
      </c>
      <c r="F346" s="190" t="s">
        <v>469</v>
      </c>
      <c r="G346" s="191" t="s">
        <v>141</v>
      </c>
      <c r="H346" s="192">
        <v>1011.982</v>
      </c>
      <c r="I346" s="193"/>
      <c r="J346" s="194">
        <f>ROUND(I346*H346,2)</f>
        <v>0</v>
      </c>
      <c r="K346" s="190" t="s">
        <v>21</v>
      </c>
      <c r="L346" s="60"/>
      <c r="M346" s="195" t="s">
        <v>21</v>
      </c>
      <c r="N346" s="196" t="s">
        <v>40</v>
      </c>
      <c r="O346" s="41"/>
      <c r="P346" s="197">
        <f>O346*H346</f>
        <v>0</v>
      </c>
      <c r="Q346" s="197">
        <v>0</v>
      </c>
      <c r="R346" s="197">
        <f>Q346*H346</f>
        <v>0</v>
      </c>
      <c r="S346" s="197">
        <v>0</v>
      </c>
      <c r="T346" s="198">
        <f>S346*H346</f>
        <v>0</v>
      </c>
      <c r="AR346" s="23" t="s">
        <v>143</v>
      </c>
      <c r="AT346" s="23" t="s">
        <v>138</v>
      </c>
      <c r="AU346" s="23" t="s">
        <v>79</v>
      </c>
      <c r="AY346" s="23" t="s">
        <v>136</v>
      </c>
      <c r="BE346" s="199">
        <f>IF(N346="základní",J346,0)</f>
        <v>0</v>
      </c>
      <c r="BF346" s="199">
        <f>IF(N346="snížená",J346,0)</f>
        <v>0</v>
      </c>
      <c r="BG346" s="199">
        <f>IF(N346="zákl. přenesená",J346,0)</f>
        <v>0</v>
      </c>
      <c r="BH346" s="199">
        <f>IF(N346="sníž. přenesená",J346,0)</f>
        <v>0</v>
      </c>
      <c r="BI346" s="199">
        <f>IF(N346="nulová",J346,0)</f>
        <v>0</v>
      </c>
      <c r="BJ346" s="23" t="s">
        <v>77</v>
      </c>
      <c r="BK346" s="199">
        <f>ROUND(I346*H346,2)</f>
        <v>0</v>
      </c>
      <c r="BL346" s="23" t="s">
        <v>143</v>
      </c>
      <c r="BM346" s="23" t="s">
        <v>470</v>
      </c>
    </row>
    <row r="347" spans="2:65" s="1" customFormat="1" ht="13.5">
      <c r="B347" s="40"/>
      <c r="C347" s="62"/>
      <c r="D347" s="217" t="s">
        <v>144</v>
      </c>
      <c r="E347" s="62"/>
      <c r="F347" s="231" t="s">
        <v>469</v>
      </c>
      <c r="G347" s="62"/>
      <c r="H347" s="62"/>
      <c r="I347" s="158"/>
      <c r="J347" s="62"/>
      <c r="K347" s="62"/>
      <c r="L347" s="60"/>
      <c r="M347" s="202"/>
      <c r="N347" s="41"/>
      <c r="O347" s="41"/>
      <c r="P347" s="41"/>
      <c r="Q347" s="41"/>
      <c r="R347" s="41"/>
      <c r="S347" s="41"/>
      <c r="T347" s="77"/>
      <c r="AT347" s="23" t="s">
        <v>144</v>
      </c>
      <c r="AU347" s="23" t="s">
        <v>79</v>
      </c>
    </row>
    <row r="348" spans="2:65" s="1" customFormat="1" ht="22.5" customHeight="1">
      <c r="B348" s="40"/>
      <c r="C348" s="188" t="s">
        <v>317</v>
      </c>
      <c r="D348" s="188" t="s">
        <v>138</v>
      </c>
      <c r="E348" s="189" t="s">
        <v>471</v>
      </c>
      <c r="F348" s="190" t="s">
        <v>472</v>
      </c>
      <c r="G348" s="191" t="s">
        <v>141</v>
      </c>
      <c r="H348" s="192">
        <v>8.1</v>
      </c>
      <c r="I348" s="193"/>
      <c r="J348" s="194">
        <f>ROUND(I348*H348,2)</f>
        <v>0</v>
      </c>
      <c r="K348" s="190" t="s">
        <v>21</v>
      </c>
      <c r="L348" s="60"/>
      <c r="M348" s="195" t="s">
        <v>21</v>
      </c>
      <c r="N348" s="196" t="s">
        <v>40</v>
      </c>
      <c r="O348" s="41"/>
      <c r="P348" s="197">
        <f>O348*H348</f>
        <v>0</v>
      </c>
      <c r="Q348" s="197">
        <v>0</v>
      </c>
      <c r="R348" s="197">
        <f>Q348*H348</f>
        <v>0</v>
      </c>
      <c r="S348" s="197">
        <v>0</v>
      </c>
      <c r="T348" s="198">
        <f>S348*H348</f>
        <v>0</v>
      </c>
      <c r="AR348" s="23" t="s">
        <v>143</v>
      </c>
      <c r="AT348" s="23" t="s">
        <v>138</v>
      </c>
      <c r="AU348" s="23" t="s">
        <v>79</v>
      </c>
      <c r="AY348" s="23" t="s">
        <v>136</v>
      </c>
      <c r="BE348" s="199">
        <f>IF(N348="základní",J348,0)</f>
        <v>0</v>
      </c>
      <c r="BF348" s="199">
        <f>IF(N348="snížená",J348,0)</f>
        <v>0</v>
      </c>
      <c r="BG348" s="199">
        <f>IF(N348="zákl. přenesená",J348,0)</f>
        <v>0</v>
      </c>
      <c r="BH348" s="199">
        <f>IF(N348="sníž. přenesená",J348,0)</f>
        <v>0</v>
      </c>
      <c r="BI348" s="199">
        <f>IF(N348="nulová",J348,0)</f>
        <v>0</v>
      </c>
      <c r="BJ348" s="23" t="s">
        <v>77</v>
      </c>
      <c r="BK348" s="199">
        <f>ROUND(I348*H348,2)</f>
        <v>0</v>
      </c>
      <c r="BL348" s="23" t="s">
        <v>143</v>
      </c>
      <c r="BM348" s="23" t="s">
        <v>473</v>
      </c>
    </row>
    <row r="349" spans="2:65" s="1" customFormat="1" ht="13.5">
      <c r="B349" s="40"/>
      <c r="C349" s="62"/>
      <c r="D349" s="200" t="s">
        <v>144</v>
      </c>
      <c r="E349" s="62"/>
      <c r="F349" s="201" t="s">
        <v>472</v>
      </c>
      <c r="G349" s="62"/>
      <c r="H349" s="62"/>
      <c r="I349" s="158"/>
      <c r="J349" s="62"/>
      <c r="K349" s="62"/>
      <c r="L349" s="60"/>
      <c r="M349" s="202"/>
      <c r="N349" s="41"/>
      <c r="O349" s="41"/>
      <c r="P349" s="41"/>
      <c r="Q349" s="41"/>
      <c r="R349" s="41"/>
      <c r="S349" s="41"/>
      <c r="T349" s="77"/>
      <c r="AT349" s="23" t="s">
        <v>144</v>
      </c>
      <c r="AU349" s="23" t="s">
        <v>79</v>
      </c>
    </row>
    <row r="350" spans="2:65" s="13" customFormat="1" ht="13.5">
      <c r="B350" s="242"/>
      <c r="C350" s="243"/>
      <c r="D350" s="200" t="s">
        <v>148</v>
      </c>
      <c r="E350" s="244" t="s">
        <v>21</v>
      </c>
      <c r="F350" s="245" t="s">
        <v>324</v>
      </c>
      <c r="G350" s="243"/>
      <c r="H350" s="246" t="s">
        <v>21</v>
      </c>
      <c r="I350" s="247"/>
      <c r="J350" s="243"/>
      <c r="K350" s="243"/>
      <c r="L350" s="248"/>
      <c r="M350" s="249"/>
      <c r="N350" s="250"/>
      <c r="O350" s="250"/>
      <c r="P350" s="250"/>
      <c r="Q350" s="250"/>
      <c r="R350" s="250"/>
      <c r="S350" s="250"/>
      <c r="T350" s="251"/>
      <c r="AT350" s="252" t="s">
        <v>148</v>
      </c>
      <c r="AU350" s="252" t="s">
        <v>79</v>
      </c>
      <c r="AV350" s="13" t="s">
        <v>77</v>
      </c>
      <c r="AW350" s="13" t="s">
        <v>33</v>
      </c>
      <c r="AX350" s="13" t="s">
        <v>69</v>
      </c>
      <c r="AY350" s="252" t="s">
        <v>136</v>
      </c>
    </row>
    <row r="351" spans="2:65" s="11" customFormat="1" ht="13.5">
      <c r="B351" s="204"/>
      <c r="C351" s="205"/>
      <c r="D351" s="200" t="s">
        <v>148</v>
      </c>
      <c r="E351" s="206" t="s">
        <v>21</v>
      </c>
      <c r="F351" s="207" t="s">
        <v>406</v>
      </c>
      <c r="G351" s="205"/>
      <c r="H351" s="208">
        <v>8.1</v>
      </c>
      <c r="I351" s="209"/>
      <c r="J351" s="205"/>
      <c r="K351" s="205"/>
      <c r="L351" s="210"/>
      <c r="M351" s="211"/>
      <c r="N351" s="212"/>
      <c r="O351" s="212"/>
      <c r="P351" s="212"/>
      <c r="Q351" s="212"/>
      <c r="R351" s="212"/>
      <c r="S351" s="212"/>
      <c r="T351" s="213"/>
      <c r="AT351" s="214" t="s">
        <v>148</v>
      </c>
      <c r="AU351" s="214" t="s">
        <v>79</v>
      </c>
      <c r="AV351" s="11" t="s">
        <v>79</v>
      </c>
      <c r="AW351" s="11" t="s">
        <v>33</v>
      </c>
      <c r="AX351" s="11" t="s">
        <v>69</v>
      </c>
      <c r="AY351" s="214" t="s">
        <v>136</v>
      </c>
    </row>
    <row r="352" spans="2:65" s="12" customFormat="1" ht="13.5">
      <c r="B352" s="215"/>
      <c r="C352" s="216"/>
      <c r="D352" s="217" t="s">
        <v>148</v>
      </c>
      <c r="E352" s="218" t="s">
        <v>21</v>
      </c>
      <c r="F352" s="219" t="s">
        <v>151</v>
      </c>
      <c r="G352" s="216"/>
      <c r="H352" s="220">
        <v>8.1</v>
      </c>
      <c r="I352" s="221"/>
      <c r="J352" s="216"/>
      <c r="K352" s="216"/>
      <c r="L352" s="222"/>
      <c r="M352" s="223"/>
      <c r="N352" s="224"/>
      <c r="O352" s="224"/>
      <c r="P352" s="224"/>
      <c r="Q352" s="224"/>
      <c r="R352" s="224"/>
      <c r="S352" s="224"/>
      <c r="T352" s="225"/>
      <c r="AT352" s="226" t="s">
        <v>148</v>
      </c>
      <c r="AU352" s="226" t="s">
        <v>79</v>
      </c>
      <c r="AV352" s="12" t="s">
        <v>143</v>
      </c>
      <c r="AW352" s="12" t="s">
        <v>33</v>
      </c>
      <c r="AX352" s="12" t="s">
        <v>77</v>
      </c>
      <c r="AY352" s="226" t="s">
        <v>136</v>
      </c>
    </row>
    <row r="353" spans="2:65" s="1" customFormat="1" ht="22.5" customHeight="1">
      <c r="B353" s="40"/>
      <c r="C353" s="188" t="s">
        <v>474</v>
      </c>
      <c r="D353" s="188" t="s">
        <v>138</v>
      </c>
      <c r="E353" s="189" t="s">
        <v>475</v>
      </c>
      <c r="F353" s="190" t="s">
        <v>476</v>
      </c>
      <c r="G353" s="191" t="s">
        <v>141</v>
      </c>
      <c r="H353" s="192">
        <v>122.696</v>
      </c>
      <c r="I353" s="193"/>
      <c r="J353" s="194">
        <f>ROUND(I353*H353,2)</f>
        <v>0</v>
      </c>
      <c r="K353" s="190" t="s">
        <v>142</v>
      </c>
      <c r="L353" s="60"/>
      <c r="M353" s="195" t="s">
        <v>21</v>
      </c>
      <c r="N353" s="196" t="s">
        <v>40</v>
      </c>
      <c r="O353" s="41"/>
      <c r="P353" s="197">
        <f>O353*H353</f>
        <v>0</v>
      </c>
      <c r="Q353" s="197">
        <v>0</v>
      </c>
      <c r="R353" s="197">
        <f>Q353*H353</f>
        <v>0</v>
      </c>
      <c r="S353" s="197">
        <v>0</v>
      </c>
      <c r="T353" s="198">
        <f>S353*H353</f>
        <v>0</v>
      </c>
      <c r="AR353" s="23" t="s">
        <v>143</v>
      </c>
      <c r="AT353" s="23" t="s">
        <v>138</v>
      </c>
      <c r="AU353" s="23" t="s">
        <v>79</v>
      </c>
      <c r="AY353" s="23" t="s">
        <v>136</v>
      </c>
      <c r="BE353" s="199">
        <f>IF(N353="základní",J353,0)</f>
        <v>0</v>
      </c>
      <c r="BF353" s="199">
        <f>IF(N353="snížená",J353,0)</f>
        <v>0</v>
      </c>
      <c r="BG353" s="199">
        <f>IF(N353="zákl. přenesená",J353,0)</f>
        <v>0</v>
      </c>
      <c r="BH353" s="199">
        <f>IF(N353="sníž. přenesená",J353,0)</f>
        <v>0</v>
      </c>
      <c r="BI353" s="199">
        <f>IF(N353="nulová",J353,0)</f>
        <v>0</v>
      </c>
      <c r="BJ353" s="23" t="s">
        <v>77</v>
      </c>
      <c r="BK353" s="199">
        <f>ROUND(I353*H353,2)</f>
        <v>0</v>
      </c>
      <c r="BL353" s="23" t="s">
        <v>143</v>
      </c>
      <c r="BM353" s="23" t="s">
        <v>477</v>
      </c>
    </row>
    <row r="354" spans="2:65" s="1" customFormat="1" ht="27">
      <c r="B354" s="40"/>
      <c r="C354" s="62"/>
      <c r="D354" s="200" t="s">
        <v>144</v>
      </c>
      <c r="E354" s="62"/>
      <c r="F354" s="201" t="s">
        <v>478</v>
      </c>
      <c r="G354" s="62"/>
      <c r="H354" s="62"/>
      <c r="I354" s="158"/>
      <c r="J354" s="62"/>
      <c r="K354" s="62"/>
      <c r="L354" s="60"/>
      <c r="M354" s="202"/>
      <c r="N354" s="41"/>
      <c r="O354" s="41"/>
      <c r="P354" s="41"/>
      <c r="Q354" s="41"/>
      <c r="R354" s="41"/>
      <c r="S354" s="41"/>
      <c r="T354" s="77"/>
      <c r="AT354" s="23" t="s">
        <v>144</v>
      </c>
      <c r="AU354" s="23" t="s">
        <v>79</v>
      </c>
    </row>
    <row r="355" spans="2:65" s="1" customFormat="1" ht="40.5">
      <c r="B355" s="40"/>
      <c r="C355" s="62"/>
      <c r="D355" s="217" t="s">
        <v>146</v>
      </c>
      <c r="E355" s="62"/>
      <c r="F355" s="227" t="s">
        <v>479</v>
      </c>
      <c r="G355" s="62"/>
      <c r="H355" s="62"/>
      <c r="I355" s="158"/>
      <c r="J355" s="62"/>
      <c r="K355" s="62"/>
      <c r="L355" s="60"/>
      <c r="M355" s="202"/>
      <c r="N355" s="41"/>
      <c r="O355" s="41"/>
      <c r="P355" s="41"/>
      <c r="Q355" s="41"/>
      <c r="R355" s="41"/>
      <c r="S355" s="41"/>
      <c r="T355" s="77"/>
      <c r="AT355" s="23" t="s">
        <v>146</v>
      </c>
      <c r="AU355" s="23" t="s">
        <v>79</v>
      </c>
    </row>
    <row r="356" spans="2:65" s="1" customFormat="1" ht="22.5" customHeight="1">
      <c r="B356" s="40"/>
      <c r="C356" s="188" t="s">
        <v>321</v>
      </c>
      <c r="D356" s="188" t="s">
        <v>138</v>
      </c>
      <c r="E356" s="189" t="s">
        <v>480</v>
      </c>
      <c r="F356" s="190" t="s">
        <v>481</v>
      </c>
      <c r="G356" s="191" t="s">
        <v>141</v>
      </c>
      <c r="H356" s="192">
        <v>1000.872</v>
      </c>
      <c r="I356" s="193"/>
      <c r="J356" s="194">
        <f>ROUND(I356*H356,2)</f>
        <v>0</v>
      </c>
      <c r="K356" s="190" t="s">
        <v>142</v>
      </c>
      <c r="L356" s="60"/>
      <c r="M356" s="195" t="s">
        <v>21</v>
      </c>
      <c r="N356" s="196" t="s">
        <v>40</v>
      </c>
      <c r="O356" s="41"/>
      <c r="P356" s="197">
        <f>O356*H356</f>
        <v>0</v>
      </c>
      <c r="Q356" s="197">
        <v>0</v>
      </c>
      <c r="R356" s="197">
        <f>Q356*H356</f>
        <v>0</v>
      </c>
      <c r="S356" s="197">
        <v>0</v>
      </c>
      <c r="T356" s="198">
        <f>S356*H356</f>
        <v>0</v>
      </c>
      <c r="AR356" s="23" t="s">
        <v>143</v>
      </c>
      <c r="AT356" s="23" t="s">
        <v>138</v>
      </c>
      <c r="AU356" s="23" t="s">
        <v>79</v>
      </c>
      <c r="AY356" s="23" t="s">
        <v>136</v>
      </c>
      <c r="BE356" s="199">
        <f>IF(N356="základní",J356,0)</f>
        <v>0</v>
      </c>
      <c r="BF356" s="199">
        <f>IF(N356="snížená",J356,0)</f>
        <v>0</v>
      </c>
      <c r="BG356" s="199">
        <f>IF(N356="zákl. přenesená",J356,0)</f>
        <v>0</v>
      </c>
      <c r="BH356" s="199">
        <f>IF(N356="sníž. přenesená",J356,0)</f>
        <v>0</v>
      </c>
      <c r="BI356" s="199">
        <f>IF(N356="nulová",J356,0)</f>
        <v>0</v>
      </c>
      <c r="BJ356" s="23" t="s">
        <v>77</v>
      </c>
      <c r="BK356" s="199">
        <f>ROUND(I356*H356,2)</f>
        <v>0</v>
      </c>
      <c r="BL356" s="23" t="s">
        <v>143</v>
      </c>
      <c r="BM356" s="23" t="s">
        <v>482</v>
      </c>
    </row>
    <row r="357" spans="2:65" s="1" customFormat="1" ht="13.5">
      <c r="B357" s="40"/>
      <c r="C357" s="62"/>
      <c r="D357" s="200" t="s">
        <v>144</v>
      </c>
      <c r="E357" s="62"/>
      <c r="F357" s="201" t="s">
        <v>483</v>
      </c>
      <c r="G357" s="62"/>
      <c r="H357" s="62"/>
      <c r="I357" s="158"/>
      <c r="J357" s="62"/>
      <c r="K357" s="62"/>
      <c r="L357" s="60"/>
      <c r="M357" s="202"/>
      <c r="N357" s="41"/>
      <c r="O357" s="41"/>
      <c r="P357" s="41"/>
      <c r="Q357" s="41"/>
      <c r="R357" s="41"/>
      <c r="S357" s="41"/>
      <c r="T357" s="77"/>
      <c r="AT357" s="23" t="s">
        <v>144</v>
      </c>
      <c r="AU357" s="23" t="s">
        <v>79</v>
      </c>
    </row>
    <row r="358" spans="2:65" s="11" customFormat="1" ht="13.5">
      <c r="B358" s="204"/>
      <c r="C358" s="205"/>
      <c r="D358" s="200" t="s">
        <v>148</v>
      </c>
      <c r="E358" s="206" t="s">
        <v>21</v>
      </c>
      <c r="F358" s="207" t="s">
        <v>484</v>
      </c>
      <c r="G358" s="205"/>
      <c r="H358" s="208">
        <v>1000.872</v>
      </c>
      <c r="I358" s="209"/>
      <c r="J358" s="205"/>
      <c r="K358" s="205"/>
      <c r="L358" s="210"/>
      <c r="M358" s="211"/>
      <c r="N358" s="212"/>
      <c r="O358" s="212"/>
      <c r="P358" s="212"/>
      <c r="Q358" s="212"/>
      <c r="R358" s="212"/>
      <c r="S358" s="212"/>
      <c r="T358" s="213"/>
      <c r="AT358" s="214" t="s">
        <v>148</v>
      </c>
      <c r="AU358" s="214" t="s">
        <v>79</v>
      </c>
      <c r="AV358" s="11" t="s">
        <v>79</v>
      </c>
      <c r="AW358" s="11" t="s">
        <v>33</v>
      </c>
      <c r="AX358" s="11" t="s">
        <v>69</v>
      </c>
      <c r="AY358" s="214" t="s">
        <v>136</v>
      </c>
    </row>
    <row r="359" spans="2:65" s="12" customFormat="1" ht="13.5">
      <c r="B359" s="215"/>
      <c r="C359" s="216"/>
      <c r="D359" s="217" t="s">
        <v>148</v>
      </c>
      <c r="E359" s="218" t="s">
        <v>21</v>
      </c>
      <c r="F359" s="219" t="s">
        <v>151</v>
      </c>
      <c r="G359" s="216"/>
      <c r="H359" s="220">
        <v>1000.872</v>
      </c>
      <c r="I359" s="221"/>
      <c r="J359" s="216"/>
      <c r="K359" s="216"/>
      <c r="L359" s="222"/>
      <c r="M359" s="223"/>
      <c r="N359" s="224"/>
      <c r="O359" s="224"/>
      <c r="P359" s="224"/>
      <c r="Q359" s="224"/>
      <c r="R359" s="224"/>
      <c r="S359" s="224"/>
      <c r="T359" s="225"/>
      <c r="AT359" s="226" t="s">
        <v>148</v>
      </c>
      <c r="AU359" s="226" t="s">
        <v>79</v>
      </c>
      <c r="AV359" s="12" t="s">
        <v>143</v>
      </c>
      <c r="AW359" s="12" t="s">
        <v>33</v>
      </c>
      <c r="AX359" s="12" t="s">
        <v>77</v>
      </c>
      <c r="AY359" s="226" t="s">
        <v>136</v>
      </c>
    </row>
    <row r="360" spans="2:65" s="1" customFormat="1" ht="22.5" customHeight="1">
      <c r="B360" s="40"/>
      <c r="C360" s="188" t="s">
        <v>485</v>
      </c>
      <c r="D360" s="188" t="s">
        <v>138</v>
      </c>
      <c r="E360" s="189" t="s">
        <v>486</v>
      </c>
      <c r="F360" s="190" t="s">
        <v>487</v>
      </c>
      <c r="G360" s="191" t="s">
        <v>159</v>
      </c>
      <c r="H360" s="192">
        <v>0.5</v>
      </c>
      <c r="I360" s="193"/>
      <c r="J360" s="194">
        <f>ROUND(I360*H360,2)</f>
        <v>0</v>
      </c>
      <c r="K360" s="190" t="s">
        <v>142</v>
      </c>
      <c r="L360" s="60"/>
      <c r="M360" s="195" t="s">
        <v>21</v>
      </c>
      <c r="N360" s="196" t="s">
        <v>40</v>
      </c>
      <c r="O360" s="41"/>
      <c r="P360" s="197">
        <f>O360*H360</f>
        <v>0</v>
      </c>
      <c r="Q360" s="197">
        <v>0</v>
      </c>
      <c r="R360" s="197">
        <f>Q360*H360</f>
        <v>0</v>
      </c>
      <c r="S360" s="197">
        <v>0</v>
      </c>
      <c r="T360" s="198">
        <f>S360*H360</f>
        <v>0</v>
      </c>
      <c r="AR360" s="23" t="s">
        <v>143</v>
      </c>
      <c r="AT360" s="23" t="s">
        <v>138</v>
      </c>
      <c r="AU360" s="23" t="s">
        <v>79</v>
      </c>
      <c r="AY360" s="23" t="s">
        <v>136</v>
      </c>
      <c r="BE360" s="199">
        <f>IF(N360="základní",J360,0)</f>
        <v>0</v>
      </c>
      <c r="BF360" s="199">
        <f>IF(N360="snížená",J360,0)</f>
        <v>0</v>
      </c>
      <c r="BG360" s="199">
        <f>IF(N360="zákl. přenesená",J360,0)</f>
        <v>0</v>
      </c>
      <c r="BH360" s="199">
        <f>IF(N360="sníž. přenesená",J360,0)</f>
        <v>0</v>
      </c>
      <c r="BI360" s="199">
        <f>IF(N360="nulová",J360,0)</f>
        <v>0</v>
      </c>
      <c r="BJ360" s="23" t="s">
        <v>77</v>
      </c>
      <c r="BK360" s="199">
        <f>ROUND(I360*H360,2)</f>
        <v>0</v>
      </c>
      <c r="BL360" s="23" t="s">
        <v>143</v>
      </c>
      <c r="BM360" s="23" t="s">
        <v>488</v>
      </c>
    </row>
    <row r="361" spans="2:65" s="1" customFormat="1" ht="27">
      <c r="B361" s="40"/>
      <c r="C361" s="62"/>
      <c r="D361" s="200" t="s">
        <v>144</v>
      </c>
      <c r="E361" s="62"/>
      <c r="F361" s="201" t="s">
        <v>489</v>
      </c>
      <c r="G361" s="62"/>
      <c r="H361" s="62"/>
      <c r="I361" s="158"/>
      <c r="J361" s="62"/>
      <c r="K361" s="62"/>
      <c r="L361" s="60"/>
      <c r="M361" s="202"/>
      <c r="N361" s="41"/>
      <c r="O361" s="41"/>
      <c r="P361" s="41"/>
      <c r="Q361" s="41"/>
      <c r="R361" s="41"/>
      <c r="S361" s="41"/>
      <c r="T361" s="77"/>
      <c r="AT361" s="23" t="s">
        <v>144</v>
      </c>
      <c r="AU361" s="23" t="s">
        <v>79</v>
      </c>
    </row>
    <row r="362" spans="2:65" s="10" customFormat="1" ht="29.85" customHeight="1">
      <c r="B362" s="171"/>
      <c r="C362" s="172"/>
      <c r="D362" s="185" t="s">
        <v>68</v>
      </c>
      <c r="E362" s="186" t="s">
        <v>167</v>
      </c>
      <c r="F362" s="186" t="s">
        <v>490</v>
      </c>
      <c r="G362" s="172"/>
      <c r="H362" s="172"/>
      <c r="I362" s="175"/>
      <c r="J362" s="187">
        <f>BK362</f>
        <v>0</v>
      </c>
      <c r="K362" s="172"/>
      <c r="L362" s="177"/>
      <c r="M362" s="178"/>
      <c r="N362" s="179"/>
      <c r="O362" s="179"/>
      <c r="P362" s="180">
        <f>SUM(P363:P364)</f>
        <v>0</v>
      </c>
      <c r="Q362" s="179"/>
      <c r="R362" s="180">
        <f>SUM(R363:R364)</f>
        <v>0</v>
      </c>
      <c r="S362" s="179"/>
      <c r="T362" s="181">
        <f>SUM(T363:T364)</f>
        <v>0</v>
      </c>
      <c r="AR362" s="182" t="s">
        <v>77</v>
      </c>
      <c r="AT362" s="183" t="s">
        <v>68</v>
      </c>
      <c r="AU362" s="183" t="s">
        <v>77</v>
      </c>
      <c r="AY362" s="182" t="s">
        <v>136</v>
      </c>
      <c r="BK362" s="184">
        <f>SUM(BK363:BK364)</f>
        <v>0</v>
      </c>
    </row>
    <row r="363" spans="2:65" s="1" customFormat="1" ht="31.5" customHeight="1">
      <c r="B363" s="40"/>
      <c r="C363" s="188" t="s">
        <v>332</v>
      </c>
      <c r="D363" s="188" t="s">
        <v>138</v>
      </c>
      <c r="E363" s="189" t="s">
        <v>491</v>
      </c>
      <c r="F363" s="190" t="s">
        <v>492</v>
      </c>
      <c r="G363" s="191" t="s">
        <v>229</v>
      </c>
      <c r="H363" s="192">
        <v>4</v>
      </c>
      <c r="I363" s="193"/>
      <c r="J363" s="194">
        <f>ROUND(I363*H363,2)</f>
        <v>0</v>
      </c>
      <c r="K363" s="190" t="s">
        <v>21</v>
      </c>
      <c r="L363" s="60"/>
      <c r="M363" s="195" t="s">
        <v>21</v>
      </c>
      <c r="N363" s="196" t="s">
        <v>40</v>
      </c>
      <c r="O363" s="41"/>
      <c r="P363" s="197">
        <f>O363*H363</f>
        <v>0</v>
      </c>
      <c r="Q363" s="197">
        <v>0</v>
      </c>
      <c r="R363" s="197">
        <f>Q363*H363</f>
        <v>0</v>
      </c>
      <c r="S363" s="197">
        <v>0</v>
      </c>
      <c r="T363" s="198">
        <f>S363*H363</f>
        <v>0</v>
      </c>
      <c r="AR363" s="23" t="s">
        <v>143</v>
      </c>
      <c r="AT363" s="23" t="s">
        <v>138</v>
      </c>
      <c r="AU363" s="23" t="s">
        <v>79</v>
      </c>
      <c r="AY363" s="23" t="s">
        <v>136</v>
      </c>
      <c r="BE363" s="199">
        <f>IF(N363="základní",J363,0)</f>
        <v>0</v>
      </c>
      <c r="BF363" s="199">
        <f>IF(N363="snížená",J363,0)</f>
        <v>0</v>
      </c>
      <c r="BG363" s="199">
        <f>IF(N363="zákl. přenesená",J363,0)</f>
        <v>0</v>
      </c>
      <c r="BH363" s="199">
        <f>IF(N363="sníž. přenesená",J363,0)</f>
        <v>0</v>
      </c>
      <c r="BI363" s="199">
        <f>IF(N363="nulová",J363,0)</f>
        <v>0</v>
      </c>
      <c r="BJ363" s="23" t="s">
        <v>77</v>
      </c>
      <c r="BK363" s="199">
        <f>ROUND(I363*H363,2)</f>
        <v>0</v>
      </c>
      <c r="BL363" s="23" t="s">
        <v>143</v>
      </c>
      <c r="BM363" s="23" t="s">
        <v>493</v>
      </c>
    </row>
    <row r="364" spans="2:65" s="1" customFormat="1" ht="27">
      <c r="B364" s="40"/>
      <c r="C364" s="62"/>
      <c r="D364" s="200" t="s">
        <v>144</v>
      </c>
      <c r="E364" s="62"/>
      <c r="F364" s="201" t="s">
        <v>492</v>
      </c>
      <c r="G364" s="62"/>
      <c r="H364" s="62"/>
      <c r="I364" s="158"/>
      <c r="J364" s="62"/>
      <c r="K364" s="62"/>
      <c r="L364" s="60"/>
      <c r="M364" s="202"/>
      <c r="N364" s="41"/>
      <c r="O364" s="41"/>
      <c r="P364" s="41"/>
      <c r="Q364" s="41"/>
      <c r="R364" s="41"/>
      <c r="S364" s="41"/>
      <c r="T364" s="77"/>
      <c r="AT364" s="23" t="s">
        <v>144</v>
      </c>
      <c r="AU364" s="23" t="s">
        <v>79</v>
      </c>
    </row>
    <row r="365" spans="2:65" s="10" customFormat="1" ht="29.85" customHeight="1">
      <c r="B365" s="171"/>
      <c r="C365" s="172"/>
      <c r="D365" s="185" t="s">
        <v>68</v>
      </c>
      <c r="E365" s="186" t="s">
        <v>194</v>
      </c>
      <c r="F365" s="186" t="s">
        <v>494</v>
      </c>
      <c r="G365" s="172"/>
      <c r="H365" s="172"/>
      <c r="I365" s="175"/>
      <c r="J365" s="187">
        <f>BK365</f>
        <v>0</v>
      </c>
      <c r="K365" s="172"/>
      <c r="L365" s="177"/>
      <c r="M365" s="178"/>
      <c r="N365" s="179"/>
      <c r="O365" s="179"/>
      <c r="P365" s="180">
        <f>SUM(P366:P509)</f>
        <v>0</v>
      </c>
      <c r="Q365" s="179"/>
      <c r="R365" s="180">
        <f>SUM(R366:R509)</f>
        <v>0</v>
      </c>
      <c r="S365" s="179"/>
      <c r="T365" s="181">
        <f>SUM(T366:T509)</f>
        <v>0</v>
      </c>
      <c r="AR365" s="182" t="s">
        <v>77</v>
      </c>
      <c r="AT365" s="183" t="s">
        <v>68</v>
      </c>
      <c r="AU365" s="183" t="s">
        <v>77</v>
      </c>
      <c r="AY365" s="182" t="s">
        <v>136</v>
      </c>
      <c r="BK365" s="184">
        <f>SUM(BK366:BK509)</f>
        <v>0</v>
      </c>
    </row>
    <row r="366" spans="2:65" s="1" customFormat="1" ht="31.5" customHeight="1">
      <c r="B366" s="40"/>
      <c r="C366" s="188" t="s">
        <v>495</v>
      </c>
      <c r="D366" s="188" t="s">
        <v>138</v>
      </c>
      <c r="E366" s="189" t="s">
        <v>496</v>
      </c>
      <c r="F366" s="190" t="s">
        <v>497</v>
      </c>
      <c r="G366" s="191" t="s">
        <v>141</v>
      </c>
      <c r="H366" s="192">
        <v>1286.26</v>
      </c>
      <c r="I366" s="193"/>
      <c r="J366" s="194">
        <f>ROUND(I366*H366,2)</f>
        <v>0</v>
      </c>
      <c r="K366" s="190" t="s">
        <v>142</v>
      </c>
      <c r="L366" s="60"/>
      <c r="M366" s="195" t="s">
        <v>21</v>
      </c>
      <c r="N366" s="196" t="s">
        <v>40</v>
      </c>
      <c r="O366" s="41"/>
      <c r="P366" s="197">
        <f>O366*H366</f>
        <v>0</v>
      </c>
      <c r="Q366" s="197">
        <v>0</v>
      </c>
      <c r="R366" s="197">
        <f>Q366*H366</f>
        <v>0</v>
      </c>
      <c r="S366" s="197">
        <v>0</v>
      </c>
      <c r="T366" s="198">
        <f>S366*H366</f>
        <v>0</v>
      </c>
      <c r="AR366" s="23" t="s">
        <v>143</v>
      </c>
      <c r="AT366" s="23" t="s">
        <v>138</v>
      </c>
      <c r="AU366" s="23" t="s">
        <v>79</v>
      </c>
      <c r="AY366" s="23" t="s">
        <v>136</v>
      </c>
      <c r="BE366" s="199">
        <f>IF(N366="základní",J366,0)</f>
        <v>0</v>
      </c>
      <c r="BF366" s="199">
        <f>IF(N366="snížená",J366,0)</f>
        <v>0</v>
      </c>
      <c r="BG366" s="199">
        <f>IF(N366="zákl. přenesená",J366,0)</f>
        <v>0</v>
      </c>
      <c r="BH366" s="199">
        <f>IF(N366="sníž. přenesená",J366,0)</f>
        <v>0</v>
      </c>
      <c r="BI366" s="199">
        <f>IF(N366="nulová",J366,0)</f>
        <v>0</v>
      </c>
      <c r="BJ366" s="23" t="s">
        <v>77</v>
      </c>
      <c r="BK366" s="199">
        <f>ROUND(I366*H366,2)</f>
        <v>0</v>
      </c>
      <c r="BL366" s="23" t="s">
        <v>143</v>
      </c>
      <c r="BM366" s="23" t="s">
        <v>498</v>
      </c>
    </row>
    <row r="367" spans="2:65" s="1" customFormat="1" ht="27">
      <c r="B367" s="40"/>
      <c r="C367" s="62"/>
      <c r="D367" s="200" t="s">
        <v>144</v>
      </c>
      <c r="E367" s="62"/>
      <c r="F367" s="201" t="s">
        <v>499</v>
      </c>
      <c r="G367" s="62"/>
      <c r="H367" s="62"/>
      <c r="I367" s="158"/>
      <c r="J367" s="62"/>
      <c r="K367" s="62"/>
      <c r="L367" s="60"/>
      <c r="M367" s="202"/>
      <c r="N367" s="41"/>
      <c r="O367" s="41"/>
      <c r="P367" s="41"/>
      <c r="Q367" s="41"/>
      <c r="R367" s="41"/>
      <c r="S367" s="41"/>
      <c r="T367" s="77"/>
      <c r="AT367" s="23" t="s">
        <v>144</v>
      </c>
      <c r="AU367" s="23" t="s">
        <v>79</v>
      </c>
    </row>
    <row r="368" spans="2:65" s="1" customFormat="1" ht="67.5">
      <c r="B368" s="40"/>
      <c r="C368" s="62"/>
      <c r="D368" s="200" t="s">
        <v>146</v>
      </c>
      <c r="E368" s="62"/>
      <c r="F368" s="203" t="s">
        <v>500</v>
      </c>
      <c r="G368" s="62"/>
      <c r="H368" s="62"/>
      <c r="I368" s="158"/>
      <c r="J368" s="62"/>
      <c r="K368" s="62"/>
      <c r="L368" s="60"/>
      <c r="M368" s="202"/>
      <c r="N368" s="41"/>
      <c r="O368" s="41"/>
      <c r="P368" s="41"/>
      <c r="Q368" s="41"/>
      <c r="R368" s="41"/>
      <c r="S368" s="41"/>
      <c r="T368" s="77"/>
      <c r="AT368" s="23" t="s">
        <v>146</v>
      </c>
      <c r="AU368" s="23" t="s">
        <v>79</v>
      </c>
    </row>
    <row r="369" spans="2:65" s="11" customFormat="1" ht="13.5">
      <c r="B369" s="204"/>
      <c r="C369" s="205"/>
      <c r="D369" s="200" t="s">
        <v>148</v>
      </c>
      <c r="E369" s="206" t="s">
        <v>21</v>
      </c>
      <c r="F369" s="207" t="s">
        <v>501</v>
      </c>
      <c r="G369" s="205"/>
      <c r="H369" s="208">
        <v>299.36</v>
      </c>
      <c r="I369" s="209"/>
      <c r="J369" s="205"/>
      <c r="K369" s="205"/>
      <c r="L369" s="210"/>
      <c r="M369" s="211"/>
      <c r="N369" s="212"/>
      <c r="O369" s="212"/>
      <c r="P369" s="212"/>
      <c r="Q369" s="212"/>
      <c r="R369" s="212"/>
      <c r="S369" s="212"/>
      <c r="T369" s="213"/>
      <c r="AT369" s="214" t="s">
        <v>148</v>
      </c>
      <c r="AU369" s="214" t="s">
        <v>79</v>
      </c>
      <c r="AV369" s="11" t="s">
        <v>79</v>
      </c>
      <c r="AW369" s="11" t="s">
        <v>33</v>
      </c>
      <c r="AX369" s="11" t="s">
        <v>69</v>
      </c>
      <c r="AY369" s="214" t="s">
        <v>136</v>
      </c>
    </row>
    <row r="370" spans="2:65" s="11" customFormat="1" ht="13.5">
      <c r="B370" s="204"/>
      <c r="C370" s="205"/>
      <c r="D370" s="200" t="s">
        <v>148</v>
      </c>
      <c r="E370" s="206" t="s">
        <v>21</v>
      </c>
      <c r="F370" s="207" t="s">
        <v>502</v>
      </c>
      <c r="G370" s="205"/>
      <c r="H370" s="208">
        <v>209.1</v>
      </c>
      <c r="I370" s="209"/>
      <c r="J370" s="205"/>
      <c r="K370" s="205"/>
      <c r="L370" s="210"/>
      <c r="M370" s="211"/>
      <c r="N370" s="212"/>
      <c r="O370" s="212"/>
      <c r="P370" s="212"/>
      <c r="Q370" s="212"/>
      <c r="R370" s="212"/>
      <c r="S370" s="212"/>
      <c r="T370" s="213"/>
      <c r="AT370" s="214" t="s">
        <v>148</v>
      </c>
      <c r="AU370" s="214" t="s">
        <v>79</v>
      </c>
      <c r="AV370" s="11" t="s">
        <v>79</v>
      </c>
      <c r="AW370" s="11" t="s">
        <v>33</v>
      </c>
      <c r="AX370" s="11" t="s">
        <v>69</v>
      </c>
      <c r="AY370" s="214" t="s">
        <v>136</v>
      </c>
    </row>
    <row r="371" spans="2:65" s="11" customFormat="1" ht="13.5">
      <c r="B371" s="204"/>
      <c r="C371" s="205"/>
      <c r="D371" s="200" t="s">
        <v>148</v>
      </c>
      <c r="E371" s="206" t="s">
        <v>21</v>
      </c>
      <c r="F371" s="207" t="s">
        <v>503</v>
      </c>
      <c r="G371" s="205"/>
      <c r="H371" s="208">
        <v>57.6</v>
      </c>
      <c r="I371" s="209"/>
      <c r="J371" s="205"/>
      <c r="K371" s="205"/>
      <c r="L371" s="210"/>
      <c r="M371" s="211"/>
      <c r="N371" s="212"/>
      <c r="O371" s="212"/>
      <c r="P371" s="212"/>
      <c r="Q371" s="212"/>
      <c r="R371" s="212"/>
      <c r="S371" s="212"/>
      <c r="T371" s="213"/>
      <c r="AT371" s="214" t="s">
        <v>148</v>
      </c>
      <c r="AU371" s="214" t="s">
        <v>79</v>
      </c>
      <c r="AV371" s="11" t="s">
        <v>79</v>
      </c>
      <c r="AW371" s="11" t="s">
        <v>33</v>
      </c>
      <c r="AX371" s="11" t="s">
        <v>69</v>
      </c>
      <c r="AY371" s="214" t="s">
        <v>136</v>
      </c>
    </row>
    <row r="372" spans="2:65" s="11" customFormat="1" ht="13.5">
      <c r="B372" s="204"/>
      <c r="C372" s="205"/>
      <c r="D372" s="200" t="s">
        <v>148</v>
      </c>
      <c r="E372" s="206" t="s">
        <v>21</v>
      </c>
      <c r="F372" s="207" t="s">
        <v>504</v>
      </c>
      <c r="G372" s="205"/>
      <c r="H372" s="208">
        <v>720.2</v>
      </c>
      <c r="I372" s="209"/>
      <c r="J372" s="205"/>
      <c r="K372" s="205"/>
      <c r="L372" s="210"/>
      <c r="M372" s="211"/>
      <c r="N372" s="212"/>
      <c r="O372" s="212"/>
      <c r="P372" s="212"/>
      <c r="Q372" s="212"/>
      <c r="R372" s="212"/>
      <c r="S372" s="212"/>
      <c r="T372" s="213"/>
      <c r="AT372" s="214" t="s">
        <v>148</v>
      </c>
      <c r="AU372" s="214" t="s">
        <v>79</v>
      </c>
      <c r="AV372" s="11" t="s">
        <v>79</v>
      </c>
      <c r="AW372" s="11" t="s">
        <v>33</v>
      </c>
      <c r="AX372" s="11" t="s">
        <v>69</v>
      </c>
      <c r="AY372" s="214" t="s">
        <v>136</v>
      </c>
    </row>
    <row r="373" spans="2:65" s="12" customFormat="1" ht="13.5">
      <c r="B373" s="215"/>
      <c r="C373" s="216"/>
      <c r="D373" s="217" t="s">
        <v>148</v>
      </c>
      <c r="E373" s="218" t="s">
        <v>21</v>
      </c>
      <c r="F373" s="219" t="s">
        <v>151</v>
      </c>
      <c r="G373" s="216"/>
      <c r="H373" s="220">
        <v>1286.26</v>
      </c>
      <c r="I373" s="221"/>
      <c r="J373" s="216"/>
      <c r="K373" s="216"/>
      <c r="L373" s="222"/>
      <c r="M373" s="223"/>
      <c r="N373" s="224"/>
      <c r="O373" s="224"/>
      <c r="P373" s="224"/>
      <c r="Q373" s="224"/>
      <c r="R373" s="224"/>
      <c r="S373" s="224"/>
      <c r="T373" s="225"/>
      <c r="AT373" s="226" t="s">
        <v>148</v>
      </c>
      <c r="AU373" s="226" t="s">
        <v>79</v>
      </c>
      <c r="AV373" s="12" t="s">
        <v>143</v>
      </c>
      <c r="AW373" s="12" t="s">
        <v>33</v>
      </c>
      <c r="AX373" s="12" t="s">
        <v>77</v>
      </c>
      <c r="AY373" s="226" t="s">
        <v>136</v>
      </c>
    </row>
    <row r="374" spans="2:65" s="1" customFormat="1" ht="31.5" customHeight="1">
      <c r="B374" s="40"/>
      <c r="C374" s="188" t="s">
        <v>337</v>
      </c>
      <c r="D374" s="188" t="s">
        <v>138</v>
      </c>
      <c r="E374" s="189" t="s">
        <v>505</v>
      </c>
      <c r="F374" s="190" t="s">
        <v>506</v>
      </c>
      <c r="G374" s="191" t="s">
        <v>141</v>
      </c>
      <c r="H374" s="192">
        <v>205801</v>
      </c>
      <c r="I374" s="193"/>
      <c r="J374" s="194">
        <f>ROUND(I374*H374,2)</f>
        <v>0</v>
      </c>
      <c r="K374" s="190" t="s">
        <v>142</v>
      </c>
      <c r="L374" s="60"/>
      <c r="M374" s="195" t="s">
        <v>21</v>
      </c>
      <c r="N374" s="196" t="s">
        <v>40</v>
      </c>
      <c r="O374" s="41"/>
      <c r="P374" s="197">
        <f>O374*H374</f>
        <v>0</v>
      </c>
      <c r="Q374" s="197">
        <v>0</v>
      </c>
      <c r="R374" s="197">
        <f>Q374*H374</f>
        <v>0</v>
      </c>
      <c r="S374" s="197">
        <v>0</v>
      </c>
      <c r="T374" s="198">
        <f>S374*H374</f>
        <v>0</v>
      </c>
      <c r="AR374" s="23" t="s">
        <v>143</v>
      </c>
      <c r="AT374" s="23" t="s">
        <v>138</v>
      </c>
      <c r="AU374" s="23" t="s">
        <v>79</v>
      </c>
      <c r="AY374" s="23" t="s">
        <v>136</v>
      </c>
      <c r="BE374" s="199">
        <f>IF(N374="základní",J374,0)</f>
        <v>0</v>
      </c>
      <c r="BF374" s="199">
        <f>IF(N374="snížená",J374,0)</f>
        <v>0</v>
      </c>
      <c r="BG374" s="199">
        <f>IF(N374="zákl. přenesená",J374,0)</f>
        <v>0</v>
      </c>
      <c r="BH374" s="199">
        <f>IF(N374="sníž. přenesená",J374,0)</f>
        <v>0</v>
      </c>
      <c r="BI374" s="199">
        <f>IF(N374="nulová",J374,0)</f>
        <v>0</v>
      </c>
      <c r="BJ374" s="23" t="s">
        <v>77</v>
      </c>
      <c r="BK374" s="199">
        <f>ROUND(I374*H374,2)</f>
        <v>0</v>
      </c>
      <c r="BL374" s="23" t="s">
        <v>143</v>
      </c>
      <c r="BM374" s="23" t="s">
        <v>507</v>
      </c>
    </row>
    <row r="375" spans="2:65" s="1" customFormat="1" ht="27">
      <c r="B375" s="40"/>
      <c r="C375" s="62"/>
      <c r="D375" s="200" t="s">
        <v>144</v>
      </c>
      <c r="E375" s="62"/>
      <c r="F375" s="201" t="s">
        <v>508</v>
      </c>
      <c r="G375" s="62"/>
      <c r="H375" s="62"/>
      <c r="I375" s="158"/>
      <c r="J375" s="62"/>
      <c r="K375" s="62"/>
      <c r="L375" s="60"/>
      <c r="M375" s="202"/>
      <c r="N375" s="41"/>
      <c r="O375" s="41"/>
      <c r="P375" s="41"/>
      <c r="Q375" s="41"/>
      <c r="R375" s="41"/>
      <c r="S375" s="41"/>
      <c r="T375" s="77"/>
      <c r="AT375" s="23" t="s">
        <v>144</v>
      </c>
      <c r="AU375" s="23" t="s">
        <v>79</v>
      </c>
    </row>
    <row r="376" spans="2:65" s="1" customFormat="1" ht="67.5">
      <c r="B376" s="40"/>
      <c r="C376" s="62"/>
      <c r="D376" s="217" t="s">
        <v>146</v>
      </c>
      <c r="E376" s="62"/>
      <c r="F376" s="227" t="s">
        <v>500</v>
      </c>
      <c r="G376" s="62"/>
      <c r="H376" s="62"/>
      <c r="I376" s="158"/>
      <c r="J376" s="62"/>
      <c r="K376" s="62"/>
      <c r="L376" s="60"/>
      <c r="M376" s="202"/>
      <c r="N376" s="41"/>
      <c r="O376" s="41"/>
      <c r="P376" s="41"/>
      <c r="Q376" s="41"/>
      <c r="R376" s="41"/>
      <c r="S376" s="41"/>
      <c r="T376" s="77"/>
      <c r="AT376" s="23" t="s">
        <v>146</v>
      </c>
      <c r="AU376" s="23" t="s">
        <v>79</v>
      </c>
    </row>
    <row r="377" spans="2:65" s="1" customFormat="1" ht="31.5" customHeight="1">
      <c r="B377" s="40"/>
      <c r="C377" s="188" t="s">
        <v>509</v>
      </c>
      <c r="D377" s="188" t="s">
        <v>138</v>
      </c>
      <c r="E377" s="189" t="s">
        <v>510</v>
      </c>
      <c r="F377" s="190" t="s">
        <v>511</v>
      </c>
      <c r="G377" s="191" t="s">
        <v>141</v>
      </c>
      <c r="H377" s="192">
        <v>1286.26</v>
      </c>
      <c r="I377" s="193"/>
      <c r="J377" s="194">
        <f>ROUND(I377*H377,2)</f>
        <v>0</v>
      </c>
      <c r="K377" s="190" t="s">
        <v>142</v>
      </c>
      <c r="L377" s="60"/>
      <c r="M377" s="195" t="s">
        <v>21</v>
      </c>
      <c r="N377" s="196" t="s">
        <v>40</v>
      </c>
      <c r="O377" s="41"/>
      <c r="P377" s="197">
        <f>O377*H377</f>
        <v>0</v>
      </c>
      <c r="Q377" s="197">
        <v>0</v>
      </c>
      <c r="R377" s="197">
        <f>Q377*H377</f>
        <v>0</v>
      </c>
      <c r="S377" s="197">
        <v>0</v>
      </c>
      <c r="T377" s="198">
        <f>S377*H377</f>
        <v>0</v>
      </c>
      <c r="AR377" s="23" t="s">
        <v>143</v>
      </c>
      <c r="AT377" s="23" t="s">
        <v>138</v>
      </c>
      <c r="AU377" s="23" t="s">
        <v>79</v>
      </c>
      <c r="AY377" s="23" t="s">
        <v>136</v>
      </c>
      <c r="BE377" s="199">
        <f>IF(N377="základní",J377,0)</f>
        <v>0</v>
      </c>
      <c r="BF377" s="199">
        <f>IF(N377="snížená",J377,0)</f>
        <v>0</v>
      </c>
      <c r="BG377" s="199">
        <f>IF(N377="zákl. přenesená",J377,0)</f>
        <v>0</v>
      </c>
      <c r="BH377" s="199">
        <f>IF(N377="sníž. přenesená",J377,0)</f>
        <v>0</v>
      </c>
      <c r="BI377" s="199">
        <f>IF(N377="nulová",J377,0)</f>
        <v>0</v>
      </c>
      <c r="BJ377" s="23" t="s">
        <v>77</v>
      </c>
      <c r="BK377" s="199">
        <f>ROUND(I377*H377,2)</f>
        <v>0</v>
      </c>
      <c r="BL377" s="23" t="s">
        <v>143</v>
      </c>
      <c r="BM377" s="23" t="s">
        <v>512</v>
      </c>
    </row>
    <row r="378" spans="2:65" s="1" customFormat="1" ht="27">
      <c r="B378" s="40"/>
      <c r="C378" s="62"/>
      <c r="D378" s="200" t="s">
        <v>144</v>
      </c>
      <c r="E378" s="62"/>
      <c r="F378" s="201" t="s">
        <v>513</v>
      </c>
      <c r="G378" s="62"/>
      <c r="H378" s="62"/>
      <c r="I378" s="158"/>
      <c r="J378" s="62"/>
      <c r="K378" s="62"/>
      <c r="L378" s="60"/>
      <c r="M378" s="202"/>
      <c r="N378" s="41"/>
      <c r="O378" s="41"/>
      <c r="P378" s="41"/>
      <c r="Q378" s="41"/>
      <c r="R378" s="41"/>
      <c r="S378" s="41"/>
      <c r="T378" s="77"/>
      <c r="AT378" s="23" t="s">
        <v>144</v>
      </c>
      <c r="AU378" s="23" t="s">
        <v>79</v>
      </c>
    </row>
    <row r="379" spans="2:65" s="1" customFormat="1" ht="27">
      <c r="B379" s="40"/>
      <c r="C379" s="62"/>
      <c r="D379" s="217" t="s">
        <v>146</v>
      </c>
      <c r="E379" s="62"/>
      <c r="F379" s="227" t="s">
        <v>514</v>
      </c>
      <c r="G379" s="62"/>
      <c r="H379" s="62"/>
      <c r="I379" s="158"/>
      <c r="J379" s="62"/>
      <c r="K379" s="62"/>
      <c r="L379" s="60"/>
      <c r="M379" s="202"/>
      <c r="N379" s="41"/>
      <c r="O379" s="41"/>
      <c r="P379" s="41"/>
      <c r="Q379" s="41"/>
      <c r="R379" s="41"/>
      <c r="S379" s="41"/>
      <c r="T379" s="77"/>
      <c r="AT379" s="23" t="s">
        <v>146</v>
      </c>
      <c r="AU379" s="23" t="s">
        <v>79</v>
      </c>
    </row>
    <row r="380" spans="2:65" s="1" customFormat="1" ht="22.5" customHeight="1">
      <c r="B380" s="40"/>
      <c r="C380" s="188" t="s">
        <v>354</v>
      </c>
      <c r="D380" s="188" t="s">
        <v>138</v>
      </c>
      <c r="E380" s="189" t="s">
        <v>515</v>
      </c>
      <c r="F380" s="190" t="s">
        <v>516</v>
      </c>
      <c r="G380" s="191" t="s">
        <v>141</v>
      </c>
      <c r="H380" s="192">
        <v>1286.26</v>
      </c>
      <c r="I380" s="193"/>
      <c r="J380" s="194">
        <f>ROUND(I380*H380,2)</f>
        <v>0</v>
      </c>
      <c r="K380" s="190" t="s">
        <v>142</v>
      </c>
      <c r="L380" s="60"/>
      <c r="M380" s="195" t="s">
        <v>21</v>
      </c>
      <c r="N380" s="196" t="s">
        <v>40</v>
      </c>
      <c r="O380" s="41"/>
      <c r="P380" s="197">
        <f>O380*H380</f>
        <v>0</v>
      </c>
      <c r="Q380" s="197">
        <v>0</v>
      </c>
      <c r="R380" s="197">
        <f>Q380*H380</f>
        <v>0</v>
      </c>
      <c r="S380" s="197">
        <v>0</v>
      </c>
      <c r="T380" s="198">
        <f>S380*H380</f>
        <v>0</v>
      </c>
      <c r="AR380" s="23" t="s">
        <v>143</v>
      </c>
      <c r="AT380" s="23" t="s">
        <v>138</v>
      </c>
      <c r="AU380" s="23" t="s">
        <v>79</v>
      </c>
      <c r="AY380" s="23" t="s">
        <v>136</v>
      </c>
      <c r="BE380" s="199">
        <f>IF(N380="základní",J380,0)</f>
        <v>0</v>
      </c>
      <c r="BF380" s="199">
        <f>IF(N380="snížená",J380,0)</f>
        <v>0</v>
      </c>
      <c r="BG380" s="199">
        <f>IF(N380="zákl. přenesená",J380,0)</f>
        <v>0</v>
      </c>
      <c r="BH380" s="199">
        <f>IF(N380="sníž. přenesená",J380,0)</f>
        <v>0</v>
      </c>
      <c r="BI380" s="199">
        <f>IF(N380="nulová",J380,0)</f>
        <v>0</v>
      </c>
      <c r="BJ380" s="23" t="s">
        <v>77</v>
      </c>
      <c r="BK380" s="199">
        <f>ROUND(I380*H380,2)</f>
        <v>0</v>
      </c>
      <c r="BL380" s="23" t="s">
        <v>143</v>
      </c>
      <c r="BM380" s="23" t="s">
        <v>517</v>
      </c>
    </row>
    <row r="381" spans="2:65" s="1" customFormat="1" ht="13.5">
      <c r="B381" s="40"/>
      <c r="C381" s="62"/>
      <c r="D381" s="200" t="s">
        <v>144</v>
      </c>
      <c r="E381" s="62"/>
      <c r="F381" s="201" t="s">
        <v>518</v>
      </c>
      <c r="G381" s="62"/>
      <c r="H381" s="62"/>
      <c r="I381" s="158"/>
      <c r="J381" s="62"/>
      <c r="K381" s="62"/>
      <c r="L381" s="60"/>
      <c r="M381" s="202"/>
      <c r="N381" s="41"/>
      <c r="O381" s="41"/>
      <c r="P381" s="41"/>
      <c r="Q381" s="41"/>
      <c r="R381" s="41"/>
      <c r="S381" s="41"/>
      <c r="T381" s="77"/>
      <c r="AT381" s="23" t="s">
        <v>144</v>
      </c>
      <c r="AU381" s="23" t="s">
        <v>79</v>
      </c>
    </row>
    <row r="382" spans="2:65" s="1" customFormat="1" ht="40.5">
      <c r="B382" s="40"/>
      <c r="C382" s="62"/>
      <c r="D382" s="217" t="s">
        <v>146</v>
      </c>
      <c r="E382" s="62"/>
      <c r="F382" s="227" t="s">
        <v>519</v>
      </c>
      <c r="G382" s="62"/>
      <c r="H382" s="62"/>
      <c r="I382" s="158"/>
      <c r="J382" s="62"/>
      <c r="K382" s="62"/>
      <c r="L382" s="60"/>
      <c r="M382" s="202"/>
      <c r="N382" s="41"/>
      <c r="O382" s="41"/>
      <c r="P382" s="41"/>
      <c r="Q382" s="41"/>
      <c r="R382" s="41"/>
      <c r="S382" s="41"/>
      <c r="T382" s="77"/>
      <c r="AT382" s="23" t="s">
        <v>146</v>
      </c>
      <c r="AU382" s="23" t="s">
        <v>79</v>
      </c>
    </row>
    <row r="383" spans="2:65" s="1" customFormat="1" ht="22.5" customHeight="1">
      <c r="B383" s="40"/>
      <c r="C383" s="188" t="s">
        <v>520</v>
      </c>
      <c r="D383" s="188" t="s">
        <v>138</v>
      </c>
      <c r="E383" s="189" t="s">
        <v>521</v>
      </c>
      <c r="F383" s="190" t="s">
        <v>522</v>
      </c>
      <c r="G383" s="191" t="s">
        <v>141</v>
      </c>
      <c r="H383" s="192">
        <v>205801</v>
      </c>
      <c r="I383" s="193"/>
      <c r="J383" s="194">
        <f>ROUND(I383*H383,2)</f>
        <v>0</v>
      </c>
      <c r="K383" s="190" t="s">
        <v>142</v>
      </c>
      <c r="L383" s="60"/>
      <c r="M383" s="195" t="s">
        <v>21</v>
      </c>
      <c r="N383" s="196" t="s">
        <v>40</v>
      </c>
      <c r="O383" s="41"/>
      <c r="P383" s="197">
        <f>O383*H383</f>
        <v>0</v>
      </c>
      <c r="Q383" s="197">
        <v>0</v>
      </c>
      <c r="R383" s="197">
        <f>Q383*H383</f>
        <v>0</v>
      </c>
      <c r="S383" s="197">
        <v>0</v>
      </c>
      <c r="T383" s="198">
        <f>S383*H383</f>
        <v>0</v>
      </c>
      <c r="AR383" s="23" t="s">
        <v>143</v>
      </c>
      <c r="AT383" s="23" t="s">
        <v>138</v>
      </c>
      <c r="AU383" s="23" t="s">
        <v>79</v>
      </c>
      <c r="AY383" s="23" t="s">
        <v>136</v>
      </c>
      <c r="BE383" s="199">
        <f>IF(N383="základní",J383,0)</f>
        <v>0</v>
      </c>
      <c r="BF383" s="199">
        <f>IF(N383="snížená",J383,0)</f>
        <v>0</v>
      </c>
      <c r="BG383" s="199">
        <f>IF(N383="zákl. přenesená",J383,0)</f>
        <v>0</v>
      </c>
      <c r="BH383" s="199">
        <f>IF(N383="sníž. přenesená",J383,0)</f>
        <v>0</v>
      </c>
      <c r="BI383" s="199">
        <f>IF(N383="nulová",J383,0)</f>
        <v>0</v>
      </c>
      <c r="BJ383" s="23" t="s">
        <v>77</v>
      </c>
      <c r="BK383" s="199">
        <f>ROUND(I383*H383,2)</f>
        <v>0</v>
      </c>
      <c r="BL383" s="23" t="s">
        <v>143</v>
      </c>
      <c r="BM383" s="23" t="s">
        <v>523</v>
      </c>
    </row>
    <row r="384" spans="2:65" s="1" customFormat="1" ht="13.5">
      <c r="B384" s="40"/>
      <c r="C384" s="62"/>
      <c r="D384" s="200" t="s">
        <v>144</v>
      </c>
      <c r="E384" s="62"/>
      <c r="F384" s="201" t="s">
        <v>524</v>
      </c>
      <c r="G384" s="62"/>
      <c r="H384" s="62"/>
      <c r="I384" s="158"/>
      <c r="J384" s="62"/>
      <c r="K384" s="62"/>
      <c r="L384" s="60"/>
      <c r="M384" s="202"/>
      <c r="N384" s="41"/>
      <c r="O384" s="41"/>
      <c r="P384" s="41"/>
      <c r="Q384" s="41"/>
      <c r="R384" s="41"/>
      <c r="S384" s="41"/>
      <c r="T384" s="77"/>
      <c r="AT384" s="23" t="s">
        <v>144</v>
      </c>
      <c r="AU384" s="23" t="s">
        <v>79</v>
      </c>
    </row>
    <row r="385" spans="2:65" s="1" customFormat="1" ht="40.5">
      <c r="B385" s="40"/>
      <c r="C385" s="62"/>
      <c r="D385" s="217" t="s">
        <v>146</v>
      </c>
      <c r="E385" s="62"/>
      <c r="F385" s="227" t="s">
        <v>519</v>
      </c>
      <c r="G385" s="62"/>
      <c r="H385" s="62"/>
      <c r="I385" s="158"/>
      <c r="J385" s="62"/>
      <c r="K385" s="62"/>
      <c r="L385" s="60"/>
      <c r="M385" s="202"/>
      <c r="N385" s="41"/>
      <c r="O385" s="41"/>
      <c r="P385" s="41"/>
      <c r="Q385" s="41"/>
      <c r="R385" s="41"/>
      <c r="S385" s="41"/>
      <c r="T385" s="77"/>
      <c r="AT385" s="23" t="s">
        <v>146</v>
      </c>
      <c r="AU385" s="23" t="s">
        <v>79</v>
      </c>
    </row>
    <row r="386" spans="2:65" s="1" customFormat="1" ht="22.5" customHeight="1">
      <c r="B386" s="40"/>
      <c r="C386" s="188" t="s">
        <v>358</v>
      </c>
      <c r="D386" s="188" t="s">
        <v>138</v>
      </c>
      <c r="E386" s="189" t="s">
        <v>525</v>
      </c>
      <c r="F386" s="190" t="s">
        <v>526</v>
      </c>
      <c r="G386" s="191" t="s">
        <v>141</v>
      </c>
      <c r="H386" s="192">
        <v>1286.26</v>
      </c>
      <c r="I386" s="193"/>
      <c r="J386" s="194">
        <f>ROUND(I386*H386,2)</f>
        <v>0</v>
      </c>
      <c r="K386" s="190" t="s">
        <v>142</v>
      </c>
      <c r="L386" s="60"/>
      <c r="M386" s="195" t="s">
        <v>21</v>
      </c>
      <c r="N386" s="196" t="s">
        <v>40</v>
      </c>
      <c r="O386" s="41"/>
      <c r="P386" s="197">
        <f>O386*H386</f>
        <v>0</v>
      </c>
      <c r="Q386" s="197">
        <v>0</v>
      </c>
      <c r="R386" s="197">
        <f>Q386*H386</f>
        <v>0</v>
      </c>
      <c r="S386" s="197">
        <v>0</v>
      </c>
      <c r="T386" s="198">
        <f>S386*H386</f>
        <v>0</v>
      </c>
      <c r="AR386" s="23" t="s">
        <v>143</v>
      </c>
      <c r="AT386" s="23" t="s">
        <v>138</v>
      </c>
      <c r="AU386" s="23" t="s">
        <v>79</v>
      </c>
      <c r="AY386" s="23" t="s">
        <v>136</v>
      </c>
      <c r="BE386" s="199">
        <f>IF(N386="základní",J386,0)</f>
        <v>0</v>
      </c>
      <c r="BF386" s="199">
        <f>IF(N386="snížená",J386,0)</f>
        <v>0</v>
      </c>
      <c r="BG386" s="199">
        <f>IF(N386="zákl. přenesená",J386,0)</f>
        <v>0</v>
      </c>
      <c r="BH386" s="199">
        <f>IF(N386="sníž. přenesená",J386,0)</f>
        <v>0</v>
      </c>
      <c r="BI386" s="199">
        <f>IF(N386="nulová",J386,0)</f>
        <v>0</v>
      </c>
      <c r="BJ386" s="23" t="s">
        <v>77</v>
      </c>
      <c r="BK386" s="199">
        <f>ROUND(I386*H386,2)</f>
        <v>0</v>
      </c>
      <c r="BL386" s="23" t="s">
        <v>143</v>
      </c>
      <c r="BM386" s="23" t="s">
        <v>527</v>
      </c>
    </row>
    <row r="387" spans="2:65" s="1" customFormat="1" ht="13.5">
      <c r="B387" s="40"/>
      <c r="C387" s="62"/>
      <c r="D387" s="217" t="s">
        <v>144</v>
      </c>
      <c r="E387" s="62"/>
      <c r="F387" s="231" t="s">
        <v>528</v>
      </c>
      <c r="G387" s="62"/>
      <c r="H387" s="62"/>
      <c r="I387" s="158"/>
      <c r="J387" s="62"/>
      <c r="K387" s="62"/>
      <c r="L387" s="60"/>
      <c r="M387" s="202"/>
      <c r="N387" s="41"/>
      <c r="O387" s="41"/>
      <c r="P387" s="41"/>
      <c r="Q387" s="41"/>
      <c r="R387" s="41"/>
      <c r="S387" s="41"/>
      <c r="T387" s="77"/>
      <c r="AT387" s="23" t="s">
        <v>144</v>
      </c>
      <c r="AU387" s="23" t="s">
        <v>79</v>
      </c>
    </row>
    <row r="388" spans="2:65" s="1" customFormat="1" ht="22.5" customHeight="1">
      <c r="B388" s="40"/>
      <c r="C388" s="188" t="s">
        <v>529</v>
      </c>
      <c r="D388" s="188" t="s">
        <v>138</v>
      </c>
      <c r="E388" s="189" t="s">
        <v>530</v>
      </c>
      <c r="F388" s="190" t="s">
        <v>531</v>
      </c>
      <c r="G388" s="191" t="s">
        <v>305</v>
      </c>
      <c r="H388" s="192">
        <v>20</v>
      </c>
      <c r="I388" s="193"/>
      <c r="J388" s="194">
        <f>ROUND(I388*H388,2)</f>
        <v>0</v>
      </c>
      <c r="K388" s="190" t="s">
        <v>142</v>
      </c>
      <c r="L388" s="60"/>
      <c r="M388" s="195" t="s">
        <v>21</v>
      </c>
      <c r="N388" s="196" t="s">
        <v>40</v>
      </c>
      <c r="O388" s="41"/>
      <c r="P388" s="197">
        <f>O388*H388</f>
        <v>0</v>
      </c>
      <c r="Q388" s="197">
        <v>0</v>
      </c>
      <c r="R388" s="197">
        <f>Q388*H388</f>
        <v>0</v>
      </c>
      <c r="S388" s="197">
        <v>0</v>
      </c>
      <c r="T388" s="198">
        <f>S388*H388</f>
        <v>0</v>
      </c>
      <c r="AR388" s="23" t="s">
        <v>143</v>
      </c>
      <c r="AT388" s="23" t="s">
        <v>138</v>
      </c>
      <c r="AU388" s="23" t="s">
        <v>79</v>
      </c>
      <c r="AY388" s="23" t="s">
        <v>136</v>
      </c>
      <c r="BE388" s="199">
        <f>IF(N388="základní",J388,0)</f>
        <v>0</v>
      </c>
      <c r="BF388" s="199">
        <f>IF(N388="snížená",J388,0)</f>
        <v>0</v>
      </c>
      <c r="BG388" s="199">
        <f>IF(N388="zákl. přenesená",J388,0)</f>
        <v>0</v>
      </c>
      <c r="BH388" s="199">
        <f>IF(N388="sníž. přenesená",J388,0)</f>
        <v>0</v>
      </c>
      <c r="BI388" s="199">
        <f>IF(N388="nulová",J388,0)</f>
        <v>0</v>
      </c>
      <c r="BJ388" s="23" t="s">
        <v>77</v>
      </c>
      <c r="BK388" s="199">
        <f>ROUND(I388*H388,2)</f>
        <v>0</v>
      </c>
      <c r="BL388" s="23" t="s">
        <v>143</v>
      </c>
      <c r="BM388" s="23" t="s">
        <v>532</v>
      </c>
    </row>
    <row r="389" spans="2:65" s="1" customFormat="1" ht="13.5">
      <c r="B389" s="40"/>
      <c r="C389" s="62"/>
      <c r="D389" s="200" t="s">
        <v>144</v>
      </c>
      <c r="E389" s="62"/>
      <c r="F389" s="201" t="s">
        <v>533</v>
      </c>
      <c r="G389" s="62"/>
      <c r="H389" s="62"/>
      <c r="I389" s="158"/>
      <c r="J389" s="62"/>
      <c r="K389" s="62"/>
      <c r="L389" s="60"/>
      <c r="M389" s="202"/>
      <c r="N389" s="41"/>
      <c r="O389" s="41"/>
      <c r="P389" s="41"/>
      <c r="Q389" s="41"/>
      <c r="R389" s="41"/>
      <c r="S389" s="41"/>
      <c r="T389" s="77"/>
      <c r="AT389" s="23" t="s">
        <v>144</v>
      </c>
      <c r="AU389" s="23" t="s">
        <v>79</v>
      </c>
    </row>
    <row r="390" spans="2:65" s="1" customFormat="1" ht="54">
      <c r="B390" s="40"/>
      <c r="C390" s="62"/>
      <c r="D390" s="217" t="s">
        <v>146</v>
      </c>
      <c r="E390" s="62"/>
      <c r="F390" s="227" t="s">
        <v>534</v>
      </c>
      <c r="G390" s="62"/>
      <c r="H390" s="62"/>
      <c r="I390" s="158"/>
      <c r="J390" s="62"/>
      <c r="K390" s="62"/>
      <c r="L390" s="60"/>
      <c r="M390" s="202"/>
      <c r="N390" s="41"/>
      <c r="O390" s="41"/>
      <c r="P390" s="41"/>
      <c r="Q390" s="41"/>
      <c r="R390" s="41"/>
      <c r="S390" s="41"/>
      <c r="T390" s="77"/>
      <c r="AT390" s="23" t="s">
        <v>146</v>
      </c>
      <c r="AU390" s="23" t="s">
        <v>79</v>
      </c>
    </row>
    <row r="391" spans="2:65" s="1" customFormat="1" ht="22.5" customHeight="1">
      <c r="B391" s="40"/>
      <c r="C391" s="188" t="s">
        <v>362</v>
      </c>
      <c r="D391" s="188" t="s">
        <v>138</v>
      </c>
      <c r="E391" s="189" t="s">
        <v>535</v>
      </c>
      <c r="F391" s="190" t="s">
        <v>536</v>
      </c>
      <c r="G391" s="191" t="s">
        <v>305</v>
      </c>
      <c r="H391" s="192">
        <v>1500</v>
      </c>
      <c r="I391" s="193"/>
      <c r="J391" s="194">
        <f>ROUND(I391*H391,2)</f>
        <v>0</v>
      </c>
      <c r="K391" s="190" t="s">
        <v>142</v>
      </c>
      <c r="L391" s="60"/>
      <c r="M391" s="195" t="s">
        <v>21</v>
      </c>
      <c r="N391" s="196" t="s">
        <v>40</v>
      </c>
      <c r="O391" s="41"/>
      <c r="P391" s="197">
        <f>O391*H391</f>
        <v>0</v>
      </c>
      <c r="Q391" s="197">
        <v>0</v>
      </c>
      <c r="R391" s="197">
        <f>Q391*H391</f>
        <v>0</v>
      </c>
      <c r="S391" s="197">
        <v>0</v>
      </c>
      <c r="T391" s="198">
        <f>S391*H391</f>
        <v>0</v>
      </c>
      <c r="AR391" s="23" t="s">
        <v>143</v>
      </c>
      <c r="AT391" s="23" t="s">
        <v>138</v>
      </c>
      <c r="AU391" s="23" t="s">
        <v>79</v>
      </c>
      <c r="AY391" s="23" t="s">
        <v>136</v>
      </c>
      <c r="BE391" s="199">
        <f>IF(N391="základní",J391,0)</f>
        <v>0</v>
      </c>
      <c r="BF391" s="199">
        <f>IF(N391="snížená",J391,0)</f>
        <v>0</v>
      </c>
      <c r="BG391" s="199">
        <f>IF(N391="zákl. přenesená",J391,0)</f>
        <v>0</v>
      </c>
      <c r="BH391" s="199">
        <f>IF(N391="sníž. přenesená",J391,0)</f>
        <v>0</v>
      </c>
      <c r="BI391" s="199">
        <f>IF(N391="nulová",J391,0)</f>
        <v>0</v>
      </c>
      <c r="BJ391" s="23" t="s">
        <v>77</v>
      </c>
      <c r="BK391" s="199">
        <f>ROUND(I391*H391,2)</f>
        <v>0</v>
      </c>
      <c r="BL391" s="23" t="s">
        <v>143</v>
      </c>
      <c r="BM391" s="23" t="s">
        <v>537</v>
      </c>
    </row>
    <row r="392" spans="2:65" s="1" customFormat="1" ht="13.5">
      <c r="B392" s="40"/>
      <c r="C392" s="62"/>
      <c r="D392" s="200" t="s">
        <v>144</v>
      </c>
      <c r="E392" s="62"/>
      <c r="F392" s="201" t="s">
        <v>538</v>
      </c>
      <c r="G392" s="62"/>
      <c r="H392" s="62"/>
      <c r="I392" s="158"/>
      <c r="J392" s="62"/>
      <c r="K392" s="62"/>
      <c r="L392" s="60"/>
      <c r="M392" s="202"/>
      <c r="N392" s="41"/>
      <c r="O392" s="41"/>
      <c r="P392" s="41"/>
      <c r="Q392" s="41"/>
      <c r="R392" s="41"/>
      <c r="S392" s="41"/>
      <c r="T392" s="77"/>
      <c r="AT392" s="23" t="s">
        <v>144</v>
      </c>
      <c r="AU392" s="23" t="s">
        <v>79</v>
      </c>
    </row>
    <row r="393" spans="2:65" s="1" customFormat="1" ht="54">
      <c r="B393" s="40"/>
      <c r="C393" s="62"/>
      <c r="D393" s="217" t="s">
        <v>146</v>
      </c>
      <c r="E393" s="62"/>
      <c r="F393" s="227" t="s">
        <v>534</v>
      </c>
      <c r="G393" s="62"/>
      <c r="H393" s="62"/>
      <c r="I393" s="158"/>
      <c r="J393" s="62"/>
      <c r="K393" s="62"/>
      <c r="L393" s="60"/>
      <c r="M393" s="202"/>
      <c r="N393" s="41"/>
      <c r="O393" s="41"/>
      <c r="P393" s="41"/>
      <c r="Q393" s="41"/>
      <c r="R393" s="41"/>
      <c r="S393" s="41"/>
      <c r="T393" s="77"/>
      <c r="AT393" s="23" t="s">
        <v>146</v>
      </c>
      <c r="AU393" s="23" t="s">
        <v>79</v>
      </c>
    </row>
    <row r="394" spans="2:65" s="1" customFormat="1" ht="22.5" customHeight="1">
      <c r="B394" s="40"/>
      <c r="C394" s="188" t="s">
        <v>539</v>
      </c>
      <c r="D394" s="188" t="s">
        <v>138</v>
      </c>
      <c r="E394" s="189" t="s">
        <v>540</v>
      </c>
      <c r="F394" s="190" t="s">
        <v>541</v>
      </c>
      <c r="G394" s="191" t="s">
        <v>305</v>
      </c>
      <c r="H394" s="192">
        <v>20</v>
      </c>
      <c r="I394" s="193"/>
      <c r="J394" s="194">
        <f>ROUND(I394*H394,2)</f>
        <v>0</v>
      </c>
      <c r="K394" s="190" t="s">
        <v>142</v>
      </c>
      <c r="L394" s="60"/>
      <c r="M394" s="195" t="s">
        <v>21</v>
      </c>
      <c r="N394" s="196" t="s">
        <v>40</v>
      </c>
      <c r="O394" s="41"/>
      <c r="P394" s="197">
        <f>O394*H394</f>
        <v>0</v>
      </c>
      <c r="Q394" s="197">
        <v>0</v>
      </c>
      <c r="R394" s="197">
        <f>Q394*H394</f>
        <v>0</v>
      </c>
      <c r="S394" s="197">
        <v>0</v>
      </c>
      <c r="T394" s="198">
        <f>S394*H394</f>
        <v>0</v>
      </c>
      <c r="AR394" s="23" t="s">
        <v>143</v>
      </c>
      <c r="AT394" s="23" t="s">
        <v>138</v>
      </c>
      <c r="AU394" s="23" t="s">
        <v>79</v>
      </c>
      <c r="AY394" s="23" t="s">
        <v>136</v>
      </c>
      <c r="BE394" s="199">
        <f>IF(N394="základní",J394,0)</f>
        <v>0</v>
      </c>
      <c r="BF394" s="199">
        <f>IF(N394="snížená",J394,0)</f>
        <v>0</v>
      </c>
      <c r="BG394" s="199">
        <f>IF(N394="zákl. přenesená",J394,0)</f>
        <v>0</v>
      </c>
      <c r="BH394" s="199">
        <f>IF(N394="sníž. přenesená",J394,0)</f>
        <v>0</v>
      </c>
      <c r="BI394" s="199">
        <f>IF(N394="nulová",J394,0)</f>
        <v>0</v>
      </c>
      <c r="BJ394" s="23" t="s">
        <v>77</v>
      </c>
      <c r="BK394" s="199">
        <f>ROUND(I394*H394,2)</f>
        <v>0</v>
      </c>
      <c r="BL394" s="23" t="s">
        <v>143</v>
      </c>
      <c r="BM394" s="23" t="s">
        <v>542</v>
      </c>
    </row>
    <row r="395" spans="2:65" s="1" customFormat="1" ht="13.5">
      <c r="B395" s="40"/>
      <c r="C395" s="62"/>
      <c r="D395" s="200" t="s">
        <v>144</v>
      </c>
      <c r="E395" s="62"/>
      <c r="F395" s="201" t="s">
        <v>543</v>
      </c>
      <c r="G395" s="62"/>
      <c r="H395" s="62"/>
      <c r="I395" s="158"/>
      <c r="J395" s="62"/>
      <c r="K395" s="62"/>
      <c r="L395" s="60"/>
      <c r="M395" s="202"/>
      <c r="N395" s="41"/>
      <c r="O395" s="41"/>
      <c r="P395" s="41"/>
      <c r="Q395" s="41"/>
      <c r="R395" s="41"/>
      <c r="S395" s="41"/>
      <c r="T395" s="77"/>
      <c r="AT395" s="23" t="s">
        <v>144</v>
      </c>
      <c r="AU395" s="23" t="s">
        <v>79</v>
      </c>
    </row>
    <row r="396" spans="2:65" s="1" customFormat="1" ht="40.5">
      <c r="B396" s="40"/>
      <c r="C396" s="62"/>
      <c r="D396" s="217" t="s">
        <v>146</v>
      </c>
      <c r="E396" s="62"/>
      <c r="F396" s="227" t="s">
        <v>544</v>
      </c>
      <c r="G396" s="62"/>
      <c r="H396" s="62"/>
      <c r="I396" s="158"/>
      <c r="J396" s="62"/>
      <c r="K396" s="62"/>
      <c r="L396" s="60"/>
      <c r="M396" s="202"/>
      <c r="N396" s="41"/>
      <c r="O396" s="41"/>
      <c r="P396" s="41"/>
      <c r="Q396" s="41"/>
      <c r="R396" s="41"/>
      <c r="S396" s="41"/>
      <c r="T396" s="77"/>
      <c r="AT396" s="23" t="s">
        <v>146</v>
      </c>
      <c r="AU396" s="23" t="s">
        <v>79</v>
      </c>
    </row>
    <row r="397" spans="2:65" s="1" customFormat="1" ht="31.5" customHeight="1">
      <c r="B397" s="40"/>
      <c r="C397" s="188" t="s">
        <v>366</v>
      </c>
      <c r="D397" s="188" t="s">
        <v>138</v>
      </c>
      <c r="E397" s="189" t="s">
        <v>545</v>
      </c>
      <c r="F397" s="190" t="s">
        <v>546</v>
      </c>
      <c r="G397" s="191" t="s">
        <v>141</v>
      </c>
      <c r="H397" s="192">
        <v>30</v>
      </c>
      <c r="I397" s="193"/>
      <c r="J397" s="194">
        <f>ROUND(I397*H397,2)</f>
        <v>0</v>
      </c>
      <c r="K397" s="190" t="s">
        <v>142</v>
      </c>
      <c r="L397" s="60"/>
      <c r="M397" s="195" t="s">
        <v>21</v>
      </c>
      <c r="N397" s="196" t="s">
        <v>40</v>
      </c>
      <c r="O397" s="41"/>
      <c r="P397" s="197">
        <f>O397*H397</f>
        <v>0</v>
      </c>
      <c r="Q397" s="197">
        <v>0</v>
      </c>
      <c r="R397" s="197">
        <f>Q397*H397</f>
        <v>0</v>
      </c>
      <c r="S397" s="197">
        <v>0</v>
      </c>
      <c r="T397" s="198">
        <f>S397*H397</f>
        <v>0</v>
      </c>
      <c r="AR397" s="23" t="s">
        <v>143</v>
      </c>
      <c r="AT397" s="23" t="s">
        <v>138</v>
      </c>
      <c r="AU397" s="23" t="s">
        <v>79</v>
      </c>
      <c r="AY397" s="23" t="s">
        <v>136</v>
      </c>
      <c r="BE397" s="199">
        <f>IF(N397="základní",J397,0)</f>
        <v>0</v>
      </c>
      <c r="BF397" s="199">
        <f>IF(N397="snížená",J397,0)</f>
        <v>0</v>
      </c>
      <c r="BG397" s="199">
        <f>IF(N397="zákl. přenesená",J397,0)</f>
        <v>0</v>
      </c>
      <c r="BH397" s="199">
        <f>IF(N397="sníž. přenesená",J397,0)</f>
        <v>0</v>
      </c>
      <c r="BI397" s="199">
        <f>IF(N397="nulová",J397,0)</f>
        <v>0</v>
      </c>
      <c r="BJ397" s="23" t="s">
        <v>77</v>
      </c>
      <c r="BK397" s="199">
        <f>ROUND(I397*H397,2)</f>
        <v>0</v>
      </c>
      <c r="BL397" s="23" t="s">
        <v>143</v>
      </c>
      <c r="BM397" s="23" t="s">
        <v>547</v>
      </c>
    </row>
    <row r="398" spans="2:65" s="1" customFormat="1" ht="27">
      <c r="B398" s="40"/>
      <c r="C398" s="62"/>
      <c r="D398" s="200" t="s">
        <v>144</v>
      </c>
      <c r="E398" s="62"/>
      <c r="F398" s="201" t="s">
        <v>548</v>
      </c>
      <c r="G398" s="62"/>
      <c r="H398" s="62"/>
      <c r="I398" s="158"/>
      <c r="J398" s="62"/>
      <c r="K398" s="62"/>
      <c r="L398" s="60"/>
      <c r="M398" s="202"/>
      <c r="N398" s="41"/>
      <c r="O398" s="41"/>
      <c r="P398" s="41"/>
      <c r="Q398" s="41"/>
      <c r="R398" s="41"/>
      <c r="S398" s="41"/>
      <c r="T398" s="77"/>
      <c r="AT398" s="23" t="s">
        <v>144</v>
      </c>
      <c r="AU398" s="23" t="s">
        <v>79</v>
      </c>
    </row>
    <row r="399" spans="2:65" s="1" customFormat="1" ht="54">
      <c r="B399" s="40"/>
      <c r="C399" s="62"/>
      <c r="D399" s="217" t="s">
        <v>146</v>
      </c>
      <c r="E399" s="62"/>
      <c r="F399" s="227" t="s">
        <v>549</v>
      </c>
      <c r="G399" s="62"/>
      <c r="H399" s="62"/>
      <c r="I399" s="158"/>
      <c r="J399" s="62"/>
      <c r="K399" s="62"/>
      <c r="L399" s="60"/>
      <c r="M399" s="202"/>
      <c r="N399" s="41"/>
      <c r="O399" s="41"/>
      <c r="P399" s="41"/>
      <c r="Q399" s="41"/>
      <c r="R399" s="41"/>
      <c r="S399" s="41"/>
      <c r="T399" s="77"/>
      <c r="AT399" s="23" t="s">
        <v>146</v>
      </c>
      <c r="AU399" s="23" t="s">
        <v>79</v>
      </c>
    </row>
    <row r="400" spans="2:65" s="1" customFormat="1" ht="31.5" customHeight="1">
      <c r="B400" s="40"/>
      <c r="C400" s="188" t="s">
        <v>550</v>
      </c>
      <c r="D400" s="188" t="s">
        <v>138</v>
      </c>
      <c r="E400" s="189" t="s">
        <v>551</v>
      </c>
      <c r="F400" s="190" t="s">
        <v>552</v>
      </c>
      <c r="G400" s="191" t="s">
        <v>141</v>
      </c>
      <c r="H400" s="192">
        <v>30</v>
      </c>
      <c r="I400" s="193"/>
      <c r="J400" s="194">
        <f>ROUND(I400*H400,2)</f>
        <v>0</v>
      </c>
      <c r="K400" s="190" t="s">
        <v>142</v>
      </c>
      <c r="L400" s="60"/>
      <c r="M400" s="195" t="s">
        <v>21</v>
      </c>
      <c r="N400" s="196" t="s">
        <v>40</v>
      </c>
      <c r="O400" s="41"/>
      <c r="P400" s="197">
        <f>O400*H400</f>
        <v>0</v>
      </c>
      <c r="Q400" s="197">
        <v>0</v>
      </c>
      <c r="R400" s="197">
        <f>Q400*H400</f>
        <v>0</v>
      </c>
      <c r="S400" s="197">
        <v>0</v>
      </c>
      <c r="T400" s="198">
        <f>S400*H400</f>
        <v>0</v>
      </c>
      <c r="AR400" s="23" t="s">
        <v>143</v>
      </c>
      <c r="AT400" s="23" t="s">
        <v>138</v>
      </c>
      <c r="AU400" s="23" t="s">
        <v>79</v>
      </c>
      <c r="AY400" s="23" t="s">
        <v>136</v>
      </c>
      <c r="BE400" s="199">
        <f>IF(N400="základní",J400,0)</f>
        <v>0</v>
      </c>
      <c r="BF400" s="199">
        <f>IF(N400="snížená",J400,0)</f>
        <v>0</v>
      </c>
      <c r="BG400" s="199">
        <f>IF(N400="zákl. přenesená",J400,0)</f>
        <v>0</v>
      </c>
      <c r="BH400" s="199">
        <f>IF(N400="sníž. přenesená",J400,0)</f>
        <v>0</v>
      </c>
      <c r="BI400" s="199">
        <f>IF(N400="nulová",J400,0)</f>
        <v>0</v>
      </c>
      <c r="BJ400" s="23" t="s">
        <v>77</v>
      </c>
      <c r="BK400" s="199">
        <f>ROUND(I400*H400,2)</f>
        <v>0</v>
      </c>
      <c r="BL400" s="23" t="s">
        <v>143</v>
      </c>
      <c r="BM400" s="23" t="s">
        <v>553</v>
      </c>
    </row>
    <row r="401" spans="2:65" s="1" customFormat="1" ht="27">
      <c r="B401" s="40"/>
      <c r="C401" s="62"/>
      <c r="D401" s="200" t="s">
        <v>144</v>
      </c>
      <c r="E401" s="62"/>
      <c r="F401" s="201" t="s">
        <v>554</v>
      </c>
      <c r="G401" s="62"/>
      <c r="H401" s="62"/>
      <c r="I401" s="158"/>
      <c r="J401" s="62"/>
      <c r="K401" s="62"/>
      <c r="L401" s="60"/>
      <c r="M401" s="202"/>
      <c r="N401" s="41"/>
      <c r="O401" s="41"/>
      <c r="P401" s="41"/>
      <c r="Q401" s="41"/>
      <c r="R401" s="41"/>
      <c r="S401" s="41"/>
      <c r="T401" s="77"/>
      <c r="AT401" s="23" t="s">
        <v>144</v>
      </c>
      <c r="AU401" s="23" t="s">
        <v>79</v>
      </c>
    </row>
    <row r="402" spans="2:65" s="1" customFormat="1" ht="54">
      <c r="B402" s="40"/>
      <c r="C402" s="62"/>
      <c r="D402" s="217" t="s">
        <v>146</v>
      </c>
      <c r="E402" s="62"/>
      <c r="F402" s="227" t="s">
        <v>549</v>
      </c>
      <c r="G402" s="62"/>
      <c r="H402" s="62"/>
      <c r="I402" s="158"/>
      <c r="J402" s="62"/>
      <c r="K402" s="62"/>
      <c r="L402" s="60"/>
      <c r="M402" s="202"/>
      <c r="N402" s="41"/>
      <c r="O402" s="41"/>
      <c r="P402" s="41"/>
      <c r="Q402" s="41"/>
      <c r="R402" s="41"/>
      <c r="S402" s="41"/>
      <c r="T402" s="77"/>
      <c r="AT402" s="23" t="s">
        <v>146</v>
      </c>
      <c r="AU402" s="23" t="s">
        <v>79</v>
      </c>
    </row>
    <row r="403" spans="2:65" s="1" customFormat="1" ht="22.5" customHeight="1">
      <c r="B403" s="40"/>
      <c r="C403" s="188" t="s">
        <v>376</v>
      </c>
      <c r="D403" s="188" t="s">
        <v>138</v>
      </c>
      <c r="E403" s="189" t="s">
        <v>555</v>
      </c>
      <c r="F403" s="190" t="s">
        <v>556</v>
      </c>
      <c r="G403" s="191" t="s">
        <v>141</v>
      </c>
      <c r="H403" s="192">
        <v>671.26599999999996</v>
      </c>
      <c r="I403" s="193"/>
      <c r="J403" s="194">
        <f>ROUND(I403*H403,2)</f>
        <v>0</v>
      </c>
      <c r="K403" s="190" t="s">
        <v>142</v>
      </c>
      <c r="L403" s="60"/>
      <c r="M403" s="195" t="s">
        <v>21</v>
      </c>
      <c r="N403" s="196" t="s">
        <v>40</v>
      </c>
      <c r="O403" s="41"/>
      <c r="P403" s="197">
        <f>O403*H403</f>
        <v>0</v>
      </c>
      <c r="Q403" s="197">
        <v>0</v>
      </c>
      <c r="R403" s="197">
        <f>Q403*H403</f>
        <v>0</v>
      </c>
      <c r="S403" s="197">
        <v>0</v>
      </c>
      <c r="T403" s="198">
        <f>S403*H403</f>
        <v>0</v>
      </c>
      <c r="AR403" s="23" t="s">
        <v>143</v>
      </c>
      <c r="AT403" s="23" t="s">
        <v>138</v>
      </c>
      <c r="AU403" s="23" t="s">
        <v>79</v>
      </c>
      <c r="AY403" s="23" t="s">
        <v>136</v>
      </c>
      <c r="BE403" s="199">
        <f>IF(N403="základní",J403,0)</f>
        <v>0</v>
      </c>
      <c r="BF403" s="199">
        <f>IF(N403="snížená",J403,0)</f>
        <v>0</v>
      </c>
      <c r="BG403" s="199">
        <f>IF(N403="zákl. přenesená",J403,0)</f>
        <v>0</v>
      </c>
      <c r="BH403" s="199">
        <f>IF(N403="sníž. přenesená",J403,0)</f>
        <v>0</v>
      </c>
      <c r="BI403" s="199">
        <f>IF(N403="nulová",J403,0)</f>
        <v>0</v>
      </c>
      <c r="BJ403" s="23" t="s">
        <v>77</v>
      </c>
      <c r="BK403" s="199">
        <f>ROUND(I403*H403,2)</f>
        <v>0</v>
      </c>
      <c r="BL403" s="23" t="s">
        <v>143</v>
      </c>
      <c r="BM403" s="23" t="s">
        <v>557</v>
      </c>
    </row>
    <row r="404" spans="2:65" s="1" customFormat="1" ht="54">
      <c r="B404" s="40"/>
      <c r="C404" s="62"/>
      <c r="D404" s="200" t="s">
        <v>144</v>
      </c>
      <c r="E404" s="62"/>
      <c r="F404" s="201" t="s">
        <v>558</v>
      </c>
      <c r="G404" s="62"/>
      <c r="H404" s="62"/>
      <c r="I404" s="158"/>
      <c r="J404" s="62"/>
      <c r="K404" s="62"/>
      <c r="L404" s="60"/>
      <c r="M404" s="202"/>
      <c r="N404" s="41"/>
      <c r="O404" s="41"/>
      <c r="P404" s="41"/>
      <c r="Q404" s="41"/>
      <c r="R404" s="41"/>
      <c r="S404" s="41"/>
      <c r="T404" s="77"/>
      <c r="AT404" s="23" t="s">
        <v>144</v>
      </c>
      <c r="AU404" s="23" t="s">
        <v>79</v>
      </c>
    </row>
    <row r="405" spans="2:65" s="1" customFormat="1" ht="94.5">
      <c r="B405" s="40"/>
      <c r="C405" s="62"/>
      <c r="D405" s="200" t="s">
        <v>146</v>
      </c>
      <c r="E405" s="62"/>
      <c r="F405" s="203" t="s">
        <v>559</v>
      </c>
      <c r="G405" s="62"/>
      <c r="H405" s="62"/>
      <c r="I405" s="158"/>
      <c r="J405" s="62"/>
      <c r="K405" s="62"/>
      <c r="L405" s="60"/>
      <c r="M405" s="202"/>
      <c r="N405" s="41"/>
      <c r="O405" s="41"/>
      <c r="P405" s="41"/>
      <c r="Q405" s="41"/>
      <c r="R405" s="41"/>
      <c r="S405" s="41"/>
      <c r="T405" s="77"/>
      <c r="AT405" s="23" t="s">
        <v>146</v>
      </c>
      <c r="AU405" s="23" t="s">
        <v>79</v>
      </c>
    </row>
    <row r="406" spans="2:65" s="13" customFormat="1" ht="13.5">
      <c r="B406" s="242"/>
      <c r="C406" s="243"/>
      <c r="D406" s="200" t="s">
        <v>148</v>
      </c>
      <c r="E406" s="244" t="s">
        <v>21</v>
      </c>
      <c r="F406" s="245" t="s">
        <v>560</v>
      </c>
      <c r="G406" s="243"/>
      <c r="H406" s="246" t="s">
        <v>21</v>
      </c>
      <c r="I406" s="247"/>
      <c r="J406" s="243"/>
      <c r="K406" s="243"/>
      <c r="L406" s="248"/>
      <c r="M406" s="249"/>
      <c r="N406" s="250"/>
      <c r="O406" s="250"/>
      <c r="P406" s="250"/>
      <c r="Q406" s="250"/>
      <c r="R406" s="250"/>
      <c r="S406" s="250"/>
      <c r="T406" s="251"/>
      <c r="AT406" s="252" t="s">
        <v>148</v>
      </c>
      <c r="AU406" s="252" t="s">
        <v>79</v>
      </c>
      <c r="AV406" s="13" t="s">
        <v>77</v>
      </c>
      <c r="AW406" s="13" t="s">
        <v>33</v>
      </c>
      <c r="AX406" s="13" t="s">
        <v>69</v>
      </c>
      <c r="AY406" s="252" t="s">
        <v>136</v>
      </c>
    </row>
    <row r="407" spans="2:65" s="11" customFormat="1" ht="13.5">
      <c r="B407" s="204"/>
      <c r="C407" s="205"/>
      <c r="D407" s="200" t="s">
        <v>148</v>
      </c>
      <c r="E407" s="206" t="s">
        <v>21</v>
      </c>
      <c r="F407" s="207" t="s">
        <v>561</v>
      </c>
      <c r="G407" s="205"/>
      <c r="H407" s="208">
        <v>671.26599999999996</v>
      </c>
      <c r="I407" s="209"/>
      <c r="J407" s="205"/>
      <c r="K407" s="205"/>
      <c r="L407" s="210"/>
      <c r="M407" s="211"/>
      <c r="N407" s="212"/>
      <c r="O407" s="212"/>
      <c r="P407" s="212"/>
      <c r="Q407" s="212"/>
      <c r="R407" s="212"/>
      <c r="S407" s="212"/>
      <c r="T407" s="213"/>
      <c r="AT407" s="214" t="s">
        <v>148</v>
      </c>
      <c r="AU407" s="214" t="s">
        <v>79</v>
      </c>
      <c r="AV407" s="11" t="s">
        <v>79</v>
      </c>
      <c r="AW407" s="11" t="s">
        <v>33</v>
      </c>
      <c r="AX407" s="11" t="s">
        <v>69</v>
      </c>
      <c r="AY407" s="214" t="s">
        <v>136</v>
      </c>
    </row>
    <row r="408" spans="2:65" s="12" customFormat="1" ht="13.5">
      <c r="B408" s="215"/>
      <c r="C408" s="216"/>
      <c r="D408" s="217" t="s">
        <v>148</v>
      </c>
      <c r="E408" s="218" t="s">
        <v>21</v>
      </c>
      <c r="F408" s="219" t="s">
        <v>151</v>
      </c>
      <c r="G408" s="216"/>
      <c r="H408" s="220">
        <v>671.26599999999996</v>
      </c>
      <c r="I408" s="221"/>
      <c r="J408" s="216"/>
      <c r="K408" s="216"/>
      <c r="L408" s="222"/>
      <c r="M408" s="223"/>
      <c r="N408" s="224"/>
      <c r="O408" s="224"/>
      <c r="P408" s="224"/>
      <c r="Q408" s="224"/>
      <c r="R408" s="224"/>
      <c r="S408" s="224"/>
      <c r="T408" s="225"/>
      <c r="AT408" s="226" t="s">
        <v>148</v>
      </c>
      <c r="AU408" s="226" t="s">
        <v>79</v>
      </c>
      <c r="AV408" s="12" t="s">
        <v>143</v>
      </c>
      <c r="AW408" s="12" t="s">
        <v>33</v>
      </c>
      <c r="AX408" s="12" t="s">
        <v>77</v>
      </c>
      <c r="AY408" s="226" t="s">
        <v>136</v>
      </c>
    </row>
    <row r="409" spans="2:65" s="1" customFormat="1" ht="22.5" customHeight="1">
      <c r="B409" s="40"/>
      <c r="C409" s="188" t="s">
        <v>562</v>
      </c>
      <c r="D409" s="188" t="s">
        <v>138</v>
      </c>
      <c r="E409" s="189" t="s">
        <v>563</v>
      </c>
      <c r="F409" s="190" t="s">
        <v>564</v>
      </c>
      <c r="G409" s="191" t="s">
        <v>159</v>
      </c>
      <c r="H409" s="192">
        <v>0.67500000000000004</v>
      </c>
      <c r="I409" s="193"/>
      <c r="J409" s="194">
        <f>ROUND(I409*H409,2)</f>
        <v>0</v>
      </c>
      <c r="K409" s="190" t="s">
        <v>142</v>
      </c>
      <c r="L409" s="60"/>
      <c r="M409" s="195" t="s">
        <v>21</v>
      </c>
      <c r="N409" s="196" t="s">
        <v>40</v>
      </c>
      <c r="O409" s="41"/>
      <c r="P409" s="197">
        <f>O409*H409</f>
        <v>0</v>
      </c>
      <c r="Q409" s="197">
        <v>0</v>
      </c>
      <c r="R409" s="197">
        <f>Q409*H409</f>
        <v>0</v>
      </c>
      <c r="S409" s="197">
        <v>0</v>
      </c>
      <c r="T409" s="198">
        <f>S409*H409</f>
        <v>0</v>
      </c>
      <c r="AR409" s="23" t="s">
        <v>143</v>
      </c>
      <c r="AT409" s="23" t="s">
        <v>138</v>
      </c>
      <c r="AU409" s="23" t="s">
        <v>79</v>
      </c>
      <c r="AY409" s="23" t="s">
        <v>136</v>
      </c>
      <c r="BE409" s="199">
        <f>IF(N409="základní",J409,0)</f>
        <v>0</v>
      </c>
      <c r="BF409" s="199">
        <f>IF(N409="snížená",J409,0)</f>
        <v>0</v>
      </c>
      <c r="BG409" s="199">
        <f>IF(N409="zákl. přenesená",J409,0)</f>
        <v>0</v>
      </c>
      <c r="BH409" s="199">
        <f>IF(N409="sníž. přenesená",J409,0)</f>
        <v>0</v>
      </c>
      <c r="BI409" s="199">
        <f>IF(N409="nulová",J409,0)</f>
        <v>0</v>
      </c>
      <c r="BJ409" s="23" t="s">
        <v>77</v>
      </c>
      <c r="BK409" s="199">
        <f>ROUND(I409*H409,2)</f>
        <v>0</v>
      </c>
      <c r="BL409" s="23" t="s">
        <v>143</v>
      </c>
      <c r="BM409" s="23" t="s">
        <v>565</v>
      </c>
    </row>
    <row r="410" spans="2:65" s="1" customFormat="1" ht="27">
      <c r="B410" s="40"/>
      <c r="C410" s="62"/>
      <c r="D410" s="200" t="s">
        <v>144</v>
      </c>
      <c r="E410" s="62"/>
      <c r="F410" s="201" t="s">
        <v>566</v>
      </c>
      <c r="G410" s="62"/>
      <c r="H410" s="62"/>
      <c r="I410" s="158"/>
      <c r="J410" s="62"/>
      <c r="K410" s="62"/>
      <c r="L410" s="60"/>
      <c r="M410" s="202"/>
      <c r="N410" s="41"/>
      <c r="O410" s="41"/>
      <c r="P410" s="41"/>
      <c r="Q410" s="41"/>
      <c r="R410" s="41"/>
      <c r="S410" s="41"/>
      <c r="T410" s="77"/>
      <c r="AT410" s="23" t="s">
        <v>144</v>
      </c>
      <c r="AU410" s="23" t="s">
        <v>79</v>
      </c>
    </row>
    <row r="411" spans="2:65" s="1" customFormat="1" ht="40.5">
      <c r="B411" s="40"/>
      <c r="C411" s="62"/>
      <c r="D411" s="217" t="s">
        <v>146</v>
      </c>
      <c r="E411" s="62"/>
      <c r="F411" s="227" t="s">
        <v>567</v>
      </c>
      <c r="G411" s="62"/>
      <c r="H411" s="62"/>
      <c r="I411" s="158"/>
      <c r="J411" s="62"/>
      <c r="K411" s="62"/>
      <c r="L411" s="60"/>
      <c r="M411" s="202"/>
      <c r="N411" s="41"/>
      <c r="O411" s="41"/>
      <c r="P411" s="41"/>
      <c r="Q411" s="41"/>
      <c r="R411" s="41"/>
      <c r="S411" s="41"/>
      <c r="T411" s="77"/>
      <c r="AT411" s="23" t="s">
        <v>146</v>
      </c>
      <c r="AU411" s="23" t="s">
        <v>79</v>
      </c>
    </row>
    <row r="412" spans="2:65" s="1" customFormat="1" ht="22.5" customHeight="1">
      <c r="B412" s="40"/>
      <c r="C412" s="188" t="s">
        <v>380</v>
      </c>
      <c r="D412" s="188" t="s">
        <v>138</v>
      </c>
      <c r="E412" s="189" t="s">
        <v>568</v>
      </c>
      <c r="F412" s="190" t="s">
        <v>569</v>
      </c>
      <c r="G412" s="191" t="s">
        <v>141</v>
      </c>
      <c r="H412" s="192">
        <v>8</v>
      </c>
      <c r="I412" s="193"/>
      <c r="J412" s="194">
        <f>ROUND(I412*H412,2)</f>
        <v>0</v>
      </c>
      <c r="K412" s="190" t="s">
        <v>142</v>
      </c>
      <c r="L412" s="60"/>
      <c r="M412" s="195" t="s">
        <v>21</v>
      </c>
      <c r="N412" s="196" t="s">
        <v>40</v>
      </c>
      <c r="O412" s="41"/>
      <c r="P412" s="197">
        <f>O412*H412</f>
        <v>0</v>
      </c>
      <c r="Q412" s="197">
        <v>0</v>
      </c>
      <c r="R412" s="197">
        <f>Q412*H412</f>
        <v>0</v>
      </c>
      <c r="S412" s="197">
        <v>0</v>
      </c>
      <c r="T412" s="198">
        <f>S412*H412</f>
        <v>0</v>
      </c>
      <c r="AR412" s="23" t="s">
        <v>143</v>
      </c>
      <c r="AT412" s="23" t="s">
        <v>138</v>
      </c>
      <c r="AU412" s="23" t="s">
        <v>79</v>
      </c>
      <c r="AY412" s="23" t="s">
        <v>136</v>
      </c>
      <c r="BE412" s="199">
        <f>IF(N412="základní",J412,0)</f>
        <v>0</v>
      </c>
      <c r="BF412" s="199">
        <f>IF(N412="snížená",J412,0)</f>
        <v>0</v>
      </c>
      <c r="BG412" s="199">
        <f>IF(N412="zákl. přenesená",J412,0)</f>
        <v>0</v>
      </c>
      <c r="BH412" s="199">
        <f>IF(N412="sníž. přenesená",J412,0)</f>
        <v>0</v>
      </c>
      <c r="BI412" s="199">
        <f>IF(N412="nulová",J412,0)</f>
        <v>0</v>
      </c>
      <c r="BJ412" s="23" t="s">
        <v>77</v>
      </c>
      <c r="BK412" s="199">
        <f>ROUND(I412*H412,2)</f>
        <v>0</v>
      </c>
      <c r="BL412" s="23" t="s">
        <v>143</v>
      </c>
      <c r="BM412" s="23" t="s">
        <v>570</v>
      </c>
    </row>
    <row r="413" spans="2:65" s="1" customFormat="1" ht="13.5">
      <c r="B413" s="40"/>
      <c r="C413" s="62"/>
      <c r="D413" s="200" t="s">
        <v>144</v>
      </c>
      <c r="E413" s="62"/>
      <c r="F413" s="201" t="s">
        <v>571</v>
      </c>
      <c r="G413" s="62"/>
      <c r="H413" s="62"/>
      <c r="I413" s="158"/>
      <c r="J413" s="62"/>
      <c r="K413" s="62"/>
      <c r="L413" s="60"/>
      <c r="M413" s="202"/>
      <c r="N413" s="41"/>
      <c r="O413" s="41"/>
      <c r="P413" s="41"/>
      <c r="Q413" s="41"/>
      <c r="R413" s="41"/>
      <c r="S413" s="41"/>
      <c r="T413" s="77"/>
      <c r="AT413" s="23" t="s">
        <v>144</v>
      </c>
      <c r="AU413" s="23" t="s">
        <v>79</v>
      </c>
    </row>
    <row r="414" spans="2:65" s="11" customFormat="1" ht="13.5">
      <c r="B414" s="204"/>
      <c r="C414" s="205"/>
      <c r="D414" s="200" t="s">
        <v>148</v>
      </c>
      <c r="E414" s="206" t="s">
        <v>21</v>
      </c>
      <c r="F414" s="207" t="s">
        <v>572</v>
      </c>
      <c r="G414" s="205"/>
      <c r="H414" s="208">
        <v>8</v>
      </c>
      <c r="I414" s="209"/>
      <c r="J414" s="205"/>
      <c r="K414" s="205"/>
      <c r="L414" s="210"/>
      <c r="M414" s="211"/>
      <c r="N414" s="212"/>
      <c r="O414" s="212"/>
      <c r="P414" s="212"/>
      <c r="Q414" s="212"/>
      <c r="R414" s="212"/>
      <c r="S414" s="212"/>
      <c r="T414" s="213"/>
      <c r="AT414" s="214" t="s">
        <v>148</v>
      </c>
      <c r="AU414" s="214" t="s">
        <v>79</v>
      </c>
      <c r="AV414" s="11" t="s">
        <v>79</v>
      </c>
      <c r="AW414" s="11" t="s">
        <v>33</v>
      </c>
      <c r="AX414" s="11" t="s">
        <v>69</v>
      </c>
      <c r="AY414" s="214" t="s">
        <v>136</v>
      </c>
    </row>
    <row r="415" spans="2:65" s="12" customFormat="1" ht="13.5">
      <c r="B415" s="215"/>
      <c r="C415" s="216"/>
      <c r="D415" s="217" t="s">
        <v>148</v>
      </c>
      <c r="E415" s="218" t="s">
        <v>21</v>
      </c>
      <c r="F415" s="219" t="s">
        <v>151</v>
      </c>
      <c r="G415" s="216"/>
      <c r="H415" s="220">
        <v>8</v>
      </c>
      <c r="I415" s="221"/>
      <c r="J415" s="216"/>
      <c r="K415" s="216"/>
      <c r="L415" s="222"/>
      <c r="M415" s="223"/>
      <c r="N415" s="224"/>
      <c r="O415" s="224"/>
      <c r="P415" s="224"/>
      <c r="Q415" s="224"/>
      <c r="R415" s="224"/>
      <c r="S415" s="224"/>
      <c r="T415" s="225"/>
      <c r="AT415" s="226" t="s">
        <v>148</v>
      </c>
      <c r="AU415" s="226" t="s">
        <v>79</v>
      </c>
      <c r="AV415" s="12" t="s">
        <v>143</v>
      </c>
      <c r="AW415" s="12" t="s">
        <v>33</v>
      </c>
      <c r="AX415" s="12" t="s">
        <v>77</v>
      </c>
      <c r="AY415" s="226" t="s">
        <v>136</v>
      </c>
    </row>
    <row r="416" spans="2:65" s="1" customFormat="1" ht="22.5" customHeight="1">
      <c r="B416" s="40"/>
      <c r="C416" s="188" t="s">
        <v>573</v>
      </c>
      <c r="D416" s="188" t="s">
        <v>138</v>
      </c>
      <c r="E416" s="189" t="s">
        <v>574</v>
      </c>
      <c r="F416" s="190" t="s">
        <v>575</v>
      </c>
      <c r="G416" s="191" t="s">
        <v>305</v>
      </c>
      <c r="H416" s="192">
        <v>3.5</v>
      </c>
      <c r="I416" s="193"/>
      <c r="J416" s="194">
        <f>ROUND(I416*H416,2)</f>
        <v>0</v>
      </c>
      <c r="K416" s="190" t="s">
        <v>142</v>
      </c>
      <c r="L416" s="60"/>
      <c r="M416" s="195" t="s">
        <v>21</v>
      </c>
      <c r="N416" s="196" t="s">
        <v>40</v>
      </c>
      <c r="O416" s="41"/>
      <c r="P416" s="197">
        <f>O416*H416</f>
        <v>0</v>
      </c>
      <c r="Q416" s="197">
        <v>0</v>
      </c>
      <c r="R416" s="197">
        <f>Q416*H416</f>
        <v>0</v>
      </c>
      <c r="S416" s="197">
        <v>0</v>
      </c>
      <c r="T416" s="198">
        <f>S416*H416</f>
        <v>0</v>
      </c>
      <c r="AR416" s="23" t="s">
        <v>143</v>
      </c>
      <c r="AT416" s="23" t="s">
        <v>138</v>
      </c>
      <c r="AU416" s="23" t="s">
        <v>79</v>
      </c>
      <c r="AY416" s="23" t="s">
        <v>136</v>
      </c>
      <c r="BE416" s="199">
        <f>IF(N416="základní",J416,0)</f>
        <v>0</v>
      </c>
      <c r="BF416" s="199">
        <f>IF(N416="snížená",J416,0)</f>
        <v>0</v>
      </c>
      <c r="BG416" s="199">
        <f>IF(N416="zákl. přenesená",J416,0)</f>
        <v>0</v>
      </c>
      <c r="BH416" s="199">
        <f>IF(N416="sníž. přenesená",J416,0)</f>
        <v>0</v>
      </c>
      <c r="BI416" s="199">
        <f>IF(N416="nulová",J416,0)</f>
        <v>0</v>
      </c>
      <c r="BJ416" s="23" t="s">
        <v>77</v>
      </c>
      <c r="BK416" s="199">
        <f>ROUND(I416*H416,2)</f>
        <v>0</v>
      </c>
      <c r="BL416" s="23" t="s">
        <v>143</v>
      </c>
      <c r="BM416" s="23" t="s">
        <v>576</v>
      </c>
    </row>
    <row r="417" spans="2:65" s="1" customFormat="1" ht="13.5">
      <c r="B417" s="40"/>
      <c r="C417" s="62"/>
      <c r="D417" s="217" t="s">
        <v>144</v>
      </c>
      <c r="E417" s="62"/>
      <c r="F417" s="231" t="s">
        <v>577</v>
      </c>
      <c r="G417" s="62"/>
      <c r="H417" s="62"/>
      <c r="I417" s="158"/>
      <c r="J417" s="62"/>
      <c r="K417" s="62"/>
      <c r="L417" s="60"/>
      <c r="M417" s="202"/>
      <c r="N417" s="41"/>
      <c r="O417" s="41"/>
      <c r="P417" s="41"/>
      <c r="Q417" s="41"/>
      <c r="R417" s="41"/>
      <c r="S417" s="41"/>
      <c r="T417" s="77"/>
      <c r="AT417" s="23" t="s">
        <v>144</v>
      </c>
      <c r="AU417" s="23" t="s">
        <v>79</v>
      </c>
    </row>
    <row r="418" spans="2:65" s="1" customFormat="1" ht="31.5" customHeight="1">
      <c r="B418" s="40"/>
      <c r="C418" s="188" t="s">
        <v>383</v>
      </c>
      <c r="D418" s="188" t="s">
        <v>138</v>
      </c>
      <c r="E418" s="189" t="s">
        <v>578</v>
      </c>
      <c r="F418" s="190" t="s">
        <v>579</v>
      </c>
      <c r="G418" s="191" t="s">
        <v>159</v>
      </c>
      <c r="H418" s="192">
        <v>0.17899999999999999</v>
      </c>
      <c r="I418" s="193"/>
      <c r="J418" s="194">
        <f>ROUND(I418*H418,2)</f>
        <v>0</v>
      </c>
      <c r="K418" s="190" t="s">
        <v>142</v>
      </c>
      <c r="L418" s="60"/>
      <c r="M418" s="195" t="s">
        <v>21</v>
      </c>
      <c r="N418" s="196" t="s">
        <v>40</v>
      </c>
      <c r="O418" s="41"/>
      <c r="P418" s="197">
        <f>O418*H418</f>
        <v>0</v>
      </c>
      <c r="Q418" s="197">
        <v>0</v>
      </c>
      <c r="R418" s="197">
        <f>Q418*H418</f>
        <v>0</v>
      </c>
      <c r="S418" s="197">
        <v>0</v>
      </c>
      <c r="T418" s="198">
        <f>S418*H418</f>
        <v>0</v>
      </c>
      <c r="AR418" s="23" t="s">
        <v>143</v>
      </c>
      <c r="AT418" s="23" t="s">
        <v>138</v>
      </c>
      <c r="AU418" s="23" t="s">
        <v>79</v>
      </c>
      <c r="AY418" s="23" t="s">
        <v>136</v>
      </c>
      <c r="BE418" s="199">
        <f>IF(N418="základní",J418,0)</f>
        <v>0</v>
      </c>
      <c r="BF418" s="199">
        <f>IF(N418="snížená",J418,0)</f>
        <v>0</v>
      </c>
      <c r="BG418" s="199">
        <f>IF(N418="zákl. přenesená",J418,0)</f>
        <v>0</v>
      </c>
      <c r="BH418" s="199">
        <f>IF(N418="sníž. přenesená",J418,0)</f>
        <v>0</v>
      </c>
      <c r="BI418" s="199">
        <f>IF(N418="nulová",J418,0)</f>
        <v>0</v>
      </c>
      <c r="BJ418" s="23" t="s">
        <v>77</v>
      </c>
      <c r="BK418" s="199">
        <f>ROUND(I418*H418,2)</f>
        <v>0</v>
      </c>
      <c r="BL418" s="23" t="s">
        <v>143</v>
      </c>
      <c r="BM418" s="23" t="s">
        <v>580</v>
      </c>
    </row>
    <row r="419" spans="2:65" s="1" customFormat="1" ht="13.5">
      <c r="B419" s="40"/>
      <c r="C419" s="62"/>
      <c r="D419" s="200" t="s">
        <v>144</v>
      </c>
      <c r="E419" s="62"/>
      <c r="F419" s="201" t="s">
        <v>581</v>
      </c>
      <c r="G419" s="62"/>
      <c r="H419" s="62"/>
      <c r="I419" s="158"/>
      <c r="J419" s="62"/>
      <c r="K419" s="62"/>
      <c r="L419" s="60"/>
      <c r="M419" s="202"/>
      <c r="N419" s="41"/>
      <c r="O419" s="41"/>
      <c r="P419" s="41"/>
      <c r="Q419" s="41"/>
      <c r="R419" s="41"/>
      <c r="S419" s="41"/>
      <c r="T419" s="77"/>
      <c r="AT419" s="23" t="s">
        <v>144</v>
      </c>
      <c r="AU419" s="23" t="s">
        <v>79</v>
      </c>
    </row>
    <row r="420" spans="2:65" s="13" customFormat="1" ht="13.5">
      <c r="B420" s="242"/>
      <c r="C420" s="243"/>
      <c r="D420" s="200" t="s">
        <v>148</v>
      </c>
      <c r="E420" s="244" t="s">
        <v>21</v>
      </c>
      <c r="F420" s="245" t="s">
        <v>582</v>
      </c>
      <c r="G420" s="243"/>
      <c r="H420" s="246" t="s">
        <v>21</v>
      </c>
      <c r="I420" s="247"/>
      <c r="J420" s="243"/>
      <c r="K420" s="243"/>
      <c r="L420" s="248"/>
      <c r="M420" s="249"/>
      <c r="N420" s="250"/>
      <c r="O420" s="250"/>
      <c r="P420" s="250"/>
      <c r="Q420" s="250"/>
      <c r="R420" s="250"/>
      <c r="S420" s="250"/>
      <c r="T420" s="251"/>
      <c r="AT420" s="252" t="s">
        <v>148</v>
      </c>
      <c r="AU420" s="252" t="s">
        <v>79</v>
      </c>
      <c r="AV420" s="13" t="s">
        <v>77</v>
      </c>
      <c r="AW420" s="13" t="s">
        <v>33</v>
      </c>
      <c r="AX420" s="13" t="s">
        <v>69</v>
      </c>
      <c r="AY420" s="252" t="s">
        <v>136</v>
      </c>
    </row>
    <row r="421" spans="2:65" s="11" customFormat="1" ht="13.5">
      <c r="B421" s="204"/>
      <c r="C421" s="205"/>
      <c r="D421" s="200" t="s">
        <v>148</v>
      </c>
      <c r="E421" s="206" t="s">
        <v>21</v>
      </c>
      <c r="F421" s="207" t="s">
        <v>583</v>
      </c>
      <c r="G421" s="205"/>
      <c r="H421" s="208">
        <v>0.17899999999999999</v>
      </c>
      <c r="I421" s="209"/>
      <c r="J421" s="205"/>
      <c r="K421" s="205"/>
      <c r="L421" s="210"/>
      <c r="M421" s="211"/>
      <c r="N421" s="212"/>
      <c r="O421" s="212"/>
      <c r="P421" s="212"/>
      <c r="Q421" s="212"/>
      <c r="R421" s="212"/>
      <c r="S421" s="212"/>
      <c r="T421" s="213"/>
      <c r="AT421" s="214" t="s">
        <v>148</v>
      </c>
      <c r="AU421" s="214" t="s">
        <v>79</v>
      </c>
      <c r="AV421" s="11" t="s">
        <v>79</v>
      </c>
      <c r="AW421" s="11" t="s">
        <v>33</v>
      </c>
      <c r="AX421" s="11" t="s">
        <v>69</v>
      </c>
      <c r="AY421" s="214" t="s">
        <v>136</v>
      </c>
    </row>
    <row r="422" spans="2:65" s="12" customFormat="1" ht="13.5">
      <c r="B422" s="215"/>
      <c r="C422" s="216"/>
      <c r="D422" s="217" t="s">
        <v>148</v>
      </c>
      <c r="E422" s="218" t="s">
        <v>21</v>
      </c>
      <c r="F422" s="219" t="s">
        <v>151</v>
      </c>
      <c r="G422" s="216"/>
      <c r="H422" s="220">
        <v>0.17899999999999999</v>
      </c>
      <c r="I422" s="221"/>
      <c r="J422" s="216"/>
      <c r="K422" s="216"/>
      <c r="L422" s="222"/>
      <c r="M422" s="223"/>
      <c r="N422" s="224"/>
      <c r="O422" s="224"/>
      <c r="P422" s="224"/>
      <c r="Q422" s="224"/>
      <c r="R422" s="224"/>
      <c r="S422" s="224"/>
      <c r="T422" s="225"/>
      <c r="AT422" s="226" t="s">
        <v>148</v>
      </c>
      <c r="AU422" s="226" t="s">
        <v>79</v>
      </c>
      <c r="AV422" s="12" t="s">
        <v>143</v>
      </c>
      <c r="AW422" s="12" t="s">
        <v>33</v>
      </c>
      <c r="AX422" s="12" t="s">
        <v>77</v>
      </c>
      <c r="AY422" s="226" t="s">
        <v>136</v>
      </c>
    </row>
    <row r="423" spans="2:65" s="1" customFormat="1" ht="22.5" customHeight="1">
      <c r="B423" s="40"/>
      <c r="C423" s="188" t="s">
        <v>584</v>
      </c>
      <c r="D423" s="188" t="s">
        <v>138</v>
      </c>
      <c r="E423" s="189" t="s">
        <v>585</v>
      </c>
      <c r="F423" s="190" t="s">
        <v>586</v>
      </c>
      <c r="G423" s="191" t="s">
        <v>141</v>
      </c>
      <c r="H423" s="192">
        <v>3.57</v>
      </c>
      <c r="I423" s="193"/>
      <c r="J423" s="194">
        <f>ROUND(I423*H423,2)</f>
        <v>0</v>
      </c>
      <c r="K423" s="190" t="s">
        <v>142</v>
      </c>
      <c r="L423" s="60"/>
      <c r="M423" s="195" t="s">
        <v>21</v>
      </c>
      <c r="N423" s="196" t="s">
        <v>40</v>
      </c>
      <c r="O423" s="41"/>
      <c r="P423" s="197">
        <f>O423*H423</f>
        <v>0</v>
      </c>
      <c r="Q423" s="197">
        <v>0</v>
      </c>
      <c r="R423" s="197">
        <f>Q423*H423</f>
        <v>0</v>
      </c>
      <c r="S423" s="197">
        <v>0</v>
      </c>
      <c r="T423" s="198">
        <f>S423*H423</f>
        <v>0</v>
      </c>
      <c r="AR423" s="23" t="s">
        <v>143</v>
      </c>
      <c r="AT423" s="23" t="s">
        <v>138</v>
      </c>
      <c r="AU423" s="23" t="s">
        <v>79</v>
      </c>
      <c r="AY423" s="23" t="s">
        <v>136</v>
      </c>
      <c r="BE423" s="199">
        <f>IF(N423="základní",J423,0)</f>
        <v>0</v>
      </c>
      <c r="BF423" s="199">
        <f>IF(N423="snížená",J423,0)</f>
        <v>0</v>
      </c>
      <c r="BG423" s="199">
        <f>IF(N423="zákl. přenesená",J423,0)</f>
        <v>0</v>
      </c>
      <c r="BH423" s="199">
        <f>IF(N423="sníž. přenesená",J423,0)</f>
        <v>0</v>
      </c>
      <c r="BI423" s="199">
        <f>IF(N423="nulová",J423,0)</f>
        <v>0</v>
      </c>
      <c r="BJ423" s="23" t="s">
        <v>77</v>
      </c>
      <c r="BK423" s="199">
        <f>ROUND(I423*H423,2)</f>
        <v>0</v>
      </c>
      <c r="BL423" s="23" t="s">
        <v>143</v>
      </c>
      <c r="BM423" s="23" t="s">
        <v>587</v>
      </c>
    </row>
    <row r="424" spans="2:65" s="1" customFormat="1" ht="27">
      <c r="B424" s="40"/>
      <c r="C424" s="62"/>
      <c r="D424" s="200" t="s">
        <v>144</v>
      </c>
      <c r="E424" s="62"/>
      <c r="F424" s="201" t="s">
        <v>588</v>
      </c>
      <c r="G424" s="62"/>
      <c r="H424" s="62"/>
      <c r="I424" s="158"/>
      <c r="J424" s="62"/>
      <c r="K424" s="62"/>
      <c r="L424" s="60"/>
      <c r="M424" s="202"/>
      <c r="N424" s="41"/>
      <c r="O424" s="41"/>
      <c r="P424" s="41"/>
      <c r="Q424" s="41"/>
      <c r="R424" s="41"/>
      <c r="S424" s="41"/>
      <c r="T424" s="77"/>
      <c r="AT424" s="23" t="s">
        <v>144</v>
      </c>
      <c r="AU424" s="23" t="s">
        <v>79</v>
      </c>
    </row>
    <row r="425" spans="2:65" s="1" customFormat="1" ht="27">
      <c r="B425" s="40"/>
      <c r="C425" s="62"/>
      <c r="D425" s="217" t="s">
        <v>146</v>
      </c>
      <c r="E425" s="62"/>
      <c r="F425" s="227" t="s">
        <v>589</v>
      </c>
      <c r="G425" s="62"/>
      <c r="H425" s="62"/>
      <c r="I425" s="158"/>
      <c r="J425" s="62"/>
      <c r="K425" s="62"/>
      <c r="L425" s="60"/>
      <c r="M425" s="202"/>
      <c r="N425" s="41"/>
      <c r="O425" s="41"/>
      <c r="P425" s="41"/>
      <c r="Q425" s="41"/>
      <c r="R425" s="41"/>
      <c r="S425" s="41"/>
      <c r="T425" s="77"/>
      <c r="AT425" s="23" t="s">
        <v>146</v>
      </c>
      <c r="AU425" s="23" t="s">
        <v>79</v>
      </c>
    </row>
    <row r="426" spans="2:65" s="1" customFormat="1" ht="22.5" customHeight="1">
      <c r="B426" s="40"/>
      <c r="C426" s="188" t="s">
        <v>387</v>
      </c>
      <c r="D426" s="188" t="s">
        <v>138</v>
      </c>
      <c r="E426" s="189" t="s">
        <v>590</v>
      </c>
      <c r="F426" s="190" t="s">
        <v>591</v>
      </c>
      <c r="G426" s="191" t="s">
        <v>305</v>
      </c>
      <c r="H426" s="192">
        <v>43.8</v>
      </c>
      <c r="I426" s="193"/>
      <c r="J426" s="194">
        <f>ROUND(I426*H426,2)</f>
        <v>0</v>
      </c>
      <c r="K426" s="190" t="s">
        <v>142</v>
      </c>
      <c r="L426" s="60"/>
      <c r="M426" s="195" t="s">
        <v>21</v>
      </c>
      <c r="N426" s="196" t="s">
        <v>40</v>
      </c>
      <c r="O426" s="41"/>
      <c r="P426" s="197">
        <f>O426*H426</f>
        <v>0</v>
      </c>
      <c r="Q426" s="197">
        <v>0</v>
      </c>
      <c r="R426" s="197">
        <f>Q426*H426</f>
        <v>0</v>
      </c>
      <c r="S426" s="197">
        <v>0</v>
      </c>
      <c r="T426" s="198">
        <f>S426*H426</f>
        <v>0</v>
      </c>
      <c r="AR426" s="23" t="s">
        <v>143</v>
      </c>
      <c r="AT426" s="23" t="s">
        <v>138</v>
      </c>
      <c r="AU426" s="23" t="s">
        <v>79</v>
      </c>
      <c r="AY426" s="23" t="s">
        <v>136</v>
      </c>
      <c r="BE426" s="199">
        <f>IF(N426="základní",J426,0)</f>
        <v>0</v>
      </c>
      <c r="BF426" s="199">
        <f>IF(N426="snížená",J426,0)</f>
        <v>0</v>
      </c>
      <c r="BG426" s="199">
        <f>IF(N426="zákl. přenesená",J426,0)</f>
        <v>0</v>
      </c>
      <c r="BH426" s="199">
        <f>IF(N426="sníž. přenesená",J426,0)</f>
        <v>0</v>
      </c>
      <c r="BI426" s="199">
        <f>IF(N426="nulová",J426,0)</f>
        <v>0</v>
      </c>
      <c r="BJ426" s="23" t="s">
        <v>77</v>
      </c>
      <c r="BK426" s="199">
        <f>ROUND(I426*H426,2)</f>
        <v>0</v>
      </c>
      <c r="BL426" s="23" t="s">
        <v>143</v>
      </c>
      <c r="BM426" s="23" t="s">
        <v>592</v>
      </c>
    </row>
    <row r="427" spans="2:65" s="1" customFormat="1" ht="13.5">
      <c r="B427" s="40"/>
      <c r="C427" s="62"/>
      <c r="D427" s="200" t="s">
        <v>144</v>
      </c>
      <c r="E427" s="62"/>
      <c r="F427" s="201" t="s">
        <v>593</v>
      </c>
      <c r="G427" s="62"/>
      <c r="H427" s="62"/>
      <c r="I427" s="158"/>
      <c r="J427" s="62"/>
      <c r="K427" s="62"/>
      <c r="L427" s="60"/>
      <c r="M427" s="202"/>
      <c r="N427" s="41"/>
      <c r="O427" s="41"/>
      <c r="P427" s="41"/>
      <c r="Q427" s="41"/>
      <c r="R427" s="41"/>
      <c r="S427" s="41"/>
      <c r="T427" s="77"/>
      <c r="AT427" s="23" t="s">
        <v>144</v>
      </c>
      <c r="AU427" s="23" t="s">
        <v>79</v>
      </c>
    </row>
    <row r="428" spans="2:65" s="11" customFormat="1" ht="13.5">
      <c r="B428" s="204"/>
      <c r="C428" s="205"/>
      <c r="D428" s="200" t="s">
        <v>148</v>
      </c>
      <c r="E428" s="206" t="s">
        <v>21</v>
      </c>
      <c r="F428" s="207" t="s">
        <v>594</v>
      </c>
      <c r="G428" s="205"/>
      <c r="H428" s="208">
        <v>43.8</v>
      </c>
      <c r="I428" s="209"/>
      <c r="J428" s="205"/>
      <c r="K428" s="205"/>
      <c r="L428" s="210"/>
      <c r="M428" s="211"/>
      <c r="N428" s="212"/>
      <c r="O428" s="212"/>
      <c r="P428" s="212"/>
      <c r="Q428" s="212"/>
      <c r="R428" s="212"/>
      <c r="S428" s="212"/>
      <c r="T428" s="213"/>
      <c r="AT428" s="214" t="s">
        <v>148</v>
      </c>
      <c r="AU428" s="214" t="s">
        <v>79</v>
      </c>
      <c r="AV428" s="11" t="s">
        <v>79</v>
      </c>
      <c r="AW428" s="11" t="s">
        <v>33</v>
      </c>
      <c r="AX428" s="11" t="s">
        <v>69</v>
      </c>
      <c r="AY428" s="214" t="s">
        <v>136</v>
      </c>
    </row>
    <row r="429" spans="2:65" s="12" customFormat="1" ht="13.5">
      <c r="B429" s="215"/>
      <c r="C429" s="216"/>
      <c r="D429" s="217" t="s">
        <v>148</v>
      </c>
      <c r="E429" s="218" t="s">
        <v>21</v>
      </c>
      <c r="F429" s="219" t="s">
        <v>151</v>
      </c>
      <c r="G429" s="216"/>
      <c r="H429" s="220">
        <v>43.8</v>
      </c>
      <c r="I429" s="221"/>
      <c r="J429" s="216"/>
      <c r="K429" s="216"/>
      <c r="L429" s="222"/>
      <c r="M429" s="223"/>
      <c r="N429" s="224"/>
      <c r="O429" s="224"/>
      <c r="P429" s="224"/>
      <c r="Q429" s="224"/>
      <c r="R429" s="224"/>
      <c r="S429" s="224"/>
      <c r="T429" s="225"/>
      <c r="AT429" s="226" t="s">
        <v>148</v>
      </c>
      <c r="AU429" s="226" t="s">
        <v>79</v>
      </c>
      <c r="AV429" s="12" t="s">
        <v>143</v>
      </c>
      <c r="AW429" s="12" t="s">
        <v>33</v>
      </c>
      <c r="AX429" s="12" t="s">
        <v>77</v>
      </c>
      <c r="AY429" s="226" t="s">
        <v>136</v>
      </c>
    </row>
    <row r="430" spans="2:65" s="1" customFormat="1" ht="22.5" customHeight="1">
      <c r="B430" s="40"/>
      <c r="C430" s="188" t="s">
        <v>595</v>
      </c>
      <c r="D430" s="188" t="s">
        <v>138</v>
      </c>
      <c r="E430" s="189" t="s">
        <v>596</v>
      </c>
      <c r="F430" s="190" t="s">
        <v>597</v>
      </c>
      <c r="G430" s="191" t="s">
        <v>141</v>
      </c>
      <c r="H430" s="192">
        <v>2.66</v>
      </c>
      <c r="I430" s="193"/>
      <c r="J430" s="194">
        <f>ROUND(I430*H430,2)</f>
        <v>0</v>
      </c>
      <c r="K430" s="190" t="s">
        <v>142</v>
      </c>
      <c r="L430" s="60"/>
      <c r="M430" s="195" t="s">
        <v>21</v>
      </c>
      <c r="N430" s="196" t="s">
        <v>40</v>
      </c>
      <c r="O430" s="41"/>
      <c r="P430" s="197">
        <f>O430*H430</f>
        <v>0</v>
      </c>
      <c r="Q430" s="197">
        <v>0</v>
      </c>
      <c r="R430" s="197">
        <f>Q430*H430</f>
        <v>0</v>
      </c>
      <c r="S430" s="197">
        <v>0</v>
      </c>
      <c r="T430" s="198">
        <f>S430*H430</f>
        <v>0</v>
      </c>
      <c r="AR430" s="23" t="s">
        <v>143</v>
      </c>
      <c r="AT430" s="23" t="s">
        <v>138</v>
      </c>
      <c r="AU430" s="23" t="s">
        <v>79</v>
      </c>
      <c r="AY430" s="23" t="s">
        <v>136</v>
      </c>
      <c r="BE430" s="199">
        <f>IF(N430="základní",J430,0)</f>
        <v>0</v>
      </c>
      <c r="BF430" s="199">
        <f>IF(N430="snížená",J430,0)</f>
        <v>0</v>
      </c>
      <c r="BG430" s="199">
        <f>IF(N430="zákl. přenesená",J430,0)</f>
        <v>0</v>
      </c>
      <c r="BH430" s="199">
        <f>IF(N430="sníž. přenesená",J430,0)</f>
        <v>0</v>
      </c>
      <c r="BI430" s="199">
        <f>IF(N430="nulová",J430,0)</f>
        <v>0</v>
      </c>
      <c r="BJ430" s="23" t="s">
        <v>77</v>
      </c>
      <c r="BK430" s="199">
        <f>ROUND(I430*H430,2)</f>
        <v>0</v>
      </c>
      <c r="BL430" s="23" t="s">
        <v>143</v>
      </c>
      <c r="BM430" s="23" t="s">
        <v>598</v>
      </c>
    </row>
    <row r="431" spans="2:65" s="1" customFormat="1" ht="27">
      <c r="B431" s="40"/>
      <c r="C431" s="62"/>
      <c r="D431" s="217" t="s">
        <v>144</v>
      </c>
      <c r="E431" s="62"/>
      <c r="F431" s="231" t="s">
        <v>599</v>
      </c>
      <c r="G431" s="62"/>
      <c r="H431" s="62"/>
      <c r="I431" s="158"/>
      <c r="J431" s="62"/>
      <c r="K431" s="62"/>
      <c r="L431" s="60"/>
      <c r="M431" s="202"/>
      <c r="N431" s="41"/>
      <c r="O431" s="41"/>
      <c r="P431" s="41"/>
      <c r="Q431" s="41"/>
      <c r="R431" s="41"/>
      <c r="S431" s="41"/>
      <c r="T431" s="77"/>
      <c r="AT431" s="23" t="s">
        <v>144</v>
      </c>
      <c r="AU431" s="23" t="s">
        <v>79</v>
      </c>
    </row>
    <row r="432" spans="2:65" s="1" customFormat="1" ht="22.5" customHeight="1">
      <c r="B432" s="40"/>
      <c r="C432" s="188" t="s">
        <v>393</v>
      </c>
      <c r="D432" s="188" t="s">
        <v>138</v>
      </c>
      <c r="E432" s="189" t="s">
        <v>600</v>
      </c>
      <c r="F432" s="190" t="s">
        <v>601</v>
      </c>
      <c r="G432" s="191" t="s">
        <v>141</v>
      </c>
      <c r="H432" s="192">
        <v>14.265000000000001</v>
      </c>
      <c r="I432" s="193"/>
      <c r="J432" s="194">
        <f>ROUND(I432*H432,2)</f>
        <v>0</v>
      </c>
      <c r="K432" s="190" t="s">
        <v>142</v>
      </c>
      <c r="L432" s="60"/>
      <c r="M432" s="195" t="s">
        <v>21</v>
      </c>
      <c r="N432" s="196" t="s">
        <v>40</v>
      </c>
      <c r="O432" s="41"/>
      <c r="P432" s="197">
        <f>O432*H432</f>
        <v>0</v>
      </c>
      <c r="Q432" s="197">
        <v>0</v>
      </c>
      <c r="R432" s="197">
        <f>Q432*H432</f>
        <v>0</v>
      </c>
      <c r="S432" s="197">
        <v>0</v>
      </c>
      <c r="T432" s="198">
        <f>S432*H432</f>
        <v>0</v>
      </c>
      <c r="AR432" s="23" t="s">
        <v>143</v>
      </c>
      <c r="AT432" s="23" t="s">
        <v>138</v>
      </c>
      <c r="AU432" s="23" t="s">
        <v>79</v>
      </c>
      <c r="AY432" s="23" t="s">
        <v>136</v>
      </c>
      <c r="BE432" s="199">
        <f>IF(N432="základní",J432,0)</f>
        <v>0</v>
      </c>
      <c r="BF432" s="199">
        <f>IF(N432="snížená",J432,0)</f>
        <v>0</v>
      </c>
      <c r="BG432" s="199">
        <f>IF(N432="zákl. přenesená",J432,0)</f>
        <v>0</v>
      </c>
      <c r="BH432" s="199">
        <f>IF(N432="sníž. přenesená",J432,0)</f>
        <v>0</v>
      </c>
      <c r="BI432" s="199">
        <f>IF(N432="nulová",J432,0)</f>
        <v>0</v>
      </c>
      <c r="BJ432" s="23" t="s">
        <v>77</v>
      </c>
      <c r="BK432" s="199">
        <f>ROUND(I432*H432,2)</f>
        <v>0</v>
      </c>
      <c r="BL432" s="23" t="s">
        <v>143</v>
      </c>
      <c r="BM432" s="23" t="s">
        <v>602</v>
      </c>
    </row>
    <row r="433" spans="2:65" s="1" customFormat="1" ht="13.5">
      <c r="B433" s="40"/>
      <c r="C433" s="62"/>
      <c r="D433" s="200" t="s">
        <v>144</v>
      </c>
      <c r="E433" s="62"/>
      <c r="F433" s="201" t="s">
        <v>603</v>
      </c>
      <c r="G433" s="62"/>
      <c r="H433" s="62"/>
      <c r="I433" s="158"/>
      <c r="J433" s="62"/>
      <c r="K433" s="62"/>
      <c r="L433" s="60"/>
      <c r="M433" s="202"/>
      <c r="N433" s="41"/>
      <c r="O433" s="41"/>
      <c r="P433" s="41"/>
      <c r="Q433" s="41"/>
      <c r="R433" s="41"/>
      <c r="S433" s="41"/>
      <c r="T433" s="77"/>
      <c r="AT433" s="23" t="s">
        <v>144</v>
      </c>
      <c r="AU433" s="23" t="s">
        <v>79</v>
      </c>
    </row>
    <row r="434" spans="2:65" s="13" customFormat="1" ht="13.5">
      <c r="B434" s="242"/>
      <c r="C434" s="243"/>
      <c r="D434" s="200" t="s">
        <v>148</v>
      </c>
      <c r="E434" s="244" t="s">
        <v>21</v>
      </c>
      <c r="F434" s="245" t="s">
        <v>604</v>
      </c>
      <c r="G434" s="243"/>
      <c r="H434" s="246" t="s">
        <v>21</v>
      </c>
      <c r="I434" s="247"/>
      <c r="J434" s="243"/>
      <c r="K434" s="243"/>
      <c r="L434" s="248"/>
      <c r="M434" s="249"/>
      <c r="N434" s="250"/>
      <c r="O434" s="250"/>
      <c r="P434" s="250"/>
      <c r="Q434" s="250"/>
      <c r="R434" s="250"/>
      <c r="S434" s="250"/>
      <c r="T434" s="251"/>
      <c r="AT434" s="252" t="s">
        <v>148</v>
      </c>
      <c r="AU434" s="252" t="s">
        <v>79</v>
      </c>
      <c r="AV434" s="13" t="s">
        <v>77</v>
      </c>
      <c r="AW434" s="13" t="s">
        <v>33</v>
      </c>
      <c r="AX434" s="13" t="s">
        <v>69</v>
      </c>
      <c r="AY434" s="252" t="s">
        <v>136</v>
      </c>
    </row>
    <row r="435" spans="2:65" s="11" customFormat="1" ht="13.5">
      <c r="B435" s="204"/>
      <c r="C435" s="205"/>
      <c r="D435" s="200" t="s">
        <v>148</v>
      </c>
      <c r="E435" s="206" t="s">
        <v>21</v>
      </c>
      <c r="F435" s="207" t="s">
        <v>605</v>
      </c>
      <c r="G435" s="205"/>
      <c r="H435" s="208">
        <v>14.265000000000001</v>
      </c>
      <c r="I435" s="209"/>
      <c r="J435" s="205"/>
      <c r="K435" s="205"/>
      <c r="L435" s="210"/>
      <c r="M435" s="211"/>
      <c r="N435" s="212"/>
      <c r="O435" s="212"/>
      <c r="P435" s="212"/>
      <c r="Q435" s="212"/>
      <c r="R435" s="212"/>
      <c r="S435" s="212"/>
      <c r="T435" s="213"/>
      <c r="AT435" s="214" t="s">
        <v>148</v>
      </c>
      <c r="AU435" s="214" t="s">
        <v>79</v>
      </c>
      <c r="AV435" s="11" t="s">
        <v>79</v>
      </c>
      <c r="AW435" s="11" t="s">
        <v>33</v>
      </c>
      <c r="AX435" s="11" t="s">
        <v>69</v>
      </c>
      <c r="AY435" s="214" t="s">
        <v>136</v>
      </c>
    </row>
    <row r="436" spans="2:65" s="12" customFormat="1" ht="13.5">
      <c r="B436" s="215"/>
      <c r="C436" s="216"/>
      <c r="D436" s="217" t="s">
        <v>148</v>
      </c>
      <c r="E436" s="218" t="s">
        <v>21</v>
      </c>
      <c r="F436" s="219" t="s">
        <v>151</v>
      </c>
      <c r="G436" s="216"/>
      <c r="H436" s="220">
        <v>14.265000000000001</v>
      </c>
      <c r="I436" s="221"/>
      <c r="J436" s="216"/>
      <c r="K436" s="216"/>
      <c r="L436" s="222"/>
      <c r="M436" s="223"/>
      <c r="N436" s="224"/>
      <c r="O436" s="224"/>
      <c r="P436" s="224"/>
      <c r="Q436" s="224"/>
      <c r="R436" s="224"/>
      <c r="S436" s="224"/>
      <c r="T436" s="225"/>
      <c r="AT436" s="226" t="s">
        <v>148</v>
      </c>
      <c r="AU436" s="226" t="s">
        <v>79</v>
      </c>
      <c r="AV436" s="12" t="s">
        <v>143</v>
      </c>
      <c r="AW436" s="12" t="s">
        <v>33</v>
      </c>
      <c r="AX436" s="12" t="s">
        <v>77</v>
      </c>
      <c r="AY436" s="226" t="s">
        <v>136</v>
      </c>
    </row>
    <row r="437" spans="2:65" s="1" customFormat="1" ht="22.5" customHeight="1">
      <c r="B437" s="40"/>
      <c r="C437" s="188" t="s">
        <v>606</v>
      </c>
      <c r="D437" s="188" t="s">
        <v>138</v>
      </c>
      <c r="E437" s="189" t="s">
        <v>607</v>
      </c>
      <c r="F437" s="190" t="s">
        <v>608</v>
      </c>
      <c r="G437" s="191" t="s">
        <v>141</v>
      </c>
      <c r="H437" s="192">
        <v>30.78</v>
      </c>
      <c r="I437" s="193"/>
      <c r="J437" s="194">
        <f>ROUND(I437*H437,2)</f>
        <v>0</v>
      </c>
      <c r="K437" s="190" t="s">
        <v>142</v>
      </c>
      <c r="L437" s="60"/>
      <c r="M437" s="195" t="s">
        <v>21</v>
      </c>
      <c r="N437" s="196" t="s">
        <v>40</v>
      </c>
      <c r="O437" s="41"/>
      <c r="P437" s="197">
        <f>O437*H437</f>
        <v>0</v>
      </c>
      <c r="Q437" s="197">
        <v>0</v>
      </c>
      <c r="R437" s="197">
        <f>Q437*H437</f>
        <v>0</v>
      </c>
      <c r="S437" s="197">
        <v>0</v>
      </c>
      <c r="T437" s="198">
        <f>S437*H437</f>
        <v>0</v>
      </c>
      <c r="AR437" s="23" t="s">
        <v>143</v>
      </c>
      <c r="AT437" s="23" t="s">
        <v>138</v>
      </c>
      <c r="AU437" s="23" t="s">
        <v>79</v>
      </c>
      <c r="AY437" s="23" t="s">
        <v>136</v>
      </c>
      <c r="BE437" s="199">
        <f>IF(N437="základní",J437,0)</f>
        <v>0</v>
      </c>
      <c r="BF437" s="199">
        <f>IF(N437="snížená",J437,0)</f>
        <v>0</v>
      </c>
      <c r="BG437" s="199">
        <f>IF(N437="zákl. přenesená",J437,0)</f>
        <v>0</v>
      </c>
      <c r="BH437" s="199">
        <f>IF(N437="sníž. přenesená",J437,0)</f>
        <v>0</v>
      </c>
      <c r="BI437" s="199">
        <f>IF(N437="nulová",J437,0)</f>
        <v>0</v>
      </c>
      <c r="BJ437" s="23" t="s">
        <v>77</v>
      </c>
      <c r="BK437" s="199">
        <f>ROUND(I437*H437,2)</f>
        <v>0</v>
      </c>
      <c r="BL437" s="23" t="s">
        <v>143</v>
      </c>
      <c r="BM437" s="23" t="s">
        <v>609</v>
      </c>
    </row>
    <row r="438" spans="2:65" s="1" customFormat="1" ht="27">
      <c r="B438" s="40"/>
      <c r="C438" s="62"/>
      <c r="D438" s="200" t="s">
        <v>144</v>
      </c>
      <c r="E438" s="62"/>
      <c r="F438" s="201" t="s">
        <v>610</v>
      </c>
      <c r="G438" s="62"/>
      <c r="H438" s="62"/>
      <c r="I438" s="158"/>
      <c r="J438" s="62"/>
      <c r="K438" s="62"/>
      <c r="L438" s="60"/>
      <c r="M438" s="202"/>
      <c r="N438" s="41"/>
      <c r="O438" s="41"/>
      <c r="P438" s="41"/>
      <c r="Q438" s="41"/>
      <c r="R438" s="41"/>
      <c r="S438" s="41"/>
      <c r="T438" s="77"/>
      <c r="AT438" s="23" t="s">
        <v>144</v>
      </c>
      <c r="AU438" s="23" t="s">
        <v>79</v>
      </c>
    </row>
    <row r="439" spans="2:65" s="1" customFormat="1" ht="27">
      <c r="B439" s="40"/>
      <c r="C439" s="62"/>
      <c r="D439" s="217" t="s">
        <v>146</v>
      </c>
      <c r="E439" s="62"/>
      <c r="F439" s="227" t="s">
        <v>611</v>
      </c>
      <c r="G439" s="62"/>
      <c r="H439" s="62"/>
      <c r="I439" s="158"/>
      <c r="J439" s="62"/>
      <c r="K439" s="62"/>
      <c r="L439" s="60"/>
      <c r="M439" s="202"/>
      <c r="N439" s="41"/>
      <c r="O439" s="41"/>
      <c r="P439" s="41"/>
      <c r="Q439" s="41"/>
      <c r="R439" s="41"/>
      <c r="S439" s="41"/>
      <c r="T439" s="77"/>
      <c r="AT439" s="23" t="s">
        <v>146</v>
      </c>
      <c r="AU439" s="23" t="s">
        <v>79</v>
      </c>
    </row>
    <row r="440" spans="2:65" s="1" customFormat="1" ht="22.5" customHeight="1">
      <c r="B440" s="40"/>
      <c r="C440" s="188" t="s">
        <v>397</v>
      </c>
      <c r="D440" s="188" t="s">
        <v>138</v>
      </c>
      <c r="E440" s="189" t="s">
        <v>612</v>
      </c>
      <c r="F440" s="190" t="s">
        <v>613</v>
      </c>
      <c r="G440" s="191" t="s">
        <v>141</v>
      </c>
      <c r="H440" s="192">
        <v>13.337999999999999</v>
      </c>
      <c r="I440" s="193"/>
      <c r="J440" s="194">
        <f>ROUND(I440*H440,2)</f>
        <v>0</v>
      </c>
      <c r="K440" s="190" t="s">
        <v>142</v>
      </c>
      <c r="L440" s="60"/>
      <c r="M440" s="195" t="s">
        <v>21</v>
      </c>
      <c r="N440" s="196" t="s">
        <v>40</v>
      </c>
      <c r="O440" s="41"/>
      <c r="P440" s="197">
        <f>O440*H440</f>
        <v>0</v>
      </c>
      <c r="Q440" s="197">
        <v>0</v>
      </c>
      <c r="R440" s="197">
        <f>Q440*H440</f>
        <v>0</v>
      </c>
      <c r="S440" s="197">
        <v>0</v>
      </c>
      <c r="T440" s="198">
        <f>S440*H440</f>
        <v>0</v>
      </c>
      <c r="AR440" s="23" t="s">
        <v>143</v>
      </c>
      <c r="AT440" s="23" t="s">
        <v>138</v>
      </c>
      <c r="AU440" s="23" t="s">
        <v>79</v>
      </c>
      <c r="AY440" s="23" t="s">
        <v>136</v>
      </c>
      <c r="BE440" s="199">
        <f>IF(N440="základní",J440,0)</f>
        <v>0</v>
      </c>
      <c r="BF440" s="199">
        <f>IF(N440="snížená",J440,0)</f>
        <v>0</v>
      </c>
      <c r="BG440" s="199">
        <f>IF(N440="zákl. přenesená",J440,0)</f>
        <v>0</v>
      </c>
      <c r="BH440" s="199">
        <f>IF(N440="sníž. přenesená",J440,0)</f>
        <v>0</v>
      </c>
      <c r="BI440" s="199">
        <f>IF(N440="nulová",J440,0)</f>
        <v>0</v>
      </c>
      <c r="BJ440" s="23" t="s">
        <v>77</v>
      </c>
      <c r="BK440" s="199">
        <f>ROUND(I440*H440,2)</f>
        <v>0</v>
      </c>
      <c r="BL440" s="23" t="s">
        <v>143</v>
      </c>
      <c r="BM440" s="23" t="s">
        <v>614</v>
      </c>
    </row>
    <row r="441" spans="2:65" s="1" customFormat="1" ht="27">
      <c r="B441" s="40"/>
      <c r="C441" s="62"/>
      <c r="D441" s="200" t="s">
        <v>144</v>
      </c>
      <c r="E441" s="62"/>
      <c r="F441" s="201" t="s">
        <v>615</v>
      </c>
      <c r="G441" s="62"/>
      <c r="H441" s="62"/>
      <c r="I441" s="158"/>
      <c r="J441" s="62"/>
      <c r="K441" s="62"/>
      <c r="L441" s="60"/>
      <c r="M441" s="202"/>
      <c r="N441" s="41"/>
      <c r="O441" s="41"/>
      <c r="P441" s="41"/>
      <c r="Q441" s="41"/>
      <c r="R441" s="41"/>
      <c r="S441" s="41"/>
      <c r="T441" s="77"/>
      <c r="AT441" s="23" t="s">
        <v>144</v>
      </c>
      <c r="AU441" s="23" t="s">
        <v>79</v>
      </c>
    </row>
    <row r="442" spans="2:65" s="1" customFormat="1" ht="27">
      <c r="B442" s="40"/>
      <c r="C442" s="62"/>
      <c r="D442" s="200" t="s">
        <v>146</v>
      </c>
      <c r="E442" s="62"/>
      <c r="F442" s="203" t="s">
        <v>611</v>
      </c>
      <c r="G442" s="62"/>
      <c r="H442" s="62"/>
      <c r="I442" s="158"/>
      <c r="J442" s="62"/>
      <c r="K442" s="62"/>
      <c r="L442" s="60"/>
      <c r="M442" s="202"/>
      <c r="N442" s="41"/>
      <c r="O442" s="41"/>
      <c r="P442" s="41"/>
      <c r="Q442" s="41"/>
      <c r="R442" s="41"/>
      <c r="S442" s="41"/>
      <c r="T442" s="77"/>
      <c r="AT442" s="23" t="s">
        <v>146</v>
      </c>
      <c r="AU442" s="23" t="s">
        <v>79</v>
      </c>
    </row>
    <row r="443" spans="2:65" s="11" customFormat="1" ht="13.5">
      <c r="B443" s="204"/>
      <c r="C443" s="205"/>
      <c r="D443" s="200" t="s">
        <v>148</v>
      </c>
      <c r="E443" s="206" t="s">
        <v>21</v>
      </c>
      <c r="F443" s="207" t="s">
        <v>616</v>
      </c>
      <c r="G443" s="205"/>
      <c r="H443" s="208">
        <v>4.7779999999999996</v>
      </c>
      <c r="I443" s="209"/>
      <c r="J443" s="205"/>
      <c r="K443" s="205"/>
      <c r="L443" s="210"/>
      <c r="M443" s="211"/>
      <c r="N443" s="212"/>
      <c r="O443" s="212"/>
      <c r="P443" s="212"/>
      <c r="Q443" s="212"/>
      <c r="R443" s="212"/>
      <c r="S443" s="212"/>
      <c r="T443" s="213"/>
      <c r="AT443" s="214" t="s">
        <v>148</v>
      </c>
      <c r="AU443" s="214" t="s">
        <v>79</v>
      </c>
      <c r="AV443" s="11" t="s">
        <v>79</v>
      </c>
      <c r="AW443" s="11" t="s">
        <v>33</v>
      </c>
      <c r="AX443" s="11" t="s">
        <v>69</v>
      </c>
      <c r="AY443" s="214" t="s">
        <v>136</v>
      </c>
    </row>
    <row r="444" spans="2:65" s="11" customFormat="1" ht="13.5">
      <c r="B444" s="204"/>
      <c r="C444" s="205"/>
      <c r="D444" s="200" t="s">
        <v>148</v>
      </c>
      <c r="E444" s="206" t="s">
        <v>21</v>
      </c>
      <c r="F444" s="207" t="s">
        <v>617</v>
      </c>
      <c r="G444" s="205"/>
      <c r="H444" s="208">
        <v>8.56</v>
      </c>
      <c r="I444" s="209"/>
      <c r="J444" s="205"/>
      <c r="K444" s="205"/>
      <c r="L444" s="210"/>
      <c r="M444" s="211"/>
      <c r="N444" s="212"/>
      <c r="O444" s="212"/>
      <c r="P444" s="212"/>
      <c r="Q444" s="212"/>
      <c r="R444" s="212"/>
      <c r="S444" s="212"/>
      <c r="T444" s="213"/>
      <c r="AT444" s="214" t="s">
        <v>148</v>
      </c>
      <c r="AU444" s="214" t="s">
        <v>79</v>
      </c>
      <c r="AV444" s="11" t="s">
        <v>79</v>
      </c>
      <c r="AW444" s="11" t="s">
        <v>33</v>
      </c>
      <c r="AX444" s="11" t="s">
        <v>69</v>
      </c>
      <c r="AY444" s="214" t="s">
        <v>136</v>
      </c>
    </row>
    <row r="445" spans="2:65" s="12" customFormat="1" ht="13.5">
      <c r="B445" s="215"/>
      <c r="C445" s="216"/>
      <c r="D445" s="217" t="s">
        <v>148</v>
      </c>
      <c r="E445" s="218" t="s">
        <v>21</v>
      </c>
      <c r="F445" s="219" t="s">
        <v>151</v>
      </c>
      <c r="G445" s="216"/>
      <c r="H445" s="220">
        <v>13.337999999999999</v>
      </c>
      <c r="I445" s="221"/>
      <c r="J445" s="216"/>
      <c r="K445" s="216"/>
      <c r="L445" s="222"/>
      <c r="M445" s="223"/>
      <c r="N445" s="224"/>
      <c r="O445" s="224"/>
      <c r="P445" s="224"/>
      <c r="Q445" s="224"/>
      <c r="R445" s="224"/>
      <c r="S445" s="224"/>
      <c r="T445" s="225"/>
      <c r="AT445" s="226" t="s">
        <v>148</v>
      </c>
      <c r="AU445" s="226" t="s">
        <v>79</v>
      </c>
      <c r="AV445" s="12" t="s">
        <v>143</v>
      </c>
      <c r="AW445" s="12" t="s">
        <v>33</v>
      </c>
      <c r="AX445" s="12" t="s">
        <v>77</v>
      </c>
      <c r="AY445" s="226" t="s">
        <v>136</v>
      </c>
    </row>
    <row r="446" spans="2:65" s="1" customFormat="1" ht="22.5" customHeight="1">
      <c r="B446" s="40"/>
      <c r="C446" s="188" t="s">
        <v>618</v>
      </c>
      <c r="D446" s="188" t="s">
        <v>138</v>
      </c>
      <c r="E446" s="189" t="s">
        <v>619</v>
      </c>
      <c r="F446" s="190" t="s">
        <v>620</v>
      </c>
      <c r="G446" s="191" t="s">
        <v>141</v>
      </c>
      <c r="H446" s="192">
        <v>40.292999999999999</v>
      </c>
      <c r="I446" s="193"/>
      <c r="J446" s="194">
        <f>ROUND(I446*H446,2)</f>
        <v>0</v>
      </c>
      <c r="K446" s="190" t="s">
        <v>142</v>
      </c>
      <c r="L446" s="60"/>
      <c r="M446" s="195" t="s">
        <v>21</v>
      </c>
      <c r="N446" s="196" t="s">
        <v>40</v>
      </c>
      <c r="O446" s="41"/>
      <c r="P446" s="197">
        <f>O446*H446</f>
        <v>0</v>
      </c>
      <c r="Q446" s="197">
        <v>0</v>
      </c>
      <c r="R446" s="197">
        <f>Q446*H446</f>
        <v>0</v>
      </c>
      <c r="S446" s="197">
        <v>0</v>
      </c>
      <c r="T446" s="198">
        <f>S446*H446</f>
        <v>0</v>
      </c>
      <c r="AR446" s="23" t="s">
        <v>143</v>
      </c>
      <c r="AT446" s="23" t="s">
        <v>138</v>
      </c>
      <c r="AU446" s="23" t="s">
        <v>79</v>
      </c>
      <c r="AY446" s="23" t="s">
        <v>136</v>
      </c>
      <c r="BE446" s="199">
        <f>IF(N446="základní",J446,0)</f>
        <v>0</v>
      </c>
      <c r="BF446" s="199">
        <f>IF(N446="snížená",J446,0)</f>
        <v>0</v>
      </c>
      <c r="BG446" s="199">
        <f>IF(N446="zákl. přenesená",J446,0)</f>
        <v>0</v>
      </c>
      <c r="BH446" s="199">
        <f>IF(N446="sníž. přenesená",J446,0)</f>
        <v>0</v>
      </c>
      <c r="BI446" s="199">
        <f>IF(N446="nulová",J446,0)</f>
        <v>0</v>
      </c>
      <c r="BJ446" s="23" t="s">
        <v>77</v>
      </c>
      <c r="BK446" s="199">
        <f>ROUND(I446*H446,2)</f>
        <v>0</v>
      </c>
      <c r="BL446" s="23" t="s">
        <v>143</v>
      </c>
      <c r="BM446" s="23" t="s">
        <v>621</v>
      </c>
    </row>
    <row r="447" spans="2:65" s="1" customFormat="1" ht="27">
      <c r="B447" s="40"/>
      <c r="C447" s="62"/>
      <c r="D447" s="200" t="s">
        <v>144</v>
      </c>
      <c r="E447" s="62"/>
      <c r="F447" s="201" t="s">
        <v>622</v>
      </c>
      <c r="G447" s="62"/>
      <c r="H447" s="62"/>
      <c r="I447" s="158"/>
      <c r="J447" s="62"/>
      <c r="K447" s="62"/>
      <c r="L447" s="60"/>
      <c r="M447" s="202"/>
      <c r="N447" s="41"/>
      <c r="O447" s="41"/>
      <c r="P447" s="41"/>
      <c r="Q447" s="41"/>
      <c r="R447" s="41"/>
      <c r="S447" s="41"/>
      <c r="T447" s="77"/>
      <c r="AT447" s="23" t="s">
        <v>144</v>
      </c>
      <c r="AU447" s="23" t="s">
        <v>79</v>
      </c>
    </row>
    <row r="448" spans="2:65" s="1" customFormat="1" ht="27">
      <c r="B448" s="40"/>
      <c r="C448" s="62"/>
      <c r="D448" s="200" t="s">
        <v>146</v>
      </c>
      <c r="E448" s="62"/>
      <c r="F448" s="203" t="s">
        <v>611</v>
      </c>
      <c r="G448" s="62"/>
      <c r="H448" s="62"/>
      <c r="I448" s="158"/>
      <c r="J448" s="62"/>
      <c r="K448" s="62"/>
      <c r="L448" s="60"/>
      <c r="M448" s="202"/>
      <c r="N448" s="41"/>
      <c r="O448" s="41"/>
      <c r="P448" s="41"/>
      <c r="Q448" s="41"/>
      <c r="R448" s="41"/>
      <c r="S448" s="41"/>
      <c r="T448" s="77"/>
      <c r="AT448" s="23" t="s">
        <v>146</v>
      </c>
      <c r="AU448" s="23" t="s">
        <v>79</v>
      </c>
    </row>
    <row r="449" spans="2:65" s="11" customFormat="1" ht="13.5">
      <c r="B449" s="204"/>
      <c r="C449" s="205"/>
      <c r="D449" s="200" t="s">
        <v>148</v>
      </c>
      <c r="E449" s="206" t="s">
        <v>21</v>
      </c>
      <c r="F449" s="207" t="s">
        <v>623</v>
      </c>
      <c r="G449" s="205"/>
      <c r="H449" s="208">
        <v>36.292999999999999</v>
      </c>
      <c r="I449" s="209"/>
      <c r="J449" s="205"/>
      <c r="K449" s="205"/>
      <c r="L449" s="210"/>
      <c r="M449" s="211"/>
      <c r="N449" s="212"/>
      <c r="O449" s="212"/>
      <c r="P449" s="212"/>
      <c r="Q449" s="212"/>
      <c r="R449" s="212"/>
      <c r="S449" s="212"/>
      <c r="T449" s="213"/>
      <c r="AT449" s="214" t="s">
        <v>148</v>
      </c>
      <c r="AU449" s="214" t="s">
        <v>79</v>
      </c>
      <c r="AV449" s="11" t="s">
        <v>79</v>
      </c>
      <c r="AW449" s="11" t="s">
        <v>33</v>
      </c>
      <c r="AX449" s="11" t="s">
        <v>69</v>
      </c>
      <c r="AY449" s="214" t="s">
        <v>136</v>
      </c>
    </row>
    <row r="450" spans="2:65" s="11" customFormat="1" ht="13.5">
      <c r="B450" s="204"/>
      <c r="C450" s="205"/>
      <c r="D450" s="200" t="s">
        <v>148</v>
      </c>
      <c r="E450" s="206" t="s">
        <v>21</v>
      </c>
      <c r="F450" s="207" t="s">
        <v>624</v>
      </c>
      <c r="G450" s="205"/>
      <c r="H450" s="208">
        <v>4</v>
      </c>
      <c r="I450" s="209"/>
      <c r="J450" s="205"/>
      <c r="K450" s="205"/>
      <c r="L450" s="210"/>
      <c r="M450" s="211"/>
      <c r="N450" s="212"/>
      <c r="O450" s="212"/>
      <c r="P450" s="212"/>
      <c r="Q450" s="212"/>
      <c r="R450" s="212"/>
      <c r="S450" s="212"/>
      <c r="T450" s="213"/>
      <c r="AT450" s="214" t="s">
        <v>148</v>
      </c>
      <c r="AU450" s="214" t="s">
        <v>79</v>
      </c>
      <c r="AV450" s="11" t="s">
        <v>79</v>
      </c>
      <c r="AW450" s="11" t="s">
        <v>33</v>
      </c>
      <c r="AX450" s="11" t="s">
        <v>69</v>
      </c>
      <c r="AY450" s="214" t="s">
        <v>136</v>
      </c>
    </row>
    <row r="451" spans="2:65" s="12" customFormat="1" ht="13.5">
      <c r="B451" s="215"/>
      <c r="C451" s="216"/>
      <c r="D451" s="217" t="s">
        <v>148</v>
      </c>
      <c r="E451" s="218" t="s">
        <v>21</v>
      </c>
      <c r="F451" s="219" t="s">
        <v>151</v>
      </c>
      <c r="G451" s="216"/>
      <c r="H451" s="220">
        <v>40.292999999999999</v>
      </c>
      <c r="I451" s="221"/>
      <c r="J451" s="216"/>
      <c r="K451" s="216"/>
      <c r="L451" s="222"/>
      <c r="M451" s="223"/>
      <c r="N451" s="224"/>
      <c r="O451" s="224"/>
      <c r="P451" s="224"/>
      <c r="Q451" s="224"/>
      <c r="R451" s="224"/>
      <c r="S451" s="224"/>
      <c r="T451" s="225"/>
      <c r="AT451" s="226" t="s">
        <v>148</v>
      </c>
      <c r="AU451" s="226" t="s">
        <v>79</v>
      </c>
      <c r="AV451" s="12" t="s">
        <v>143</v>
      </c>
      <c r="AW451" s="12" t="s">
        <v>33</v>
      </c>
      <c r="AX451" s="12" t="s">
        <v>77</v>
      </c>
      <c r="AY451" s="226" t="s">
        <v>136</v>
      </c>
    </row>
    <row r="452" spans="2:65" s="1" customFormat="1" ht="22.5" customHeight="1">
      <c r="B452" s="40"/>
      <c r="C452" s="188" t="s">
        <v>401</v>
      </c>
      <c r="D452" s="188" t="s">
        <v>138</v>
      </c>
      <c r="E452" s="189" t="s">
        <v>625</v>
      </c>
      <c r="F452" s="190" t="s">
        <v>626</v>
      </c>
      <c r="G452" s="191" t="s">
        <v>141</v>
      </c>
      <c r="H452" s="192">
        <v>8.58</v>
      </c>
      <c r="I452" s="193"/>
      <c r="J452" s="194">
        <f>ROUND(I452*H452,2)</f>
        <v>0</v>
      </c>
      <c r="K452" s="190" t="s">
        <v>142</v>
      </c>
      <c r="L452" s="60"/>
      <c r="M452" s="195" t="s">
        <v>21</v>
      </c>
      <c r="N452" s="196" t="s">
        <v>40</v>
      </c>
      <c r="O452" s="41"/>
      <c r="P452" s="197">
        <f>O452*H452</f>
        <v>0</v>
      </c>
      <c r="Q452" s="197">
        <v>0</v>
      </c>
      <c r="R452" s="197">
        <f>Q452*H452</f>
        <v>0</v>
      </c>
      <c r="S452" s="197">
        <v>0</v>
      </c>
      <c r="T452" s="198">
        <f>S452*H452</f>
        <v>0</v>
      </c>
      <c r="AR452" s="23" t="s">
        <v>143</v>
      </c>
      <c r="AT452" s="23" t="s">
        <v>138</v>
      </c>
      <c r="AU452" s="23" t="s">
        <v>79</v>
      </c>
      <c r="AY452" s="23" t="s">
        <v>136</v>
      </c>
      <c r="BE452" s="199">
        <f>IF(N452="základní",J452,0)</f>
        <v>0</v>
      </c>
      <c r="BF452" s="199">
        <f>IF(N452="snížená",J452,0)</f>
        <v>0</v>
      </c>
      <c r="BG452" s="199">
        <f>IF(N452="zákl. přenesená",J452,0)</f>
        <v>0</v>
      </c>
      <c r="BH452" s="199">
        <f>IF(N452="sníž. přenesená",J452,0)</f>
        <v>0</v>
      </c>
      <c r="BI452" s="199">
        <f>IF(N452="nulová",J452,0)</f>
        <v>0</v>
      </c>
      <c r="BJ452" s="23" t="s">
        <v>77</v>
      </c>
      <c r="BK452" s="199">
        <f>ROUND(I452*H452,2)</f>
        <v>0</v>
      </c>
      <c r="BL452" s="23" t="s">
        <v>143</v>
      </c>
      <c r="BM452" s="23" t="s">
        <v>627</v>
      </c>
    </row>
    <row r="453" spans="2:65" s="1" customFormat="1" ht="27">
      <c r="B453" s="40"/>
      <c r="C453" s="62"/>
      <c r="D453" s="200" t="s">
        <v>144</v>
      </c>
      <c r="E453" s="62"/>
      <c r="F453" s="201" t="s">
        <v>628</v>
      </c>
      <c r="G453" s="62"/>
      <c r="H453" s="62"/>
      <c r="I453" s="158"/>
      <c r="J453" s="62"/>
      <c r="K453" s="62"/>
      <c r="L453" s="60"/>
      <c r="M453" s="202"/>
      <c r="N453" s="41"/>
      <c r="O453" s="41"/>
      <c r="P453" s="41"/>
      <c r="Q453" s="41"/>
      <c r="R453" s="41"/>
      <c r="S453" s="41"/>
      <c r="T453" s="77"/>
      <c r="AT453" s="23" t="s">
        <v>144</v>
      </c>
      <c r="AU453" s="23" t="s">
        <v>79</v>
      </c>
    </row>
    <row r="454" spans="2:65" s="1" customFormat="1" ht="27">
      <c r="B454" s="40"/>
      <c r="C454" s="62"/>
      <c r="D454" s="200" t="s">
        <v>146</v>
      </c>
      <c r="E454" s="62"/>
      <c r="F454" s="203" t="s">
        <v>611</v>
      </c>
      <c r="G454" s="62"/>
      <c r="H454" s="62"/>
      <c r="I454" s="158"/>
      <c r="J454" s="62"/>
      <c r="K454" s="62"/>
      <c r="L454" s="60"/>
      <c r="M454" s="202"/>
      <c r="N454" s="41"/>
      <c r="O454" s="41"/>
      <c r="P454" s="41"/>
      <c r="Q454" s="41"/>
      <c r="R454" s="41"/>
      <c r="S454" s="41"/>
      <c r="T454" s="77"/>
      <c r="AT454" s="23" t="s">
        <v>146</v>
      </c>
      <c r="AU454" s="23" t="s">
        <v>79</v>
      </c>
    </row>
    <row r="455" spans="2:65" s="11" customFormat="1" ht="13.5">
      <c r="B455" s="204"/>
      <c r="C455" s="205"/>
      <c r="D455" s="200" t="s">
        <v>148</v>
      </c>
      <c r="E455" s="206" t="s">
        <v>21</v>
      </c>
      <c r="F455" s="207" t="s">
        <v>629</v>
      </c>
      <c r="G455" s="205"/>
      <c r="H455" s="208">
        <v>8.58</v>
      </c>
      <c r="I455" s="209"/>
      <c r="J455" s="205"/>
      <c r="K455" s="205"/>
      <c r="L455" s="210"/>
      <c r="M455" s="211"/>
      <c r="N455" s="212"/>
      <c r="O455" s="212"/>
      <c r="P455" s="212"/>
      <c r="Q455" s="212"/>
      <c r="R455" s="212"/>
      <c r="S455" s="212"/>
      <c r="T455" s="213"/>
      <c r="AT455" s="214" t="s">
        <v>148</v>
      </c>
      <c r="AU455" s="214" t="s">
        <v>79</v>
      </c>
      <c r="AV455" s="11" t="s">
        <v>79</v>
      </c>
      <c r="AW455" s="11" t="s">
        <v>33</v>
      </c>
      <c r="AX455" s="11" t="s">
        <v>69</v>
      </c>
      <c r="AY455" s="214" t="s">
        <v>136</v>
      </c>
    </row>
    <row r="456" spans="2:65" s="12" customFormat="1" ht="13.5">
      <c r="B456" s="215"/>
      <c r="C456" s="216"/>
      <c r="D456" s="217" t="s">
        <v>148</v>
      </c>
      <c r="E456" s="218" t="s">
        <v>21</v>
      </c>
      <c r="F456" s="219" t="s">
        <v>151</v>
      </c>
      <c r="G456" s="216"/>
      <c r="H456" s="220">
        <v>8.58</v>
      </c>
      <c r="I456" s="221"/>
      <c r="J456" s="216"/>
      <c r="K456" s="216"/>
      <c r="L456" s="222"/>
      <c r="M456" s="223"/>
      <c r="N456" s="224"/>
      <c r="O456" s="224"/>
      <c r="P456" s="224"/>
      <c r="Q456" s="224"/>
      <c r="R456" s="224"/>
      <c r="S456" s="224"/>
      <c r="T456" s="225"/>
      <c r="AT456" s="226" t="s">
        <v>148</v>
      </c>
      <c r="AU456" s="226" t="s">
        <v>79</v>
      </c>
      <c r="AV456" s="12" t="s">
        <v>143</v>
      </c>
      <c r="AW456" s="12" t="s">
        <v>33</v>
      </c>
      <c r="AX456" s="12" t="s">
        <v>77</v>
      </c>
      <c r="AY456" s="226" t="s">
        <v>136</v>
      </c>
    </row>
    <row r="457" spans="2:65" s="1" customFormat="1" ht="22.5" customHeight="1">
      <c r="B457" s="40"/>
      <c r="C457" s="188" t="s">
        <v>630</v>
      </c>
      <c r="D457" s="188" t="s">
        <v>138</v>
      </c>
      <c r="E457" s="189" t="s">
        <v>631</v>
      </c>
      <c r="F457" s="190" t="s">
        <v>632</v>
      </c>
      <c r="G457" s="191" t="s">
        <v>141</v>
      </c>
      <c r="H457" s="192">
        <v>11.125</v>
      </c>
      <c r="I457" s="193"/>
      <c r="J457" s="194">
        <f>ROUND(I457*H457,2)</f>
        <v>0</v>
      </c>
      <c r="K457" s="190" t="s">
        <v>142</v>
      </c>
      <c r="L457" s="60"/>
      <c r="M457" s="195" t="s">
        <v>21</v>
      </c>
      <c r="N457" s="196" t="s">
        <v>40</v>
      </c>
      <c r="O457" s="41"/>
      <c r="P457" s="197">
        <f>O457*H457</f>
        <v>0</v>
      </c>
      <c r="Q457" s="197">
        <v>0</v>
      </c>
      <c r="R457" s="197">
        <f>Q457*H457</f>
        <v>0</v>
      </c>
      <c r="S457" s="197">
        <v>0</v>
      </c>
      <c r="T457" s="198">
        <f>S457*H457</f>
        <v>0</v>
      </c>
      <c r="AR457" s="23" t="s">
        <v>143</v>
      </c>
      <c r="AT457" s="23" t="s">
        <v>138</v>
      </c>
      <c r="AU457" s="23" t="s">
        <v>79</v>
      </c>
      <c r="AY457" s="23" t="s">
        <v>136</v>
      </c>
      <c r="BE457" s="199">
        <f>IF(N457="základní",J457,0)</f>
        <v>0</v>
      </c>
      <c r="BF457" s="199">
        <f>IF(N457="snížená",J457,0)</f>
        <v>0</v>
      </c>
      <c r="BG457" s="199">
        <f>IF(N457="zákl. přenesená",J457,0)</f>
        <v>0</v>
      </c>
      <c r="BH457" s="199">
        <f>IF(N457="sníž. přenesená",J457,0)</f>
        <v>0</v>
      </c>
      <c r="BI457" s="199">
        <f>IF(N457="nulová",J457,0)</f>
        <v>0</v>
      </c>
      <c r="BJ457" s="23" t="s">
        <v>77</v>
      </c>
      <c r="BK457" s="199">
        <f>ROUND(I457*H457,2)</f>
        <v>0</v>
      </c>
      <c r="BL457" s="23" t="s">
        <v>143</v>
      </c>
      <c r="BM457" s="23" t="s">
        <v>633</v>
      </c>
    </row>
    <row r="458" spans="2:65" s="1" customFormat="1" ht="27">
      <c r="B458" s="40"/>
      <c r="C458" s="62"/>
      <c r="D458" s="200" t="s">
        <v>144</v>
      </c>
      <c r="E458" s="62"/>
      <c r="F458" s="201" t="s">
        <v>634</v>
      </c>
      <c r="G458" s="62"/>
      <c r="H458" s="62"/>
      <c r="I458" s="158"/>
      <c r="J458" s="62"/>
      <c r="K458" s="62"/>
      <c r="L458" s="60"/>
      <c r="M458" s="202"/>
      <c r="N458" s="41"/>
      <c r="O458" s="41"/>
      <c r="P458" s="41"/>
      <c r="Q458" s="41"/>
      <c r="R458" s="41"/>
      <c r="S458" s="41"/>
      <c r="T458" s="77"/>
      <c r="AT458" s="23" t="s">
        <v>144</v>
      </c>
      <c r="AU458" s="23" t="s">
        <v>79</v>
      </c>
    </row>
    <row r="459" spans="2:65" s="1" customFormat="1" ht="40.5">
      <c r="B459" s="40"/>
      <c r="C459" s="62"/>
      <c r="D459" s="217" t="s">
        <v>146</v>
      </c>
      <c r="E459" s="62"/>
      <c r="F459" s="227" t="s">
        <v>635</v>
      </c>
      <c r="G459" s="62"/>
      <c r="H459" s="62"/>
      <c r="I459" s="158"/>
      <c r="J459" s="62"/>
      <c r="K459" s="62"/>
      <c r="L459" s="60"/>
      <c r="M459" s="202"/>
      <c r="N459" s="41"/>
      <c r="O459" s="41"/>
      <c r="P459" s="41"/>
      <c r="Q459" s="41"/>
      <c r="R459" s="41"/>
      <c r="S459" s="41"/>
      <c r="T459" s="77"/>
      <c r="AT459" s="23" t="s">
        <v>146</v>
      </c>
      <c r="AU459" s="23" t="s">
        <v>79</v>
      </c>
    </row>
    <row r="460" spans="2:65" s="1" customFormat="1" ht="22.5" customHeight="1">
      <c r="B460" s="40"/>
      <c r="C460" s="188" t="s">
        <v>405</v>
      </c>
      <c r="D460" s="188" t="s">
        <v>138</v>
      </c>
      <c r="E460" s="189" t="s">
        <v>636</v>
      </c>
      <c r="F460" s="190" t="s">
        <v>637</v>
      </c>
      <c r="G460" s="191" t="s">
        <v>141</v>
      </c>
      <c r="H460" s="192">
        <v>4.9800000000000004</v>
      </c>
      <c r="I460" s="193"/>
      <c r="J460" s="194">
        <f>ROUND(I460*H460,2)</f>
        <v>0</v>
      </c>
      <c r="K460" s="190" t="s">
        <v>142</v>
      </c>
      <c r="L460" s="60"/>
      <c r="M460" s="195" t="s">
        <v>21</v>
      </c>
      <c r="N460" s="196" t="s">
        <v>40</v>
      </c>
      <c r="O460" s="41"/>
      <c r="P460" s="197">
        <f>O460*H460</f>
        <v>0</v>
      </c>
      <c r="Q460" s="197">
        <v>0</v>
      </c>
      <c r="R460" s="197">
        <f>Q460*H460</f>
        <v>0</v>
      </c>
      <c r="S460" s="197">
        <v>0</v>
      </c>
      <c r="T460" s="198">
        <f>S460*H460</f>
        <v>0</v>
      </c>
      <c r="AR460" s="23" t="s">
        <v>143</v>
      </c>
      <c r="AT460" s="23" t="s">
        <v>138</v>
      </c>
      <c r="AU460" s="23" t="s">
        <v>79</v>
      </c>
      <c r="AY460" s="23" t="s">
        <v>136</v>
      </c>
      <c r="BE460" s="199">
        <f>IF(N460="základní",J460,0)</f>
        <v>0</v>
      </c>
      <c r="BF460" s="199">
        <f>IF(N460="snížená",J460,0)</f>
        <v>0</v>
      </c>
      <c r="BG460" s="199">
        <f>IF(N460="zákl. přenesená",J460,0)</f>
        <v>0</v>
      </c>
      <c r="BH460" s="199">
        <f>IF(N460="sníž. přenesená",J460,0)</f>
        <v>0</v>
      </c>
      <c r="BI460" s="199">
        <f>IF(N460="nulová",J460,0)</f>
        <v>0</v>
      </c>
      <c r="BJ460" s="23" t="s">
        <v>77</v>
      </c>
      <c r="BK460" s="199">
        <f>ROUND(I460*H460,2)</f>
        <v>0</v>
      </c>
      <c r="BL460" s="23" t="s">
        <v>143</v>
      </c>
      <c r="BM460" s="23" t="s">
        <v>638</v>
      </c>
    </row>
    <row r="461" spans="2:65" s="1" customFormat="1" ht="27">
      <c r="B461" s="40"/>
      <c r="C461" s="62"/>
      <c r="D461" s="200" t="s">
        <v>144</v>
      </c>
      <c r="E461" s="62"/>
      <c r="F461" s="201" t="s">
        <v>639</v>
      </c>
      <c r="G461" s="62"/>
      <c r="H461" s="62"/>
      <c r="I461" s="158"/>
      <c r="J461" s="62"/>
      <c r="K461" s="62"/>
      <c r="L461" s="60"/>
      <c r="M461" s="202"/>
      <c r="N461" s="41"/>
      <c r="O461" s="41"/>
      <c r="P461" s="41"/>
      <c r="Q461" s="41"/>
      <c r="R461" s="41"/>
      <c r="S461" s="41"/>
      <c r="T461" s="77"/>
      <c r="AT461" s="23" t="s">
        <v>144</v>
      </c>
      <c r="AU461" s="23" t="s">
        <v>79</v>
      </c>
    </row>
    <row r="462" spans="2:65" s="1" customFormat="1" ht="40.5">
      <c r="B462" s="40"/>
      <c r="C462" s="62"/>
      <c r="D462" s="200" t="s">
        <v>146</v>
      </c>
      <c r="E462" s="62"/>
      <c r="F462" s="203" t="s">
        <v>635</v>
      </c>
      <c r="G462" s="62"/>
      <c r="H462" s="62"/>
      <c r="I462" s="158"/>
      <c r="J462" s="62"/>
      <c r="K462" s="62"/>
      <c r="L462" s="60"/>
      <c r="M462" s="202"/>
      <c r="N462" s="41"/>
      <c r="O462" s="41"/>
      <c r="P462" s="41"/>
      <c r="Q462" s="41"/>
      <c r="R462" s="41"/>
      <c r="S462" s="41"/>
      <c r="T462" s="77"/>
      <c r="AT462" s="23" t="s">
        <v>146</v>
      </c>
      <c r="AU462" s="23" t="s">
        <v>79</v>
      </c>
    </row>
    <row r="463" spans="2:65" s="11" customFormat="1" ht="13.5">
      <c r="B463" s="204"/>
      <c r="C463" s="205"/>
      <c r="D463" s="200" t="s">
        <v>148</v>
      </c>
      <c r="E463" s="206" t="s">
        <v>21</v>
      </c>
      <c r="F463" s="207" t="s">
        <v>640</v>
      </c>
      <c r="G463" s="205"/>
      <c r="H463" s="208">
        <v>4.9800000000000004</v>
      </c>
      <c r="I463" s="209"/>
      <c r="J463" s="205"/>
      <c r="K463" s="205"/>
      <c r="L463" s="210"/>
      <c r="M463" s="211"/>
      <c r="N463" s="212"/>
      <c r="O463" s="212"/>
      <c r="P463" s="212"/>
      <c r="Q463" s="212"/>
      <c r="R463" s="212"/>
      <c r="S463" s="212"/>
      <c r="T463" s="213"/>
      <c r="AT463" s="214" t="s">
        <v>148</v>
      </c>
      <c r="AU463" s="214" t="s">
        <v>79</v>
      </c>
      <c r="AV463" s="11" t="s">
        <v>79</v>
      </c>
      <c r="AW463" s="11" t="s">
        <v>33</v>
      </c>
      <c r="AX463" s="11" t="s">
        <v>69</v>
      </c>
      <c r="AY463" s="214" t="s">
        <v>136</v>
      </c>
    </row>
    <row r="464" spans="2:65" s="12" customFormat="1" ht="13.5">
      <c r="B464" s="215"/>
      <c r="C464" s="216"/>
      <c r="D464" s="217" t="s">
        <v>148</v>
      </c>
      <c r="E464" s="218" t="s">
        <v>21</v>
      </c>
      <c r="F464" s="219" t="s">
        <v>151</v>
      </c>
      <c r="G464" s="216"/>
      <c r="H464" s="220">
        <v>4.9800000000000004</v>
      </c>
      <c r="I464" s="221"/>
      <c r="J464" s="216"/>
      <c r="K464" s="216"/>
      <c r="L464" s="222"/>
      <c r="M464" s="223"/>
      <c r="N464" s="224"/>
      <c r="O464" s="224"/>
      <c r="P464" s="224"/>
      <c r="Q464" s="224"/>
      <c r="R464" s="224"/>
      <c r="S464" s="224"/>
      <c r="T464" s="225"/>
      <c r="AT464" s="226" t="s">
        <v>148</v>
      </c>
      <c r="AU464" s="226" t="s">
        <v>79</v>
      </c>
      <c r="AV464" s="12" t="s">
        <v>143</v>
      </c>
      <c r="AW464" s="12" t="s">
        <v>33</v>
      </c>
      <c r="AX464" s="12" t="s">
        <v>77</v>
      </c>
      <c r="AY464" s="226" t="s">
        <v>136</v>
      </c>
    </row>
    <row r="465" spans="2:65" s="1" customFormat="1" ht="22.5" customHeight="1">
      <c r="B465" s="40"/>
      <c r="C465" s="188" t="s">
        <v>641</v>
      </c>
      <c r="D465" s="188" t="s">
        <v>138</v>
      </c>
      <c r="E465" s="189" t="s">
        <v>642</v>
      </c>
      <c r="F465" s="190" t="s">
        <v>643</v>
      </c>
      <c r="G465" s="191" t="s">
        <v>141</v>
      </c>
      <c r="H465" s="192">
        <v>15.407</v>
      </c>
      <c r="I465" s="193"/>
      <c r="J465" s="194">
        <f>ROUND(I465*H465,2)</f>
        <v>0</v>
      </c>
      <c r="K465" s="190" t="s">
        <v>142</v>
      </c>
      <c r="L465" s="60"/>
      <c r="M465" s="195" t="s">
        <v>21</v>
      </c>
      <c r="N465" s="196" t="s">
        <v>40</v>
      </c>
      <c r="O465" s="41"/>
      <c r="P465" s="197">
        <f>O465*H465</f>
        <v>0</v>
      </c>
      <c r="Q465" s="197">
        <v>0</v>
      </c>
      <c r="R465" s="197">
        <f>Q465*H465</f>
        <v>0</v>
      </c>
      <c r="S465" s="197">
        <v>0</v>
      </c>
      <c r="T465" s="198">
        <f>S465*H465</f>
        <v>0</v>
      </c>
      <c r="AR465" s="23" t="s">
        <v>143</v>
      </c>
      <c r="AT465" s="23" t="s">
        <v>138</v>
      </c>
      <c r="AU465" s="23" t="s">
        <v>79</v>
      </c>
      <c r="AY465" s="23" t="s">
        <v>136</v>
      </c>
      <c r="BE465" s="199">
        <f>IF(N465="základní",J465,0)</f>
        <v>0</v>
      </c>
      <c r="BF465" s="199">
        <f>IF(N465="snížená",J465,0)</f>
        <v>0</v>
      </c>
      <c r="BG465" s="199">
        <f>IF(N465="zákl. přenesená",J465,0)</f>
        <v>0</v>
      </c>
      <c r="BH465" s="199">
        <f>IF(N465="sníž. přenesená",J465,0)</f>
        <v>0</v>
      </c>
      <c r="BI465" s="199">
        <f>IF(N465="nulová",J465,0)</f>
        <v>0</v>
      </c>
      <c r="BJ465" s="23" t="s">
        <v>77</v>
      </c>
      <c r="BK465" s="199">
        <f>ROUND(I465*H465,2)</f>
        <v>0</v>
      </c>
      <c r="BL465" s="23" t="s">
        <v>143</v>
      </c>
      <c r="BM465" s="23" t="s">
        <v>644</v>
      </c>
    </row>
    <row r="466" spans="2:65" s="1" customFormat="1" ht="27">
      <c r="B466" s="40"/>
      <c r="C466" s="62"/>
      <c r="D466" s="200" t="s">
        <v>144</v>
      </c>
      <c r="E466" s="62"/>
      <c r="F466" s="201" t="s">
        <v>645</v>
      </c>
      <c r="G466" s="62"/>
      <c r="H466" s="62"/>
      <c r="I466" s="158"/>
      <c r="J466" s="62"/>
      <c r="K466" s="62"/>
      <c r="L466" s="60"/>
      <c r="M466" s="202"/>
      <c r="N466" s="41"/>
      <c r="O466" s="41"/>
      <c r="P466" s="41"/>
      <c r="Q466" s="41"/>
      <c r="R466" s="41"/>
      <c r="S466" s="41"/>
      <c r="T466" s="77"/>
      <c r="AT466" s="23" t="s">
        <v>144</v>
      </c>
      <c r="AU466" s="23" t="s">
        <v>79</v>
      </c>
    </row>
    <row r="467" spans="2:65" s="1" customFormat="1" ht="40.5">
      <c r="B467" s="40"/>
      <c r="C467" s="62"/>
      <c r="D467" s="217" t="s">
        <v>146</v>
      </c>
      <c r="E467" s="62"/>
      <c r="F467" s="227" t="s">
        <v>635</v>
      </c>
      <c r="G467" s="62"/>
      <c r="H467" s="62"/>
      <c r="I467" s="158"/>
      <c r="J467" s="62"/>
      <c r="K467" s="62"/>
      <c r="L467" s="60"/>
      <c r="M467" s="202"/>
      <c r="N467" s="41"/>
      <c r="O467" s="41"/>
      <c r="P467" s="41"/>
      <c r="Q467" s="41"/>
      <c r="R467" s="41"/>
      <c r="S467" s="41"/>
      <c r="T467" s="77"/>
      <c r="AT467" s="23" t="s">
        <v>146</v>
      </c>
      <c r="AU467" s="23" t="s">
        <v>79</v>
      </c>
    </row>
    <row r="468" spans="2:65" s="1" customFormat="1" ht="22.5" customHeight="1">
      <c r="B468" s="40"/>
      <c r="C468" s="188" t="s">
        <v>410</v>
      </c>
      <c r="D468" s="188" t="s">
        <v>138</v>
      </c>
      <c r="E468" s="189" t="s">
        <v>646</v>
      </c>
      <c r="F468" s="190" t="s">
        <v>647</v>
      </c>
      <c r="G468" s="191" t="s">
        <v>159</v>
      </c>
      <c r="H468" s="192">
        <v>1.623</v>
      </c>
      <c r="I468" s="193"/>
      <c r="J468" s="194">
        <f>ROUND(I468*H468,2)</f>
        <v>0</v>
      </c>
      <c r="K468" s="190" t="s">
        <v>142</v>
      </c>
      <c r="L468" s="60"/>
      <c r="M468" s="195" t="s">
        <v>21</v>
      </c>
      <c r="N468" s="196" t="s">
        <v>40</v>
      </c>
      <c r="O468" s="41"/>
      <c r="P468" s="197">
        <f>O468*H468</f>
        <v>0</v>
      </c>
      <c r="Q468" s="197">
        <v>0</v>
      </c>
      <c r="R468" s="197">
        <f>Q468*H468</f>
        <v>0</v>
      </c>
      <c r="S468" s="197">
        <v>0</v>
      </c>
      <c r="T468" s="198">
        <f>S468*H468</f>
        <v>0</v>
      </c>
      <c r="AR468" s="23" t="s">
        <v>143</v>
      </c>
      <c r="AT468" s="23" t="s">
        <v>138</v>
      </c>
      <c r="AU468" s="23" t="s">
        <v>79</v>
      </c>
      <c r="AY468" s="23" t="s">
        <v>136</v>
      </c>
      <c r="BE468" s="199">
        <f>IF(N468="základní",J468,0)</f>
        <v>0</v>
      </c>
      <c r="BF468" s="199">
        <f>IF(N468="snížená",J468,0)</f>
        <v>0</v>
      </c>
      <c r="BG468" s="199">
        <f>IF(N468="zákl. přenesená",J468,0)</f>
        <v>0</v>
      </c>
      <c r="BH468" s="199">
        <f>IF(N468="sníž. přenesená",J468,0)</f>
        <v>0</v>
      </c>
      <c r="BI468" s="199">
        <f>IF(N468="nulová",J468,0)</f>
        <v>0</v>
      </c>
      <c r="BJ468" s="23" t="s">
        <v>77</v>
      </c>
      <c r="BK468" s="199">
        <f>ROUND(I468*H468,2)</f>
        <v>0</v>
      </c>
      <c r="BL468" s="23" t="s">
        <v>143</v>
      </c>
      <c r="BM468" s="23" t="s">
        <v>648</v>
      </c>
    </row>
    <row r="469" spans="2:65" s="1" customFormat="1" ht="27">
      <c r="B469" s="40"/>
      <c r="C469" s="62"/>
      <c r="D469" s="200" t="s">
        <v>144</v>
      </c>
      <c r="E469" s="62"/>
      <c r="F469" s="201" t="s">
        <v>649</v>
      </c>
      <c r="G469" s="62"/>
      <c r="H469" s="62"/>
      <c r="I469" s="158"/>
      <c r="J469" s="62"/>
      <c r="K469" s="62"/>
      <c r="L469" s="60"/>
      <c r="M469" s="202"/>
      <c r="N469" s="41"/>
      <c r="O469" s="41"/>
      <c r="P469" s="41"/>
      <c r="Q469" s="41"/>
      <c r="R469" s="41"/>
      <c r="S469" s="41"/>
      <c r="T469" s="77"/>
      <c r="AT469" s="23" t="s">
        <v>144</v>
      </c>
      <c r="AU469" s="23" t="s">
        <v>79</v>
      </c>
    </row>
    <row r="470" spans="2:65" s="13" customFormat="1" ht="13.5">
      <c r="B470" s="242"/>
      <c r="C470" s="243"/>
      <c r="D470" s="200" t="s">
        <v>148</v>
      </c>
      <c r="E470" s="244" t="s">
        <v>21</v>
      </c>
      <c r="F470" s="245" t="s">
        <v>650</v>
      </c>
      <c r="G470" s="243"/>
      <c r="H470" s="246" t="s">
        <v>21</v>
      </c>
      <c r="I470" s="247"/>
      <c r="J470" s="243"/>
      <c r="K470" s="243"/>
      <c r="L470" s="248"/>
      <c r="M470" s="249"/>
      <c r="N470" s="250"/>
      <c r="O470" s="250"/>
      <c r="P470" s="250"/>
      <c r="Q470" s="250"/>
      <c r="R470" s="250"/>
      <c r="S470" s="250"/>
      <c r="T470" s="251"/>
      <c r="AT470" s="252" t="s">
        <v>148</v>
      </c>
      <c r="AU470" s="252" t="s">
        <v>79</v>
      </c>
      <c r="AV470" s="13" t="s">
        <v>77</v>
      </c>
      <c r="AW470" s="13" t="s">
        <v>33</v>
      </c>
      <c r="AX470" s="13" t="s">
        <v>69</v>
      </c>
      <c r="AY470" s="252" t="s">
        <v>136</v>
      </c>
    </row>
    <row r="471" spans="2:65" s="11" customFormat="1" ht="13.5">
      <c r="B471" s="204"/>
      <c r="C471" s="205"/>
      <c r="D471" s="200" t="s">
        <v>148</v>
      </c>
      <c r="E471" s="206" t="s">
        <v>21</v>
      </c>
      <c r="F471" s="207" t="s">
        <v>651</v>
      </c>
      <c r="G471" s="205"/>
      <c r="H471" s="208">
        <v>1.623</v>
      </c>
      <c r="I471" s="209"/>
      <c r="J471" s="205"/>
      <c r="K471" s="205"/>
      <c r="L471" s="210"/>
      <c r="M471" s="211"/>
      <c r="N471" s="212"/>
      <c r="O471" s="212"/>
      <c r="P471" s="212"/>
      <c r="Q471" s="212"/>
      <c r="R471" s="212"/>
      <c r="S471" s="212"/>
      <c r="T471" s="213"/>
      <c r="AT471" s="214" t="s">
        <v>148</v>
      </c>
      <c r="AU471" s="214" t="s">
        <v>79</v>
      </c>
      <c r="AV471" s="11" t="s">
        <v>79</v>
      </c>
      <c r="AW471" s="11" t="s">
        <v>33</v>
      </c>
      <c r="AX471" s="11" t="s">
        <v>69</v>
      </c>
      <c r="AY471" s="214" t="s">
        <v>136</v>
      </c>
    </row>
    <row r="472" spans="2:65" s="12" customFormat="1" ht="13.5">
      <c r="B472" s="215"/>
      <c r="C472" s="216"/>
      <c r="D472" s="217" t="s">
        <v>148</v>
      </c>
      <c r="E472" s="218" t="s">
        <v>21</v>
      </c>
      <c r="F472" s="219" t="s">
        <v>151</v>
      </c>
      <c r="G472" s="216"/>
      <c r="H472" s="220">
        <v>1.623</v>
      </c>
      <c r="I472" s="221"/>
      <c r="J472" s="216"/>
      <c r="K472" s="216"/>
      <c r="L472" s="222"/>
      <c r="M472" s="223"/>
      <c r="N472" s="224"/>
      <c r="O472" s="224"/>
      <c r="P472" s="224"/>
      <c r="Q472" s="224"/>
      <c r="R472" s="224"/>
      <c r="S472" s="224"/>
      <c r="T472" s="225"/>
      <c r="AT472" s="226" t="s">
        <v>148</v>
      </c>
      <c r="AU472" s="226" t="s">
        <v>79</v>
      </c>
      <c r="AV472" s="12" t="s">
        <v>143</v>
      </c>
      <c r="AW472" s="12" t="s">
        <v>33</v>
      </c>
      <c r="AX472" s="12" t="s">
        <v>77</v>
      </c>
      <c r="AY472" s="226" t="s">
        <v>136</v>
      </c>
    </row>
    <row r="473" spans="2:65" s="1" customFormat="1" ht="22.5" customHeight="1">
      <c r="B473" s="40"/>
      <c r="C473" s="188" t="s">
        <v>652</v>
      </c>
      <c r="D473" s="188" t="s">
        <v>138</v>
      </c>
      <c r="E473" s="189" t="s">
        <v>653</v>
      </c>
      <c r="F473" s="190" t="s">
        <v>654</v>
      </c>
      <c r="G473" s="191" t="s">
        <v>305</v>
      </c>
      <c r="H473" s="192">
        <v>5.0999999999999996</v>
      </c>
      <c r="I473" s="193"/>
      <c r="J473" s="194">
        <f>ROUND(I473*H473,2)</f>
        <v>0</v>
      </c>
      <c r="K473" s="190" t="s">
        <v>142</v>
      </c>
      <c r="L473" s="60"/>
      <c r="M473" s="195" t="s">
        <v>21</v>
      </c>
      <c r="N473" s="196" t="s">
        <v>40</v>
      </c>
      <c r="O473" s="41"/>
      <c r="P473" s="197">
        <f>O473*H473</f>
        <v>0</v>
      </c>
      <c r="Q473" s="197">
        <v>0</v>
      </c>
      <c r="R473" s="197">
        <f>Q473*H473</f>
        <v>0</v>
      </c>
      <c r="S473" s="197">
        <v>0</v>
      </c>
      <c r="T473" s="198">
        <f>S473*H473</f>
        <v>0</v>
      </c>
      <c r="AR473" s="23" t="s">
        <v>143</v>
      </c>
      <c r="AT473" s="23" t="s">
        <v>138</v>
      </c>
      <c r="AU473" s="23" t="s">
        <v>79</v>
      </c>
      <c r="AY473" s="23" t="s">
        <v>136</v>
      </c>
      <c r="BE473" s="199">
        <f>IF(N473="základní",J473,0)</f>
        <v>0</v>
      </c>
      <c r="BF473" s="199">
        <f>IF(N473="snížená",J473,0)</f>
        <v>0</v>
      </c>
      <c r="BG473" s="199">
        <f>IF(N473="zákl. přenesená",J473,0)</f>
        <v>0</v>
      </c>
      <c r="BH473" s="199">
        <f>IF(N473="sníž. přenesená",J473,0)</f>
        <v>0</v>
      </c>
      <c r="BI473" s="199">
        <f>IF(N473="nulová",J473,0)</f>
        <v>0</v>
      </c>
      <c r="BJ473" s="23" t="s">
        <v>77</v>
      </c>
      <c r="BK473" s="199">
        <f>ROUND(I473*H473,2)</f>
        <v>0</v>
      </c>
      <c r="BL473" s="23" t="s">
        <v>143</v>
      </c>
      <c r="BM473" s="23" t="s">
        <v>655</v>
      </c>
    </row>
    <row r="474" spans="2:65" s="1" customFormat="1" ht="27">
      <c r="B474" s="40"/>
      <c r="C474" s="62"/>
      <c r="D474" s="217" t="s">
        <v>144</v>
      </c>
      <c r="E474" s="62"/>
      <c r="F474" s="231" t="s">
        <v>656</v>
      </c>
      <c r="G474" s="62"/>
      <c r="H474" s="62"/>
      <c r="I474" s="158"/>
      <c r="J474" s="62"/>
      <c r="K474" s="62"/>
      <c r="L474" s="60"/>
      <c r="M474" s="202"/>
      <c r="N474" s="41"/>
      <c r="O474" s="41"/>
      <c r="P474" s="41"/>
      <c r="Q474" s="41"/>
      <c r="R474" s="41"/>
      <c r="S474" s="41"/>
      <c r="T474" s="77"/>
      <c r="AT474" s="23" t="s">
        <v>144</v>
      </c>
      <c r="AU474" s="23" t="s">
        <v>79</v>
      </c>
    </row>
    <row r="475" spans="2:65" s="1" customFormat="1" ht="22.5" customHeight="1">
      <c r="B475" s="40"/>
      <c r="C475" s="188" t="s">
        <v>412</v>
      </c>
      <c r="D475" s="188" t="s">
        <v>138</v>
      </c>
      <c r="E475" s="189" t="s">
        <v>657</v>
      </c>
      <c r="F475" s="190" t="s">
        <v>658</v>
      </c>
      <c r="G475" s="191" t="s">
        <v>141</v>
      </c>
      <c r="H475" s="192">
        <v>4.9800000000000004</v>
      </c>
      <c r="I475" s="193"/>
      <c r="J475" s="194">
        <f>ROUND(I475*H475,2)</f>
        <v>0</v>
      </c>
      <c r="K475" s="190" t="s">
        <v>142</v>
      </c>
      <c r="L475" s="60"/>
      <c r="M475" s="195" t="s">
        <v>21</v>
      </c>
      <c r="N475" s="196" t="s">
        <v>40</v>
      </c>
      <c r="O475" s="41"/>
      <c r="P475" s="197">
        <f>O475*H475</f>
        <v>0</v>
      </c>
      <c r="Q475" s="197">
        <v>0</v>
      </c>
      <c r="R475" s="197">
        <f>Q475*H475</f>
        <v>0</v>
      </c>
      <c r="S475" s="197">
        <v>0</v>
      </c>
      <c r="T475" s="198">
        <f>S475*H475</f>
        <v>0</v>
      </c>
      <c r="AR475" s="23" t="s">
        <v>143</v>
      </c>
      <c r="AT475" s="23" t="s">
        <v>138</v>
      </c>
      <c r="AU475" s="23" t="s">
        <v>79</v>
      </c>
      <c r="AY475" s="23" t="s">
        <v>136</v>
      </c>
      <c r="BE475" s="199">
        <f>IF(N475="základní",J475,0)</f>
        <v>0</v>
      </c>
      <c r="BF475" s="199">
        <f>IF(N475="snížená",J475,0)</f>
        <v>0</v>
      </c>
      <c r="BG475" s="199">
        <f>IF(N475="zákl. přenesená",J475,0)</f>
        <v>0</v>
      </c>
      <c r="BH475" s="199">
        <f>IF(N475="sníž. přenesená",J475,0)</f>
        <v>0</v>
      </c>
      <c r="BI475" s="199">
        <f>IF(N475="nulová",J475,0)</f>
        <v>0</v>
      </c>
      <c r="BJ475" s="23" t="s">
        <v>77</v>
      </c>
      <c r="BK475" s="199">
        <f>ROUND(I475*H475,2)</f>
        <v>0</v>
      </c>
      <c r="BL475" s="23" t="s">
        <v>143</v>
      </c>
      <c r="BM475" s="23" t="s">
        <v>659</v>
      </c>
    </row>
    <row r="476" spans="2:65" s="1" customFormat="1" ht="27">
      <c r="B476" s="40"/>
      <c r="C476" s="62"/>
      <c r="D476" s="200" t="s">
        <v>144</v>
      </c>
      <c r="E476" s="62"/>
      <c r="F476" s="201" t="s">
        <v>660</v>
      </c>
      <c r="G476" s="62"/>
      <c r="H476" s="62"/>
      <c r="I476" s="158"/>
      <c r="J476" s="62"/>
      <c r="K476" s="62"/>
      <c r="L476" s="60"/>
      <c r="M476" s="202"/>
      <c r="N476" s="41"/>
      <c r="O476" s="41"/>
      <c r="P476" s="41"/>
      <c r="Q476" s="41"/>
      <c r="R476" s="41"/>
      <c r="S476" s="41"/>
      <c r="T476" s="77"/>
      <c r="AT476" s="23" t="s">
        <v>144</v>
      </c>
      <c r="AU476" s="23" t="s">
        <v>79</v>
      </c>
    </row>
    <row r="477" spans="2:65" s="1" customFormat="1" ht="27">
      <c r="B477" s="40"/>
      <c r="C477" s="62"/>
      <c r="D477" s="200" t="s">
        <v>146</v>
      </c>
      <c r="E477" s="62"/>
      <c r="F477" s="203" t="s">
        <v>661</v>
      </c>
      <c r="G477" s="62"/>
      <c r="H477" s="62"/>
      <c r="I477" s="158"/>
      <c r="J477" s="62"/>
      <c r="K477" s="62"/>
      <c r="L477" s="60"/>
      <c r="M477" s="202"/>
      <c r="N477" s="41"/>
      <c r="O477" s="41"/>
      <c r="P477" s="41"/>
      <c r="Q477" s="41"/>
      <c r="R477" s="41"/>
      <c r="S477" s="41"/>
      <c r="T477" s="77"/>
      <c r="AT477" s="23" t="s">
        <v>146</v>
      </c>
      <c r="AU477" s="23" t="s">
        <v>79</v>
      </c>
    </row>
    <row r="478" spans="2:65" s="13" customFormat="1" ht="13.5">
      <c r="B478" s="242"/>
      <c r="C478" s="243"/>
      <c r="D478" s="200" t="s">
        <v>148</v>
      </c>
      <c r="E478" s="244" t="s">
        <v>21</v>
      </c>
      <c r="F478" s="245" t="s">
        <v>662</v>
      </c>
      <c r="G478" s="243"/>
      <c r="H478" s="246" t="s">
        <v>21</v>
      </c>
      <c r="I478" s="247"/>
      <c r="J478" s="243"/>
      <c r="K478" s="243"/>
      <c r="L478" s="248"/>
      <c r="M478" s="249"/>
      <c r="N478" s="250"/>
      <c r="O478" s="250"/>
      <c r="P478" s="250"/>
      <c r="Q478" s="250"/>
      <c r="R478" s="250"/>
      <c r="S478" s="250"/>
      <c r="T478" s="251"/>
      <c r="AT478" s="252" t="s">
        <v>148</v>
      </c>
      <c r="AU478" s="252" t="s">
        <v>79</v>
      </c>
      <c r="AV478" s="13" t="s">
        <v>77</v>
      </c>
      <c r="AW478" s="13" t="s">
        <v>33</v>
      </c>
      <c r="AX478" s="13" t="s">
        <v>69</v>
      </c>
      <c r="AY478" s="252" t="s">
        <v>136</v>
      </c>
    </row>
    <row r="479" spans="2:65" s="11" customFormat="1" ht="13.5">
      <c r="B479" s="204"/>
      <c r="C479" s="205"/>
      <c r="D479" s="200" t="s">
        <v>148</v>
      </c>
      <c r="E479" s="206" t="s">
        <v>21</v>
      </c>
      <c r="F479" s="207" t="s">
        <v>663</v>
      </c>
      <c r="G479" s="205"/>
      <c r="H479" s="208">
        <v>4.9800000000000004</v>
      </c>
      <c r="I479" s="209"/>
      <c r="J479" s="205"/>
      <c r="K479" s="205"/>
      <c r="L479" s="210"/>
      <c r="M479" s="211"/>
      <c r="N479" s="212"/>
      <c r="O479" s="212"/>
      <c r="P479" s="212"/>
      <c r="Q479" s="212"/>
      <c r="R479" s="212"/>
      <c r="S479" s="212"/>
      <c r="T479" s="213"/>
      <c r="AT479" s="214" t="s">
        <v>148</v>
      </c>
      <c r="AU479" s="214" t="s">
        <v>79</v>
      </c>
      <c r="AV479" s="11" t="s">
        <v>79</v>
      </c>
      <c r="AW479" s="11" t="s">
        <v>33</v>
      </c>
      <c r="AX479" s="11" t="s">
        <v>69</v>
      </c>
      <c r="AY479" s="214" t="s">
        <v>136</v>
      </c>
    </row>
    <row r="480" spans="2:65" s="12" customFormat="1" ht="13.5">
      <c r="B480" s="215"/>
      <c r="C480" s="216"/>
      <c r="D480" s="217" t="s">
        <v>148</v>
      </c>
      <c r="E480" s="218" t="s">
        <v>21</v>
      </c>
      <c r="F480" s="219" t="s">
        <v>151</v>
      </c>
      <c r="G480" s="216"/>
      <c r="H480" s="220">
        <v>4.9800000000000004</v>
      </c>
      <c r="I480" s="221"/>
      <c r="J480" s="216"/>
      <c r="K480" s="216"/>
      <c r="L480" s="222"/>
      <c r="M480" s="223"/>
      <c r="N480" s="224"/>
      <c r="O480" s="224"/>
      <c r="P480" s="224"/>
      <c r="Q480" s="224"/>
      <c r="R480" s="224"/>
      <c r="S480" s="224"/>
      <c r="T480" s="225"/>
      <c r="AT480" s="226" t="s">
        <v>148</v>
      </c>
      <c r="AU480" s="226" t="s">
        <v>79</v>
      </c>
      <c r="AV480" s="12" t="s">
        <v>143</v>
      </c>
      <c r="AW480" s="12" t="s">
        <v>33</v>
      </c>
      <c r="AX480" s="12" t="s">
        <v>77</v>
      </c>
      <c r="AY480" s="226" t="s">
        <v>136</v>
      </c>
    </row>
    <row r="481" spans="2:65" s="1" customFormat="1" ht="31.5" customHeight="1">
      <c r="B481" s="40"/>
      <c r="C481" s="188" t="s">
        <v>664</v>
      </c>
      <c r="D481" s="188" t="s">
        <v>138</v>
      </c>
      <c r="E481" s="189" t="s">
        <v>665</v>
      </c>
      <c r="F481" s="190" t="s">
        <v>666</v>
      </c>
      <c r="G481" s="191" t="s">
        <v>141</v>
      </c>
      <c r="H481" s="192">
        <v>1000.872</v>
      </c>
      <c r="I481" s="193"/>
      <c r="J481" s="194">
        <f>ROUND(I481*H481,2)</f>
        <v>0</v>
      </c>
      <c r="K481" s="190" t="s">
        <v>142</v>
      </c>
      <c r="L481" s="60"/>
      <c r="M481" s="195" t="s">
        <v>21</v>
      </c>
      <c r="N481" s="196" t="s">
        <v>40</v>
      </c>
      <c r="O481" s="41"/>
      <c r="P481" s="197">
        <f>O481*H481</f>
        <v>0</v>
      </c>
      <c r="Q481" s="197">
        <v>0</v>
      </c>
      <c r="R481" s="197">
        <f>Q481*H481</f>
        <v>0</v>
      </c>
      <c r="S481" s="197">
        <v>0</v>
      </c>
      <c r="T481" s="198">
        <f>S481*H481</f>
        <v>0</v>
      </c>
      <c r="AR481" s="23" t="s">
        <v>143</v>
      </c>
      <c r="AT481" s="23" t="s">
        <v>138</v>
      </c>
      <c r="AU481" s="23" t="s">
        <v>79</v>
      </c>
      <c r="AY481" s="23" t="s">
        <v>136</v>
      </c>
      <c r="BE481" s="199">
        <f>IF(N481="základní",J481,0)</f>
        <v>0</v>
      </c>
      <c r="BF481" s="199">
        <f>IF(N481="snížená",J481,0)</f>
        <v>0</v>
      </c>
      <c r="BG481" s="199">
        <f>IF(N481="zákl. přenesená",J481,0)</f>
        <v>0</v>
      </c>
      <c r="BH481" s="199">
        <f>IF(N481="sníž. přenesená",J481,0)</f>
        <v>0</v>
      </c>
      <c r="BI481" s="199">
        <f>IF(N481="nulová",J481,0)</f>
        <v>0</v>
      </c>
      <c r="BJ481" s="23" t="s">
        <v>77</v>
      </c>
      <c r="BK481" s="199">
        <f>ROUND(I481*H481,2)</f>
        <v>0</v>
      </c>
      <c r="BL481" s="23" t="s">
        <v>143</v>
      </c>
      <c r="BM481" s="23" t="s">
        <v>667</v>
      </c>
    </row>
    <row r="482" spans="2:65" s="1" customFormat="1" ht="27">
      <c r="B482" s="40"/>
      <c r="C482" s="62"/>
      <c r="D482" s="217" t="s">
        <v>144</v>
      </c>
      <c r="E482" s="62"/>
      <c r="F482" s="231" t="s">
        <v>668</v>
      </c>
      <c r="G482" s="62"/>
      <c r="H482" s="62"/>
      <c r="I482" s="158"/>
      <c r="J482" s="62"/>
      <c r="K482" s="62"/>
      <c r="L482" s="60"/>
      <c r="M482" s="202"/>
      <c r="N482" s="41"/>
      <c r="O482" s="41"/>
      <c r="P482" s="41"/>
      <c r="Q482" s="41"/>
      <c r="R482" s="41"/>
      <c r="S482" s="41"/>
      <c r="T482" s="77"/>
      <c r="AT482" s="23" t="s">
        <v>144</v>
      </c>
      <c r="AU482" s="23" t="s">
        <v>79</v>
      </c>
    </row>
    <row r="483" spans="2:65" s="1" customFormat="1" ht="22.5" customHeight="1">
      <c r="B483" s="40"/>
      <c r="C483" s="188" t="s">
        <v>415</v>
      </c>
      <c r="D483" s="188" t="s">
        <v>138</v>
      </c>
      <c r="E483" s="189" t="s">
        <v>669</v>
      </c>
      <c r="F483" s="190" t="s">
        <v>670</v>
      </c>
      <c r="G483" s="191" t="s">
        <v>141</v>
      </c>
      <c r="H483" s="192">
        <v>49.823999999999998</v>
      </c>
      <c r="I483" s="193"/>
      <c r="J483" s="194">
        <f>ROUND(I483*H483,2)</f>
        <v>0</v>
      </c>
      <c r="K483" s="190" t="s">
        <v>142</v>
      </c>
      <c r="L483" s="60"/>
      <c r="M483" s="195" t="s">
        <v>21</v>
      </c>
      <c r="N483" s="196" t="s">
        <v>40</v>
      </c>
      <c r="O483" s="41"/>
      <c r="P483" s="197">
        <f>O483*H483</f>
        <v>0</v>
      </c>
      <c r="Q483" s="197">
        <v>0</v>
      </c>
      <c r="R483" s="197">
        <f>Q483*H483</f>
        <v>0</v>
      </c>
      <c r="S483" s="197">
        <v>0</v>
      </c>
      <c r="T483" s="198">
        <f>S483*H483</f>
        <v>0</v>
      </c>
      <c r="AR483" s="23" t="s">
        <v>143</v>
      </c>
      <c r="AT483" s="23" t="s">
        <v>138</v>
      </c>
      <c r="AU483" s="23" t="s">
        <v>79</v>
      </c>
      <c r="AY483" s="23" t="s">
        <v>136</v>
      </c>
      <c r="BE483" s="199">
        <f>IF(N483="základní",J483,0)</f>
        <v>0</v>
      </c>
      <c r="BF483" s="199">
        <f>IF(N483="snížená",J483,0)</f>
        <v>0</v>
      </c>
      <c r="BG483" s="199">
        <f>IF(N483="zákl. přenesená",J483,0)</f>
        <v>0</v>
      </c>
      <c r="BH483" s="199">
        <f>IF(N483="sníž. přenesená",J483,0)</f>
        <v>0</v>
      </c>
      <c r="BI483" s="199">
        <f>IF(N483="nulová",J483,0)</f>
        <v>0</v>
      </c>
      <c r="BJ483" s="23" t="s">
        <v>77</v>
      </c>
      <c r="BK483" s="199">
        <f>ROUND(I483*H483,2)</f>
        <v>0</v>
      </c>
      <c r="BL483" s="23" t="s">
        <v>143</v>
      </c>
      <c r="BM483" s="23" t="s">
        <v>671</v>
      </c>
    </row>
    <row r="484" spans="2:65" s="1" customFormat="1" ht="27">
      <c r="B484" s="40"/>
      <c r="C484" s="62"/>
      <c r="D484" s="200" t="s">
        <v>144</v>
      </c>
      <c r="E484" s="62"/>
      <c r="F484" s="201" t="s">
        <v>672</v>
      </c>
      <c r="G484" s="62"/>
      <c r="H484" s="62"/>
      <c r="I484" s="158"/>
      <c r="J484" s="62"/>
      <c r="K484" s="62"/>
      <c r="L484" s="60"/>
      <c r="M484" s="202"/>
      <c r="N484" s="41"/>
      <c r="O484" s="41"/>
      <c r="P484" s="41"/>
      <c r="Q484" s="41"/>
      <c r="R484" s="41"/>
      <c r="S484" s="41"/>
      <c r="T484" s="77"/>
      <c r="AT484" s="23" t="s">
        <v>144</v>
      </c>
      <c r="AU484" s="23" t="s">
        <v>79</v>
      </c>
    </row>
    <row r="485" spans="2:65" s="1" customFormat="1" ht="27">
      <c r="B485" s="40"/>
      <c r="C485" s="62"/>
      <c r="D485" s="217" t="s">
        <v>146</v>
      </c>
      <c r="E485" s="62"/>
      <c r="F485" s="227" t="s">
        <v>589</v>
      </c>
      <c r="G485" s="62"/>
      <c r="H485" s="62"/>
      <c r="I485" s="158"/>
      <c r="J485" s="62"/>
      <c r="K485" s="62"/>
      <c r="L485" s="60"/>
      <c r="M485" s="202"/>
      <c r="N485" s="41"/>
      <c r="O485" s="41"/>
      <c r="P485" s="41"/>
      <c r="Q485" s="41"/>
      <c r="R485" s="41"/>
      <c r="S485" s="41"/>
      <c r="T485" s="77"/>
      <c r="AT485" s="23" t="s">
        <v>146</v>
      </c>
      <c r="AU485" s="23" t="s">
        <v>79</v>
      </c>
    </row>
    <row r="486" spans="2:65" s="1" customFormat="1" ht="31.5" customHeight="1">
      <c r="B486" s="40"/>
      <c r="C486" s="188" t="s">
        <v>673</v>
      </c>
      <c r="D486" s="188" t="s">
        <v>138</v>
      </c>
      <c r="E486" s="189" t="s">
        <v>674</v>
      </c>
      <c r="F486" s="190" t="s">
        <v>675</v>
      </c>
      <c r="G486" s="191" t="s">
        <v>676</v>
      </c>
      <c r="H486" s="192">
        <v>1</v>
      </c>
      <c r="I486" s="193"/>
      <c r="J486" s="194">
        <f>ROUND(I486*H486,2)</f>
        <v>0</v>
      </c>
      <c r="K486" s="190" t="s">
        <v>21</v>
      </c>
      <c r="L486" s="60"/>
      <c r="M486" s="195" t="s">
        <v>21</v>
      </c>
      <c r="N486" s="196" t="s">
        <v>40</v>
      </c>
      <c r="O486" s="41"/>
      <c r="P486" s="197">
        <f>O486*H486</f>
        <v>0</v>
      </c>
      <c r="Q486" s="197">
        <v>0</v>
      </c>
      <c r="R486" s="197">
        <f>Q486*H486</f>
        <v>0</v>
      </c>
      <c r="S486" s="197">
        <v>0</v>
      </c>
      <c r="T486" s="198">
        <f>S486*H486</f>
        <v>0</v>
      </c>
      <c r="AR486" s="23" t="s">
        <v>143</v>
      </c>
      <c r="AT486" s="23" t="s">
        <v>138</v>
      </c>
      <c r="AU486" s="23" t="s">
        <v>79</v>
      </c>
      <c r="AY486" s="23" t="s">
        <v>136</v>
      </c>
      <c r="BE486" s="199">
        <f>IF(N486="základní",J486,0)</f>
        <v>0</v>
      </c>
      <c r="BF486" s="199">
        <f>IF(N486="snížená",J486,0)</f>
        <v>0</v>
      </c>
      <c r="BG486" s="199">
        <f>IF(N486="zákl. přenesená",J486,0)</f>
        <v>0</v>
      </c>
      <c r="BH486" s="199">
        <f>IF(N486="sníž. přenesená",J486,0)</f>
        <v>0</v>
      </c>
      <c r="BI486" s="199">
        <f>IF(N486="nulová",J486,0)</f>
        <v>0</v>
      </c>
      <c r="BJ486" s="23" t="s">
        <v>77</v>
      </c>
      <c r="BK486" s="199">
        <f>ROUND(I486*H486,2)</f>
        <v>0</v>
      </c>
      <c r="BL486" s="23" t="s">
        <v>143</v>
      </c>
      <c r="BM486" s="23" t="s">
        <v>677</v>
      </c>
    </row>
    <row r="487" spans="2:65" s="1" customFormat="1" ht="13.5">
      <c r="B487" s="40"/>
      <c r="C487" s="62"/>
      <c r="D487" s="217" t="s">
        <v>144</v>
      </c>
      <c r="E487" s="62"/>
      <c r="F487" s="231" t="s">
        <v>675</v>
      </c>
      <c r="G487" s="62"/>
      <c r="H487" s="62"/>
      <c r="I487" s="158"/>
      <c r="J487" s="62"/>
      <c r="K487" s="62"/>
      <c r="L487" s="60"/>
      <c r="M487" s="202"/>
      <c r="N487" s="41"/>
      <c r="O487" s="41"/>
      <c r="P487" s="41"/>
      <c r="Q487" s="41"/>
      <c r="R487" s="41"/>
      <c r="S487" s="41"/>
      <c r="T487" s="77"/>
      <c r="AT487" s="23" t="s">
        <v>144</v>
      </c>
      <c r="AU487" s="23" t="s">
        <v>79</v>
      </c>
    </row>
    <row r="488" spans="2:65" s="1" customFormat="1" ht="22.5" customHeight="1">
      <c r="B488" s="40"/>
      <c r="C488" s="188" t="s">
        <v>419</v>
      </c>
      <c r="D488" s="188" t="s">
        <v>138</v>
      </c>
      <c r="E488" s="189" t="s">
        <v>678</v>
      </c>
      <c r="F488" s="190" t="s">
        <v>679</v>
      </c>
      <c r="G488" s="191" t="s">
        <v>229</v>
      </c>
      <c r="H488" s="192">
        <v>2</v>
      </c>
      <c r="I488" s="193"/>
      <c r="J488" s="194">
        <f>ROUND(I488*H488,2)</f>
        <v>0</v>
      </c>
      <c r="K488" s="190" t="s">
        <v>21</v>
      </c>
      <c r="L488" s="60"/>
      <c r="M488" s="195" t="s">
        <v>21</v>
      </c>
      <c r="N488" s="196" t="s">
        <v>40</v>
      </c>
      <c r="O488" s="41"/>
      <c r="P488" s="197">
        <f>O488*H488</f>
        <v>0</v>
      </c>
      <c r="Q488" s="197">
        <v>0</v>
      </c>
      <c r="R488" s="197">
        <f>Q488*H488</f>
        <v>0</v>
      </c>
      <c r="S488" s="197">
        <v>0</v>
      </c>
      <c r="T488" s="198">
        <f>S488*H488</f>
        <v>0</v>
      </c>
      <c r="AR488" s="23" t="s">
        <v>143</v>
      </c>
      <c r="AT488" s="23" t="s">
        <v>138</v>
      </c>
      <c r="AU488" s="23" t="s">
        <v>79</v>
      </c>
      <c r="AY488" s="23" t="s">
        <v>136</v>
      </c>
      <c r="BE488" s="199">
        <f>IF(N488="základní",J488,0)</f>
        <v>0</v>
      </c>
      <c r="BF488" s="199">
        <f>IF(N488="snížená",J488,0)</f>
        <v>0</v>
      </c>
      <c r="BG488" s="199">
        <f>IF(N488="zákl. přenesená",J488,0)</f>
        <v>0</v>
      </c>
      <c r="BH488" s="199">
        <f>IF(N488="sníž. přenesená",J488,0)</f>
        <v>0</v>
      </c>
      <c r="BI488" s="199">
        <f>IF(N488="nulová",J488,0)</f>
        <v>0</v>
      </c>
      <c r="BJ488" s="23" t="s">
        <v>77</v>
      </c>
      <c r="BK488" s="199">
        <f>ROUND(I488*H488,2)</f>
        <v>0</v>
      </c>
      <c r="BL488" s="23" t="s">
        <v>143</v>
      </c>
      <c r="BM488" s="23" t="s">
        <v>680</v>
      </c>
    </row>
    <row r="489" spans="2:65" s="1" customFormat="1" ht="13.5">
      <c r="B489" s="40"/>
      <c r="C489" s="62"/>
      <c r="D489" s="217" t="s">
        <v>144</v>
      </c>
      <c r="E489" s="62"/>
      <c r="F489" s="231" t="s">
        <v>679</v>
      </c>
      <c r="G489" s="62"/>
      <c r="H489" s="62"/>
      <c r="I489" s="158"/>
      <c r="J489" s="62"/>
      <c r="K489" s="62"/>
      <c r="L489" s="60"/>
      <c r="M489" s="202"/>
      <c r="N489" s="41"/>
      <c r="O489" s="41"/>
      <c r="P489" s="41"/>
      <c r="Q489" s="41"/>
      <c r="R489" s="41"/>
      <c r="S489" s="41"/>
      <c r="T489" s="77"/>
      <c r="AT489" s="23" t="s">
        <v>144</v>
      </c>
      <c r="AU489" s="23" t="s">
        <v>79</v>
      </c>
    </row>
    <row r="490" spans="2:65" s="1" customFormat="1" ht="22.5" customHeight="1">
      <c r="B490" s="40"/>
      <c r="C490" s="188" t="s">
        <v>681</v>
      </c>
      <c r="D490" s="188" t="s">
        <v>138</v>
      </c>
      <c r="E490" s="189" t="s">
        <v>682</v>
      </c>
      <c r="F490" s="190" t="s">
        <v>683</v>
      </c>
      <c r="G490" s="191" t="s">
        <v>229</v>
      </c>
      <c r="H490" s="192">
        <v>2</v>
      </c>
      <c r="I490" s="193"/>
      <c r="J490" s="194">
        <f>ROUND(I490*H490,2)</f>
        <v>0</v>
      </c>
      <c r="K490" s="190" t="s">
        <v>21</v>
      </c>
      <c r="L490" s="60"/>
      <c r="M490" s="195" t="s">
        <v>21</v>
      </c>
      <c r="N490" s="196" t="s">
        <v>40</v>
      </c>
      <c r="O490" s="41"/>
      <c r="P490" s="197">
        <f>O490*H490</f>
        <v>0</v>
      </c>
      <c r="Q490" s="197">
        <v>0</v>
      </c>
      <c r="R490" s="197">
        <f>Q490*H490</f>
        <v>0</v>
      </c>
      <c r="S490" s="197">
        <v>0</v>
      </c>
      <c r="T490" s="198">
        <f>S490*H490</f>
        <v>0</v>
      </c>
      <c r="AR490" s="23" t="s">
        <v>143</v>
      </c>
      <c r="AT490" s="23" t="s">
        <v>138</v>
      </c>
      <c r="AU490" s="23" t="s">
        <v>79</v>
      </c>
      <c r="AY490" s="23" t="s">
        <v>136</v>
      </c>
      <c r="BE490" s="199">
        <f>IF(N490="základní",J490,0)</f>
        <v>0</v>
      </c>
      <c r="BF490" s="199">
        <f>IF(N490="snížená",J490,0)</f>
        <v>0</v>
      </c>
      <c r="BG490" s="199">
        <f>IF(N490="zákl. přenesená",J490,0)</f>
        <v>0</v>
      </c>
      <c r="BH490" s="199">
        <f>IF(N490="sníž. přenesená",J490,0)</f>
        <v>0</v>
      </c>
      <c r="BI490" s="199">
        <f>IF(N490="nulová",J490,0)</f>
        <v>0</v>
      </c>
      <c r="BJ490" s="23" t="s">
        <v>77</v>
      </c>
      <c r="BK490" s="199">
        <f>ROUND(I490*H490,2)</f>
        <v>0</v>
      </c>
      <c r="BL490" s="23" t="s">
        <v>143</v>
      </c>
      <c r="BM490" s="23" t="s">
        <v>684</v>
      </c>
    </row>
    <row r="491" spans="2:65" s="1" customFormat="1" ht="13.5">
      <c r="B491" s="40"/>
      <c r="C491" s="62"/>
      <c r="D491" s="217" t="s">
        <v>144</v>
      </c>
      <c r="E491" s="62"/>
      <c r="F491" s="231" t="s">
        <v>683</v>
      </c>
      <c r="G491" s="62"/>
      <c r="H491" s="62"/>
      <c r="I491" s="158"/>
      <c r="J491" s="62"/>
      <c r="K491" s="62"/>
      <c r="L491" s="60"/>
      <c r="M491" s="202"/>
      <c r="N491" s="41"/>
      <c r="O491" s="41"/>
      <c r="P491" s="41"/>
      <c r="Q491" s="41"/>
      <c r="R491" s="41"/>
      <c r="S491" s="41"/>
      <c r="T491" s="77"/>
      <c r="AT491" s="23" t="s">
        <v>144</v>
      </c>
      <c r="AU491" s="23" t="s">
        <v>79</v>
      </c>
    </row>
    <row r="492" spans="2:65" s="1" customFormat="1" ht="22.5" customHeight="1">
      <c r="B492" s="40"/>
      <c r="C492" s="188" t="s">
        <v>424</v>
      </c>
      <c r="D492" s="188" t="s">
        <v>138</v>
      </c>
      <c r="E492" s="189" t="s">
        <v>685</v>
      </c>
      <c r="F492" s="190" t="s">
        <v>686</v>
      </c>
      <c r="G492" s="191" t="s">
        <v>676</v>
      </c>
      <c r="H492" s="192">
        <v>1</v>
      </c>
      <c r="I492" s="193"/>
      <c r="J492" s="194">
        <f>ROUND(I492*H492,2)</f>
        <v>0</v>
      </c>
      <c r="K492" s="190" t="s">
        <v>21</v>
      </c>
      <c r="L492" s="60"/>
      <c r="M492" s="195" t="s">
        <v>21</v>
      </c>
      <c r="N492" s="196" t="s">
        <v>40</v>
      </c>
      <c r="O492" s="41"/>
      <c r="P492" s="197">
        <f>O492*H492</f>
        <v>0</v>
      </c>
      <c r="Q492" s="197">
        <v>0</v>
      </c>
      <c r="R492" s="197">
        <f>Q492*H492</f>
        <v>0</v>
      </c>
      <c r="S492" s="197">
        <v>0</v>
      </c>
      <c r="T492" s="198">
        <f>S492*H492</f>
        <v>0</v>
      </c>
      <c r="AR492" s="23" t="s">
        <v>143</v>
      </c>
      <c r="AT492" s="23" t="s">
        <v>138</v>
      </c>
      <c r="AU492" s="23" t="s">
        <v>79</v>
      </c>
      <c r="AY492" s="23" t="s">
        <v>136</v>
      </c>
      <c r="BE492" s="199">
        <f>IF(N492="základní",J492,0)</f>
        <v>0</v>
      </c>
      <c r="BF492" s="199">
        <f>IF(N492="snížená",J492,0)</f>
        <v>0</v>
      </c>
      <c r="BG492" s="199">
        <f>IF(N492="zákl. přenesená",J492,0)</f>
        <v>0</v>
      </c>
      <c r="BH492" s="199">
        <f>IF(N492="sníž. přenesená",J492,0)</f>
        <v>0</v>
      </c>
      <c r="BI492" s="199">
        <f>IF(N492="nulová",J492,0)</f>
        <v>0</v>
      </c>
      <c r="BJ492" s="23" t="s">
        <v>77</v>
      </c>
      <c r="BK492" s="199">
        <f>ROUND(I492*H492,2)</f>
        <v>0</v>
      </c>
      <c r="BL492" s="23" t="s">
        <v>143</v>
      </c>
      <c r="BM492" s="23" t="s">
        <v>687</v>
      </c>
    </row>
    <row r="493" spans="2:65" s="1" customFormat="1" ht="13.5">
      <c r="B493" s="40"/>
      <c r="C493" s="62"/>
      <c r="D493" s="217" t="s">
        <v>144</v>
      </c>
      <c r="E493" s="62"/>
      <c r="F493" s="231" t="s">
        <v>686</v>
      </c>
      <c r="G493" s="62"/>
      <c r="H493" s="62"/>
      <c r="I493" s="158"/>
      <c r="J493" s="62"/>
      <c r="K493" s="62"/>
      <c r="L493" s="60"/>
      <c r="M493" s="202"/>
      <c r="N493" s="41"/>
      <c r="O493" s="41"/>
      <c r="P493" s="41"/>
      <c r="Q493" s="41"/>
      <c r="R493" s="41"/>
      <c r="S493" s="41"/>
      <c r="T493" s="77"/>
      <c r="AT493" s="23" t="s">
        <v>144</v>
      </c>
      <c r="AU493" s="23" t="s">
        <v>79</v>
      </c>
    </row>
    <row r="494" spans="2:65" s="1" customFormat="1" ht="22.5" customHeight="1">
      <c r="B494" s="40"/>
      <c r="C494" s="188" t="s">
        <v>688</v>
      </c>
      <c r="D494" s="188" t="s">
        <v>138</v>
      </c>
      <c r="E494" s="189" t="s">
        <v>689</v>
      </c>
      <c r="F494" s="190" t="s">
        <v>690</v>
      </c>
      <c r="G494" s="191" t="s">
        <v>676</v>
      </c>
      <c r="H494" s="192">
        <v>1</v>
      </c>
      <c r="I494" s="193"/>
      <c r="J494" s="194">
        <f>ROUND(I494*H494,2)</f>
        <v>0</v>
      </c>
      <c r="K494" s="190" t="s">
        <v>21</v>
      </c>
      <c r="L494" s="60"/>
      <c r="M494" s="195" t="s">
        <v>21</v>
      </c>
      <c r="N494" s="196" t="s">
        <v>40</v>
      </c>
      <c r="O494" s="41"/>
      <c r="P494" s="197">
        <f>O494*H494</f>
        <v>0</v>
      </c>
      <c r="Q494" s="197">
        <v>0</v>
      </c>
      <c r="R494" s="197">
        <f>Q494*H494</f>
        <v>0</v>
      </c>
      <c r="S494" s="197">
        <v>0</v>
      </c>
      <c r="T494" s="198">
        <f>S494*H494</f>
        <v>0</v>
      </c>
      <c r="AR494" s="23" t="s">
        <v>143</v>
      </c>
      <c r="AT494" s="23" t="s">
        <v>138</v>
      </c>
      <c r="AU494" s="23" t="s">
        <v>79</v>
      </c>
      <c r="AY494" s="23" t="s">
        <v>136</v>
      </c>
      <c r="BE494" s="199">
        <f>IF(N494="základní",J494,0)</f>
        <v>0</v>
      </c>
      <c r="BF494" s="199">
        <f>IF(N494="snížená",J494,0)</f>
        <v>0</v>
      </c>
      <c r="BG494" s="199">
        <f>IF(N494="zákl. přenesená",J494,0)</f>
        <v>0</v>
      </c>
      <c r="BH494" s="199">
        <f>IF(N494="sníž. přenesená",J494,0)</f>
        <v>0</v>
      </c>
      <c r="BI494" s="199">
        <f>IF(N494="nulová",J494,0)</f>
        <v>0</v>
      </c>
      <c r="BJ494" s="23" t="s">
        <v>77</v>
      </c>
      <c r="BK494" s="199">
        <f>ROUND(I494*H494,2)</f>
        <v>0</v>
      </c>
      <c r="BL494" s="23" t="s">
        <v>143</v>
      </c>
      <c r="BM494" s="23" t="s">
        <v>691</v>
      </c>
    </row>
    <row r="495" spans="2:65" s="1" customFormat="1" ht="13.5">
      <c r="B495" s="40"/>
      <c r="C495" s="62"/>
      <c r="D495" s="217" t="s">
        <v>144</v>
      </c>
      <c r="E495" s="62"/>
      <c r="F495" s="231" t="s">
        <v>690</v>
      </c>
      <c r="G495" s="62"/>
      <c r="H495" s="62"/>
      <c r="I495" s="158"/>
      <c r="J495" s="62"/>
      <c r="K495" s="62"/>
      <c r="L495" s="60"/>
      <c r="M495" s="202"/>
      <c r="N495" s="41"/>
      <c r="O495" s="41"/>
      <c r="P495" s="41"/>
      <c r="Q495" s="41"/>
      <c r="R495" s="41"/>
      <c r="S495" s="41"/>
      <c r="T495" s="77"/>
      <c r="AT495" s="23" t="s">
        <v>144</v>
      </c>
      <c r="AU495" s="23" t="s">
        <v>79</v>
      </c>
    </row>
    <row r="496" spans="2:65" s="1" customFormat="1" ht="22.5" customHeight="1">
      <c r="B496" s="40"/>
      <c r="C496" s="188" t="s">
        <v>429</v>
      </c>
      <c r="D496" s="188" t="s">
        <v>138</v>
      </c>
      <c r="E496" s="189" t="s">
        <v>692</v>
      </c>
      <c r="F496" s="190" t="s">
        <v>693</v>
      </c>
      <c r="G496" s="191" t="s">
        <v>676</v>
      </c>
      <c r="H496" s="192">
        <v>1</v>
      </c>
      <c r="I496" s="193"/>
      <c r="J496" s="194">
        <f>ROUND(I496*H496,2)</f>
        <v>0</v>
      </c>
      <c r="K496" s="190" t="s">
        <v>21</v>
      </c>
      <c r="L496" s="60"/>
      <c r="M496" s="195" t="s">
        <v>21</v>
      </c>
      <c r="N496" s="196" t="s">
        <v>40</v>
      </c>
      <c r="O496" s="41"/>
      <c r="P496" s="197">
        <f>O496*H496</f>
        <v>0</v>
      </c>
      <c r="Q496" s="197">
        <v>0</v>
      </c>
      <c r="R496" s="197">
        <f>Q496*H496</f>
        <v>0</v>
      </c>
      <c r="S496" s="197">
        <v>0</v>
      </c>
      <c r="T496" s="198">
        <f>S496*H496</f>
        <v>0</v>
      </c>
      <c r="AR496" s="23" t="s">
        <v>143</v>
      </c>
      <c r="AT496" s="23" t="s">
        <v>138</v>
      </c>
      <c r="AU496" s="23" t="s">
        <v>79</v>
      </c>
      <c r="AY496" s="23" t="s">
        <v>136</v>
      </c>
      <c r="BE496" s="199">
        <f>IF(N496="základní",J496,0)</f>
        <v>0</v>
      </c>
      <c r="BF496" s="199">
        <f>IF(N496="snížená",J496,0)</f>
        <v>0</v>
      </c>
      <c r="BG496" s="199">
        <f>IF(N496="zákl. přenesená",J496,0)</f>
        <v>0</v>
      </c>
      <c r="BH496" s="199">
        <f>IF(N496="sníž. přenesená",J496,0)</f>
        <v>0</v>
      </c>
      <c r="BI496" s="199">
        <f>IF(N496="nulová",J496,0)</f>
        <v>0</v>
      </c>
      <c r="BJ496" s="23" t="s">
        <v>77</v>
      </c>
      <c r="BK496" s="199">
        <f>ROUND(I496*H496,2)</f>
        <v>0</v>
      </c>
      <c r="BL496" s="23" t="s">
        <v>143</v>
      </c>
      <c r="BM496" s="23" t="s">
        <v>694</v>
      </c>
    </row>
    <row r="497" spans="2:65" s="1" customFormat="1" ht="13.5">
      <c r="B497" s="40"/>
      <c r="C497" s="62"/>
      <c r="D497" s="217" t="s">
        <v>144</v>
      </c>
      <c r="E497" s="62"/>
      <c r="F497" s="231" t="s">
        <v>693</v>
      </c>
      <c r="G497" s="62"/>
      <c r="H497" s="62"/>
      <c r="I497" s="158"/>
      <c r="J497" s="62"/>
      <c r="K497" s="62"/>
      <c r="L497" s="60"/>
      <c r="M497" s="202"/>
      <c r="N497" s="41"/>
      <c r="O497" s="41"/>
      <c r="P497" s="41"/>
      <c r="Q497" s="41"/>
      <c r="R497" s="41"/>
      <c r="S497" s="41"/>
      <c r="T497" s="77"/>
      <c r="AT497" s="23" t="s">
        <v>144</v>
      </c>
      <c r="AU497" s="23" t="s">
        <v>79</v>
      </c>
    </row>
    <row r="498" spans="2:65" s="1" customFormat="1" ht="22.5" customHeight="1">
      <c r="B498" s="40"/>
      <c r="C498" s="188" t="s">
        <v>695</v>
      </c>
      <c r="D498" s="188" t="s">
        <v>138</v>
      </c>
      <c r="E498" s="189" t="s">
        <v>696</v>
      </c>
      <c r="F498" s="190" t="s">
        <v>697</v>
      </c>
      <c r="G498" s="191" t="s">
        <v>676</v>
      </c>
      <c r="H498" s="192">
        <v>2</v>
      </c>
      <c r="I498" s="193"/>
      <c r="J498" s="194">
        <f>ROUND(I498*H498,2)</f>
        <v>0</v>
      </c>
      <c r="K498" s="190" t="s">
        <v>21</v>
      </c>
      <c r="L498" s="60"/>
      <c r="M498" s="195" t="s">
        <v>21</v>
      </c>
      <c r="N498" s="196" t="s">
        <v>40</v>
      </c>
      <c r="O498" s="41"/>
      <c r="P498" s="197">
        <f>O498*H498</f>
        <v>0</v>
      </c>
      <c r="Q498" s="197">
        <v>0</v>
      </c>
      <c r="R498" s="197">
        <f>Q498*H498</f>
        <v>0</v>
      </c>
      <c r="S498" s="197">
        <v>0</v>
      </c>
      <c r="T498" s="198">
        <f>S498*H498</f>
        <v>0</v>
      </c>
      <c r="AR498" s="23" t="s">
        <v>143</v>
      </c>
      <c r="AT498" s="23" t="s">
        <v>138</v>
      </c>
      <c r="AU498" s="23" t="s">
        <v>79</v>
      </c>
      <c r="AY498" s="23" t="s">
        <v>136</v>
      </c>
      <c r="BE498" s="199">
        <f>IF(N498="základní",J498,0)</f>
        <v>0</v>
      </c>
      <c r="BF498" s="199">
        <f>IF(N498="snížená",J498,0)</f>
        <v>0</v>
      </c>
      <c r="BG498" s="199">
        <f>IF(N498="zákl. přenesená",J498,0)</f>
        <v>0</v>
      </c>
      <c r="BH498" s="199">
        <f>IF(N498="sníž. přenesená",J498,0)</f>
        <v>0</v>
      </c>
      <c r="BI498" s="199">
        <f>IF(N498="nulová",J498,0)</f>
        <v>0</v>
      </c>
      <c r="BJ498" s="23" t="s">
        <v>77</v>
      </c>
      <c r="BK498" s="199">
        <f>ROUND(I498*H498,2)</f>
        <v>0</v>
      </c>
      <c r="BL498" s="23" t="s">
        <v>143</v>
      </c>
      <c r="BM498" s="23" t="s">
        <v>698</v>
      </c>
    </row>
    <row r="499" spans="2:65" s="1" customFormat="1" ht="13.5">
      <c r="B499" s="40"/>
      <c r="C499" s="62"/>
      <c r="D499" s="217" t="s">
        <v>144</v>
      </c>
      <c r="E499" s="62"/>
      <c r="F499" s="231" t="s">
        <v>697</v>
      </c>
      <c r="G499" s="62"/>
      <c r="H499" s="62"/>
      <c r="I499" s="158"/>
      <c r="J499" s="62"/>
      <c r="K499" s="62"/>
      <c r="L499" s="60"/>
      <c r="M499" s="202"/>
      <c r="N499" s="41"/>
      <c r="O499" s="41"/>
      <c r="P499" s="41"/>
      <c r="Q499" s="41"/>
      <c r="R499" s="41"/>
      <c r="S499" s="41"/>
      <c r="T499" s="77"/>
      <c r="AT499" s="23" t="s">
        <v>144</v>
      </c>
      <c r="AU499" s="23" t="s">
        <v>79</v>
      </c>
    </row>
    <row r="500" spans="2:65" s="1" customFormat="1" ht="22.5" customHeight="1">
      <c r="B500" s="40"/>
      <c r="C500" s="188" t="s">
        <v>432</v>
      </c>
      <c r="D500" s="188" t="s">
        <v>138</v>
      </c>
      <c r="E500" s="189" t="s">
        <v>699</v>
      </c>
      <c r="F500" s="190" t="s">
        <v>700</v>
      </c>
      <c r="G500" s="191" t="s">
        <v>676</v>
      </c>
      <c r="H500" s="192">
        <v>1</v>
      </c>
      <c r="I500" s="193"/>
      <c r="J500" s="194">
        <f>ROUND(I500*H500,2)</f>
        <v>0</v>
      </c>
      <c r="K500" s="190" t="s">
        <v>21</v>
      </c>
      <c r="L500" s="60"/>
      <c r="M500" s="195" t="s">
        <v>21</v>
      </c>
      <c r="N500" s="196" t="s">
        <v>40</v>
      </c>
      <c r="O500" s="41"/>
      <c r="P500" s="197">
        <f>O500*H500</f>
        <v>0</v>
      </c>
      <c r="Q500" s="197">
        <v>0</v>
      </c>
      <c r="R500" s="197">
        <f>Q500*H500</f>
        <v>0</v>
      </c>
      <c r="S500" s="197">
        <v>0</v>
      </c>
      <c r="T500" s="198">
        <f>S500*H500</f>
        <v>0</v>
      </c>
      <c r="AR500" s="23" t="s">
        <v>143</v>
      </c>
      <c r="AT500" s="23" t="s">
        <v>138</v>
      </c>
      <c r="AU500" s="23" t="s">
        <v>79</v>
      </c>
      <c r="AY500" s="23" t="s">
        <v>136</v>
      </c>
      <c r="BE500" s="199">
        <f>IF(N500="základní",J500,0)</f>
        <v>0</v>
      </c>
      <c r="BF500" s="199">
        <f>IF(N500="snížená",J500,0)</f>
        <v>0</v>
      </c>
      <c r="BG500" s="199">
        <f>IF(N500="zákl. přenesená",J500,0)</f>
        <v>0</v>
      </c>
      <c r="BH500" s="199">
        <f>IF(N500="sníž. přenesená",J500,0)</f>
        <v>0</v>
      </c>
      <c r="BI500" s="199">
        <f>IF(N500="nulová",J500,0)</f>
        <v>0</v>
      </c>
      <c r="BJ500" s="23" t="s">
        <v>77</v>
      </c>
      <c r="BK500" s="199">
        <f>ROUND(I500*H500,2)</f>
        <v>0</v>
      </c>
      <c r="BL500" s="23" t="s">
        <v>143</v>
      </c>
      <c r="BM500" s="23" t="s">
        <v>701</v>
      </c>
    </row>
    <row r="501" spans="2:65" s="1" customFormat="1" ht="13.5">
      <c r="B501" s="40"/>
      <c r="C501" s="62"/>
      <c r="D501" s="217" t="s">
        <v>144</v>
      </c>
      <c r="E501" s="62"/>
      <c r="F501" s="231" t="s">
        <v>700</v>
      </c>
      <c r="G501" s="62"/>
      <c r="H501" s="62"/>
      <c r="I501" s="158"/>
      <c r="J501" s="62"/>
      <c r="K501" s="62"/>
      <c r="L501" s="60"/>
      <c r="M501" s="202"/>
      <c r="N501" s="41"/>
      <c r="O501" s="41"/>
      <c r="P501" s="41"/>
      <c r="Q501" s="41"/>
      <c r="R501" s="41"/>
      <c r="S501" s="41"/>
      <c r="T501" s="77"/>
      <c r="AT501" s="23" t="s">
        <v>144</v>
      </c>
      <c r="AU501" s="23" t="s">
        <v>79</v>
      </c>
    </row>
    <row r="502" spans="2:65" s="1" customFormat="1" ht="22.5" customHeight="1">
      <c r="B502" s="40"/>
      <c r="C502" s="188" t="s">
        <v>702</v>
      </c>
      <c r="D502" s="188" t="s">
        <v>138</v>
      </c>
      <c r="E502" s="189" t="s">
        <v>703</v>
      </c>
      <c r="F502" s="190" t="s">
        <v>704</v>
      </c>
      <c r="G502" s="191" t="s">
        <v>676</v>
      </c>
      <c r="H502" s="192">
        <v>1</v>
      </c>
      <c r="I502" s="193"/>
      <c r="J502" s="194">
        <f>ROUND(I502*H502,2)</f>
        <v>0</v>
      </c>
      <c r="K502" s="190" t="s">
        <v>21</v>
      </c>
      <c r="L502" s="60"/>
      <c r="M502" s="195" t="s">
        <v>21</v>
      </c>
      <c r="N502" s="196" t="s">
        <v>40</v>
      </c>
      <c r="O502" s="41"/>
      <c r="P502" s="197">
        <f>O502*H502</f>
        <v>0</v>
      </c>
      <c r="Q502" s="197">
        <v>0</v>
      </c>
      <c r="R502" s="197">
        <f>Q502*H502</f>
        <v>0</v>
      </c>
      <c r="S502" s="197">
        <v>0</v>
      </c>
      <c r="T502" s="198">
        <f>S502*H502</f>
        <v>0</v>
      </c>
      <c r="AR502" s="23" t="s">
        <v>143</v>
      </c>
      <c r="AT502" s="23" t="s">
        <v>138</v>
      </c>
      <c r="AU502" s="23" t="s">
        <v>79</v>
      </c>
      <c r="AY502" s="23" t="s">
        <v>136</v>
      </c>
      <c r="BE502" s="199">
        <f>IF(N502="základní",J502,0)</f>
        <v>0</v>
      </c>
      <c r="BF502" s="199">
        <f>IF(N502="snížená",J502,0)</f>
        <v>0</v>
      </c>
      <c r="BG502" s="199">
        <f>IF(N502="zákl. přenesená",J502,0)</f>
        <v>0</v>
      </c>
      <c r="BH502" s="199">
        <f>IF(N502="sníž. přenesená",J502,0)</f>
        <v>0</v>
      </c>
      <c r="BI502" s="199">
        <f>IF(N502="nulová",J502,0)</f>
        <v>0</v>
      </c>
      <c r="BJ502" s="23" t="s">
        <v>77</v>
      </c>
      <c r="BK502" s="199">
        <f>ROUND(I502*H502,2)</f>
        <v>0</v>
      </c>
      <c r="BL502" s="23" t="s">
        <v>143</v>
      </c>
      <c r="BM502" s="23" t="s">
        <v>705</v>
      </c>
    </row>
    <row r="503" spans="2:65" s="1" customFormat="1" ht="13.5">
      <c r="B503" s="40"/>
      <c r="C503" s="62"/>
      <c r="D503" s="217" t="s">
        <v>144</v>
      </c>
      <c r="E503" s="62"/>
      <c r="F503" s="231" t="s">
        <v>704</v>
      </c>
      <c r="G503" s="62"/>
      <c r="H503" s="62"/>
      <c r="I503" s="158"/>
      <c r="J503" s="62"/>
      <c r="K503" s="62"/>
      <c r="L503" s="60"/>
      <c r="M503" s="202"/>
      <c r="N503" s="41"/>
      <c r="O503" s="41"/>
      <c r="P503" s="41"/>
      <c r="Q503" s="41"/>
      <c r="R503" s="41"/>
      <c r="S503" s="41"/>
      <c r="T503" s="77"/>
      <c r="AT503" s="23" t="s">
        <v>144</v>
      </c>
      <c r="AU503" s="23" t="s">
        <v>79</v>
      </c>
    </row>
    <row r="504" spans="2:65" s="1" customFormat="1" ht="22.5" customHeight="1">
      <c r="B504" s="40"/>
      <c r="C504" s="188" t="s">
        <v>442</v>
      </c>
      <c r="D504" s="188" t="s">
        <v>138</v>
      </c>
      <c r="E504" s="189" t="s">
        <v>706</v>
      </c>
      <c r="F504" s="190" t="s">
        <v>707</v>
      </c>
      <c r="G504" s="191" t="s">
        <v>676</v>
      </c>
      <c r="H504" s="192">
        <v>1</v>
      </c>
      <c r="I504" s="193"/>
      <c r="J504" s="194">
        <f>ROUND(I504*H504,2)</f>
        <v>0</v>
      </c>
      <c r="K504" s="190" t="s">
        <v>21</v>
      </c>
      <c r="L504" s="60"/>
      <c r="M504" s="195" t="s">
        <v>21</v>
      </c>
      <c r="N504" s="196" t="s">
        <v>40</v>
      </c>
      <c r="O504" s="41"/>
      <c r="P504" s="197">
        <f>O504*H504</f>
        <v>0</v>
      </c>
      <c r="Q504" s="197">
        <v>0</v>
      </c>
      <c r="R504" s="197">
        <f>Q504*H504</f>
        <v>0</v>
      </c>
      <c r="S504" s="197">
        <v>0</v>
      </c>
      <c r="T504" s="198">
        <f>S504*H504</f>
        <v>0</v>
      </c>
      <c r="AR504" s="23" t="s">
        <v>143</v>
      </c>
      <c r="AT504" s="23" t="s">
        <v>138</v>
      </c>
      <c r="AU504" s="23" t="s">
        <v>79</v>
      </c>
      <c r="AY504" s="23" t="s">
        <v>136</v>
      </c>
      <c r="BE504" s="199">
        <f>IF(N504="základní",J504,0)</f>
        <v>0</v>
      </c>
      <c r="BF504" s="199">
        <f>IF(N504="snížená",J504,0)</f>
        <v>0</v>
      </c>
      <c r="BG504" s="199">
        <f>IF(N504="zákl. přenesená",J504,0)</f>
        <v>0</v>
      </c>
      <c r="BH504" s="199">
        <f>IF(N504="sníž. přenesená",J504,0)</f>
        <v>0</v>
      </c>
      <c r="BI504" s="199">
        <f>IF(N504="nulová",J504,0)</f>
        <v>0</v>
      </c>
      <c r="BJ504" s="23" t="s">
        <v>77</v>
      </c>
      <c r="BK504" s="199">
        <f>ROUND(I504*H504,2)</f>
        <v>0</v>
      </c>
      <c r="BL504" s="23" t="s">
        <v>143</v>
      </c>
      <c r="BM504" s="23" t="s">
        <v>708</v>
      </c>
    </row>
    <row r="505" spans="2:65" s="1" customFormat="1" ht="13.5">
      <c r="B505" s="40"/>
      <c r="C505" s="62"/>
      <c r="D505" s="217" t="s">
        <v>144</v>
      </c>
      <c r="E505" s="62"/>
      <c r="F505" s="231" t="s">
        <v>707</v>
      </c>
      <c r="G505" s="62"/>
      <c r="H505" s="62"/>
      <c r="I505" s="158"/>
      <c r="J505" s="62"/>
      <c r="K505" s="62"/>
      <c r="L505" s="60"/>
      <c r="M505" s="202"/>
      <c r="N505" s="41"/>
      <c r="O505" s="41"/>
      <c r="P505" s="41"/>
      <c r="Q505" s="41"/>
      <c r="R505" s="41"/>
      <c r="S505" s="41"/>
      <c r="T505" s="77"/>
      <c r="AT505" s="23" t="s">
        <v>144</v>
      </c>
      <c r="AU505" s="23" t="s">
        <v>79</v>
      </c>
    </row>
    <row r="506" spans="2:65" s="1" customFormat="1" ht="22.5" customHeight="1">
      <c r="B506" s="40"/>
      <c r="C506" s="188" t="s">
        <v>709</v>
      </c>
      <c r="D506" s="188" t="s">
        <v>138</v>
      </c>
      <c r="E506" s="189" t="s">
        <v>710</v>
      </c>
      <c r="F506" s="190" t="s">
        <v>711</v>
      </c>
      <c r="G506" s="191" t="s">
        <v>676</v>
      </c>
      <c r="H506" s="192">
        <v>1</v>
      </c>
      <c r="I506" s="193"/>
      <c r="J506" s="194">
        <f>ROUND(I506*H506,2)</f>
        <v>0</v>
      </c>
      <c r="K506" s="190" t="s">
        <v>21</v>
      </c>
      <c r="L506" s="60"/>
      <c r="M506" s="195" t="s">
        <v>21</v>
      </c>
      <c r="N506" s="196" t="s">
        <v>40</v>
      </c>
      <c r="O506" s="41"/>
      <c r="P506" s="197">
        <f>O506*H506</f>
        <v>0</v>
      </c>
      <c r="Q506" s="197">
        <v>0</v>
      </c>
      <c r="R506" s="197">
        <f>Q506*H506</f>
        <v>0</v>
      </c>
      <c r="S506" s="197">
        <v>0</v>
      </c>
      <c r="T506" s="198">
        <f>S506*H506</f>
        <v>0</v>
      </c>
      <c r="AR506" s="23" t="s">
        <v>143</v>
      </c>
      <c r="AT506" s="23" t="s">
        <v>138</v>
      </c>
      <c r="AU506" s="23" t="s">
        <v>79</v>
      </c>
      <c r="AY506" s="23" t="s">
        <v>136</v>
      </c>
      <c r="BE506" s="199">
        <f>IF(N506="základní",J506,0)</f>
        <v>0</v>
      </c>
      <c r="BF506" s="199">
        <f>IF(N506="snížená",J506,0)</f>
        <v>0</v>
      </c>
      <c r="BG506" s="199">
        <f>IF(N506="zákl. přenesená",J506,0)</f>
        <v>0</v>
      </c>
      <c r="BH506" s="199">
        <f>IF(N506="sníž. přenesená",J506,0)</f>
        <v>0</v>
      </c>
      <c r="BI506" s="199">
        <f>IF(N506="nulová",J506,0)</f>
        <v>0</v>
      </c>
      <c r="BJ506" s="23" t="s">
        <v>77</v>
      </c>
      <c r="BK506" s="199">
        <f>ROUND(I506*H506,2)</f>
        <v>0</v>
      </c>
      <c r="BL506" s="23" t="s">
        <v>143</v>
      </c>
      <c r="BM506" s="23" t="s">
        <v>712</v>
      </c>
    </row>
    <row r="507" spans="2:65" s="1" customFormat="1" ht="13.5">
      <c r="B507" s="40"/>
      <c r="C507" s="62"/>
      <c r="D507" s="217" t="s">
        <v>144</v>
      </c>
      <c r="E507" s="62"/>
      <c r="F507" s="231" t="s">
        <v>711</v>
      </c>
      <c r="G507" s="62"/>
      <c r="H507" s="62"/>
      <c r="I507" s="158"/>
      <c r="J507" s="62"/>
      <c r="K507" s="62"/>
      <c r="L507" s="60"/>
      <c r="M507" s="202"/>
      <c r="N507" s="41"/>
      <c r="O507" s="41"/>
      <c r="P507" s="41"/>
      <c r="Q507" s="41"/>
      <c r="R507" s="41"/>
      <c r="S507" s="41"/>
      <c r="T507" s="77"/>
      <c r="AT507" s="23" t="s">
        <v>144</v>
      </c>
      <c r="AU507" s="23" t="s">
        <v>79</v>
      </c>
    </row>
    <row r="508" spans="2:65" s="1" customFormat="1" ht="22.5" customHeight="1">
      <c r="B508" s="40"/>
      <c r="C508" s="188" t="s">
        <v>445</v>
      </c>
      <c r="D508" s="188" t="s">
        <v>138</v>
      </c>
      <c r="E508" s="189" t="s">
        <v>713</v>
      </c>
      <c r="F508" s="190" t="s">
        <v>714</v>
      </c>
      <c r="G508" s="191" t="s">
        <v>676</v>
      </c>
      <c r="H508" s="192">
        <v>1</v>
      </c>
      <c r="I508" s="193"/>
      <c r="J508" s="194">
        <f>ROUND(I508*H508,2)</f>
        <v>0</v>
      </c>
      <c r="K508" s="190" t="s">
        <v>21</v>
      </c>
      <c r="L508" s="60"/>
      <c r="M508" s="195" t="s">
        <v>21</v>
      </c>
      <c r="N508" s="196" t="s">
        <v>40</v>
      </c>
      <c r="O508" s="41"/>
      <c r="P508" s="197">
        <f>O508*H508</f>
        <v>0</v>
      </c>
      <c r="Q508" s="197">
        <v>0</v>
      </c>
      <c r="R508" s="197">
        <f>Q508*H508</f>
        <v>0</v>
      </c>
      <c r="S508" s="197">
        <v>0</v>
      </c>
      <c r="T508" s="198">
        <f>S508*H508</f>
        <v>0</v>
      </c>
      <c r="AR508" s="23" t="s">
        <v>143</v>
      </c>
      <c r="AT508" s="23" t="s">
        <v>138</v>
      </c>
      <c r="AU508" s="23" t="s">
        <v>79</v>
      </c>
      <c r="AY508" s="23" t="s">
        <v>136</v>
      </c>
      <c r="BE508" s="199">
        <f>IF(N508="základní",J508,0)</f>
        <v>0</v>
      </c>
      <c r="BF508" s="199">
        <f>IF(N508="snížená",J508,0)</f>
        <v>0</v>
      </c>
      <c r="BG508" s="199">
        <f>IF(N508="zákl. přenesená",J508,0)</f>
        <v>0</v>
      </c>
      <c r="BH508" s="199">
        <f>IF(N508="sníž. přenesená",J508,0)</f>
        <v>0</v>
      </c>
      <c r="BI508" s="199">
        <f>IF(N508="nulová",J508,0)</f>
        <v>0</v>
      </c>
      <c r="BJ508" s="23" t="s">
        <v>77</v>
      </c>
      <c r="BK508" s="199">
        <f>ROUND(I508*H508,2)</f>
        <v>0</v>
      </c>
      <c r="BL508" s="23" t="s">
        <v>143</v>
      </c>
      <c r="BM508" s="23" t="s">
        <v>715</v>
      </c>
    </row>
    <row r="509" spans="2:65" s="1" customFormat="1" ht="13.5">
      <c r="B509" s="40"/>
      <c r="C509" s="62"/>
      <c r="D509" s="200" t="s">
        <v>144</v>
      </c>
      <c r="E509" s="62"/>
      <c r="F509" s="201" t="s">
        <v>714</v>
      </c>
      <c r="G509" s="62"/>
      <c r="H509" s="62"/>
      <c r="I509" s="158"/>
      <c r="J509" s="62"/>
      <c r="K509" s="62"/>
      <c r="L509" s="60"/>
      <c r="M509" s="202"/>
      <c r="N509" s="41"/>
      <c r="O509" s="41"/>
      <c r="P509" s="41"/>
      <c r="Q509" s="41"/>
      <c r="R509" s="41"/>
      <c r="S509" s="41"/>
      <c r="T509" s="77"/>
      <c r="AT509" s="23" t="s">
        <v>144</v>
      </c>
      <c r="AU509" s="23" t="s">
        <v>79</v>
      </c>
    </row>
    <row r="510" spans="2:65" s="10" customFormat="1" ht="29.85" customHeight="1">
      <c r="B510" s="171"/>
      <c r="C510" s="172"/>
      <c r="D510" s="185" t="s">
        <v>68</v>
      </c>
      <c r="E510" s="186" t="s">
        <v>716</v>
      </c>
      <c r="F510" s="186" t="s">
        <v>717</v>
      </c>
      <c r="G510" s="172"/>
      <c r="H510" s="172"/>
      <c r="I510" s="175"/>
      <c r="J510" s="187">
        <f>BK510</f>
        <v>0</v>
      </c>
      <c r="K510" s="172"/>
      <c r="L510" s="177"/>
      <c r="M510" s="178"/>
      <c r="N510" s="179"/>
      <c r="O510" s="179"/>
      <c r="P510" s="180">
        <f>SUM(P511:P522)</f>
        <v>0</v>
      </c>
      <c r="Q510" s="179"/>
      <c r="R510" s="180">
        <f>SUM(R511:R522)</f>
        <v>0</v>
      </c>
      <c r="S510" s="179"/>
      <c r="T510" s="181">
        <f>SUM(T511:T522)</f>
        <v>0</v>
      </c>
      <c r="AR510" s="182" t="s">
        <v>77</v>
      </c>
      <c r="AT510" s="183" t="s">
        <v>68</v>
      </c>
      <c r="AU510" s="183" t="s">
        <v>77</v>
      </c>
      <c r="AY510" s="182" t="s">
        <v>136</v>
      </c>
      <c r="BK510" s="184">
        <f>SUM(BK511:BK522)</f>
        <v>0</v>
      </c>
    </row>
    <row r="511" spans="2:65" s="1" customFormat="1" ht="31.5" customHeight="1">
      <c r="B511" s="40"/>
      <c r="C511" s="188" t="s">
        <v>718</v>
      </c>
      <c r="D511" s="188" t="s">
        <v>138</v>
      </c>
      <c r="E511" s="189" t="s">
        <v>719</v>
      </c>
      <c r="F511" s="190" t="s">
        <v>720</v>
      </c>
      <c r="G511" s="191" t="s">
        <v>201</v>
      </c>
      <c r="H511" s="192">
        <v>66.346999999999994</v>
      </c>
      <c r="I511" s="193"/>
      <c r="J511" s="194">
        <f>ROUND(I511*H511,2)</f>
        <v>0</v>
      </c>
      <c r="K511" s="190" t="s">
        <v>142</v>
      </c>
      <c r="L511" s="60"/>
      <c r="M511" s="195" t="s">
        <v>21</v>
      </c>
      <c r="N511" s="196" t="s">
        <v>40</v>
      </c>
      <c r="O511" s="41"/>
      <c r="P511" s="197">
        <f>O511*H511</f>
        <v>0</v>
      </c>
      <c r="Q511" s="197">
        <v>0</v>
      </c>
      <c r="R511" s="197">
        <f>Q511*H511</f>
        <v>0</v>
      </c>
      <c r="S511" s="197">
        <v>0</v>
      </c>
      <c r="T511" s="198">
        <f>S511*H511</f>
        <v>0</v>
      </c>
      <c r="AR511" s="23" t="s">
        <v>143</v>
      </c>
      <c r="AT511" s="23" t="s">
        <v>138</v>
      </c>
      <c r="AU511" s="23" t="s">
        <v>79</v>
      </c>
      <c r="AY511" s="23" t="s">
        <v>136</v>
      </c>
      <c r="BE511" s="199">
        <f>IF(N511="základní",J511,0)</f>
        <v>0</v>
      </c>
      <c r="BF511" s="199">
        <f>IF(N511="snížená",J511,0)</f>
        <v>0</v>
      </c>
      <c r="BG511" s="199">
        <f>IF(N511="zákl. přenesená",J511,0)</f>
        <v>0</v>
      </c>
      <c r="BH511" s="199">
        <f>IF(N511="sníž. přenesená",J511,0)</f>
        <v>0</v>
      </c>
      <c r="BI511" s="199">
        <f>IF(N511="nulová",J511,0)</f>
        <v>0</v>
      </c>
      <c r="BJ511" s="23" t="s">
        <v>77</v>
      </c>
      <c r="BK511" s="199">
        <f>ROUND(I511*H511,2)</f>
        <v>0</v>
      </c>
      <c r="BL511" s="23" t="s">
        <v>143</v>
      </c>
      <c r="BM511" s="23" t="s">
        <v>721</v>
      </c>
    </row>
    <row r="512" spans="2:65" s="1" customFormat="1" ht="27">
      <c r="B512" s="40"/>
      <c r="C512" s="62"/>
      <c r="D512" s="200" t="s">
        <v>144</v>
      </c>
      <c r="E512" s="62"/>
      <c r="F512" s="201" t="s">
        <v>722</v>
      </c>
      <c r="G512" s="62"/>
      <c r="H512" s="62"/>
      <c r="I512" s="158"/>
      <c r="J512" s="62"/>
      <c r="K512" s="62"/>
      <c r="L512" s="60"/>
      <c r="M512" s="202"/>
      <c r="N512" s="41"/>
      <c r="O512" s="41"/>
      <c r="P512" s="41"/>
      <c r="Q512" s="41"/>
      <c r="R512" s="41"/>
      <c r="S512" s="41"/>
      <c r="T512" s="77"/>
      <c r="AT512" s="23" t="s">
        <v>144</v>
      </c>
      <c r="AU512" s="23" t="s">
        <v>79</v>
      </c>
    </row>
    <row r="513" spans="2:65" s="1" customFormat="1" ht="121.5">
      <c r="B513" s="40"/>
      <c r="C513" s="62"/>
      <c r="D513" s="217" t="s">
        <v>146</v>
      </c>
      <c r="E513" s="62"/>
      <c r="F513" s="227" t="s">
        <v>723</v>
      </c>
      <c r="G513" s="62"/>
      <c r="H513" s="62"/>
      <c r="I513" s="158"/>
      <c r="J513" s="62"/>
      <c r="K513" s="62"/>
      <c r="L513" s="60"/>
      <c r="M513" s="202"/>
      <c r="N513" s="41"/>
      <c r="O513" s="41"/>
      <c r="P513" s="41"/>
      <c r="Q513" s="41"/>
      <c r="R513" s="41"/>
      <c r="S513" s="41"/>
      <c r="T513" s="77"/>
      <c r="AT513" s="23" t="s">
        <v>146</v>
      </c>
      <c r="AU513" s="23" t="s">
        <v>79</v>
      </c>
    </row>
    <row r="514" spans="2:65" s="1" customFormat="1" ht="22.5" customHeight="1">
      <c r="B514" s="40"/>
      <c r="C514" s="188" t="s">
        <v>452</v>
      </c>
      <c r="D514" s="188" t="s">
        <v>138</v>
      </c>
      <c r="E514" s="189" t="s">
        <v>724</v>
      </c>
      <c r="F514" s="190" t="s">
        <v>725</v>
      </c>
      <c r="G514" s="191" t="s">
        <v>201</v>
      </c>
      <c r="H514" s="192">
        <v>66.346999999999994</v>
      </c>
      <c r="I514" s="193"/>
      <c r="J514" s="194">
        <f>ROUND(I514*H514,2)</f>
        <v>0</v>
      </c>
      <c r="K514" s="190" t="s">
        <v>142</v>
      </c>
      <c r="L514" s="60"/>
      <c r="M514" s="195" t="s">
        <v>21</v>
      </c>
      <c r="N514" s="196" t="s">
        <v>40</v>
      </c>
      <c r="O514" s="41"/>
      <c r="P514" s="197">
        <f>O514*H514</f>
        <v>0</v>
      </c>
      <c r="Q514" s="197">
        <v>0</v>
      </c>
      <c r="R514" s="197">
        <f>Q514*H514</f>
        <v>0</v>
      </c>
      <c r="S514" s="197">
        <v>0</v>
      </c>
      <c r="T514" s="198">
        <f>S514*H514</f>
        <v>0</v>
      </c>
      <c r="AR514" s="23" t="s">
        <v>143</v>
      </c>
      <c r="AT514" s="23" t="s">
        <v>138</v>
      </c>
      <c r="AU514" s="23" t="s">
        <v>79</v>
      </c>
      <c r="AY514" s="23" t="s">
        <v>136</v>
      </c>
      <c r="BE514" s="199">
        <f>IF(N514="základní",J514,0)</f>
        <v>0</v>
      </c>
      <c r="BF514" s="199">
        <f>IF(N514="snížená",J514,0)</f>
        <v>0</v>
      </c>
      <c r="BG514" s="199">
        <f>IF(N514="zákl. přenesená",J514,0)</f>
        <v>0</v>
      </c>
      <c r="BH514" s="199">
        <f>IF(N514="sníž. přenesená",J514,0)</f>
        <v>0</v>
      </c>
      <c r="BI514" s="199">
        <f>IF(N514="nulová",J514,0)</f>
        <v>0</v>
      </c>
      <c r="BJ514" s="23" t="s">
        <v>77</v>
      </c>
      <c r="BK514" s="199">
        <f>ROUND(I514*H514,2)</f>
        <v>0</v>
      </c>
      <c r="BL514" s="23" t="s">
        <v>143</v>
      </c>
      <c r="BM514" s="23" t="s">
        <v>726</v>
      </c>
    </row>
    <row r="515" spans="2:65" s="1" customFormat="1" ht="13.5">
      <c r="B515" s="40"/>
      <c r="C515" s="62"/>
      <c r="D515" s="200" t="s">
        <v>144</v>
      </c>
      <c r="E515" s="62"/>
      <c r="F515" s="201" t="s">
        <v>727</v>
      </c>
      <c r="G515" s="62"/>
      <c r="H515" s="62"/>
      <c r="I515" s="158"/>
      <c r="J515" s="62"/>
      <c r="K515" s="62"/>
      <c r="L515" s="60"/>
      <c r="M515" s="202"/>
      <c r="N515" s="41"/>
      <c r="O515" s="41"/>
      <c r="P515" s="41"/>
      <c r="Q515" s="41"/>
      <c r="R515" s="41"/>
      <c r="S515" s="41"/>
      <c r="T515" s="77"/>
      <c r="AT515" s="23" t="s">
        <v>144</v>
      </c>
      <c r="AU515" s="23" t="s">
        <v>79</v>
      </c>
    </row>
    <row r="516" spans="2:65" s="1" customFormat="1" ht="81">
      <c r="B516" s="40"/>
      <c r="C516" s="62"/>
      <c r="D516" s="217" t="s">
        <v>146</v>
      </c>
      <c r="E516" s="62"/>
      <c r="F516" s="227" t="s">
        <v>728</v>
      </c>
      <c r="G516" s="62"/>
      <c r="H516" s="62"/>
      <c r="I516" s="158"/>
      <c r="J516" s="62"/>
      <c r="K516" s="62"/>
      <c r="L516" s="60"/>
      <c r="M516" s="202"/>
      <c r="N516" s="41"/>
      <c r="O516" s="41"/>
      <c r="P516" s="41"/>
      <c r="Q516" s="41"/>
      <c r="R516" s="41"/>
      <c r="S516" s="41"/>
      <c r="T516" s="77"/>
      <c r="AT516" s="23" t="s">
        <v>146</v>
      </c>
      <c r="AU516" s="23" t="s">
        <v>79</v>
      </c>
    </row>
    <row r="517" spans="2:65" s="1" customFormat="1" ht="22.5" customHeight="1">
      <c r="B517" s="40"/>
      <c r="C517" s="188" t="s">
        <v>729</v>
      </c>
      <c r="D517" s="188" t="s">
        <v>138</v>
      </c>
      <c r="E517" s="189" t="s">
        <v>730</v>
      </c>
      <c r="F517" s="190" t="s">
        <v>731</v>
      </c>
      <c r="G517" s="191" t="s">
        <v>201</v>
      </c>
      <c r="H517" s="192">
        <v>928.85799999999995</v>
      </c>
      <c r="I517" s="193"/>
      <c r="J517" s="194">
        <f>ROUND(I517*H517,2)</f>
        <v>0</v>
      </c>
      <c r="K517" s="190" t="s">
        <v>142</v>
      </c>
      <c r="L517" s="60"/>
      <c r="M517" s="195" t="s">
        <v>21</v>
      </c>
      <c r="N517" s="196" t="s">
        <v>40</v>
      </c>
      <c r="O517" s="41"/>
      <c r="P517" s="197">
        <f>O517*H517</f>
        <v>0</v>
      </c>
      <c r="Q517" s="197">
        <v>0</v>
      </c>
      <c r="R517" s="197">
        <f>Q517*H517</f>
        <v>0</v>
      </c>
      <c r="S517" s="197">
        <v>0</v>
      </c>
      <c r="T517" s="198">
        <f>S517*H517</f>
        <v>0</v>
      </c>
      <c r="AR517" s="23" t="s">
        <v>143</v>
      </c>
      <c r="AT517" s="23" t="s">
        <v>138</v>
      </c>
      <c r="AU517" s="23" t="s">
        <v>79</v>
      </c>
      <c r="AY517" s="23" t="s">
        <v>136</v>
      </c>
      <c r="BE517" s="199">
        <f>IF(N517="základní",J517,0)</f>
        <v>0</v>
      </c>
      <c r="BF517" s="199">
        <f>IF(N517="snížená",J517,0)</f>
        <v>0</v>
      </c>
      <c r="BG517" s="199">
        <f>IF(N517="zákl. přenesená",J517,0)</f>
        <v>0</v>
      </c>
      <c r="BH517" s="199">
        <f>IF(N517="sníž. přenesená",J517,0)</f>
        <v>0</v>
      </c>
      <c r="BI517" s="199">
        <f>IF(N517="nulová",J517,0)</f>
        <v>0</v>
      </c>
      <c r="BJ517" s="23" t="s">
        <v>77</v>
      </c>
      <c r="BK517" s="199">
        <f>ROUND(I517*H517,2)</f>
        <v>0</v>
      </c>
      <c r="BL517" s="23" t="s">
        <v>143</v>
      </c>
      <c r="BM517" s="23" t="s">
        <v>732</v>
      </c>
    </row>
    <row r="518" spans="2:65" s="1" customFormat="1" ht="27">
      <c r="B518" s="40"/>
      <c r="C518" s="62"/>
      <c r="D518" s="200" t="s">
        <v>144</v>
      </c>
      <c r="E518" s="62"/>
      <c r="F518" s="201" t="s">
        <v>733</v>
      </c>
      <c r="G518" s="62"/>
      <c r="H518" s="62"/>
      <c r="I518" s="158"/>
      <c r="J518" s="62"/>
      <c r="K518" s="62"/>
      <c r="L518" s="60"/>
      <c r="M518" s="202"/>
      <c r="N518" s="41"/>
      <c r="O518" s="41"/>
      <c r="P518" s="41"/>
      <c r="Q518" s="41"/>
      <c r="R518" s="41"/>
      <c r="S518" s="41"/>
      <c r="T518" s="77"/>
      <c r="AT518" s="23" t="s">
        <v>144</v>
      </c>
      <c r="AU518" s="23" t="s">
        <v>79</v>
      </c>
    </row>
    <row r="519" spans="2:65" s="1" customFormat="1" ht="81">
      <c r="B519" s="40"/>
      <c r="C519" s="62"/>
      <c r="D519" s="217" t="s">
        <v>146</v>
      </c>
      <c r="E519" s="62"/>
      <c r="F519" s="227" t="s">
        <v>728</v>
      </c>
      <c r="G519" s="62"/>
      <c r="H519" s="62"/>
      <c r="I519" s="158"/>
      <c r="J519" s="62"/>
      <c r="K519" s="62"/>
      <c r="L519" s="60"/>
      <c r="M519" s="202"/>
      <c r="N519" s="41"/>
      <c r="O519" s="41"/>
      <c r="P519" s="41"/>
      <c r="Q519" s="41"/>
      <c r="R519" s="41"/>
      <c r="S519" s="41"/>
      <c r="T519" s="77"/>
      <c r="AT519" s="23" t="s">
        <v>146</v>
      </c>
      <c r="AU519" s="23" t="s">
        <v>79</v>
      </c>
    </row>
    <row r="520" spans="2:65" s="1" customFormat="1" ht="22.5" customHeight="1">
      <c r="B520" s="40"/>
      <c r="C520" s="188" t="s">
        <v>455</v>
      </c>
      <c r="D520" s="188" t="s">
        <v>138</v>
      </c>
      <c r="E520" s="189" t="s">
        <v>734</v>
      </c>
      <c r="F520" s="190" t="s">
        <v>735</v>
      </c>
      <c r="G520" s="191" t="s">
        <v>201</v>
      </c>
      <c r="H520" s="192">
        <v>66.346999999999994</v>
      </c>
      <c r="I520" s="193"/>
      <c r="J520" s="194">
        <f>ROUND(I520*H520,2)</f>
        <v>0</v>
      </c>
      <c r="K520" s="190" t="s">
        <v>142</v>
      </c>
      <c r="L520" s="60"/>
      <c r="M520" s="195" t="s">
        <v>21</v>
      </c>
      <c r="N520" s="196" t="s">
        <v>40</v>
      </c>
      <c r="O520" s="41"/>
      <c r="P520" s="197">
        <f>O520*H520</f>
        <v>0</v>
      </c>
      <c r="Q520" s="197">
        <v>0</v>
      </c>
      <c r="R520" s="197">
        <f>Q520*H520</f>
        <v>0</v>
      </c>
      <c r="S520" s="197">
        <v>0</v>
      </c>
      <c r="T520" s="198">
        <f>S520*H520</f>
        <v>0</v>
      </c>
      <c r="AR520" s="23" t="s">
        <v>143</v>
      </c>
      <c r="AT520" s="23" t="s">
        <v>138</v>
      </c>
      <c r="AU520" s="23" t="s">
        <v>79</v>
      </c>
      <c r="AY520" s="23" t="s">
        <v>136</v>
      </c>
      <c r="BE520" s="199">
        <f>IF(N520="základní",J520,0)</f>
        <v>0</v>
      </c>
      <c r="BF520" s="199">
        <f>IF(N520="snížená",J520,0)</f>
        <v>0</v>
      </c>
      <c r="BG520" s="199">
        <f>IF(N520="zákl. přenesená",J520,0)</f>
        <v>0</v>
      </c>
      <c r="BH520" s="199">
        <f>IF(N520="sníž. přenesená",J520,0)</f>
        <v>0</v>
      </c>
      <c r="BI520" s="199">
        <f>IF(N520="nulová",J520,0)</f>
        <v>0</v>
      </c>
      <c r="BJ520" s="23" t="s">
        <v>77</v>
      </c>
      <c r="BK520" s="199">
        <f>ROUND(I520*H520,2)</f>
        <v>0</v>
      </c>
      <c r="BL520" s="23" t="s">
        <v>143</v>
      </c>
      <c r="BM520" s="23" t="s">
        <v>736</v>
      </c>
    </row>
    <row r="521" spans="2:65" s="1" customFormat="1" ht="13.5">
      <c r="B521" s="40"/>
      <c r="C521" s="62"/>
      <c r="D521" s="200" t="s">
        <v>144</v>
      </c>
      <c r="E521" s="62"/>
      <c r="F521" s="201" t="s">
        <v>737</v>
      </c>
      <c r="G521" s="62"/>
      <c r="H521" s="62"/>
      <c r="I521" s="158"/>
      <c r="J521" s="62"/>
      <c r="K521" s="62"/>
      <c r="L521" s="60"/>
      <c r="M521" s="202"/>
      <c r="N521" s="41"/>
      <c r="O521" s="41"/>
      <c r="P521" s="41"/>
      <c r="Q521" s="41"/>
      <c r="R521" s="41"/>
      <c r="S521" s="41"/>
      <c r="T521" s="77"/>
      <c r="AT521" s="23" t="s">
        <v>144</v>
      </c>
      <c r="AU521" s="23" t="s">
        <v>79</v>
      </c>
    </row>
    <row r="522" spans="2:65" s="1" customFormat="1" ht="67.5">
      <c r="B522" s="40"/>
      <c r="C522" s="62"/>
      <c r="D522" s="200" t="s">
        <v>146</v>
      </c>
      <c r="E522" s="62"/>
      <c r="F522" s="203" t="s">
        <v>738</v>
      </c>
      <c r="G522" s="62"/>
      <c r="H522" s="62"/>
      <c r="I522" s="158"/>
      <c r="J522" s="62"/>
      <c r="K522" s="62"/>
      <c r="L522" s="60"/>
      <c r="M522" s="202"/>
      <c r="N522" s="41"/>
      <c r="O522" s="41"/>
      <c r="P522" s="41"/>
      <c r="Q522" s="41"/>
      <c r="R522" s="41"/>
      <c r="S522" s="41"/>
      <c r="T522" s="77"/>
      <c r="AT522" s="23" t="s">
        <v>146</v>
      </c>
      <c r="AU522" s="23" t="s">
        <v>79</v>
      </c>
    </row>
    <row r="523" spans="2:65" s="10" customFormat="1" ht="29.85" customHeight="1">
      <c r="B523" s="171"/>
      <c r="C523" s="172"/>
      <c r="D523" s="185" t="s">
        <v>68</v>
      </c>
      <c r="E523" s="186" t="s">
        <v>739</v>
      </c>
      <c r="F523" s="186" t="s">
        <v>740</v>
      </c>
      <c r="G523" s="172"/>
      <c r="H523" s="172"/>
      <c r="I523" s="175"/>
      <c r="J523" s="187">
        <f>BK523</f>
        <v>0</v>
      </c>
      <c r="K523" s="172"/>
      <c r="L523" s="177"/>
      <c r="M523" s="178"/>
      <c r="N523" s="179"/>
      <c r="O523" s="179"/>
      <c r="P523" s="180">
        <f>SUM(P524:P526)</f>
        <v>0</v>
      </c>
      <c r="Q523" s="179"/>
      <c r="R523" s="180">
        <f>SUM(R524:R526)</f>
        <v>0</v>
      </c>
      <c r="S523" s="179"/>
      <c r="T523" s="181">
        <f>SUM(T524:T526)</f>
        <v>0</v>
      </c>
      <c r="AR523" s="182" t="s">
        <v>77</v>
      </c>
      <c r="AT523" s="183" t="s">
        <v>68</v>
      </c>
      <c r="AU523" s="183" t="s">
        <v>77</v>
      </c>
      <c r="AY523" s="182" t="s">
        <v>136</v>
      </c>
      <c r="BK523" s="184">
        <f>SUM(BK524:BK526)</f>
        <v>0</v>
      </c>
    </row>
    <row r="524" spans="2:65" s="1" customFormat="1" ht="22.5" customHeight="1">
      <c r="B524" s="40"/>
      <c r="C524" s="188" t="s">
        <v>741</v>
      </c>
      <c r="D524" s="188" t="s">
        <v>138</v>
      </c>
      <c r="E524" s="189" t="s">
        <v>742</v>
      </c>
      <c r="F524" s="190" t="s">
        <v>743</v>
      </c>
      <c r="G524" s="191" t="s">
        <v>201</v>
      </c>
      <c r="H524" s="192">
        <v>144.15600000000001</v>
      </c>
      <c r="I524" s="193"/>
      <c r="J524" s="194">
        <f>ROUND(I524*H524,2)</f>
        <v>0</v>
      </c>
      <c r="K524" s="190" t="s">
        <v>142</v>
      </c>
      <c r="L524" s="60"/>
      <c r="M524" s="195" t="s">
        <v>21</v>
      </c>
      <c r="N524" s="196" t="s">
        <v>40</v>
      </c>
      <c r="O524" s="41"/>
      <c r="P524" s="197">
        <f>O524*H524</f>
        <v>0</v>
      </c>
      <c r="Q524" s="197">
        <v>0</v>
      </c>
      <c r="R524" s="197">
        <f>Q524*H524</f>
        <v>0</v>
      </c>
      <c r="S524" s="197">
        <v>0</v>
      </c>
      <c r="T524" s="198">
        <f>S524*H524</f>
        <v>0</v>
      </c>
      <c r="AR524" s="23" t="s">
        <v>143</v>
      </c>
      <c r="AT524" s="23" t="s">
        <v>138</v>
      </c>
      <c r="AU524" s="23" t="s">
        <v>79</v>
      </c>
      <c r="AY524" s="23" t="s">
        <v>136</v>
      </c>
      <c r="BE524" s="199">
        <f>IF(N524="základní",J524,0)</f>
        <v>0</v>
      </c>
      <c r="BF524" s="199">
        <f>IF(N524="snížená",J524,0)</f>
        <v>0</v>
      </c>
      <c r="BG524" s="199">
        <f>IF(N524="zákl. přenesená",J524,0)</f>
        <v>0</v>
      </c>
      <c r="BH524" s="199">
        <f>IF(N524="sníž. přenesená",J524,0)</f>
        <v>0</v>
      </c>
      <c r="BI524" s="199">
        <f>IF(N524="nulová",J524,0)</f>
        <v>0</v>
      </c>
      <c r="BJ524" s="23" t="s">
        <v>77</v>
      </c>
      <c r="BK524" s="199">
        <f>ROUND(I524*H524,2)</f>
        <v>0</v>
      </c>
      <c r="BL524" s="23" t="s">
        <v>143</v>
      </c>
      <c r="BM524" s="23" t="s">
        <v>744</v>
      </c>
    </row>
    <row r="525" spans="2:65" s="1" customFormat="1" ht="40.5">
      <c r="B525" s="40"/>
      <c r="C525" s="62"/>
      <c r="D525" s="200" t="s">
        <v>144</v>
      </c>
      <c r="E525" s="62"/>
      <c r="F525" s="201" t="s">
        <v>745</v>
      </c>
      <c r="G525" s="62"/>
      <c r="H525" s="62"/>
      <c r="I525" s="158"/>
      <c r="J525" s="62"/>
      <c r="K525" s="62"/>
      <c r="L525" s="60"/>
      <c r="M525" s="202"/>
      <c r="N525" s="41"/>
      <c r="O525" s="41"/>
      <c r="P525" s="41"/>
      <c r="Q525" s="41"/>
      <c r="R525" s="41"/>
      <c r="S525" s="41"/>
      <c r="T525" s="77"/>
      <c r="AT525" s="23" t="s">
        <v>144</v>
      </c>
      <c r="AU525" s="23" t="s">
        <v>79</v>
      </c>
    </row>
    <row r="526" spans="2:65" s="1" customFormat="1" ht="81">
      <c r="B526" s="40"/>
      <c r="C526" s="62"/>
      <c r="D526" s="200" t="s">
        <v>146</v>
      </c>
      <c r="E526" s="62"/>
      <c r="F526" s="203" t="s">
        <v>746</v>
      </c>
      <c r="G526" s="62"/>
      <c r="H526" s="62"/>
      <c r="I526" s="158"/>
      <c r="J526" s="62"/>
      <c r="K526" s="62"/>
      <c r="L526" s="60"/>
      <c r="M526" s="202"/>
      <c r="N526" s="41"/>
      <c r="O526" s="41"/>
      <c r="P526" s="41"/>
      <c r="Q526" s="41"/>
      <c r="R526" s="41"/>
      <c r="S526" s="41"/>
      <c r="T526" s="77"/>
      <c r="AT526" s="23" t="s">
        <v>146</v>
      </c>
      <c r="AU526" s="23" t="s">
        <v>79</v>
      </c>
    </row>
    <row r="527" spans="2:65" s="10" customFormat="1" ht="37.35" customHeight="1">
      <c r="B527" s="171"/>
      <c r="C527" s="172"/>
      <c r="D527" s="173" t="s">
        <v>68</v>
      </c>
      <c r="E527" s="174" t="s">
        <v>747</v>
      </c>
      <c r="F527" s="174" t="s">
        <v>748</v>
      </c>
      <c r="G527" s="172"/>
      <c r="H527" s="172"/>
      <c r="I527" s="175"/>
      <c r="J527" s="176">
        <f>BK527</f>
        <v>0</v>
      </c>
      <c r="K527" s="172"/>
      <c r="L527" s="177"/>
      <c r="M527" s="178"/>
      <c r="N527" s="179"/>
      <c r="O527" s="179"/>
      <c r="P527" s="180">
        <f>P528+P567+P588+P641+P644+P651+P686+P792+P901+P953+P968+P982+P1013</f>
        <v>0</v>
      </c>
      <c r="Q527" s="179"/>
      <c r="R527" s="180">
        <f>R528+R567+R588+R641+R644+R651+R686+R792+R901+R953+R968+R982+R1013</f>
        <v>0</v>
      </c>
      <c r="S527" s="179"/>
      <c r="T527" s="181">
        <f>T528+T567+T588+T641+T644+T651+T686+T792+T901+T953+T968+T982+T1013</f>
        <v>0</v>
      </c>
      <c r="AR527" s="182" t="s">
        <v>79</v>
      </c>
      <c r="AT527" s="183" t="s">
        <v>68</v>
      </c>
      <c r="AU527" s="183" t="s">
        <v>69</v>
      </c>
      <c r="AY527" s="182" t="s">
        <v>136</v>
      </c>
      <c r="BK527" s="184">
        <f>BK528+BK567+BK588+BK641+BK644+BK651+BK686+BK792+BK901+BK953+BK968+BK982+BK1013</f>
        <v>0</v>
      </c>
    </row>
    <row r="528" spans="2:65" s="10" customFormat="1" ht="19.899999999999999" customHeight="1">
      <c r="B528" s="171"/>
      <c r="C528" s="172"/>
      <c r="D528" s="185" t="s">
        <v>68</v>
      </c>
      <c r="E528" s="186" t="s">
        <v>749</v>
      </c>
      <c r="F528" s="186" t="s">
        <v>750</v>
      </c>
      <c r="G528" s="172"/>
      <c r="H528" s="172"/>
      <c r="I528" s="175"/>
      <c r="J528" s="187">
        <f>BK528</f>
        <v>0</v>
      </c>
      <c r="K528" s="172"/>
      <c r="L528" s="177"/>
      <c r="M528" s="178"/>
      <c r="N528" s="179"/>
      <c r="O528" s="179"/>
      <c r="P528" s="180">
        <f>SUM(P529:P566)</f>
        <v>0</v>
      </c>
      <c r="Q528" s="179"/>
      <c r="R528" s="180">
        <f>SUM(R529:R566)</f>
        <v>0</v>
      </c>
      <c r="S528" s="179"/>
      <c r="T528" s="181">
        <f>SUM(T529:T566)</f>
        <v>0</v>
      </c>
      <c r="AR528" s="182" t="s">
        <v>79</v>
      </c>
      <c r="AT528" s="183" t="s">
        <v>68</v>
      </c>
      <c r="AU528" s="183" t="s">
        <v>77</v>
      </c>
      <c r="AY528" s="182" t="s">
        <v>136</v>
      </c>
      <c r="BK528" s="184">
        <f>SUM(BK529:BK566)</f>
        <v>0</v>
      </c>
    </row>
    <row r="529" spans="2:65" s="1" customFormat="1" ht="22.5" customHeight="1">
      <c r="B529" s="40"/>
      <c r="C529" s="188" t="s">
        <v>460</v>
      </c>
      <c r="D529" s="188" t="s">
        <v>138</v>
      </c>
      <c r="E529" s="189" t="s">
        <v>751</v>
      </c>
      <c r="F529" s="190" t="s">
        <v>752</v>
      </c>
      <c r="G529" s="191" t="s">
        <v>141</v>
      </c>
      <c r="H529" s="192">
        <v>89.088999999999999</v>
      </c>
      <c r="I529" s="193"/>
      <c r="J529" s="194">
        <f>ROUND(I529*H529,2)</f>
        <v>0</v>
      </c>
      <c r="K529" s="190" t="s">
        <v>142</v>
      </c>
      <c r="L529" s="60"/>
      <c r="M529" s="195" t="s">
        <v>21</v>
      </c>
      <c r="N529" s="196" t="s">
        <v>40</v>
      </c>
      <c r="O529" s="41"/>
      <c r="P529" s="197">
        <f>O529*H529</f>
        <v>0</v>
      </c>
      <c r="Q529" s="197">
        <v>0</v>
      </c>
      <c r="R529" s="197">
        <f>Q529*H529</f>
        <v>0</v>
      </c>
      <c r="S529" s="197">
        <v>0</v>
      </c>
      <c r="T529" s="198">
        <f>S529*H529</f>
        <v>0</v>
      </c>
      <c r="AR529" s="23" t="s">
        <v>191</v>
      </c>
      <c r="AT529" s="23" t="s">
        <v>138</v>
      </c>
      <c r="AU529" s="23" t="s">
        <v>79</v>
      </c>
      <c r="AY529" s="23" t="s">
        <v>136</v>
      </c>
      <c r="BE529" s="199">
        <f>IF(N529="základní",J529,0)</f>
        <v>0</v>
      </c>
      <c r="BF529" s="199">
        <f>IF(N529="snížená",J529,0)</f>
        <v>0</v>
      </c>
      <c r="BG529" s="199">
        <f>IF(N529="zákl. přenesená",J529,0)</f>
        <v>0</v>
      </c>
      <c r="BH529" s="199">
        <f>IF(N529="sníž. přenesená",J529,0)</f>
        <v>0</v>
      </c>
      <c r="BI529" s="199">
        <f>IF(N529="nulová",J529,0)</f>
        <v>0</v>
      </c>
      <c r="BJ529" s="23" t="s">
        <v>77</v>
      </c>
      <c r="BK529" s="199">
        <f>ROUND(I529*H529,2)</f>
        <v>0</v>
      </c>
      <c r="BL529" s="23" t="s">
        <v>191</v>
      </c>
      <c r="BM529" s="23" t="s">
        <v>753</v>
      </c>
    </row>
    <row r="530" spans="2:65" s="1" customFormat="1" ht="27">
      <c r="B530" s="40"/>
      <c r="C530" s="62"/>
      <c r="D530" s="200" t="s">
        <v>144</v>
      </c>
      <c r="E530" s="62"/>
      <c r="F530" s="201" t="s">
        <v>754</v>
      </c>
      <c r="G530" s="62"/>
      <c r="H530" s="62"/>
      <c r="I530" s="158"/>
      <c r="J530" s="62"/>
      <c r="K530" s="62"/>
      <c r="L530" s="60"/>
      <c r="M530" s="202"/>
      <c r="N530" s="41"/>
      <c r="O530" s="41"/>
      <c r="P530" s="41"/>
      <c r="Q530" s="41"/>
      <c r="R530" s="41"/>
      <c r="S530" s="41"/>
      <c r="T530" s="77"/>
      <c r="AT530" s="23" t="s">
        <v>144</v>
      </c>
      <c r="AU530" s="23" t="s">
        <v>79</v>
      </c>
    </row>
    <row r="531" spans="2:65" s="1" customFormat="1" ht="40.5">
      <c r="B531" s="40"/>
      <c r="C531" s="62"/>
      <c r="D531" s="200" t="s">
        <v>146</v>
      </c>
      <c r="E531" s="62"/>
      <c r="F531" s="203" t="s">
        <v>755</v>
      </c>
      <c r="G531" s="62"/>
      <c r="H531" s="62"/>
      <c r="I531" s="158"/>
      <c r="J531" s="62"/>
      <c r="K531" s="62"/>
      <c r="L531" s="60"/>
      <c r="M531" s="202"/>
      <c r="N531" s="41"/>
      <c r="O531" s="41"/>
      <c r="P531" s="41"/>
      <c r="Q531" s="41"/>
      <c r="R531" s="41"/>
      <c r="S531" s="41"/>
      <c r="T531" s="77"/>
      <c r="AT531" s="23" t="s">
        <v>146</v>
      </c>
      <c r="AU531" s="23" t="s">
        <v>79</v>
      </c>
    </row>
    <row r="532" spans="2:65" s="13" customFormat="1" ht="13.5">
      <c r="B532" s="242"/>
      <c r="C532" s="243"/>
      <c r="D532" s="200" t="s">
        <v>148</v>
      </c>
      <c r="E532" s="244" t="s">
        <v>21</v>
      </c>
      <c r="F532" s="245" t="s">
        <v>324</v>
      </c>
      <c r="G532" s="243"/>
      <c r="H532" s="246" t="s">
        <v>21</v>
      </c>
      <c r="I532" s="247"/>
      <c r="J532" s="243"/>
      <c r="K532" s="243"/>
      <c r="L532" s="248"/>
      <c r="M532" s="249"/>
      <c r="N532" s="250"/>
      <c r="O532" s="250"/>
      <c r="P532" s="250"/>
      <c r="Q532" s="250"/>
      <c r="R532" s="250"/>
      <c r="S532" s="250"/>
      <c r="T532" s="251"/>
      <c r="AT532" s="252" t="s">
        <v>148</v>
      </c>
      <c r="AU532" s="252" t="s">
        <v>79</v>
      </c>
      <c r="AV532" s="13" t="s">
        <v>77</v>
      </c>
      <c r="AW532" s="13" t="s">
        <v>33</v>
      </c>
      <c r="AX532" s="13" t="s">
        <v>69</v>
      </c>
      <c r="AY532" s="252" t="s">
        <v>136</v>
      </c>
    </row>
    <row r="533" spans="2:65" s="11" customFormat="1" ht="13.5">
      <c r="B533" s="204"/>
      <c r="C533" s="205"/>
      <c r="D533" s="200" t="s">
        <v>148</v>
      </c>
      <c r="E533" s="206" t="s">
        <v>21</v>
      </c>
      <c r="F533" s="207" t="s">
        <v>756</v>
      </c>
      <c r="G533" s="205"/>
      <c r="H533" s="208">
        <v>11.11</v>
      </c>
      <c r="I533" s="209"/>
      <c r="J533" s="205"/>
      <c r="K533" s="205"/>
      <c r="L533" s="210"/>
      <c r="M533" s="211"/>
      <c r="N533" s="212"/>
      <c r="O533" s="212"/>
      <c r="P533" s="212"/>
      <c r="Q533" s="212"/>
      <c r="R533" s="212"/>
      <c r="S533" s="212"/>
      <c r="T533" s="213"/>
      <c r="AT533" s="214" t="s">
        <v>148</v>
      </c>
      <c r="AU533" s="214" t="s">
        <v>79</v>
      </c>
      <c r="AV533" s="11" t="s">
        <v>79</v>
      </c>
      <c r="AW533" s="11" t="s">
        <v>33</v>
      </c>
      <c r="AX533" s="11" t="s">
        <v>69</v>
      </c>
      <c r="AY533" s="214" t="s">
        <v>136</v>
      </c>
    </row>
    <row r="534" spans="2:65" s="13" customFormat="1" ht="13.5">
      <c r="B534" s="242"/>
      <c r="C534" s="243"/>
      <c r="D534" s="200" t="s">
        <v>148</v>
      </c>
      <c r="E534" s="244" t="s">
        <v>21</v>
      </c>
      <c r="F534" s="245" t="s">
        <v>326</v>
      </c>
      <c r="G534" s="243"/>
      <c r="H534" s="246" t="s">
        <v>21</v>
      </c>
      <c r="I534" s="247"/>
      <c r="J534" s="243"/>
      <c r="K534" s="243"/>
      <c r="L534" s="248"/>
      <c r="M534" s="249"/>
      <c r="N534" s="250"/>
      <c r="O534" s="250"/>
      <c r="P534" s="250"/>
      <c r="Q534" s="250"/>
      <c r="R534" s="250"/>
      <c r="S534" s="250"/>
      <c r="T534" s="251"/>
      <c r="AT534" s="252" t="s">
        <v>148</v>
      </c>
      <c r="AU534" s="252" t="s">
        <v>79</v>
      </c>
      <c r="AV534" s="13" t="s">
        <v>77</v>
      </c>
      <c r="AW534" s="13" t="s">
        <v>33</v>
      </c>
      <c r="AX534" s="13" t="s">
        <v>69</v>
      </c>
      <c r="AY534" s="252" t="s">
        <v>136</v>
      </c>
    </row>
    <row r="535" spans="2:65" s="11" customFormat="1" ht="13.5">
      <c r="B535" s="204"/>
      <c r="C535" s="205"/>
      <c r="D535" s="200" t="s">
        <v>148</v>
      </c>
      <c r="E535" s="206" t="s">
        <v>21</v>
      </c>
      <c r="F535" s="207" t="s">
        <v>757</v>
      </c>
      <c r="G535" s="205"/>
      <c r="H535" s="208">
        <v>42.779000000000003</v>
      </c>
      <c r="I535" s="209"/>
      <c r="J535" s="205"/>
      <c r="K535" s="205"/>
      <c r="L535" s="210"/>
      <c r="M535" s="211"/>
      <c r="N535" s="212"/>
      <c r="O535" s="212"/>
      <c r="P535" s="212"/>
      <c r="Q535" s="212"/>
      <c r="R535" s="212"/>
      <c r="S535" s="212"/>
      <c r="T535" s="213"/>
      <c r="AT535" s="214" t="s">
        <v>148</v>
      </c>
      <c r="AU535" s="214" t="s">
        <v>79</v>
      </c>
      <c r="AV535" s="11" t="s">
        <v>79</v>
      </c>
      <c r="AW535" s="11" t="s">
        <v>33</v>
      </c>
      <c r="AX535" s="11" t="s">
        <v>69</v>
      </c>
      <c r="AY535" s="214" t="s">
        <v>136</v>
      </c>
    </row>
    <row r="536" spans="2:65" s="13" customFormat="1" ht="13.5">
      <c r="B536" s="242"/>
      <c r="C536" s="243"/>
      <c r="D536" s="200" t="s">
        <v>148</v>
      </c>
      <c r="E536" s="244" t="s">
        <v>21</v>
      </c>
      <c r="F536" s="245" t="s">
        <v>328</v>
      </c>
      <c r="G536" s="243"/>
      <c r="H536" s="246" t="s">
        <v>21</v>
      </c>
      <c r="I536" s="247"/>
      <c r="J536" s="243"/>
      <c r="K536" s="243"/>
      <c r="L536" s="248"/>
      <c r="M536" s="249"/>
      <c r="N536" s="250"/>
      <c r="O536" s="250"/>
      <c r="P536" s="250"/>
      <c r="Q536" s="250"/>
      <c r="R536" s="250"/>
      <c r="S536" s="250"/>
      <c r="T536" s="251"/>
      <c r="AT536" s="252" t="s">
        <v>148</v>
      </c>
      <c r="AU536" s="252" t="s">
        <v>79</v>
      </c>
      <c r="AV536" s="13" t="s">
        <v>77</v>
      </c>
      <c r="AW536" s="13" t="s">
        <v>33</v>
      </c>
      <c r="AX536" s="13" t="s">
        <v>69</v>
      </c>
      <c r="AY536" s="252" t="s">
        <v>136</v>
      </c>
    </row>
    <row r="537" spans="2:65" s="11" customFormat="1" ht="13.5">
      <c r="B537" s="204"/>
      <c r="C537" s="205"/>
      <c r="D537" s="200" t="s">
        <v>148</v>
      </c>
      <c r="E537" s="206" t="s">
        <v>21</v>
      </c>
      <c r="F537" s="207" t="s">
        <v>758</v>
      </c>
      <c r="G537" s="205"/>
      <c r="H537" s="208">
        <v>35.200000000000003</v>
      </c>
      <c r="I537" s="209"/>
      <c r="J537" s="205"/>
      <c r="K537" s="205"/>
      <c r="L537" s="210"/>
      <c r="M537" s="211"/>
      <c r="N537" s="212"/>
      <c r="O537" s="212"/>
      <c r="P537" s="212"/>
      <c r="Q537" s="212"/>
      <c r="R537" s="212"/>
      <c r="S537" s="212"/>
      <c r="T537" s="213"/>
      <c r="AT537" s="214" t="s">
        <v>148</v>
      </c>
      <c r="AU537" s="214" t="s">
        <v>79</v>
      </c>
      <c r="AV537" s="11" t="s">
        <v>79</v>
      </c>
      <c r="AW537" s="11" t="s">
        <v>33</v>
      </c>
      <c r="AX537" s="11" t="s">
        <v>69</v>
      </c>
      <c r="AY537" s="214" t="s">
        <v>136</v>
      </c>
    </row>
    <row r="538" spans="2:65" s="12" customFormat="1" ht="13.5">
      <c r="B538" s="215"/>
      <c r="C538" s="216"/>
      <c r="D538" s="217" t="s">
        <v>148</v>
      </c>
      <c r="E538" s="218" t="s">
        <v>21</v>
      </c>
      <c r="F538" s="219" t="s">
        <v>151</v>
      </c>
      <c r="G538" s="216"/>
      <c r="H538" s="220">
        <v>89.088999999999999</v>
      </c>
      <c r="I538" s="221"/>
      <c r="J538" s="216"/>
      <c r="K538" s="216"/>
      <c r="L538" s="222"/>
      <c r="M538" s="223"/>
      <c r="N538" s="224"/>
      <c r="O538" s="224"/>
      <c r="P538" s="224"/>
      <c r="Q538" s="224"/>
      <c r="R538" s="224"/>
      <c r="S538" s="224"/>
      <c r="T538" s="225"/>
      <c r="AT538" s="226" t="s">
        <v>148</v>
      </c>
      <c r="AU538" s="226" t="s">
        <v>79</v>
      </c>
      <c r="AV538" s="12" t="s">
        <v>143</v>
      </c>
      <c r="AW538" s="12" t="s">
        <v>33</v>
      </c>
      <c r="AX538" s="12" t="s">
        <v>77</v>
      </c>
      <c r="AY538" s="226" t="s">
        <v>136</v>
      </c>
    </row>
    <row r="539" spans="2:65" s="1" customFormat="1" ht="22.5" customHeight="1">
      <c r="B539" s="40"/>
      <c r="C539" s="232" t="s">
        <v>759</v>
      </c>
      <c r="D539" s="232" t="s">
        <v>250</v>
      </c>
      <c r="E539" s="233" t="s">
        <v>760</v>
      </c>
      <c r="F539" s="234" t="s">
        <v>761</v>
      </c>
      <c r="G539" s="235" t="s">
        <v>201</v>
      </c>
      <c r="H539" s="236">
        <v>3.1E-2</v>
      </c>
      <c r="I539" s="237"/>
      <c r="J539" s="238">
        <f>ROUND(I539*H539,2)</f>
        <v>0</v>
      </c>
      <c r="K539" s="234" t="s">
        <v>21</v>
      </c>
      <c r="L539" s="239"/>
      <c r="M539" s="240" t="s">
        <v>21</v>
      </c>
      <c r="N539" s="241" t="s">
        <v>40</v>
      </c>
      <c r="O539" s="41"/>
      <c r="P539" s="197">
        <f>O539*H539</f>
        <v>0</v>
      </c>
      <c r="Q539" s="197">
        <v>0</v>
      </c>
      <c r="R539" s="197">
        <f>Q539*H539</f>
        <v>0</v>
      </c>
      <c r="S539" s="197">
        <v>0</v>
      </c>
      <c r="T539" s="198">
        <f>S539*H539</f>
        <v>0</v>
      </c>
      <c r="AR539" s="23" t="s">
        <v>235</v>
      </c>
      <c r="AT539" s="23" t="s">
        <v>250</v>
      </c>
      <c r="AU539" s="23" t="s">
        <v>79</v>
      </c>
      <c r="AY539" s="23" t="s">
        <v>136</v>
      </c>
      <c r="BE539" s="199">
        <f>IF(N539="základní",J539,0)</f>
        <v>0</v>
      </c>
      <c r="BF539" s="199">
        <f>IF(N539="snížená",J539,0)</f>
        <v>0</v>
      </c>
      <c r="BG539" s="199">
        <f>IF(N539="zákl. přenesená",J539,0)</f>
        <v>0</v>
      </c>
      <c r="BH539" s="199">
        <f>IF(N539="sníž. přenesená",J539,0)</f>
        <v>0</v>
      </c>
      <c r="BI539" s="199">
        <f>IF(N539="nulová",J539,0)</f>
        <v>0</v>
      </c>
      <c r="BJ539" s="23" t="s">
        <v>77</v>
      </c>
      <c r="BK539" s="199">
        <f>ROUND(I539*H539,2)</f>
        <v>0</v>
      </c>
      <c r="BL539" s="23" t="s">
        <v>191</v>
      </c>
      <c r="BM539" s="23" t="s">
        <v>762</v>
      </c>
    </row>
    <row r="540" spans="2:65" s="1" customFormat="1" ht="13.5">
      <c r="B540" s="40"/>
      <c r="C540" s="62"/>
      <c r="D540" s="217" t="s">
        <v>144</v>
      </c>
      <c r="E540" s="62"/>
      <c r="F540" s="231" t="s">
        <v>761</v>
      </c>
      <c r="G540" s="62"/>
      <c r="H540" s="62"/>
      <c r="I540" s="158"/>
      <c r="J540" s="62"/>
      <c r="K540" s="62"/>
      <c r="L540" s="60"/>
      <c r="M540" s="202"/>
      <c r="N540" s="41"/>
      <c r="O540" s="41"/>
      <c r="P540" s="41"/>
      <c r="Q540" s="41"/>
      <c r="R540" s="41"/>
      <c r="S540" s="41"/>
      <c r="T540" s="77"/>
      <c r="AT540" s="23" t="s">
        <v>144</v>
      </c>
      <c r="AU540" s="23" t="s">
        <v>79</v>
      </c>
    </row>
    <row r="541" spans="2:65" s="1" customFormat="1" ht="22.5" customHeight="1">
      <c r="B541" s="40"/>
      <c r="C541" s="188" t="s">
        <v>465</v>
      </c>
      <c r="D541" s="188" t="s">
        <v>138</v>
      </c>
      <c r="E541" s="189" t="s">
        <v>763</v>
      </c>
      <c r="F541" s="190" t="s">
        <v>764</v>
      </c>
      <c r="G541" s="191" t="s">
        <v>141</v>
      </c>
      <c r="H541" s="192">
        <v>89.088999999999999</v>
      </c>
      <c r="I541" s="193"/>
      <c r="J541" s="194">
        <f>ROUND(I541*H541,2)</f>
        <v>0</v>
      </c>
      <c r="K541" s="190" t="s">
        <v>142</v>
      </c>
      <c r="L541" s="60"/>
      <c r="M541" s="195" t="s">
        <v>21</v>
      </c>
      <c r="N541" s="196" t="s">
        <v>40</v>
      </c>
      <c r="O541" s="41"/>
      <c r="P541" s="197">
        <f>O541*H541</f>
        <v>0</v>
      </c>
      <c r="Q541" s="197">
        <v>0</v>
      </c>
      <c r="R541" s="197">
        <f>Q541*H541</f>
        <v>0</v>
      </c>
      <c r="S541" s="197">
        <v>0</v>
      </c>
      <c r="T541" s="198">
        <f>S541*H541</f>
        <v>0</v>
      </c>
      <c r="AR541" s="23" t="s">
        <v>191</v>
      </c>
      <c r="AT541" s="23" t="s">
        <v>138</v>
      </c>
      <c r="AU541" s="23" t="s">
        <v>79</v>
      </c>
      <c r="AY541" s="23" t="s">
        <v>136</v>
      </c>
      <c r="BE541" s="199">
        <f>IF(N541="základní",J541,0)</f>
        <v>0</v>
      </c>
      <c r="BF541" s="199">
        <f>IF(N541="snížená",J541,0)</f>
        <v>0</v>
      </c>
      <c r="BG541" s="199">
        <f>IF(N541="zákl. přenesená",J541,0)</f>
        <v>0</v>
      </c>
      <c r="BH541" s="199">
        <f>IF(N541="sníž. přenesená",J541,0)</f>
        <v>0</v>
      </c>
      <c r="BI541" s="199">
        <f>IF(N541="nulová",J541,0)</f>
        <v>0</v>
      </c>
      <c r="BJ541" s="23" t="s">
        <v>77</v>
      </c>
      <c r="BK541" s="199">
        <f>ROUND(I541*H541,2)</f>
        <v>0</v>
      </c>
      <c r="BL541" s="23" t="s">
        <v>191</v>
      </c>
      <c r="BM541" s="23" t="s">
        <v>765</v>
      </c>
    </row>
    <row r="542" spans="2:65" s="1" customFormat="1" ht="13.5">
      <c r="B542" s="40"/>
      <c r="C542" s="62"/>
      <c r="D542" s="200" t="s">
        <v>144</v>
      </c>
      <c r="E542" s="62"/>
      <c r="F542" s="201" t="s">
        <v>766</v>
      </c>
      <c r="G542" s="62"/>
      <c r="H542" s="62"/>
      <c r="I542" s="158"/>
      <c r="J542" s="62"/>
      <c r="K542" s="62"/>
      <c r="L542" s="60"/>
      <c r="M542" s="202"/>
      <c r="N542" s="41"/>
      <c r="O542" s="41"/>
      <c r="P542" s="41"/>
      <c r="Q542" s="41"/>
      <c r="R542" s="41"/>
      <c r="S542" s="41"/>
      <c r="T542" s="77"/>
      <c r="AT542" s="23" t="s">
        <v>144</v>
      </c>
      <c r="AU542" s="23" t="s">
        <v>79</v>
      </c>
    </row>
    <row r="543" spans="2:65" s="1" customFormat="1" ht="40.5">
      <c r="B543" s="40"/>
      <c r="C543" s="62"/>
      <c r="D543" s="200" t="s">
        <v>146</v>
      </c>
      <c r="E543" s="62"/>
      <c r="F543" s="203" t="s">
        <v>767</v>
      </c>
      <c r="G543" s="62"/>
      <c r="H543" s="62"/>
      <c r="I543" s="158"/>
      <c r="J543" s="62"/>
      <c r="K543" s="62"/>
      <c r="L543" s="60"/>
      <c r="M543" s="202"/>
      <c r="N543" s="41"/>
      <c r="O543" s="41"/>
      <c r="P543" s="41"/>
      <c r="Q543" s="41"/>
      <c r="R543" s="41"/>
      <c r="S543" s="41"/>
      <c r="T543" s="77"/>
      <c r="AT543" s="23" t="s">
        <v>146</v>
      </c>
      <c r="AU543" s="23" t="s">
        <v>79</v>
      </c>
    </row>
    <row r="544" spans="2:65" s="13" customFormat="1" ht="13.5">
      <c r="B544" s="242"/>
      <c r="C544" s="243"/>
      <c r="D544" s="200" t="s">
        <v>148</v>
      </c>
      <c r="E544" s="244" t="s">
        <v>21</v>
      </c>
      <c r="F544" s="245" t="s">
        <v>324</v>
      </c>
      <c r="G544" s="243"/>
      <c r="H544" s="246" t="s">
        <v>21</v>
      </c>
      <c r="I544" s="247"/>
      <c r="J544" s="243"/>
      <c r="K544" s="243"/>
      <c r="L544" s="248"/>
      <c r="M544" s="249"/>
      <c r="N544" s="250"/>
      <c r="O544" s="250"/>
      <c r="P544" s="250"/>
      <c r="Q544" s="250"/>
      <c r="R544" s="250"/>
      <c r="S544" s="250"/>
      <c r="T544" s="251"/>
      <c r="AT544" s="252" t="s">
        <v>148</v>
      </c>
      <c r="AU544" s="252" t="s">
        <v>79</v>
      </c>
      <c r="AV544" s="13" t="s">
        <v>77</v>
      </c>
      <c r="AW544" s="13" t="s">
        <v>33</v>
      </c>
      <c r="AX544" s="13" t="s">
        <v>69</v>
      </c>
      <c r="AY544" s="252" t="s">
        <v>136</v>
      </c>
    </row>
    <row r="545" spans="2:65" s="11" customFormat="1" ht="13.5">
      <c r="B545" s="204"/>
      <c r="C545" s="205"/>
      <c r="D545" s="200" t="s">
        <v>148</v>
      </c>
      <c r="E545" s="206" t="s">
        <v>21</v>
      </c>
      <c r="F545" s="207" t="s">
        <v>756</v>
      </c>
      <c r="G545" s="205"/>
      <c r="H545" s="208">
        <v>11.11</v>
      </c>
      <c r="I545" s="209"/>
      <c r="J545" s="205"/>
      <c r="K545" s="205"/>
      <c r="L545" s="210"/>
      <c r="M545" s="211"/>
      <c r="N545" s="212"/>
      <c r="O545" s="212"/>
      <c r="P545" s="212"/>
      <c r="Q545" s="212"/>
      <c r="R545" s="212"/>
      <c r="S545" s="212"/>
      <c r="T545" s="213"/>
      <c r="AT545" s="214" t="s">
        <v>148</v>
      </c>
      <c r="AU545" s="214" t="s">
        <v>79</v>
      </c>
      <c r="AV545" s="11" t="s">
        <v>79</v>
      </c>
      <c r="AW545" s="11" t="s">
        <v>33</v>
      </c>
      <c r="AX545" s="11" t="s">
        <v>69</v>
      </c>
      <c r="AY545" s="214" t="s">
        <v>136</v>
      </c>
    </row>
    <row r="546" spans="2:65" s="13" customFormat="1" ht="13.5">
      <c r="B546" s="242"/>
      <c r="C546" s="243"/>
      <c r="D546" s="200" t="s">
        <v>148</v>
      </c>
      <c r="E546" s="244" t="s">
        <v>21</v>
      </c>
      <c r="F546" s="245" t="s">
        <v>326</v>
      </c>
      <c r="G546" s="243"/>
      <c r="H546" s="246" t="s">
        <v>21</v>
      </c>
      <c r="I546" s="247"/>
      <c r="J546" s="243"/>
      <c r="K546" s="243"/>
      <c r="L546" s="248"/>
      <c r="M546" s="249"/>
      <c r="N546" s="250"/>
      <c r="O546" s="250"/>
      <c r="P546" s="250"/>
      <c r="Q546" s="250"/>
      <c r="R546" s="250"/>
      <c r="S546" s="250"/>
      <c r="T546" s="251"/>
      <c r="AT546" s="252" t="s">
        <v>148</v>
      </c>
      <c r="AU546" s="252" t="s">
        <v>79</v>
      </c>
      <c r="AV546" s="13" t="s">
        <v>77</v>
      </c>
      <c r="AW546" s="13" t="s">
        <v>33</v>
      </c>
      <c r="AX546" s="13" t="s">
        <v>69</v>
      </c>
      <c r="AY546" s="252" t="s">
        <v>136</v>
      </c>
    </row>
    <row r="547" spans="2:65" s="11" customFormat="1" ht="13.5">
      <c r="B547" s="204"/>
      <c r="C547" s="205"/>
      <c r="D547" s="200" t="s">
        <v>148</v>
      </c>
      <c r="E547" s="206" t="s">
        <v>21</v>
      </c>
      <c r="F547" s="207" t="s">
        <v>757</v>
      </c>
      <c r="G547" s="205"/>
      <c r="H547" s="208">
        <v>42.779000000000003</v>
      </c>
      <c r="I547" s="209"/>
      <c r="J547" s="205"/>
      <c r="K547" s="205"/>
      <c r="L547" s="210"/>
      <c r="M547" s="211"/>
      <c r="N547" s="212"/>
      <c r="O547" s="212"/>
      <c r="P547" s="212"/>
      <c r="Q547" s="212"/>
      <c r="R547" s="212"/>
      <c r="S547" s="212"/>
      <c r="T547" s="213"/>
      <c r="AT547" s="214" t="s">
        <v>148</v>
      </c>
      <c r="AU547" s="214" t="s">
        <v>79</v>
      </c>
      <c r="AV547" s="11" t="s">
        <v>79</v>
      </c>
      <c r="AW547" s="11" t="s">
        <v>33</v>
      </c>
      <c r="AX547" s="11" t="s">
        <v>69</v>
      </c>
      <c r="AY547" s="214" t="s">
        <v>136</v>
      </c>
    </row>
    <row r="548" spans="2:65" s="13" customFormat="1" ht="13.5">
      <c r="B548" s="242"/>
      <c r="C548" s="243"/>
      <c r="D548" s="200" t="s">
        <v>148</v>
      </c>
      <c r="E548" s="244" t="s">
        <v>21</v>
      </c>
      <c r="F548" s="245" t="s">
        <v>328</v>
      </c>
      <c r="G548" s="243"/>
      <c r="H548" s="246" t="s">
        <v>21</v>
      </c>
      <c r="I548" s="247"/>
      <c r="J548" s="243"/>
      <c r="K548" s="243"/>
      <c r="L548" s="248"/>
      <c r="M548" s="249"/>
      <c r="N548" s="250"/>
      <c r="O548" s="250"/>
      <c r="P548" s="250"/>
      <c r="Q548" s="250"/>
      <c r="R548" s="250"/>
      <c r="S548" s="250"/>
      <c r="T548" s="251"/>
      <c r="AT548" s="252" t="s">
        <v>148</v>
      </c>
      <c r="AU548" s="252" t="s">
        <v>79</v>
      </c>
      <c r="AV548" s="13" t="s">
        <v>77</v>
      </c>
      <c r="AW548" s="13" t="s">
        <v>33</v>
      </c>
      <c r="AX548" s="13" t="s">
        <v>69</v>
      </c>
      <c r="AY548" s="252" t="s">
        <v>136</v>
      </c>
    </row>
    <row r="549" spans="2:65" s="11" customFormat="1" ht="13.5">
      <c r="B549" s="204"/>
      <c r="C549" s="205"/>
      <c r="D549" s="200" t="s">
        <v>148</v>
      </c>
      <c r="E549" s="206" t="s">
        <v>21</v>
      </c>
      <c r="F549" s="207" t="s">
        <v>758</v>
      </c>
      <c r="G549" s="205"/>
      <c r="H549" s="208">
        <v>35.200000000000003</v>
      </c>
      <c r="I549" s="209"/>
      <c r="J549" s="205"/>
      <c r="K549" s="205"/>
      <c r="L549" s="210"/>
      <c r="M549" s="211"/>
      <c r="N549" s="212"/>
      <c r="O549" s="212"/>
      <c r="P549" s="212"/>
      <c r="Q549" s="212"/>
      <c r="R549" s="212"/>
      <c r="S549" s="212"/>
      <c r="T549" s="213"/>
      <c r="AT549" s="214" t="s">
        <v>148</v>
      </c>
      <c r="AU549" s="214" t="s">
        <v>79</v>
      </c>
      <c r="AV549" s="11" t="s">
        <v>79</v>
      </c>
      <c r="AW549" s="11" t="s">
        <v>33</v>
      </c>
      <c r="AX549" s="11" t="s">
        <v>69</v>
      </c>
      <c r="AY549" s="214" t="s">
        <v>136</v>
      </c>
    </row>
    <row r="550" spans="2:65" s="12" customFormat="1" ht="13.5">
      <c r="B550" s="215"/>
      <c r="C550" s="216"/>
      <c r="D550" s="217" t="s">
        <v>148</v>
      </c>
      <c r="E550" s="218" t="s">
        <v>21</v>
      </c>
      <c r="F550" s="219" t="s">
        <v>151</v>
      </c>
      <c r="G550" s="216"/>
      <c r="H550" s="220">
        <v>89.088999999999999</v>
      </c>
      <c r="I550" s="221"/>
      <c r="J550" s="216"/>
      <c r="K550" s="216"/>
      <c r="L550" s="222"/>
      <c r="M550" s="223"/>
      <c r="N550" s="224"/>
      <c r="O550" s="224"/>
      <c r="P550" s="224"/>
      <c r="Q550" s="224"/>
      <c r="R550" s="224"/>
      <c r="S550" s="224"/>
      <c r="T550" s="225"/>
      <c r="AT550" s="226" t="s">
        <v>148</v>
      </c>
      <c r="AU550" s="226" t="s">
        <v>79</v>
      </c>
      <c r="AV550" s="12" t="s">
        <v>143</v>
      </c>
      <c r="AW550" s="12" t="s">
        <v>33</v>
      </c>
      <c r="AX550" s="12" t="s">
        <v>77</v>
      </c>
      <c r="AY550" s="226" t="s">
        <v>136</v>
      </c>
    </row>
    <row r="551" spans="2:65" s="1" customFormat="1" ht="22.5" customHeight="1">
      <c r="B551" s="40"/>
      <c r="C551" s="232" t="s">
        <v>768</v>
      </c>
      <c r="D551" s="232" t="s">
        <v>250</v>
      </c>
      <c r="E551" s="233" t="s">
        <v>769</v>
      </c>
      <c r="F551" s="234" t="s">
        <v>770</v>
      </c>
      <c r="G551" s="235" t="s">
        <v>141</v>
      </c>
      <c r="H551" s="236">
        <v>106.907</v>
      </c>
      <c r="I551" s="237"/>
      <c r="J551" s="238">
        <f>ROUND(I551*H551,2)</f>
        <v>0</v>
      </c>
      <c r="K551" s="234" t="s">
        <v>21</v>
      </c>
      <c r="L551" s="239"/>
      <c r="M551" s="240" t="s">
        <v>21</v>
      </c>
      <c r="N551" s="241" t="s">
        <v>40</v>
      </c>
      <c r="O551" s="41"/>
      <c r="P551" s="197">
        <f>O551*H551</f>
        <v>0</v>
      </c>
      <c r="Q551" s="197">
        <v>0</v>
      </c>
      <c r="R551" s="197">
        <f>Q551*H551</f>
        <v>0</v>
      </c>
      <c r="S551" s="197">
        <v>0</v>
      </c>
      <c r="T551" s="198">
        <f>S551*H551</f>
        <v>0</v>
      </c>
      <c r="AR551" s="23" t="s">
        <v>235</v>
      </c>
      <c r="AT551" s="23" t="s">
        <v>250</v>
      </c>
      <c r="AU551" s="23" t="s">
        <v>79</v>
      </c>
      <c r="AY551" s="23" t="s">
        <v>136</v>
      </c>
      <c r="BE551" s="199">
        <f>IF(N551="základní",J551,0)</f>
        <v>0</v>
      </c>
      <c r="BF551" s="199">
        <f>IF(N551="snížená",J551,0)</f>
        <v>0</v>
      </c>
      <c r="BG551" s="199">
        <f>IF(N551="zákl. přenesená",J551,0)</f>
        <v>0</v>
      </c>
      <c r="BH551" s="199">
        <f>IF(N551="sníž. přenesená",J551,0)</f>
        <v>0</v>
      </c>
      <c r="BI551" s="199">
        <f>IF(N551="nulová",J551,0)</f>
        <v>0</v>
      </c>
      <c r="BJ551" s="23" t="s">
        <v>77</v>
      </c>
      <c r="BK551" s="199">
        <f>ROUND(I551*H551,2)</f>
        <v>0</v>
      </c>
      <c r="BL551" s="23" t="s">
        <v>191</v>
      </c>
      <c r="BM551" s="23" t="s">
        <v>771</v>
      </c>
    </row>
    <row r="552" spans="2:65" s="1" customFormat="1" ht="13.5">
      <c r="B552" s="40"/>
      <c r="C552" s="62"/>
      <c r="D552" s="217" t="s">
        <v>144</v>
      </c>
      <c r="E552" s="62"/>
      <c r="F552" s="231" t="s">
        <v>770</v>
      </c>
      <c r="G552" s="62"/>
      <c r="H552" s="62"/>
      <c r="I552" s="158"/>
      <c r="J552" s="62"/>
      <c r="K552" s="62"/>
      <c r="L552" s="60"/>
      <c r="M552" s="202"/>
      <c r="N552" s="41"/>
      <c r="O552" s="41"/>
      <c r="P552" s="41"/>
      <c r="Q552" s="41"/>
      <c r="R552" s="41"/>
      <c r="S552" s="41"/>
      <c r="T552" s="77"/>
      <c r="AT552" s="23" t="s">
        <v>144</v>
      </c>
      <c r="AU552" s="23" t="s">
        <v>79</v>
      </c>
    </row>
    <row r="553" spans="2:65" s="1" customFormat="1" ht="22.5" customHeight="1">
      <c r="B553" s="40"/>
      <c r="C553" s="188" t="s">
        <v>470</v>
      </c>
      <c r="D553" s="188" t="s">
        <v>138</v>
      </c>
      <c r="E553" s="189" t="s">
        <v>772</v>
      </c>
      <c r="F553" s="190" t="s">
        <v>773</v>
      </c>
      <c r="G553" s="191" t="s">
        <v>305</v>
      </c>
      <c r="H553" s="192">
        <v>2</v>
      </c>
      <c r="I553" s="193"/>
      <c r="J553" s="194">
        <f>ROUND(I553*H553,2)</f>
        <v>0</v>
      </c>
      <c r="K553" s="190" t="s">
        <v>142</v>
      </c>
      <c r="L553" s="60"/>
      <c r="M553" s="195" t="s">
        <v>21</v>
      </c>
      <c r="N553" s="196" t="s">
        <v>40</v>
      </c>
      <c r="O553" s="41"/>
      <c r="P553" s="197">
        <f>O553*H553</f>
        <v>0</v>
      </c>
      <c r="Q553" s="197">
        <v>0</v>
      </c>
      <c r="R553" s="197">
        <f>Q553*H553</f>
        <v>0</v>
      </c>
      <c r="S553" s="197">
        <v>0</v>
      </c>
      <c r="T553" s="198">
        <f>S553*H553</f>
        <v>0</v>
      </c>
      <c r="AR553" s="23" t="s">
        <v>191</v>
      </c>
      <c r="AT553" s="23" t="s">
        <v>138</v>
      </c>
      <c r="AU553" s="23" t="s">
        <v>79</v>
      </c>
      <c r="AY553" s="23" t="s">
        <v>136</v>
      </c>
      <c r="BE553" s="199">
        <f>IF(N553="základní",J553,0)</f>
        <v>0</v>
      </c>
      <c r="BF553" s="199">
        <f>IF(N553="snížená",J553,0)</f>
        <v>0</v>
      </c>
      <c r="BG553" s="199">
        <f>IF(N553="zákl. přenesená",J553,0)</f>
        <v>0</v>
      </c>
      <c r="BH553" s="199">
        <f>IF(N553="sníž. přenesená",J553,0)</f>
        <v>0</v>
      </c>
      <c r="BI553" s="199">
        <f>IF(N553="nulová",J553,0)</f>
        <v>0</v>
      </c>
      <c r="BJ553" s="23" t="s">
        <v>77</v>
      </c>
      <c r="BK553" s="199">
        <f>ROUND(I553*H553,2)</f>
        <v>0</v>
      </c>
      <c r="BL553" s="23" t="s">
        <v>191</v>
      </c>
      <c r="BM553" s="23" t="s">
        <v>774</v>
      </c>
    </row>
    <row r="554" spans="2:65" s="1" customFormat="1" ht="13.5">
      <c r="B554" s="40"/>
      <c r="C554" s="62"/>
      <c r="D554" s="200" t="s">
        <v>144</v>
      </c>
      <c r="E554" s="62"/>
      <c r="F554" s="201" t="s">
        <v>775</v>
      </c>
      <c r="G554" s="62"/>
      <c r="H554" s="62"/>
      <c r="I554" s="158"/>
      <c r="J554" s="62"/>
      <c r="K554" s="62"/>
      <c r="L554" s="60"/>
      <c r="M554" s="202"/>
      <c r="N554" s="41"/>
      <c r="O554" s="41"/>
      <c r="P554" s="41"/>
      <c r="Q554" s="41"/>
      <c r="R554" s="41"/>
      <c r="S554" s="41"/>
      <c r="T554" s="77"/>
      <c r="AT554" s="23" t="s">
        <v>144</v>
      </c>
      <c r="AU554" s="23" t="s">
        <v>79</v>
      </c>
    </row>
    <row r="555" spans="2:65" s="1" customFormat="1" ht="40.5">
      <c r="B555" s="40"/>
      <c r="C555" s="62"/>
      <c r="D555" s="217" t="s">
        <v>146</v>
      </c>
      <c r="E555" s="62"/>
      <c r="F555" s="227" t="s">
        <v>776</v>
      </c>
      <c r="G555" s="62"/>
      <c r="H555" s="62"/>
      <c r="I555" s="158"/>
      <c r="J555" s="62"/>
      <c r="K555" s="62"/>
      <c r="L555" s="60"/>
      <c r="M555" s="202"/>
      <c r="N555" s="41"/>
      <c r="O555" s="41"/>
      <c r="P555" s="41"/>
      <c r="Q555" s="41"/>
      <c r="R555" s="41"/>
      <c r="S555" s="41"/>
      <c r="T555" s="77"/>
      <c r="AT555" s="23" t="s">
        <v>146</v>
      </c>
      <c r="AU555" s="23" t="s">
        <v>79</v>
      </c>
    </row>
    <row r="556" spans="2:65" s="1" customFormat="1" ht="22.5" customHeight="1">
      <c r="B556" s="40"/>
      <c r="C556" s="188" t="s">
        <v>777</v>
      </c>
      <c r="D556" s="188" t="s">
        <v>138</v>
      </c>
      <c r="E556" s="189" t="s">
        <v>778</v>
      </c>
      <c r="F556" s="190" t="s">
        <v>779</v>
      </c>
      <c r="G556" s="191" t="s">
        <v>141</v>
      </c>
      <c r="H556" s="192">
        <v>2</v>
      </c>
      <c r="I556" s="193"/>
      <c r="J556" s="194">
        <f>ROUND(I556*H556,2)</f>
        <v>0</v>
      </c>
      <c r="K556" s="190" t="s">
        <v>142</v>
      </c>
      <c r="L556" s="60"/>
      <c r="M556" s="195" t="s">
        <v>21</v>
      </c>
      <c r="N556" s="196" t="s">
        <v>40</v>
      </c>
      <c r="O556" s="41"/>
      <c r="P556" s="197">
        <f>O556*H556</f>
        <v>0</v>
      </c>
      <c r="Q556" s="197">
        <v>0</v>
      </c>
      <c r="R556" s="197">
        <f>Q556*H556</f>
        <v>0</v>
      </c>
      <c r="S556" s="197">
        <v>0</v>
      </c>
      <c r="T556" s="198">
        <f>S556*H556</f>
        <v>0</v>
      </c>
      <c r="AR556" s="23" t="s">
        <v>191</v>
      </c>
      <c r="AT556" s="23" t="s">
        <v>138</v>
      </c>
      <c r="AU556" s="23" t="s">
        <v>79</v>
      </c>
      <c r="AY556" s="23" t="s">
        <v>136</v>
      </c>
      <c r="BE556" s="199">
        <f>IF(N556="základní",J556,0)</f>
        <v>0</v>
      </c>
      <c r="BF556" s="199">
        <f>IF(N556="snížená",J556,0)</f>
        <v>0</v>
      </c>
      <c r="BG556" s="199">
        <f>IF(N556="zákl. přenesená",J556,0)</f>
        <v>0</v>
      </c>
      <c r="BH556" s="199">
        <f>IF(N556="sníž. přenesená",J556,0)</f>
        <v>0</v>
      </c>
      <c r="BI556" s="199">
        <f>IF(N556="nulová",J556,0)</f>
        <v>0</v>
      </c>
      <c r="BJ556" s="23" t="s">
        <v>77</v>
      </c>
      <c r="BK556" s="199">
        <f>ROUND(I556*H556,2)</f>
        <v>0</v>
      </c>
      <c r="BL556" s="23" t="s">
        <v>191</v>
      </c>
      <c r="BM556" s="23" t="s">
        <v>780</v>
      </c>
    </row>
    <row r="557" spans="2:65" s="1" customFormat="1" ht="27">
      <c r="B557" s="40"/>
      <c r="C557" s="62"/>
      <c r="D557" s="200" t="s">
        <v>144</v>
      </c>
      <c r="E557" s="62"/>
      <c r="F557" s="201" t="s">
        <v>781</v>
      </c>
      <c r="G557" s="62"/>
      <c r="H557" s="62"/>
      <c r="I557" s="158"/>
      <c r="J557" s="62"/>
      <c r="K557" s="62"/>
      <c r="L557" s="60"/>
      <c r="M557" s="202"/>
      <c r="N557" s="41"/>
      <c r="O557" s="41"/>
      <c r="P557" s="41"/>
      <c r="Q557" s="41"/>
      <c r="R557" s="41"/>
      <c r="S557" s="41"/>
      <c r="T557" s="77"/>
      <c r="AT557" s="23" t="s">
        <v>144</v>
      </c>
      <c r="AU557" s="23" t="s">
        <v>79</v>
      </c>
    </row>
    <row r="558" spans="2:65" s="1" customFormat="1" ht="67.5">
      <c r="B558" s="40"/>
      <c r="C558" s="62"/>
      <c r="D558" s="200" t="s">
        <v>146</v>
      </c>
      <c r="E558" s="62"/>
      <c r="F558" s="203" t="s">
        <v>782</v>
      </c>
      <c r="G558" s="62"/>
      <c r="H558" s="62"/>
      <c r="I558" s="158"/>
      <c r="J558" s="62"/>
      <c r="K558" s="62"/>
      <c r="L558" s="60"/>
      <c r="M558" s="202"/>
      <c r="N558" s="41"/>
      <c r="O558" s="41"/>
      <c r="P558" s="41"/>
      <c r="Q558" s="41"/>
      <c r="R558" s="41"/>
      <c r="S558" s="41"/>
      <c r="T558" s="77"/>
      <c r="AT558" s="23" t="s">
        <v>146</v>
      </c>
      <c r="AU558" s="23" t="s">
        <v>79</v>
      </c>
    </row>
    <row r="559" spans="2:65" s="13" customFormat="1" ht="13.5">
      <c r="B559" s="242"/>
      <c r="C559" s="243"/>
      <c r="D559" s="200" t="s">
        <v>148</v>
      </c>
      <c r="E559" s="244" t="s">
        <v>21</v>
      </c>
      <c r="F559" s="245" t="s">
        <v>783</v>
      </c>
      <c r="G559" s="243"/>
      <c r="H559" s="246" t="s">
        <v>21</v>
      </c>
      <c r="I559" s="247"/>
      <c r="J559" s="243"/>
      <c r="K559" s="243"/>
      <c r="L559" s="248"/>
      <c r="M559" s="249"/>
      <c r="N559" s="250"/>
      <c r="O559" s="250"/>
      <c r="P559" s="250"/>
      <c r="Q559" s="250"/>
      <c r="R559" s="250"/>
      <c r="S559" s="250"/>
      <c r="T559" s="251"/>
      <c r="AT559" s="252" t="s">
        <v>148</v>
      </c>
      <c r="AU559" s="252" t="s">
        <v>79</v>
      </c>
      <c r="AV559" s="13" t="s">
        <v>77</v>
      </c>
      <c r="AW559" s="13" t="s">
        <v>33</v>
      </c>
      <c r="AX559" s="13" t="s">
        <v>69</v>
      </c>
      <c r="AY559" s="252" t="s">
        <v>136</v>
      </c>
    </row>
    <row r="560" spans="2:65" s="11" customFormat="1" ht="13.5">
      <c r="B560" s="204"/>
      <c r="C560" s="205"/>
      <c r="D560" s="200" t="s">
        <v>148</v>
      </c>
      <c r="E560" s="206" t="s">
        <v>21</v>
      </c>
      <c r="F560" s="207" t="s">
        <v>79</v>
      </c>
      <c r="G560" s="205"/>
      <c r="H560" s="208">
        <v>2</v>
      </c>
      <c r="I560" s="209"/>
      <c r="J560" s="205"/>
      <c r="K560" s="205"/>
      <c r="L560" s="210"/>
      <c r="M560" s="211"/>
      <c r="N560" s="212"/>
      <c r="O560" s="212"/>
      <c r="P560" s="212"/>
      <c r="Q560" s="212"/>
      <c r="R560" s="212"/>
      <c r="S560" s="212"/>
      <c r="T560" s="213"/>
      <c r="AT560" s="214" t="s">
        <v>148</v>
      </c>
      <c r="AU560" s="214" t="s">
        <v>79</v>
      </c>
      <c r="AV560" s="11" t="s">
        <v>79</v>
      </c>
      <c r="AW560" s="11" t="s">
        <v>33</v>
      </c>
      <c r="AX560" s="11" t="s">
        <v>69</v>
      </c>
      <c r="AY560" s="214" t="s">
        <v>136</v>
      </c>
    </row>
    <row r="561" spans="2:65" s="12" customFormat="1" ht="13.5">
      <c r="B561" s="215"/>
      <c r="C561" s="216"/>
      <c r="D561" s="217" t="s">
        <v>148</v>
      </c>
      <c r="E561" s="218" t="s">
        <v>21</v>
      </c>
      <c r="F561" s="219" t="s">
        <v>151</v>
      </c>
      <c r="G561" s="216"/>
      <c r="H561" s="220">
        <v>2</v>
      </c>
      <c r="I561" s="221"/>
      <c r="J561" s="216"/>
      <c r="K561" s="216"/>
      <c r="L561" s="222"/>
      <c r="M561" s="223"/>
      <c r="N561" s="224"/>
      <c r="O561" s="224"/>
      <c r="P561" s="224"/>
      <c r="Q561" s="224"/>
      <c r="R561" s="224"/>
      <c r="S561" s="224"/>
      <c r="T561" s="225"/>
      <c r="AT561" s="226" t="s">
        <v>148</v>
      </c>
      <c r="AU561" s="226" t="s">
        <v>79</v>
      </c>
      <c r="AV561" s="12" t="s">
        <v>143</v>
      </c>
      <c r="AW561" s="12" t="s">
        <v>33</v>
      </c>
      <c r="AX561" s="12" t="s">
        <v>77</v>
      </c>
      <c r="AY561" s="226" t="s">
        <v>136</v>
      </c>
    </row>
    <row r="562" spans="2:65" s="1" customFormat="1" ht="22.5" customHeight="1">
      <c r="B562" s="40"/>
      <c r="C562" s="232" t="s">
        <v>473</v>
      </c>
      <c r="D562" s="232" t="s">
        <v>250</v>
      </c>
      <c r="E562" s="233" t="s">
        <v>784</v>
      </c>
      <c r="F562" s="234" t="s">
        <v>785</v>
      </c>
      <c r="G562" s="235" t="s">
        <v>141</v>
      </c>
      <c r="H562" s="236">
        <v>2.4</v>
      </c>
      <c r="I562" s="237"/>
      <c r="J562" s="238">
        <f>ROUND(I562*H562,2)</f>
        <v>0</v>
      </c>
      <c r="K562" s="234" t="s">
        <v>21</v>
      </c>
      <c r="L562" s="239"/>
      <c r="M562" s="240" t="s">
        <v>21</v>
      </c>
      <c r="N562" s="241" t="s">
        <v>40</v>
      </c>
      <c r="O562" s="41"/>
      <c r="P562" s="197">
        <f>O562*H562</f>
        <v>0</v>
      </c>
      <c r="Q562" s="197">
        <v>0</v>
      </c>
      <c r="R562" s="197">
        <f>Q562*H562</f>
        <v>0</v>
      </c>
      <c r="S562" s="197">
        <v>0</v>
      </c>
      <c r="T562" s="198">
        <f>S562*H562</f>
        <v>0</v>
      </c>
      <c r="AR562" s="23" t="s">
        <v>235</v>
      </c>
      <c r="AT562" s="23" t="s">
        <v>250</v>
      </c>
      <c r="AU562" s="23" t="s">
        <v>79</v>
      </c>
      <c r="AY562" s="23" t="s">
        <v>136</v>
      </c>
      <c r="BE562" s="199">
        <f>IF(N562="základní",J562,0)</f>
        <v>0</v>
      </c>
      <c r="BF562" s="199">
        <f>IF(N562="snížená",J562,0)</f>
        <v>0</v>
      </c>
      <c r="BG562" s="199">
        <f>IF(N562="zákl. přenesená",J562,0)</f>
        <v>0</v>
      </c>
      <c r="BH562" s="199">
        <f>IF(N562="sníž. přenesená",J562,0)</f>
        <v>0</v>
      </c>
      <c r="BI562" s="199">
        <f>IF(N562="nulová",J562,0)</f>
        <v>0</v>
      </c>
      <c r="BJ562" s="23" t="s">
        <v>77</v>
      </c>
      <c r="BK562" s="199">
        <f>ROUND(I562*H562,2)</f>
        <v>0</v>
      </c>
      <c r="BL562" s="23" t="s">
        <v>191</v>
      </c>
      <c r="BM562" s="23" t="s">
        <v>786</v>
      </c>
    </row>
    <row r="563" spans="2:65" s="1" customFormat="1" ht="13.5">
      <c r="B563" s="40"/>
      <c r="C563" s="62"/>
      <c r="D563" s="217" t="s">
        <v>144</v>
      </c>
      <c r="E563" s="62"/>
      <c r="F563" s="231" t="s">
        <v>785</v>
      </c>
      <c r="G563" s="62"/>
      <c r="H563" s="62"/>
      <c r="I563" s="158"/>
      <c r="J563" s="62"/>
      <c r="K563" s="62"/>
      <c r="L563" s="60"/>
      <c r="M563" s="202"/>
      <c r="N563" s="41"/>
      <c r="O563" s="41"/>
      <c r="P563" s="41"/>
      <c r="Q563" s="41"/>
      <c r="R563" s="41"/>
      <c r="S563" s="41"/>
      <c r="T563" s="77"/>
      <c r="AT563" s="23" t="s">
        <v>144</v>
      </c>
      <c r="AU563" s="23" t="s">
        <v>79</v>
      </c>
    </row>
    <row r="564" spans="2:65" s="1" customFormat="1" ht="22.5" customHeight="1">
      <c r="B564" s="40"/>
      <c r="C564" s="188" t="s">
        <v>787</v>
      </c>
      <c r="D564" s="188" t="s">
        <v>138</v>
      </c>
      <c r="E564" s="189" t="s">
        <v>788</v>
      </c>
      <c r="F564" s="190" t="s">
        <v>789</v>
      </c>
      <c r="G564" s="191" t="s">
        <v>201</v>
      </c>
      <c r="H564" s="192">
        <v>0.624</v>
      </c>
      <c r="I564" s="193"/>
      <c r="J564" s="194">
        <f>ROUND(I564*H564,2)</f>
        <v>0</v>
      </c>
      <c r="K564" s="190" t="s">
        <v>142</v>
      </c>
      <c r="L564" s="60"/>
      <c r="M564" s="195" t="s">
        <v>21</v>
      </c>
      <c r="N564" s="196" t="s">
        <v>40</v>
      </c>
      <c r="O564" s="41"/>
      <c r="P564" s="197">
        <f>O564*H564</f>
        <v>0</v>
      </c>
      <c r="Q564" s="197">
        <v>0</v>
      </c>
      <c r="R564" s="197">
        <f>Q564*H564</f>
        <v>0</v>
      </c>
      <c r="S564" s="197">
        <v>0</v>
      </c>
      <c r="T564" s="198">
        <f>S564*H564</f>
        <v>0</v>
      </c>
      <c r="AR564" s="23" t="s">
        <v>191</v>
      </c>
      <c r="AT564" s="23" t="s">
        <v>138</v>
      </c>
      <c r="AU564" s="23" t="s">
        <v>79</v>
      </c>
      <c r="AY564" s="23" t="s">
        <v>136</v>
      </c>
      <c r="BE564" s="199">
        <f>IF(N564="základní",J564,0)</f>
        <v>0</v>
      </c>
      <c r="BF564" s="199">
        <f>IF(N564="snížená",J564,0)</f>
        <v>0</v>
      </c>
      <c r="BG564" s="199">
        <f>IF(N564="zákl. přenesená",J564,0)</f>
        <v>0</v>
      </c>
      <c r="BH564" s="199">
        <f>IF(N564="sníž. přenesená",J564,0)</f>
        <v>0</v>
      </c>
      <c r="BI564" s="199">
        <f>IF(N564="nulová",J564,0)</f>
        <v>0</v>
      </c>
      <c r="BJ564" s="23" t="s">
        <v>77</v>
      </c>
      <c r="BK564" s="199">
        <f>ROUND(I564*H564,2)</f>
        <v>0</v>
      </c>
      <c r="BL564" s="23" t="s">
        <v>191</v>
      </c>
      <c r="BM564" s="23" t="s">
        <v>790</v>
      </c>
    </row>
    <row r="565" spans="2:65" s="1" customFormat="1" ht="27">
      <c r="B565" s="40"/>
      <c r="C565" s="62"/>
      <c r="D565" s="200" t="s">
        <v>144</v>
      </c>
      <c r="E565" s="62"/>
      <c r="F565" s="201" t="s">
        <v>791</v>
      </c>
      <c r="G565" s="62"/>
      <c r="H565" s="62"/>
      <c r="I565" s="158"/>
      <c r="J565" s="62"/>
      <c r="K565" s="62"/>
      <c r="L565" s="60"/>
      <c r="M565" s="202"/>
      <c r="N565" s="41"/>
      <c r="O565" s="41"/>
      <c r="P565" s="41"/>
      <c r="Q565" s="41"/>
      <c r="R565" s="41"/>
      <c r="S565" s="41"/>
      <c r="T565" s="77"/>
      <c r="AT565" s="23" t="s">
        <v>144</v>
      </c>
      <c r="AU565" s="23" t="s">
        <v>79</v>
      </c>
    </row>
    <row r="566" spans="2:65" s="1" customFormat="1" ht="121.5">
      <c r="B566" s="40"/>
      <c r="C566" s="62"/>
      <c r="D566" s="200" t="s">
        <v>146</v>
      </c>
      <c r="E566" s="62"/>
      <c r="F566" s="203" t="s">
        <v>792</v>
      </c>
      <c r="G566" s="62"/>
      <c r="H566" s="62"/>
      <c r="I566" s="158"/>
      <c r="J566" s="62"/>
      <c r="K566" s="62"/>
      <c r="L566" s="60"/>
      <c r="M566" s="202"/>
      <c r="N566" s="41"/>
      <c r="O566" s="41"/>
      <c r="P566" s="41"/>
      <c r="Q566" s="41"/>
      <c r="R566" s="41"/>
      <c r="S566" s="41"/>
      <c r="T566" s="77"/>
      <c r="AT566" s="23" t="s">
        <v>146</v>
      </c>
      <c r="AU566" s="23" t="s">
        <v>79</v>
      </c>
    </row>
    <row r="567" spans="2:65" s="10" customFormat="1" ht="29.85" customHeight="1">
      <c r="B567" s="171"/>
      <c r="C567" s="172"/>
      <c r="D567" s="185" t="s">
        <v>68</v>
      </c>
      <c r="E567" s="186" t="s">
        <v>793</v>
      </c>
      <c r="F567" s="186" t="s">
        <v>794</v>
      </c>
      <c r="G567" s="172"/>
      <c r="H567" s="172"/>
      <c r="I567" s="175"/>
      <c r="J567" s="187">
        <f>BK567</f>
        <v>0</v>
      </c>
      <c r="K567" s="172"/>
      <c r="L567" s="177"/>
      <c r="M567" s="178"/>
      <c r="N567" s="179"/>
      <c r="O567" s="179"/>
      <c r="P567" s="180">
        <f>SUM(P568:P587)</f>
        <v>0</v>
      </c>
      <c r="Q567" s="179"/>
      <c r="R567" s="180">
        <f>SUM(R568:R587)</f>
        <v>0</v>
      </c>
      <c r="S567" s="179"/>
      <c r="T567" s="181">
        <f>SUM(T568:T587)</f>
        <v>0</v>
      </c>
      <c r="AR567" s="182" t="s">
        <v>79</v>
      </c>
      <c r="AT567" s="183" t="s">
        <v>68</v>
      </c>
      <c r="AU567" s="183" t="s">
        <v>77</v>
      </c>
      <c r="AY567" s="182" t="s">
        <v>136</v>
      </c>
      <c r="BK567" s="184">
        <f>SUM(BK568:BK587)</f>
        <v>0</v>
      </c>
    </row>
    <row r="568" spans="2:65" s="1" customFormat="1" ht="31.5" customHeight="1">
      <c r="B568" s="40"/>
      <c r="C568" s="188" t="s">
        <v>477</v>
      </c>
      <c r="D568" s="188" t="s">
        <v>138</v>
      </c>
      <c r="E568" s="189" t="s">
        <v>795</v>
      </c>
      <c r="F568" s="190" t="s">
        <v>796</v>
      </c>
      <c r="G568" s="191" t="s">
        <v>141</v>
      </c>
      <c r="H568" s="192">
        <v>31</v>
      </c>
      <c r="I568" s="193"/>
      <c r="J568" s="194">
        <f>ROUND(I568*H568,2)</f>
        <v>0</v>
      </c>
      <c r="K568" s="190" t="s">
        <v>142</v>
      </c>
      <c r="L568" s="60"/>
      <c r="M568" s="195" t="s">
        <v>21</v>
      </c>
      <c r="N568" s="196" t="s">
        <v>40</v>
      </c>
      <c r="O568" s="41"/>
      <c r="P568" s="197">
        <f>O568*H568</f>
        <v>0</v>
      </c>
      <c r="Q568" s="197">
        <v>0</v>
      </c>
      <c r="R568" s="197">
        <f>Q568*H568</f>
        <v>0</v>
      </c>
      <c r="S568" s="197">
        <v>0</v>
      </c>
      <c r="T568" s="198">
        <f>S568*H568</f>
        <v>0</v>
      </c>
      <c r="AR568" s="23" t="s">
        <v>191</v>
      </c>
      <c r="AT568" s="23" t="s">
        <v>138</v>
      </c>
      <c r="AU568" s="23" t="s">
        <v>79</v>
      </c>
      <c r="AY568" s="23" t="s">
        <v>136</v>
      </c>
      <c r="BE568" s="199">
        <f>IF(N568="základní",J568,0)</f>
        <v>0</v>
      </c>
      <c r="BF568" s="199">
        <f>IF(N568="snížená",J568,0)</f>
        <v>0</v>
      </c>
      <c r="BG568" s="199">
        <f>IF(N568="zákl. přenesená",J568,0)</f>
        <v>0</v>
      </c>
      <c r="BH568" s="199">
        <f>IF(N568="sníž. přenesená",J568,0)</f>
        <v>0</v>
      </c>
      <c r="BI568" s="199">
        <f>IF(N568="nulová",J568,0)</f>
        <v>0</v>
      </c>
      <c r="BJ568" s="23" t="s">
        <v>77</v>
      </c>
      <c r="BK568" s="199">
        <f>ROUND(I568*H568,2)</f>
        <v>0</v>
      </c>
      <c r="BL568" s="23" t="s">
        <v>191</v>
      </c>
      <c r="BM568" s="23" t="s">
        <v>797</v>
      </c>
    </row>
    <row r="569" spans="2:65" s="1" customFormat="1" ht="13.5">
      <c r="B569" s="40"/>
      <c r="C569" s="62"/>
      <c r="D569" s="200" t="s">
        <v>144</v>
      </c>
      <c r="E569" s="62"/>
      <c r="F569" s="201" t="s">
        <v>798</v>
      </c>
      <c r="G569" s="62"/>
      <c r="H569" s="62"/>
      <c r="I569" s="158"/>
      <c r="J569" s="62"/>
      <c r="K569" s="62"/>
      <c r="L569" s="60"/>
      <c r="M569" s="202"/>
      <c r="N569" s="41"/>
      <c r="O569" s="41"/>
      <c r="P569" s="41"/>
      <c r="Q569" s="41"/>
      <c r="R569" s="41"/>
      <c r="S569" s="41"/>
      <c r="T569" s="77"/>
      <c r="AT569" s="23" t="s">
        <v>144</v>
      </c>
      <c r="AU569" s="23" t="s">
        <v>79</v>
      </c>
    </row>
    <row r="570" spans="2:65" s="1" customFormat="1" ht="54">
      <c r="B570" s="40"/>
      <c r="C570" s="62"/>
      <c r="D570" s="217" t="s">
        <v>146</v>
      </c>
      <c r="E570" s="62"/>
      <c r="F570" s="227" t="s">
        <v>799</v>
      </c>
      <c r="G570" s="62"/>
      <c r="H570" s="62"/>
      <c r="I570" s="158"/>
      <c r="J570" s="62"/>
      <c r="K570" s="62"/>
      <c r="L570" s="60"/>
      <c r="M570" s="202"/>
      <c r="N570" s="41"/>
      <c r="O570" s="41"/>
      <c r="P570" s="41"/>
      <c r="Q570" s="41"/>
      <c r="R570" s="41"/>
      <c r="S570" s="41"/>
      <c r="T570" s="77"/>
      <c r="AT570" s="23" t="s">
        <v>146</v>
      </c>
      <c r="AU570" s="23" t="s">
        <v>79</v>
      </c>
    </row>
    <row r="571" spans="2:65" s="1" customFormat="1" ht="22.5" customHeight="1">
      <c r="B571" s="40"/>
      <c r="C571" s="232" t="s">
        <v>800</v>
      </c>
      <c r="D571" s="232" t="s">
        <v>250</v>
      </c>
      <c r="E571" s="233" t="s">
        <v>801</v>
      </c>
      <c r="F571" s="234" t="s">
        <v>802</v>
      </c>
      <c r="G571" s="235" t="s">
        <v>141</v>
      </c>
      <c r="H571" s="236">
        <v>35.65</v>
      </c>
      <c r="I571" s="237"/>
      <c r="J571" s="238">
        <f>ROUND(I571*H571,2)</f>
        <v>0</v>
      </c>
      <c r="K571" s="234" t="s">
        <v>21</v>
      </c>
      <c r="L571" s="239"/>
      <c r="M571" s="240" t="s">
        <v>21</v>
      </c>
      <c r="N571" s="241" t="s">
        <v>40</v>
      </c>
      <c r="O571" s="41"/>
      <c r="P571" s="197">
        <f>O571*H571</f>
        <v>0</v>
      </c>
      <c r="Q571" s="197">
        <v>0</v>
      </c>
      <c r="R571" s="197">
        <f>Q571*H571</f>
        <v>0</v>
      </c>
      <c r="S571" s="197">
        <v>0</v>
      </c>
      <c r="T571" s="198">
        <f>S571*H571</f>
        <v>0</v>
      </c>
      <c r="AR571" s="23" t="s">
        <v>235</v>
      </c>
      <c r="AT571" s="23" t="s">
        <v>250</v>
      </c>
      <c r="AU571" s="23" t="s">
        <v>79</v>
      </c>
      <c r="AY571" s="23" t="s">
        <v>136</v>
      </c>
      <c r="BE571" s="199">
        <f>IF(N571="základní",J571,0)</f>
        <v>0</v>
      </c>
      <c r="BF571" s="199">
        <f>IF(N571="snížená",J571,0)</f>
        <v>0</v>
      </c>
      <c r="BG571" s="199">
        <f>IF(N571="zákl. přenesená",J571,0)</f>
        <v>0</v>
      </c>
      <c r="BH571" s="199">
        <f>IF(N571="sníž. přenesená",J571,0)</f>
        <v>0</v>
      </c>
      <c r="BI571" s="199">
        <f>IF(N571="nulová",J571,0)</f>
        <v>0</v>
      </c>
      <c r="BJ571" s="23" t="s">
        <v>77</v>
      </c>
      <c r="BK571" s="199">
        <f>ROUND(I571*H571,2)</f>
        <v>0</v>
      </c>
      <c r="BL571" s="23" t="s">
        <v>191</v>
      </c>
      <c r="BM571" s="23" t="s">
        <v>803</v>
      </c>
    </row>
    <row r="572" spans="2:65" s="1" customFormat="1" ht="13.5">
      <c r="B572" s="40"/>
      <c r="C572" s="62"/>
      <c r="D572" s="217" t="s">
        <v>144</v>
      </c>
      <c r="E572" s="62"/>
      <c r="F572" s="231" t="s">
        <v>802</v>
      </c>
      <c r="G572" s="62"/>
      <c r="H572" s="62"/>
      <c r="I572" s="158"/>
      <c r="J572" s="62"/>
      <c r="K572" s="62"/>
      <c r="L572" s="60"/>
      <c r="M572" s="202"/>
      <c r="N572" s="41"/>
      <c r="O572" s="41"/>
      <c r="P572" s="41"/>
      <c r="Q572" s="41"/>
      <c r="R572" s="41"/>
      <c r="S572" s="41"/>
      <c r="T572" s="77"/>
      <c r="AT572" s="23" t="s">
        <v>144</v>
      </c>
      <c r="AU572" s="23" t="s">
        <v>79</v>
      </c>
    </row>
    <row r="573" spans="2:65" s="1" customFormat="1" ht="22.5" customHeight="1">
      <c r="B573" s="40"/>
      <c r="C573" s="188" t="s">
        <v>482</v>
      </c>
      <c r="D573" s="188" t="s">
        <v>138</v>
      </c>
      <c r="E573" s="189" t="s">
        <v>804</v>
      </c>
      <c r="F573" s="190" t="s">
        <v>805</v>
      </c>
      <c r="G573" s="191" t="s">
        <v>141</v>
      </c>
      <c r="H573" s="192">
        <v>416.4</v>
      </c>
      <c r="I573" s="193"/>
      <c r="J573" s="194">
        <f>ROUND(I573*H573,2)</f>
        <v>0</v>
      </c>
      <c r="K573" s="190" t="s">
        <v>142</v>
      </c>
      <c r="L573" s="60"/>
      <c r="M573" s="195" t="s">
        <v>21</v>
      </c>
      <c r="N573" s="196" t="s">
        <v>40</v>
      </c>
      <c r="O573" s="41"/>
      <c r="P573" s="197">
        <f>O573*H573</f>
        <v>0</v>
      </c>
      <c r="Q573" s="197">
        <v>0</v>
      </c>
      <c r="R573" s="197">
        <f>Q573*H573</f>
        <v>0</v>
      </c>
      <c r="S573" s="197">
        <v>0</v>
      </c>
      <c r="T573" s="198">
        <f>S573*H573</f>
        <v>0</v>
      </c>
      <c r="AR573" s="23" t="s">
        <v>191</v>
      </c>
      <c r="AT573" s="23" t="s">
        <v>138</v>
      </c>
      <c r="AU573" s="23" t="s">
        <v>79</v>
      </c>
      <c r="AY573" s="23" t="s">
        <v>136</v>
      </c>
      <c r="BE573" s="199">
        <f>IF(N573="základní",J573,0)</f>
        <v>0</v>
      </c>
      <c r="BF573" s="199">
        <f>IF(N573="snížená",J573,0)</f>
        <v>0</v>
      </c>
      <c r="BG573" s="199">
        <f>IF(N573="zákl. přenesená",J573,0)</f>
        <v>0</v>
      </c>
      <c r="BH573" s="199">
        <f>IF(N573="sníž. přenesená",J573,0)</f>
        <v>0</v>
      </c>
      <c r="BI573" s="199">
        <f>IF(N573="nulová",J573,0)</f>
        <v>0</v>
      </c>
      <c r="BJ573" s="23" t="s">
        <v>77</v>
      </c>
      <c r="BK573" s="199">
        <f>ROUND(I573*H573,2)</f>
        <v>0</v>
      </c>
      <c r="BL573" s="23" t="s">
        <v>191</v>
      </c>
      <c r="BM573" s="23" t="s">
        <v>806</v>
      </c>
    </row>
    <row r="574" spans="2:65" s="1" customFormat="1" ht="13.5">
      <c r="B574" s="40"/>
      <c r="C574" s="62"/>
      <c r="D574" s="200" t="s">
        <v>144</v>
      </c>
      <c r="E574" s="62"/>
      <c r="F574" s="201" t="s">
        <v>807</v>
      </c>
      <c r="G574" s="62"/>
      <c r="H574" s="62"/>
      <c r="I574" s="158"/>
      <c r="J574" s="62"/>
      <c r="K574" s="62"/>
      <c r="L574" s="60"/>
      <c r="M574" s="202"/>
      <c r="N574" s="41"/>
      <c r="O574" s="41"/>
      <c r="P574" s="41"/>
      <c r="Q574" s="41"/>
      <c r="R574" s="41"/>
      <c r="S574" s="41"/>
      <c r="T574" s="77"/>
      <c r="AT574" s="23" t="s">
        <v>144</v>
      </c>
      <c r="AU574" s="23" t="s">
        <v>79</v>
      </c>
    </row>
    <row r="575" spans="2:65" s="1" customFormat="1" ht="40.5">
      <c r="B575" s="40"/>
      <c r="C575" s="62"/>
      <c r="D575" s="200" t="s">
        <v>146</v>
      </c>
      <c r="E575" s="62"/>
      <c r="F575" s="203" t="s">
        <v>808</v>
      </c>
      <c r="G575" s="62"/>
      <c r="H575" s="62"/>
      <c r="I575" s="158"/>
      <c r="J575" s="62"/>
      <c r="K575" s="62"/>
      <c r="L575" s="60"/>
      <c r="M575" s="202"/>
      <c r="N575" s="41"/>
      <c r="O575" s="41"/>
      <c r="P575" s="41"/>
      <c r="Q575" s="41"/>
      <c r="R575" s="41"/>
      <c r="S575" s="41"/>
      <c r="T575" s="77"/>
      <c r="AT575" s="23" t="s">
        <v>146</v>
      </c>
      <c r="AU575" s="23" t="s">
        <v>79</v>
      </c>
    </row>
    <row r="576" spans="2:65" s="13" customFormat="1" ht="13.5">
      <c r="B576" s="242"/>
      <c r="C576" s="243"/>
      <c r="D576" s="200" t="s">
        <v>148</v>
      </c>
      <c r="E576" s="244" t="s">
        <v>21</v>
      </c>
      <c r="F576" s="245" t="s">
        <v>809</v>
      </c>
      <c r="G576" s="243"/>
      <c r="H576" s="246" t="s">
        <v>21</v>
      </c>
      <c r="I576" s="247"/>
      <c r="J576" s="243"/>
      <c r="K576" s="243"/>
      <c r="L576" s="248"/>
      <c r="M576" s="249"/>
      <c r="N576" s="250"/>
      <c r="O576" s="250"/>
      <c r="P576" s="250"/>
      <c r="Q576" s="250"/>
      <c r="R576" s="250"/>
      <c r="S576" s="250"/>
      <c r="T576" s="251"/>
      <c r="AT576" s="252" t="s">
        <v>148</v>
      </c>
      <c r="AU576" s="252" t="s">
        <v>79</v>
      </c>
      <c r="AV576" s="13" t="s">
        <v>77</v>
      </c>
      <c r="AW576" s="13" t="s">
        <v>33</v>
      </c>
      <c r="AX576" s="13" t="s">
        <v>69</v>
      </c>
      <c r="AY576" s="252" t="s">
        <v>136</v>
      </c>
    </row>
    <row r="577" spans="2:65" s="11" customFormat="1" ht="13.5">
      <c r="B577" s="204"/>
      <c r="C577" s="205"/>
      <c r="D577" s="200" t="s">
        <v>148</v>
      </c>
      <c r="E577" s="206" t="s">
        <v>21</v>
      </c>
      <c r="F577" s="207" t="s">
        <v>810</v>
      </c>
      <c r="G577" s="205"/>
      <c r="H577" s="208">
        <v>306</v>
      </c>
      <c r="I577" s="209"/>
      <c r="J577" s="205"/>
      <c r="K577" s="205"/>
      <c r="L577" s="210"/>
      <c r="M577" s="211"/>
      <c r="N577" s="212"/>
      <c r="O577" s="212"/>
      <c r="P577" s="212"/>
      <c r="Q577" s="212"/>
      <c r="R577" s="212"/>
      <c r="S577" s="212"/>
      <c r="T577" s="213"/>
      <c r="AT577" s="214" t="s">
        <v>148</v>
      </c>
      <c r="AU577" s="214" t="s">
        <v>79</v>
      </c>
      <c r="AV577" s="11" t="s">
        <v>79</v>
      </c>
      <c r="AW577" s="11" t="s">
        <v>33</v>
      </c>
      <c r="AX577" s="11" t="s">
        <v>69</v>
      </c>
      <c r="AY577" s="214" t="s">
        <v>136</v>
      </c>
    </row>
    <row r="578" spans="2:65" s="13" customFormat="1" ht="13.5">
      <c r="B578" s="242"/>
      <c r="C578" s="243"/>
      <c r="D578" s="200" t="s">
        <v>148</v>
      </c>
      <c r="E578" s="244" t="s">
        <v>21</v>
      </c>
      <c r="F578" s="245" t="s">
        <v>811</v>
      </c>
      <c r="G578" s="243"/>
      <c r="H578" s="246" t="s">
        <v>21</v>
      </c>
      <c r="I578" s="247"/>
      <c r="J578" s="243"/>
      <c r="K578" s="243"/>
      <c r="L578" s="248"/>
      <c r="M578" s="249"/>
      <c r="N578" s="250"/>
      <c r="O578" s="250"/>
      <c r="P578" s="250"/>
      <c r="Q578" s="250"/>
      <c r="R578" s="250"/>
      <c r="S578" s="250"/>
      <c r="T578" s="251"/>
      <c r="AT578" s="252" t="s">
        <v>148</v>
      </c>
      <c r="AU578" s="252" t="s">
        <v>79</v>
      </c>
      <c r="AV578" s="13" t="s">
        <v>77</v>
      </c>
      <c r="AW578" s="13" t="s">
        <v>33</v>
      </c>
      <c r="AX578" s="13" t="s">
        <v>69</v>
      </c>
      <c r="AY578" s="252" t="s">
        <v>136</v>
      </c>
    </row>
    <row r="579" spans="2:65" s="11" customFormat="1" ht="13.5">
      <c r="B579" s="204"/>
      <c r="C579" s="205"/>
      <c r="D579" s="200" t="s">
        <v>148</v>
      </c>
      <c r="E579" s="206" t="s">
        <v>21</v>
      </c>
      <c r="F579" s="207" t="s">
        <v>812</v>
      </c>
      <c r="G579" s="205"/>
      <c r="H579" s="208">
        <v>110.4</v>
      </c>
      <c r="I579" s="209"/>
      <c r="J579" s="205"/>
      <c r="K579" s="205"/>
      <c r="L579" s="210"/>
      <c r="M579" s="211"/>
      <c r="N579" s="212"/>
      <c r="O579" s="212"/>
      <c r="P579" s="212"/>
      <c r="Q579" s="212"/>
      <c r="R579" s="212"/>
      <c r="S579" s="212"/>
      <c r="T579" s="213"/>
      <c r="AT579" s="214" t="s">
        <v>148</v>
      </c>
      <c r="AU579" s="214" t="s">
        <v>79</v>
      </c>
      <c r="AV579" s="11" t="s">
        <v>79</v>
      </c>
      <c r="AW579" s="11" t="s">
        <v>33</v>
      </c>
      <c r="AX579" s="11" t="s">
        <v>69</v>
      </c>
      <c r="AY579" s="214" t="s">
        <v>136</v>
      </c>
    </row>
    <row r="580" spans="2:65" s="12" customFormat="1" ht="13.5">
      <c r="B580" s="215"/>
      <c r="C580" s="216"/>
      <c r="D580" s="217" t="s">
        <v>148</v>
      </c>
      <c r="E580" s="218" t="s">
        <v>21</v>
      </c>
      <c r="F580" s="219" t="s">
        <v>151</v>
      </c>
      <c r="G580" s="216"/>
      <c r="H580" s="220">
        <v>416.4</v>
      </c>
      <c r="I580" s="221"/>
      <c r="J580" s="216"/>
      <c r="K580" s="216"/>
      <c r="L580" s="222"/>
      <c r="M580" s="223"/>
      <c r="N580" s="224"/>
      <c r="O580" s="224"/>
      <c r="P580" s="224"/>
      <c r="Q580" s="224"/>
      <c r="R580" s="224"/>
      <c r="S580" s="224"/>
      <c r="T580" s="225"/>
      <c r="AT580" s="226" t="s">
        <v>148</v>
      </c>
      <c r="AU580" s="226" t="s">
        <v>79</v>
      </c>
      <c r="AV580" s="12" t="s">
        <v>143</v>
      </c>
      <c r="AW580" s="12" t="s">
        <v>33</v>
      </c>
      <c r="AX580" s="12" t="s">
        <v>77</v>
      </c>
      <c r="AY580" s="226" t="s">
        <v>136</v>
      </c>
    </row>
    <row r="581" spans="2:65" s="1" customFormat="1" ht="22.5" customHeight="1">
      <c r="B581" s="40"/>
      <c r="C581" s="232" t="s">
        <v>813</v>
      </c>
      <c r="D581" s="232" t="s">
        <v>250</v>
      </c>
      <c r="E581" s="233" t="s">
        <v>760</v>
      </c>
      <c r="F581" s="234" t="s">
        <v>761</v>
      </c>
      <c r="G581" s="235" t="s">
        <v>201</v>
      </c>
      <c r="H581" s="236">
        <v>0.14599999999999999</v>
      </c>
      <c r="I581" s="237"/>
      <c r="J581" s="238">
        <f>ROUND(I581*H581,2)</f>
        <v>0</v>
      </c>
      <c r="K581" s="234" t="s">
        <v>21</v>
      </c>
      <c r="L581" s="239"/>
      <c r="M581" s="240" t="s">
        <v>21</v>
      </c>
      <c r="N581" s="241" t="s">
        <v>40</v>
      </c>
      <c r="O581" s="41"/>
      <c r="P581" s="197">
        <f>O581*H581</f>
        <v>0</v>
      </c>
      <c r="Q581" s="197">
        <v>0</v>
      </c>
      <c r="R581" s="197">
        <f>Q581*H581</f>
        <v>0</v>
      </c>
      <c r="S581" s="197">
        <v>0</v>
      </c>
      <c r="T581" s="198">
        <f>S581*H581</f>
        <v>0</v>
      </c>
      <c r="AR581" s="23" t="s">
        <v>235</v>
      </c>
      <c r="AT581" s="23" t="s">
        <v>250</v>
      </c>
      <c r="AU581" s="23" t="s">
        <v>79</v>
      </c>
      <c r="AY581" s="23" t="s">
        <v>136</v>
      </c>
      <c r="BE581" s="199">
        <f>IF(N581="základní",J581,0)</f>
        <v>0</v>
      </c>
      <c r="BF581" s="199">
        <f>IF(N581="snížená",J581,0)</f>
        <v>0</v>
      </c>
      <c r="BG581" s="199">
        <f>IF(N581="zákl. přenesená",J581,0)</f>
        <v>0</v>
      </c>
      <c r="BH581" s="199">
        <f>IF(N581="sníž. přenesená",J581,0)</f>
        <v>0</v>
      </c>
      <c r="BI581" s="199">
        <f>IF(N581="nulová",J581,0)</f>
        <v>0</v>
      </c>
      <c r="BJ581" s="23" t="s">
        <v>77</v>
      </c>
      <c r="BK581" s="199">
        <f>ROUND(I581*H581,2)</f>
        <v>0</v>
      </c>
      <c r="BL581" s="23" t="s">
        <v>191</v>
      </c>
      <c r="BM581" s="23" t="s">
        <v>814</v>
      </c>
    </row>
    <row r="582" spans="2:65" s="1" customFormat="1" ht="13.5">
      <c r="B582" s="40"/>
      <c r="C582" s="62"/>
      <c r="D582" s="217" t="s">
        <v>144</v>
      </c>
      <c r="E582" s="62"/>
      <c r="F582" s="231" t="s">
        <v>761</v>
      </c>
      <c r="G582" s="62"/>
      <c r="H582" s="62"/>
      <c r="I582" s="158"/>
      <c r="J582" s="62"/>
      <c r="K582" s="62"/>
      <c r="L582" s="60"/>
      <c r="M582" s="202"/>
      <c r="N582" s="41"/>
      <c r="O582" s="41"/>
      <c r="P582" s="41"/>
      <c r="Q582" s="41"/>
      <c r="R582" s="41"/>
      <c r="S582" s="41"/>
      <c r="T582" s="77"/>
      <c r="AT582" s="23" t="s">
        <v>144</v>
      </c>
      <c r="AU582" s="23" t="s">
        <v>79</v>
      </c>
    </row>
    <row r="583" spans="2:65" s="1" customFormat="1" ht="22.5" customHeight="1">
      <c r="B583" s="40"/>
      <c r="C583" s="188" t="s">
        <v>488</v>
      </c>
      <c r="D583" s="188" t="s">
        <v>138</v>
      </c>
      <c r="E583" s="189" t="s">
        <v>815</v>
      </c>
      <c r="F583" s="190" t="s">
        <v>816</v>
      </c>
      <c r="G583" s="191" t="s">
        <v>141</v>
      </c>
      <c r="H583" s="192">
        <v>416.4</v>
      </c>
      <c r="I583" s="193"/>
      <c r="J583" s="194">
        <f>ROUND(I583*H583,2)</f>
        <v>0</v>
      </c>
      <c r="K583" s="190" t="s">
        <v>142</v>
      </c>
      <c r="L583" s="60"/>
      <c r="M583" s="195" t="s">
        <v>21</v>
      </c>
      <c r="N583" s="196" t="s">
        <v>40</v>
      </c>
      <c r="O583" s="41"/>
      <c r="P583" s="197">
        <f>O583*H583</f>
        <v>0</v>
      </c>
      <c r="Q583" s="197">
        <v>0</v>
      </c>
      <c r="R583" s="197">
        <f>Q583*H583</f>
        <v>0</v>
      </c>
      <c r="S583" s="197">
        <v>0</v>
      </c>
      <c r="T583" s="198">
        <f>S583*H583</f>
        <v>0</v>
      </c>
      <c r="AR583" s="23" t="s">
        <v>191</v>
      </c>
      <c r="AT583" s="23" t="s">
        <v>138</v>
      </c>
      <c r="AU583" s="23" t="s">
        <v>79</v>
      </c>
      <c r="AY583" s="23" t="s">
        <v>136</v>
      </c>
      <c r="BE583" s="199">
        <f>IF(N583="základní",J583,0)</f>
        <v>0</v>
      </c>
      <c r="BF583" s="199">
        <f>IF(N583="snížená",J583,0)</f>
        <v>0</v>
      </c>
      <c r="BG583" s="199">
        <f>IF(N583="zákl. přenesená",J583,0)</f>
        <v>0</v>
      </c>
      <c r="BH583" s="199">
        <f>IF(N583="sníž. přenesená",J583,0)</f>
        <v>0</v>
      </c>
      <c r="BI583" s="199">
        <f>IF(N583="nulová",J583,0)</f>
        <v>0</v>
      </c>
      <c r="BJ583" s="23" t="s">
        <v>77</v>
      </c>
      <c r="BK583" s="199">
        <f>ROUND(I583*H583,2)</f>
        <v>0</v>
      </c>
      <c r="BL583" s="23" t="s">
        <v>191</v>
      </c>
      <c r="BM583" s="23" t="s">
        <v>817</v>
      </c>
    </row>
    <row r="584" spans="2:65" s="1" customFormat="1" ht="13.5">
      <c r="B584" s="40"/>
      <c r="C584" s="62"/>
      <c r="D584" s="200" t="s">
        <v>144</v>
      </c>
      <c r="E584" s="62"/>
      <c r="F584" s="201" t="s">
        <v>818</v>
      </c>
      <c r="G584" s="62"/>
      <c r="H584" s="62"/>
      <c r="I584" s="158"/>
      <c r="J584" s="62"/>
      <c r="K584" s="62"/>
      <c r="L584" s="60"/>
      <c r="M584" s="202"/>
      <c r="N584" s="41"/>
      <c r="O584" s="41"/>
      <c r="P584" s="41"/>
      <c r="Q584" s="41"/>
      <c r="R584" s="41"/>
      <c r="S584" s="41"/>
      <c r="T584" s="77"/>
      <c r="AT584" s="23" t="s">
        <v>144</v>
      </c>
      <c r="AU584" s="23" t="s">
        <v>79</v>
      </c>
    </row>
    <row r="585" spans="2:65" s="1" customFormat="1" ht="40.5">
      <c r="B585" s="40"/>
      <c r="C585" s="62"/>
      <c r="D585" s="217" t="s">
        <v>146</v>
      </c>
      <c r="E585" s="62"/>
      <c r="F585" s="227" t="s">
        <v>819</v>
      </c>
      <c r="G585" s="62"/>
      <c r="H585" s="62"/>
      <c r="I585" s="158"/>
      <c r="J585" s="62"/>
      <c r="K585" s="62"/>
      <c r="L585" s="60"/>
      <c r="M585" s="202"/>
      <c r="N585" s="41"/>
      <c r="O585" s="41"/>
      <c r="P585" s="41"/>
      <c r="Q585" s="41"/>
      <c r="R585" s="41"/>
      <c r="S585" s="41"/>
      <c r="T585" s="77"/>
      <c r="AT585" s="23" t="s">
        <v>146</v>
      </c>
      <c r="AU585" s="23" t="s">
        <v>79</v>
      </c>
    </row>
    <row r="586" spans="2:65" s="1" customFormat="1" ht="22.5" customHeight="1">
      <c r="B586" s="40"/>
      <c r="C586" s="232" t="s">
        <v>820</v>
      </c>
      <c r="D586" s="232" t="s">
        <v>250</v>
      </c>
      <c r="E586" s="233" t="s">
        <v>821</v>
      </c>
      <c r="F586" s="234" t="s">
        <v>822</v>
      </c>
      <c r="G586" s="235" t="s">
        <v>141</v>
      </c>
      <c r="H586" s="236">
        <v>478.86</v>
      </c>
      <c r="I586" s="237"/>
      <c r="J586" s="238">
        <f>ROUND(I586*H586,2)</f>
        <v>0</v>
      </c>
      <c r="K586" s="234" t="s">
        <v>21</v>
      </c>
      <c r="L586" s="239"/>
      <c r="M586" s="240" t="s">
        <v>21</v>
      </c>
      <c r="N586" s="241" t="s">
        <v>40</v>
      </c>
      <c r="O586" s="41"/>
      <c r="P586" s="197">
        <f>O586*H586</f>
        <v>0</v>
      </c>
      <c r="Q586" s="197">
        <v>0</v>
      </c>
      <c r="R586" s="197">
        <f>Q586*H586</f>
        <v>0</v>
      </c>
      <c r="S586" s="197">
        <v>0</v>
      </c>
      <c r="T586" s="198">
        <f>S586*H586</f>
        <v>0</v>
      </c>
      <c r="AR586" s="23" t="s">
        <v>235</v>
      </c>
      <c r="AT586" s="23" t="s">
        <v>250</v>
      </c>
      <c r="AU586" s="23" t="s">
        <v>79</v>
      </c>
      <c r="AY586" s="23" t="s">
        <v>136</v>
      </c>
      <c r="BE586" s="199">
        <f>IF(N586="základní",J586,0)</f>
        <v>0</v>
      </c>
      <c r="BF586" s="199">
        <f>IF(N586="snížená",J586,0)</f>
        <v>0</v>
      </c>
      <c r="BG586" s="199">
        <f>IF(N586="zákl. přenesená",J586,0)</f>
        <v>0</v>
      </c>
      <c r="BH586" s="199">
        <f>IF(N586="sníž. přenesená",J586,0)</f>
        <v>0</v>
      </c>
      <c r="BI586" s="199">
        <f>IF(N586="nulová",J586,0)</f>
        <v>0</v>
      </c>
      <c r="BJ586" s="23" t="s">
        <v>77</v>
      </c>
      <c r="BK586" s="199">
        <f>ROUND(I586*H586,2)</f>
        <v>0</v>
      </c>
      <c r="BL586" s="23" t="s">
        <v>191</v>
      </c>
      <c r="BM586" s="23" t="s">
        <v>823</v>
      </c>
    </row>
    <row r="587" spans="2:65" s="1" customFormat="1" ht="13.5">
      <c r="B587" s="40"/>
      <c r="C587" s="62"/>
      <c r="D587" s="200" t="s">
        <v>144</v>
      </c>
      <c r="E587" s="62"/>
      <c r="F587" s="201" t="s">
        <v>822</v>
      </c>
      <c r="G587" s="62"/>
      <c r="H587" s="62"/>
      <c r="I587" s="158"/>
      <c r="J587" s="62"/>
      <c r="K587" s="62"/>
      <c r="L587" s="60"/>
      <c r="M587" s="202"/>
      <c r="N587" s="41"/>
      <c r="O587" s="41"/>
      <c r="P587" s="41"/>
      <c r="Q587" s="41"/>
      <c r="R587" s="41"/>
      <c r="S587" s="41"/>
      <c r="T587" s="77"/>
      <c r="AT587" s="23" t="s">
        <v>144</v>
      </c>
      <c r="AU587" s="23" t="s">
        <v>79</v>
      </c>
    </row>
    <row r="588" spans="2:65" s="10" customFormat="1" ht="29.85" customHeight="1">
      <c r="B588" s="171"/>
      <c r="C588" s="172"/>
      <c r="D588" s="185" t="s">
        <v>68</v>
      </c>
      <c r="E588" s="186" t="s">
        <v>824</v>
      </c>
      <c r="F588" s="186" t="s">
        <v>825</v>
      </c>
      <c r="G588" s="172"/>
      <c r="H588" s="172"/>
      <c r="I588" s="175"/>
      <c r="J588" s="187">
        <f>BK588</f>
        <v>0</v>
      </c>
      <c r="K588" s="172"/>
      <c r="L588" s="177"/>
      <c r="M588" s="178"/>
      <c r="N588" s="179"/>
      <c r="O588" s="179"/>
      <c r="P588" s="180">
        <f>SUM(P589:P640)</f>
        <v>0</v>
      </c>
      <c r="Q588" s="179"/>
      <c r="R588" s="180">
        <f>SUM(R589:R640)</f>
        <v>0</v>
      </c>
      <c r="S588" s="179"/>
      <c r="T588" s="181">
        <f>SUM(T589:T640)</f>
        <v>0</v>
      </c>
      <c r="AR588" s="182" t="s">
        <v>79</v>
      </c>
      <c r="AT588" s="183" t="s">
        <v>68</v>
      </c>
      <c r="AU588" s="183" t="s">
        <v>77</v>
      </c>
      <c r="AY588" s="182" t="s">
        <v>136</v>
      </c>
      <c r="BK588" s="184">
        <f>SUM(BK589:BK640)</f>
        <v>0</v>
      </c>
    </row>
    <row r="589" spans="2:65" s="1" customFormat="1" ht="22.5" customHeight="1">
      <c r="B589" s="40"/>
      <c r="C589" s="188" t="s">
        <v>493</v>
      </c>
      <c r="D589" s="188" t="s">
        <v>138</v>
      </c>
      <c r="E589" s="189" t="s">
        <v>826</v>
      </c>
      <c r="F589" s="190" t="s">
        <v>827</v>
      </c>
      <c r="G589" s="191" t="s">
        <v>141</v>
      </c>
      <c r="H589" s="192">
        <v>825.28599999999994</v>
      </c>
      <c r="I589" s="193"/>
      <c r="J589" s="194">
        <f>ROUND(I589*H589,2)</f>
        <v>0</v>
      </c>
      <c r="K589" s="190" t="s">
        <v>142</v>
      </c>
      <c r="L589" s="60"/>
      <c r="M589" s="195" t="s">
        <v>21</v>
      </c>
      <c r="N589" s="196" t="s">
        <v>40</v>
      </c>
      <c r="O589" s="41"/>
      <c r="P589" s="197">
        <f>O589*H589</f>
        <v>0</v>
      </c>
      <c r="Q589" s="197">
        <v>0</v>
      </c>
      <c r="R589" s="197">
        <f>Q589*H589</f>
        <v>0</v>
      </c>
      <c r="S589" s="197">
        <v>0</v>
      </c>
      <c r="T589" s="198">
        <f>S589*H589</f>
        <v>0</v>
      </c>
      <c r="AR589" s="23" t="s">
        <v>191</v>
      </c>
      <c r="AT589" s="23" t="s">
        <v>138</v>
      </c>
      <c r="AU589" s="23" t="s">
        <v>79</v>
      </c>
      <c r="AY589" s="23" t="s">
        <v>136</v>
      </c>
      <c r="BE589" s="199">
        <f>IF(N589="základní",J589,0)</f>
        <v>0</v>
      </c>
      <c r="BF589" s="199">
        <f>IF(N589="snížená",J589,0)</f>
        <v>0</v>
      </c>
      <c r="BG589" s="199">
        <f>IF(N589="zákl. přenesená",J589,0)</f>
        <v>0</v>
      </c>
      <c r="BH589" s="199">
        <f>IF(N589="sníž. přenesená",J589,0)</f>
        <v>0</v>
      </c>
      <c r="BI589" s="199">
        <f>IF(N589="nulová",J589,0)</f>
        <v>0</v>
      </c>
      <c r="BJ589" s="23" t="s">
        <v>77</v>
      </c>
      <c r="BK589" s="199">
        <f>ROUND(I589*H589,2)</f>
        <v>0</v>
      </c>
      <c r="BL589" s="23" t="s">
        <v>191</v>
      </c>
      <c r="BM589" s="23" t="s">
        <v>828</v>
      </c>
    </row>
    <row r="590" spans="2:65" s="1" customFormat="1" ht="27">
      <c r="B590" s="40"/>
      <c r="C590" s="62"/>
      <c r="D590" s="200" t="s">
        <v>144</v>
      </c>
      <c r="E590" s="62"/>
      <c r="F590" s="201" t="s">
        <v>829</v>
      </c>
      <c r="G590" s="62"/>
      <c r="H590" s="62"/>
      <c r="I590" s="158"/>
      <c r="J590" s="62"/>
      <c r="K590" s="62"/>
      <c r="L590" s="60"/>
      <c r="M590" s="202"/>
      <c r="N590" s="41"/>
      <c r="O590" s="41"/>
      <c r="P590" s="41"/>
      <c r="Q590" s="41"/>
      <c r="R590" s="41"/>
      <c r="S590" s="41"/>
      <c r="T590" s="77"/>
      <c r="AT590" s="23" t="s">
        <v>144</v>
      </c>
      <c r="AU590" s="23" t="s">
        <v>79</v>
      </c>
    </row>
    <row r="591" spans="2:65" s="13" customFormat="1" ht="13.5">
      <c r="B591" s="242"/>
      <c r="C591" s="243"/>
      <c r="D591" s="200" t="s">
        <v>148</v>
      </c>
      <c r="E591" s="244" t="s">
        <v>21</v>
      </c>
      <c r="F591" s="245" t="s">
        <v>830</v>
      </c>
      <c r="G591" s="243"/>
      <c r="H591" s="246" t="s">
        <v>21</v>
      </c>
      <c r="I591" s="247"/>
      <c r="J591" s="243"/>
      <c r="K591" s="243"/>
      <c r="L591" s="248"/>
      <c r="M591" s="249"/>
      <c r="N591" s="250"/>
      <c r="O591" s="250"/>
      <c r="P591" s="250"/>
      <c r="Q591" s="250"/>
      <c r="R591" s="250"/>
      <c r="S591" s="250"/>
      <c r="T591" s="251"/>
      <c r="AT591" s="252" t="s">
        <v>148</v>
      </c>
      <c r="AU591" s="252" t="s">
        <v>79</v>
      </c>
      <c r="AV591" s="13" t="s">
        <v>77</v>
      </c>
      <c r="AW591" s="13" t="s">
        <v>33</v>
      </c>
      <c r="AX591" s="13" t="s">
        <v>69</v>
      </c>
      <c r="AY591" s="252" t="s">
        <v>136</v>
      </c>
    </row>
    <row r="592" spans="2:65" s="11" customFormat="1" ht="13.5">
      <c r="B592" s="204"/>
      <c r="C592" s="205"/>
      <c r="D592" s="200" t="s">
        <v>148</v>
      </c>
      <c r="E592" s="206" t="s">
        <v>21</v>
      </c>
      <c r="F592" s="207" t="s">
        <v>831</v>
      </c>
      <c r="G592" s="205"/>
      <c r="H592" s="208">
        <v>374.64600000000002</v>
      </c>
      <c r="I592" s="209"/>
      <c r="J592" s="205"/>
      <c r="K592" s="205"/>
      <c r="L592" s="210"/>
      <c r="M592" s="211"/>
      <c r="N592" s="212"/>
      <c r="O592" s="212"/>
      <c r="P592" s="212"/>
      <c r="Q592" s="212"/>
      <c r="R592" s="212"/>
      <c r="S592" s="212"/>
      <c r="T592" s="213"/>
      <c r="AT592" s="214" t="s">
        <v>148</v>
      </c>
      <c r="AU592" s="214" t="s">
        <v>79</v>
      </c>
      <c r="AV592" s="11" t="s">
        <v>79</v>
      </c>
      <c r="AW592" s="11" t="s">
        <v>33</v>
      </c>
      <c r="AX592" s="11" t="s">
        <v>69</v>
      </c>
      <c r="AY592" s="214" t="s">
        <v>136</v>
      </c>
    </row>
    <row r="593" spans="2:65" s="13" customFormat="1" ht="13.5">
      <c r="B593" s="242"/>
      <c r="C593" s="243"/>
      <c r="D593" s="200" t="s">
        <v>148</v>
      </c>
      <c r="E593" s="244" t="s">
        <v>21</v>
      </c>
      <c r="F593" s="245" t="s">
        <v>832</v>
      </c>
      <c r="G593" s="243"/>
      <c r="H593" s="246" t="s">
        <v>21</v>
      </c>
      <c r="I593" s="247"/>
      <c r="J593" s="243"/>
      <c r="K593" s="243"/>
      <c r="L593" s="248"/>
      <c r="M593" s="249"/>
      <c r="N593" s="250"/>
      <c r="O593" s="250"/>
      <c r="P593" s="250"/>
      <c r="Q593" s="250"/>
      <c r="R593" s="250"/>
      <c r="S593" s="250"/>
      <c r="T593" s="251"/>
      <c r="AT593" s="252" t="s">
        <v>148</v>
      </c>
      <c r="AU593" s="252" t="s">
        <v>79</v>
      </c>
      <c r="AV593" s="13" t="s">
        <v>77</v>
      </c>
      <c r="AW593" s="13" t="s">
        <v>33</v>
      </c>
      <c r="AX593" s="13" t="s">
        <v>69</v>
      </c>
      <c r="AY593" s="252" t="s">
        <v>136</v>
      </c>
    </row>
    <row r="594" spans="2:65" s="11" customFormat="1" ht="13.5">
      <c r="B594" s="204"/>
      <c r="C594" s="205"/>
      <c r="D594" s="200" t="s">
        <v>148</v>
      </c>
      <c r="E594" s="206" t="s">
        <v>21</v>
      </c>
      <c r="F594" s="207" t="s">
        <v>833</v>
      </c>
      <c r="G594" s="205"/>
      <c r="H594" s="208">
        <v>450.64</v>
      </c>
      <c r="I594" s="209"/>
      <c r="J594" s="205"/>
      <c r="K594" s="205"/>
      <c r="L594" s="210"/>
      <c r="M594" s="211"/>
      <c r="N594" s="212"/>
      <c r="O594" s="212"/>
      <c r="P594" s="212"/>
      <c r="Q594" s="212"/>
      <c r="R594" s="212"/>
      <c r="S594" s="212"/>
      <c r="T594" s="213"/>
      <c r="AT594" s="214" t="s">
        <v>148</v>
      </c>
      <c r="AU594" s="214" t="s">
        <v>79</v>
      </c>
      <c r="AV594" s="11" t="s">
        <v>79</v>
      </c>
      <c r="AW594" s="11" t="s">
        <v>33</v>
      </c>
      <c r="AX594" s="11" t="s">
        <v>69</v>
      </c>
      <c r="AY594" s="214" t="s">
        <v>136</v>
      </c>
    </row>
    <row r="595" spans="2:65" s="12" customFormat="1" ht="13.5">
      <c r="B595" s="215"/>
      <c r="C595" s="216"/>
      <c r="D595" s="217" t="s">
        <v>148</v>
      </c>
      <c r="E595" s="218" t="s">
        <v>21</v>
      </c>
      <c r="F595" s="219" t="s">
        <v>151</v>
      </c>
      <c r="G595" s="216"/>
      <c r="H595" s="220">
        <v>825.28599999999994</v>
      </c>
      <c r="I595" s="221"/>
      <c r="J595" s="216"/>
      <c r="K595" s="216"/>
      <c r="L595" s="222"/>
      <c r="M595" s="223"/>
      <c r="N595" s="224"/>
      <c r="O595" s="224"/>
      <c r="P595" s="224"/>
      <c r="Q595" s="224"/>
      <c r="R595" s="224"/>
      <c r="S595" s="224"/>
      <c r="T595" s="225"/>
      <c r="AT595" s="226" t="s">
        <v>148</v>
      </c>
      <c r="AU595" s="226" t="s">
        <v>79</v>
      </c>
      <c r="AV595" s="12" t="s">
        <v>143</v>
      </c>
      <c r="AW595" s="12" t="s">
        <v>33</v>
      </c>
      <c r="AX595" s="12" t="s">
        <v>77</v>
      </c>
      <c r="AY595" s="226" t="s">
        <v>136</v>
      </c>
    </row>
    <row r="596" spans="2:65" s="1" customFormat="1" ht="22.5" customHeight="1">
      <c r="B596" s="40"/>
      <c r="C596" s="232" t="s">
        <v>834</v>
      </c>
      <c r="D596" s="232" t="s">
        <v>250</v>
      </c>
      <c r="E596" s="233" t="s">
        <v>835</v>
      </c>
      <c r="F596" s="234" t="s">
        <v>836</v>
      </c>
      <c r="G596" s="235" t="s">
        <v>141</v>
      </c>
      <c r="H596" s="236">
        <v>841.79200000000003</v>
      </c>
      <c r="I596" s="237"/>
      <c r="J596" s="238">
        <f>ROUND(I596*H596,2)</f>
        <v>0</v>
      </c>
      <c r="K596" s="234" t="s">
        <v>21</v>
      </c>
      <c r="L596" s="239"/>
      <c r="M596" s="240" t="s">
        <v>21</v>
      </c>
      <c r="N596" s="241" t="s">
        <v>40</v>
      </c>
      <c r="O596" s="41"/>
      <c r="P596" s="197">
        <f>O596*H596</f>
        <v>0</v>
      </c>
      <c r="Q596" s="197">
        <v>0</v>
      </c>
      <c r="R596" s="197">
        <f>Q596*H596</f>
        <v>0</v>
      </c>
      <c r="S596" s="197">
        <v>0</v>
      </c>
      <c r="T596" s="198">
        <f>S596*H596</f>
        <v>0</v>
      </c>
      <c r="AR596" s="23" t="s">
        <v>235</v>
      </c>
      <c r="AT596" s="23" t="s">
        <v>250</v>
      </c>
      <c r="AU596" s="23" t="s">
        <v>79</v>
      </c>
      <c r="AY596" s="23" t="s">
        <v>136</v>
      </c>
      <c r="BE596" s="199">
        <f>IF(N596="základní",J596,0)</f>
        <v>0</v>
      </c>
      <c r="BF596" s="199">
        <f>IF(N596="snížená",J596,0)</f>
        <v>0</v>
      </c>
      <c r="BG596" s="199">
        <f>IF(N596="zákl. přenesená",J596,0)</f>
        <v>0</v>
      </c>
      <c r="BH596" s="199">
        <f>IF(N596="sníž. přenesená",J596,0)</f>
        <v>0</v>
      </c>
      <c r="BI596" s="199">
        <f>IF(N596="nulová",J596,0)</f>
        <v>0</v>
      </c>
      <c r="BJ596" s="23" t="s">
        <v>77</v>
      </c>
      <c r="BK596" s="199">
        <f>ROUND(I596*H596,2)</f>
        <v>0</v>
      </c>
      <c r="BL596" s="23" t="s">
        <v>191</v>
      </c>
      <c r="BM596" s="23" t="s">
        <v>837</v>
      </c>
    </row>
    <row r="597" spans="2:65" s="1" customFormat="1" ht="13.5">
      <c r="B597" s="40"/>
      <c r="C597" s="62"/>
      <c r="D597" s="217" t="s">
        <v>144</v>
      </c>
      <c r="E597" s="62"/>
      <c r="F597" s="231" t="s">
        <v>836</v>
      </c>
      <c r="G597" s="62"/>
      <c r="H597" s="62"/>
      <c r="I597" s="158"/>
      <c r="J597" s="62"/>
      <c r="K597" s="62"/>
      <c r="L597" s="60"/>
      <c r="M597" s="202"/>
      <c r="N597" s="41"/>
      <c r="O597" s="41"/>
      <c r="P597" s="41"/>
      <c r="Q597" s="41"/>
      <c r="R597" s="41"/>
      <c r="S597" s="41"/>
      <c r="T597" s="77"/>
      <c r="AT597" s="23" t="s">
        <v>144</v>
      </c>
      <c r="AU597" s="23" t="s">
        <v>79</v>
      </c>
    </row>
    <row r="598" spans="2:65" s="1" customFormat="1" ht="22.5" customHeight="1">
      <c r="B598" s="40"/>
      <c r="C598" s="188" t="s">
        <v>498</v>
      </c>
      <c r="D598" s="188" t="s">
        <v>138</v>
      </c>
      <c r="E598" s="189" t="s">
        <v>826</v>
      </c>
      <c r="F598" s="190" t="s">
        <v>827</v>
      </c>
      <c r="G598" s="191" t="s">
        <v>141</v>
      </c>
      <c r="H598" s="192">
        <v>722.4</v>
      </c>
      <c r="I598" s="193"/>
      <c r="J598" s="194">
        <f>ROUND(I598*H598,2)</f>
        <v>0</v>
      </c>
      <c r="K598" s="190" t="s">
        <v>142</v>
      </c>
      <c r="L598" s="60"/>
      <c r="M598" s="195" t="s">
        <v>21</v>
      </c>
      <c r="N598" s="196" t="s">
        <v>40</v>
      </c>
      <c r="O598" s="41"/>
      <c r="P598" s="197">
        <f>O598*H598</f>
        <v>0</v>
      </c>
      <c r="Q598" s="197">
        <v>0</v>
      </c>
      <c r="R598" s="197">
        <f>Q598*H598</f>
        <v>0</v>
      </c>
      <c r="S598" s="197">
        <v>0</v>
      </c>
      <c r="T598" s="198">
        <f>S598*H598</f>
        <v>0</v>
      </c>
      <c r="AR598" s="23" t="s">
        <v>191</v>
      </c>
      <c r="AT598" s="23" t="s">
        <v>138</v>
      </c>
      <c r="AU598" s="23" t="s">
        <v>79</v>
      </c>
      <c r="AY598" s="23" t="s">
        <v>136</v>
      </c>
      <c r="BE598" s="199">
        <f>IF(N598="základní",J598,0)</f>
        <v>0</v>
      </c>
      <c r="BF598" s="199">
        <f>IF(N598="snížená",J598,0)</f>
        <v>0</v>
      </c>
      <c r="BG598" s="199">
        <f>IF(N598="zákl. přenesená",J598,0)</f>
        <v>0</v>
      </c>
      <c r="BH598" s="199">
        <f>IF(N598="sníž. přenesená",J598,0)</f>
        <v>0</v>
      </c>
      <c r="BI598" s="199">
        <f>IF(N598="nulová",J598,0)</f>
        <v>0</v>
      </c>
      <c r="BJ598" s="23" t="s">
        <v>77</v>
      </c>
      <c r="BK598" s="199">
        <f>ROUND(I598*H598,2)</f>
        <v>0</v>
      </c>
      <c r="BL598" s="23" t="s">
        <v>191</v>
      </c>
      <c r="BM598" s="23" t="s">
        <v>838</v>
      </c>
    </row>
    <row r="599" spans="2:65" s="1" customFormat="1" ht="27">
      <c r="B599" s="40"/>
      <c r="C599" s="62"/>
      <c r="D599" s="200" t="s">
        <v>144</v>
      </c>
      <c r="E599" s="62"/>
      <c r="F599" s="201" t="s">
        <v>829</v>
      </c>
      <c r="G599" s="62"/>
      <c r="H599" s="62"/>
      <c r="I599" s="158"/>
      <c r="J599" s="62"/>
      <c r="K599" s="62"/>
      <c r="L599" s="60"/>
      <c r="M599" s="202"/>
      <c r="N599" s="41"/>
      <c r="O599" s="41"/>
      <c r="P599" s="41"/>
      <c r="Q599" s="41"/>
      <c r="R599" s="41"/>
      <c r="S599" s="41"/>
      <c r="T599" s="77"/>
      <c r="AT599" s="23" t="s">
        <v>144</v>
      </c>
      <c r="AU599" s="23" t="s">
        <v>79</v>
      </c>
    </row>
    <row r="600" spans="2:65" s="13" customFormat="1" ht="13.5">
      <c r="B600" s="242"/>
      <c r="C600" s="243"/>
      <c r="D600" s="200" t="s">
        <v>148</v>
      </c>
      <c r="E600" s="244" t="s">
        <v>21</v>
      </c>
      <c r="F600" s="245" t="s">
        <v>809</v>
      </c>
      <c r="G600" s="243"/>
      <c r="H600" s="246" t="s">
        <v>21</v>
      </c>
      <c r="I600" s="247"/>
      <c r="J600" s="243"/>
      <c r="K600" s="243"/>
      <c r="L600" s="248"/>
      <c r="M600" s="249"/>
      <c r="N600" s="250"/>
      <c r="O600" s="250"/>
      <c r="P600" s="250"/>
      <c r="Q600" s="250"/>
      <c r="R600" s="250"/>
      <c r="S600" s="250"/>
      <c r="T600" s="251"/>
      <c r="AT600" s="252" t="s">
        <v>148</v>
      </c>
      <c r="AU600" s="252" t="s">
        <v>79</v>
      </c>
      <c r="AV600" s="13" t="s">
        <v>77</v>
      </c>
      <c r="AW600" s="13" t="s">
        <v>33</v>
      </c>
      <c r="AX600" s="13" t="s">
        <v>69</v>
      </c>
      <c r="AY600" s="252" t="s">
        <v>136</v>
      </c>
    </row>
    <row r="601" spans="2:65" s="11" customFormat="1" ht="13.5">
      <c r="B601" s="204"/>
      <c r="C601" s="205"/>
      <c r="D601" s="200" t="s">
        <v>148</v>
      </c>
      <c r="E601" s="206" t="s">
        <v>21</v>
      </c>
      <c r="F601" s="207" t="s">
        <v>839</v>
      </c>
      <c r="G601" s="205"/>
      <c r="H601" s="208">
        <v>612</v>
      </c>
      <c r="I601" s="209"/>
      <c r="J601" s="205"/>
      <c r="K601" s="205"/>
      <c r="L601" s="210"/>
      <c r="M601" s="211"/>
      <c r="N601" s="212"/>
      <c r="O601" s="212"/>
      <c r="P601" s="212"/>
      <c r="Q601" s="212"/>
      <c r="R601" s="212"/>
      <c r="S601" s="212"/>
      <c r="T601" s="213"/>
      <c r="AT601" s="214" t="s">
        <v>148</v>
      </c>
      <c r="AU601" s="214" t="s">
        <v>79</v>
      </c>
      <c r="AV601" s="11" t="s">
        <v>79</v>
      </c>
      <c r="AW601" s="11" t="s">
        <v>33</v>
      </c>
      <c r="AX601" s="11" t="s">
        <v>69</v>
      </c>
      <c r="AY601" s="214" t="s">
        <v>136</v>
      </c>
    </row>
    <row r="602" spans="2:65" s="13" customFormat="1" ht="13.5">
      <c r="B602" s="242"/>
      <c r="C602" s="243"/>
      <c r="D602" s="200" t="s">
        <v>148</v>
      </c>
      <c r="E602" s="244" t="s">
        <v>21</v>
      </c>
      <c r="F602" s="245" t="s">
        <v>811</v>
      </c>
      <c r="G602" s="243"/>
      <c r="H602" s="246" t="s">
        <v>21</v>
      </c>
      <c r="I602" s="247"/>
      <c r="J602" s="243"/>
      <c r="K602" s="243"/>
      <c r="L602" s="248"/>
      <c r="M602" s="249"/>
      <c r="N602" s="250"/>
      <c r="O602" s="250"/>
      <c r="P602" s="250"/>
      <c r="Q602" s="250"/>
      <c r="R602" s="250"/>
      <c r="S602" s="250"/>
      <c r="T602" s="251"/>
      <c r="AT602" s="252" t="s">
        <v>148</v>
      </c>
      <c r="AU602" s="252" t="s">
        <v>79</v>
      </c>
      <c r="AV602" s="13" t="s">
        <v>77</v>
      </c>
      <c r="AW602" s="13" t="s">
        <v>33</v>
      </c>
      <c r="AX602" s="13" t="s">
        <v>69</v>
      </c>
      <c r="AY602" s="252" t="s">
        <v>136</v>
      </c>
    </row>
    <row r="603" spans="2:65" s="11" customFormat="1" ht="13.5">
      <c r="B603" s="204"/>
      <c r="C603" s="205"/>
      <c r="D603" s="200" t="s">
        <v>148</v>
      </c>
      <c r="E603" s="206" t="s">
        <v>21</v>
      </c>
      <c r="F603" s="207" t="s">
        <v>812</v>
      </c>
      <c r="G603" s="205"/>
      <c r="H603" s="208">
        <v>110.4</v>
      </c>
      <c r="I603" s="209"/>
      <c r="J603" s="205"/>
      <c r="K603" s="205"/>
      <c r="L603" s="210"/>
      <c r="M603" s="211"/>
      <c r="N603" s="212"/>
      <c r="O603" s="212"/>
      <c r="P603" s="212"/>
      <c r="Q603" s="212"/>
      <c r="R603" s="212"/>
      <c r="S603" s="212"/>
      <c r="T603" s="213"/>
      <c r="AT603" s="214" t="s">
        <v>148</v>
      </c>
      <c r="AU603" s="214" t="s">
        <v>79</v>
      </c>
      <c r="AV603" s="11" t="s">
        <v>79</v>
      </c>
      <c r="AW603" s="11" t="s">
        <v>33</v>
      </c>
      <c r="AX603" s="11" t="s">
        <v>69</v>
      </c>
      <c r="AY603" s="214" t="s">
        <v>136</v>
      </c>
    </row>
    <row r="604" spans="2:65" s="12" customFormat="1" ht="13.5">
      <c r="B604" s="215"/>
      <c r="C604" s="216"/>
      <c r="D604" s="217" t="s">
        <v>148</v>
      </c>
      <c r="E604" s="218" t="s">
        <v>21</v>
      </c>
      <c r="F604" s="219" t="s">
        <v>151</v>
      </c>
      <c r="G604" s="216"/>
      <c r="H604" s="220">
        <v>722.4</v>
      </c>
      <c r="I604" s="221"/>
      <c r="J604" s="216"/>
      <c r="K604" s="216"/>
      <c r="L604" s="222"/>
      <c r="M604" s="223"/>
      <c r="N604" s="224"/>
      <c r="O604" s="224"/>
      <c r="P604" s="224"/>
      <c r="Q604" s="224"/>
      <c r="R604" s="224"/>
      <c r="S604" s="224"/>
      <c r="T604" s="225"/>
      <c r="AT604" s="226" t="s">
        <v>148</v>
      </c>
      <c r="AU604" s="226" t="s">
        <v>79</v>
      </c>
      <c r="AV604" s="12" t="s">
        <v>143</v>
      </c>
      <c r="AW604" s="12" t="s">
        <v>33</v>
      </c>
      <c r="AX604" s="12" t="s">
        <v>77</v>
      </c>
      <c r="AY604" s="226" t="s">
        <v>136</v>
      </c>
    </row>
    <row r="605" spans="2:65" s="1" customFormat="1" ht="22.5" customHeight="1">
      <c r="B605" s="40"/>
      <c r="C605" s="232" t="s">
        <v>840</v>
      </c>
      <c r="D605" s="232" t="s">
        <v>250</v>
      </c>
      <c r="E605" s="233" t="s">
        <v>841</v>
      </c>
      <c r="F605" s="234" t="s">
        <v>842</v>
      </c>
      <c r="G605" s="235" t="s">
        <v>141</v>
      </c>
      <c r="H605" s="236">
        <v>736.84799999999996</v>
      </c>
      <c r="I605" s="237"/>
      <c r="J605" s="238">
        <f>ROUND(I605*H605,2)</f>
        <v>0</v>
      </c>
      <c r="K605" s="234" t="s">
        <v>21</v>
      </c>
      <c r="L605" s="239"/>
      <c r="M605" s="240" t="s">
        <v>21</v>
      </c>
      <c r="N605" s="241" t="s">
        <v>40</v>
      </c>
      <c r="O605" s="41"/>
      <c r="P605" s="197">
        <f>O605*H605</f>
        <v>0</v>
      </c>
      <c r="Q605" s="197">
        <v>0</v>
      </c>
      <c r="R605" s="197">
        <f>Q605*H605</f>
        <v>0</v>
      </c>
      <c r="S605" s="197">
        <v>0</v>
      </c>
      <c r="T605" s="198">
        <f>S605*H605</f>
        <v>0</v>
      </c>
      <c r="AR605" s="23" t="s">
        <v>235</v>
      </c>
      <c r="AT605" s="23" t="s">
        <v>250</v>
      </c>
      <c r="AU605" s="23" t="s">
        <v>79</v>
      </c>
      <c r="AY605" s="23" t="s">
        <v>136</v>
      </c>
      <c r="BE605" s="199">
        <f>IF(N605="základní",J605,0)</f>
        <v>0</v>
      </c>
      <c r="BF605" s="199">
        <f>IF(N605="snížená",J605,0)</f>
        <v>0</v>
      </c>
      <c r="BG605" s="199">
        <f>IF(N605="zákl. přenesená",J605,0)</f>
        <v>0</v>
      </c>
      <c r="BH605" s="199">
        <f>IF(N605="sníž. přenesená",J605,0)</f>
        <v>0</v>
      </c>
      <c r="BI605" s="199">
        <f>IF(N605="nulová",J605,0)</f>
        <v>0</v>
      </c>
      <c r="BJ605" s="23" t="s">
        <v>77</v>
      </c>
      <c r="BK605" s="199">
        <f>ROUND(I605*H605,2)</f>
        <v>0</v>
      </c>
      <c r="BL605" s="23" t="s">
        <v>191</v>
      </c>
      <c r="BM605" s="23" t="s">
        <v>843</v>
      </c>
    </row>
    <row r="606" spans="2:65" s="1" customFormat="1" ht="13.5">
      <c r="B606" s="40"/>
      <c r="C606" s="62"/>
      <c r="D606" s="217" t="s">
        <v>144</v>
      </c>
      <c r="E606" s="62"/>
      <c r="F606" s="231" t="s">
        <v>842</v>
      </c>
      <c r="G606" s="62"/>
      <c r="H606" s="62"/>
      <c r="I606" s="158"/>
      <c r="J606" s="62"/>
      <c r="K606" s="62"/>
      <c r="L606" s="60"/>
      <c r="M606" s="202"/>
      <c r="N606" s="41"/>
      <c r="O606" s="41"/>
      <c r="P606" s="41"/>
      <c r="Q606" s="41"/>
      <c r="R606" s="41"/>
      <c r="S606" s="41"/>
      <c r="T606" s="77"/>
      <c r="AT606" s="23" t="s">
        <v>144</v>
      </c>
      <c r="AU606" s="23" t="s">
        <v>79</v>
      </c>
    </row>
    <row r="607" spans="2:65" s="1" customFormat="1" ht="31.5" customHeight="1">
      <c r="B607" s="40"/>
      <c r="C607" s="188" t="s">
        <v>507</v>
      </c>
      <c r="D607" s="188" t="s">
        <v>138</v>
      </c>
      <c r="E607" s="189" t="s">
        <v>844</v>
      </c>
      <c r="F607" s="190" t="s">
        <v>845</v>
      </c>
      <c r="G607" s="191" t="s">
        <v>141</v>
      </c>
      <c r="H607" s="192">
        <v>31</v>
      </c>
      <c r="I607" s="193"/>
      <c r="J607" s="194">
        <f>ROUND(I607*H607,2)</f>
        <v>0</v>
      </c>
      <c r="K607" s="190" t="s">
        <v>142</v>
      </c>
      <c r="L607" s="60"/>
      <c r="M607" s="195" t="s">
        <v>21</v>
      </c>
      <c r="N607" s="196" t="s">
        <v>40</v>
      </c>
      <c r="O607" s="41"/>
      <c r="P607" s="197">
        <f>O607*H607</f>
        <v>0</v>
      </c>
      <c r="Q607" s="197">
        <v>0</v>
      </c>
      <c r="R607" s="197">
        <f>Q607*H607</f>
        <v>0</v>
      </c>
      <c r="S607" s="197">
        <v>0</v>
      </c>
      <c r="T607" s="198">
        <f>S607*H607</f>
        <v>0</v>
      </c>
      <c r="AR607" s="23" t="s">
        <v>191</v>
      </c>
      <c r="AT607" s="23" t="s">
        <v>138</v>
      </c>
      <c r="AU607" s="23" t="s">
        <v>79</v>
      </c>
      <c r="AY607" s="23" t="s">
        <v>136</v>
      </c>
      <c r="BE607" s="199">
        <f>IF(N607="základní",J607,0)</f>
        <v>0</v>
      </c>
      <c r="BF607" s="199">
        <f>IF(N607="snížená",J607,0)</f>
        <v>0</v>
      </c>
      <c r="BG607" s="199">
        <f>IF(N607="zákl. přenesená",J607,0)</f>
        <v>0</v>
      </c>
      <c r="BH607" s="199">
        <f>IF(N607="sníž. přenesená",J607,0)</f>
        <v>0</v>
      </c>
      <c r="BI607" s="199">
        <f>IF(N607="nulová",J607,0)</f>
        <v>0</v>
      </c>
      <c r="BJ607" s="23" t="s">
        <v>77</v>
      </c>
      <c r="BK607" s="199">
        <f>ROUND(I607*H607,2)</f>
        <v>0</v>
      </c>
      <c r="BL607" s="23" t="s">
        <v>191</v>
      </c>
      <c r="BM607" s="23" t="s">
        <v>846</v>
      </c>
    </row>
    <row r="608" spans="2:65" s="1" customFormat="1" ht="27">
      <c r="B608" s="40"/>
      <c r="C608" s="62"/>
      <c r="D608" s="200" t="s">
        <v>144</v>
      </c>
      <c r="E608" s="62"/>
      <c r="F608" s="201" t="s">
        <v>847</v>
      </c>
      <c r="G608" s="62"/>
      <c r="H608" s="62"/>
      <c r="I608" s="158"/>
      <c r="J608" s="62"/>
      <c r="K608" s="62"/>
      <c r="L608" s="60"/>
      <c r="M608" s="202"/>
      <c r="N608" s="41"/>
      <c r="O608" s="41"/>
      <c r="P608" s="41"/>
      <c r="Q608" s="41"/>
      <c r="R608" s="41"/>
      <c r="S608" s="41"/>
      <c r="T608" s="77"/>
      <c r="AT608" s="23" t="s">
        <v>144</v>
      </c>
      <c r="AU608" s="23" t="s">
        <v>79</v>
      </c>
    </row>
    <row r="609" spans="2:65" s="1" customFormat="1" ht="67.5">
      <c r="B609" s="40"/>
      <c r="C609" s="62"/>
      <c r="D609" s="200" t="s">
        <v>146</v>
      </c>
      <c r="E609" s="62"/>
      <c r="F609" s="203" t="s">
        <v>848</v>
      </c>
      <c r="G609" s="62"/>
      <c r="H609" s="62"/>
      <c r="I609" s="158"/>
      <c r="J609" s="62"/>
      <c r="K609" s="62"/>
      <c r="L609" s="60"/>
      <c r="M609" s="202"/>
      <c r="N609" s="41"/>
      <c r="O609" s="41"/>
      <c r="P609" s="41"/>
      <c r="Q609" s="41"/>
      <c r="R609" s="41"/>
      <c r="S609" s="41"/>
      <c r="T609" s="77"/>
      <c r="AT609" s="23" t="s">
        <v>146</v>
      </c>
      <c r="AU609" s="23" t="s">
        <v>79</v>
      </c>
    </row>
    <row r="610" spans="2:65" s="11" customFormat="1" ht="13.5">
      <c r="B610" s="204"/>
      <c r="C610" s="205"/>
      <c r="D610" s="200" t="s">
        <v>148</v>
      </c>
      <c r="E610" s="206" t="s">
        <v>21</v>
      </c>
      <c r="F610" s="207" t="s">
        <v>849</v>
      </c>
      <c r="G610" s="205"/>
      <c r="H610" s="208">
        <v>31</v>
      </c>
      <c r="I610" s="209"/>
      <c r="J610" s="205"/>
      <c r="K610" s="205"/>
      <c r="L610" s="210"/>
      <c r="M610" s="211"/>
      <c r="N610" s="212"/>
      <c r="O610" s="212"/>
      <c r="P610" s="212"/>
      <c r="Q610" s="212"/>
      <c r="R610" s="212"/>
      <c r="S610" s="212"/>
      <c r="T610" s="213"/>
      <c r="AT610" s="214" t="s">
        <v>148</v>
      </c>
      <c r="AU610" s="214" t="s">
        <v>79</v>
      </c>
      <c r="AV610" s="11" t="s">
        <v>79</v>
      </c>
      <c r="AW610" s="11" t="s">
        <v>33</v>
      </c>
      <c r="AX610" s="11" t="s">
        <v>69</v>
      </c>
      <c r="AY610" s="214" t="s">
        <v>136</v>
      </c>
    </row>
    <row r="611" spans="2:65" s="12" customFormat="1" ht="13.5">
      <c r="B611" s="215"/>
      <c r="C611" s="216"/>
      <c r="D611" s="217" t="s">
        <v>148</v>
      </c>
      <c r="E611" s="218" t="s">
        <v>21</v>
      </c>
      <c r="F611" s="219" t="s">
        <v>151</v>
      </c>
      <c r="G611" s="216"/>
      <c r="H611" s="220">
        <v>31</v>
      </c>
      <c r="I611" s="221"/>
      <c r="J611" s="216"/>
      <c r="K611" s="216"/>
      <c r="L611" s="222"/>
      <c r="M611" s="223"/>
      <c r="N611" s="224"/>
      <c r="O611" s="224"/>
      <c r="P611" s="224"/>
      <c r="Q611" s="224"/>
      <c r="R611" s="224"/>
      <c r="S611" s="224"/>
      <c r="T611" s="225"/>
      <c r="AT611" s="226" t="s">
        <v>148</v>
      </c>
      <c r="AU611" s="226" t="s">
        <v>79</v>
      </c>
      <c r="AV611" s="12" t="s">
        <v>143</v>
      </c>
      <c r="AW611" s="12" t="s">
        <v>33</v>
      </c>
      <c r="AX611" s="12" t="s">
        <v>77</v>
      </c>
      <c r="AY611" s="226" t="s">
        <v>136</v>
      </c>
    </row>
    <row r="612" spans="2:65" s="1" customFormat="1" ht="22.5" customHeight="1">
      <c r="B612" s="40"/>
      <c r="C612" s="232" t="s">
        <v>850</v>
      </c>
      <c r="D612" s="232" t="s">
        <v>250</v>
      </c>
      <c r="E612" s="233" t="s">
        <v>851</v>
      </c>
      <c r="F612" s="234" t="s">
        <v>852</v>
      </c>
      <c r="G612" s="235" t="s">
        <v>141</v>
      </c>
      <c r="H612" s="236">
        <v>31.62</v>
      </c>
      <c r="I612" s="237"/>
      <c r="J612" s="238">
        <f>ROUND(I612*H612,2)</f>
        <v>0</v>
      </c>
      <c r="K612" s="234" t="s">
        <v>142</v>
      </c>
      <c r="L612" s="239"/>
      <c r="M612" s="240" t="s">
        <v>21</v>
      </c>
      <c r="N612" s="241" t="s">
        <v>40</v>
      </c>
      <c r="O612" s="41"/>
      <c r="P612" s="197">
        <f>O612*H612</f>
        <v>0</v>
      </c>
      <c r="Q612" s="197">
        <v>0</v>
      </c>
      <c r="R612" s="197">
        <f>Q612*H612</f>
        <v>0</v>
      </c>
      <c r="S612" s="197">
        <v>0</v>
      </c>
      <c r="T612" s="198">
        <f>S612*H612</f>
        <v>0</v>
      </c>
      <c r="AR612" s="23" t="s">
        <v>235</v>
      </c>
      <c r="AT612" s="23" t="s">
        <v>250</v>
      </c>
      <c r="AU612" s="23" t="s">
        <v>79</v>
      </c>
      <c r="AY612" s="23" t="s">
        <v>136</v>
      </c>
      <c r="BE612" s="199">
        <f>IF(N612="základní",J612,0)</f>
        <v>0</v>
      </c>
      <c r="BF612" s="199">
        <f>IF(N612="snížená",J612,0)</f>
        <v>0</v>
      </c>
      <c r="BG612" s="199">
        <f>IF(N612="zákl. přenesená",J612,0)</f>
        <v>0</v>
      </c>
      <c r="BH612" s="199">
        <f>IF(N612="sníž. přenesená",J612,0)</f>
        <v>0</v>
      </c>
      <c r="BI612" s="199">
        <f>IF(N612="nulová",J612,0)</f>
        <v>0</v>
      </c>
      <c r="BJ612" s="23" t="s">
        <v>77</v>
      </c>
      <c r="BK612" s="199">
        <f>ROUND(I612*H612,2)</f>
        <v>0</v>
      </c>
      <c r="BL612" s="23" t="s">
        <v>191</v>
      </c>
      <c r="BM612" s="23" t="s">
        <v>853</v>
      </c>
    </row>
    <row r="613" spans="2:65" s="1" customFormat="1" ht="13.5">
      <c r="B613" s="40"/>
      <c r="C613" s="62"/>
      <c r="D613" s="200" t="s">
        <v>144</v>
      </c>
      <c r="E613" s="62"/>
      <c r="F613" s="201" t="s">
        <v>854</v>
      </c>
      <c r="G613" s="62"/>
      <c r="H613" s="62"/>
      <c r="I613" s="158"/>
      <c r="J613" s="62"/>
      <c r="K613" s="62"/>
      <c r="L613" s="60"/>
      <c r="M613" s="202"/>
      <c r="N613" s="41"/>
      <c r="O613" s="41"/>
      <c r="P613" s="41"/>
      <c r="Q613" s="41"/>
      <c r="R613" s="41"/>
      <c r="S613" s="41"/>
      <c r="T613" s="77"/>
      <c r="AT613" s="23" t="s">
        <v>144</v>
      </c>
      <c r="AU613" s="23" t="s">
        <v>79</v>
      </c>
    </row>
    <row r="614" spans="2:65" s="1" customFormat="1" ht="27">
      <c r="B614" s="40"/>
      <c r="C614" s="62"/>
      <c r="D614" s="217" t="s">
        <v>254</v>
      </c>
      <c r="E614" s="62"/>
      <c r="F614" s="227" t="s">
        <v>855</v>
      </c>
      <c r="G614" s="62"/>
      <c r="H614" s="62"/>
      <c r="I614" s="158"/>
      <c r="J614" s="62"/>
      <c r="K614" s="62"/>
      <c r="L614" s="60"/>
      <c r="M614" s="202"/>
      <c r="N614" s="41"/>
      <c r="O614" s="41"/>
      <c r="P614" s="41"/>
      <c r="Q614" s="41"/>
      <c r="R614" s="41"/>
      <c r="S614" s="41"/>
      <c r="T614" s="77"/>
      <c r="AT614" s="23" t="s">
        <v>254</v>
      </c>
      <c r="AU614" s="23" t="s">
        <v>79</v>
      </c>
    </row>
    <row r="615" spans="2:65" s="1" customFormat="1" ht="22.5" customHeight="1">
      <c r="B615" s="40"/>
      <c r="C615" s="188" t="s">
        <v>512</v>
      </c>
      <c r="D615" s="188" t="s">
        <v>138</v>
      </c>
      <c r="E615" s="189" t="s">
        <v>856</v>
      </c>
      <c r="F615" s="190" t="s">
        <v>857</v>
      </c>
      <c r="G615" s="191" t="s">
        <v>305</v>
      </c>
      <c r="H615" s="192">
        <v>3.6</v>
      </c>
      <c r="I615" s="193"/>
      <c r="J615" s="194">
        <f>ROUND(I615*H615,2)</f>
        <v>0</v>
      </c>
      <c r="K615" s="190" t="s">
        <v>142</v>
      </c>
      <c r="L615" s="60"/>
      <c r="M615" s="195" t="s">
        <v>21</v>
      </c>
      <c r="N615" s="196" t="s">
        <v>40</v>
      </c>
      <c r="O615" s="41"/>
      <c r="P615" s="197">
        <f>O615*H615</f>
        <v>0</v>
      </c>
      <c r="Q615" s="197">
        <v>0</v>
      </c>
      <c r="R615" s="197">
        <f>Q615*H615</f>
        <v>0</v>
      </c>
      <c r="S615" s="197">
        <v>0</v>
      </c>
      <c r="T615" s="198">
        <f>S615*H615</f>
        <v>0</v>
      </c>
      <c r="AR615" s="23" t="s">
        <v>191</v>
      </c>
      <c r="AT615" s="23" t="s">
        <v>138</v>
      </c>
      <c r="AU615" s="23" t="s">
        <v>79</v>
      </c>
      <c r="AY615" s="23" t="s">
        <v>136</v>
      </c>
      <c r="BE615" s="199">
        <f>IF(N615="základní",J615,0)</f>
        <v>0</v>
      </c>
      <c r="BF615" s="199">
        <f>IF(N615="snížená",J615,0)</f>
        <v>0</v>
      </c>
      <c r="BG615" s="199">
        <f>IF(N615="zákl. přenesená",J615,0)</f>
        <v>0</v>
      </c>
      <c r="BH615" s="199">
        <f>IF(N615="sníž. přenesená",J615,0)</f>
        <v>0</v>
      </c>
      <c r="BI615" s="199">
        <f>IF(N615="nulová",J615,0)</f>
        <v>0</v>
      </c>
      <c r="BJ615" s="23" t="s">
        <v>77</v>
      </c>
      <c r="BK615" s="199">
        <f>ROUND(I615*H615,2)</f>
        <v>0</v>
      </c>
      <c r="BL615" s="23" t="s">
        <v>191</v>
      </c>
      <c r="BM615" s="23" t="s">
        <v>858</v>
      </c>
    </row>
    <row r="616" spans="2:65" s="1" customFormat="1" ht="13.5">
      <c r="B616" s="40"/>
      <c r="C616" s="62"/>
      <c r="D616" s="200" t="s">
        <v>144</v>
      </c>
      <c r="E616" s="62"/>
      <c r="F616" s="201" t="s">
        <v>859</v>
      </c>
      <c r="G616" s="62"/>
      <c r="H616" s="62"/>
      <c r="I616" s="158"/>
      <c r="J616" s="62"/>
      <c r="K616" s="62"/>
      <c r="L616" s="60"/>
      <c r="M616" s="202"/>
      <c r="N616" s="41"/>
      <c r="O616" s="41"/>
      <c r="P616" s="41"/>
      <c r="Q616" s="41"/>
      <c r="R616" s="41"/>
      <c r="S616" s="41"/>
      <c r="T616" s="77"/>
      <c r="AT616" s="23" t="s">
        <v>144</v>
      </c>
      <c r="AU616" s="23" t="s">
        <v>79</v>
      </c>
    </row>
    <row r="617" spans="2:65" s="1" customFormat="1" ht="67.5">
      <c r="B617" s="40"/>
      <c r="C617" s="62"/>
      <c r="D617" s="217" t="s">
        <v>146</v>
      </c>
      <c r="E617" s="62"/>
      <c r="F617" s="227" t="s">
        <v>848</v>
      </c>
      <c r="G617" s="62"/>
      <c r="H617" s="62"/>
      <c r="I617" s="158"/>
      <c r="J617" s="62"/>
      <c r="K617" s="62"/>
      <c r="L617" s="60"/>
      <c r="M617" s="202"/>
      <c r="N617" s="41"/>
      <c r="O617" s="41"/>
      <c r="P617" s="41"/>
      <c r="Q617" s="41"/>
      <c r="R617" s="41"/>
      <c r="S617" s="41"/>
      <c r="T617" s="77"/>
      <c r="AT617" s="23" t="s">
        <v>146</v>
      </c>
      <c r="AU617" s="23" t="s">
        <v>79</v>
      </c>
    </row>
    <row r="618" spans="2:65" s="1" customFormat="1" ht="22.5" customHeight="1">
      <c r="B618" s="40"/>
      <c r="C618" s="232" t="s">
        <v>860</v>
      </c>
      <c r="D618" s="232" t="s">
        <v>250</v>
      </c>
      <c r="E618" s="233" t="s">
        <v>861</v>
      </c>
      <c r="F618" s="234" t="s">
        <v>862</v>
      </c>
      <c r="G618" s="235" t="s">
        <v>229</v>
      </c>
      <c r="H618" s="236">
        <v>3.6</v>
      </c>
      <c r="I618" s="237"/>
      <c r="J618" s="238">
        <f>ROUND(I618*H618,2)</f>
        <v>0</v>
      </c>
      <c r="K618" s="234" t="s">
        <v>21</v>
      </c>
      <c r="L618" s="239"/>
      <c r="M618" s="240" t="s">
        <v>21</v>
      </c>
      <c r="N618" s="241" t="s">
        <v>40</v>
      </c>
      <c r="O618" s="41"/>
      <c r="P618" s="197">
        <f>O618*H618</f>
        <v>0</v>
      </c>
      <c r="Q618" s="197">
        <v>0</v>
      </c>
      <c r="R618" s="197">
        <f>Q618*H618</f>
        <v>0</v>
      </c>
      <c r="S618" s="197">
        <v>0</v>
      </c>
      <c r="T618" s="198">
        <f>S618*H618</f>
        <v>0</v>
      </c>
      <c r="AR618" s="23" t="s">
        <v>235</v>
      </c>
      <c r="AT618" s="23" t="s">
        <v>250</v>
      </c>
      <c r="AU618" s="23" t="s">
        <v>79</v>
      </c>
      <c r="AY618" s="23" t="s">
        <v>136</v>
      </c>
      <c r="BE618" s="199">
        <f>IF(N618="základní",J618,0)</f>
        <v>0</v>
      </c>
      <c r="BF618" s="199">
        <f>IF(N618="snížená",J618,0)</f>
        <v>0</v>
      </c>
      <c r="BG618" s="199">
        <f>IF(N618="zákl. přenesená",J618,0)</f>
        <v>0</v>
      </c>
      <c r="BH618" s="199">
        <f>IF(N618="sníž. přenesená",J618,0)</f>
        <v>0</v>
      </c>
      <c r="BI618" s="199">
        <f>IF(N618="nulová",J618,0)</f>
        <v>0</v>
      </c>
      <c r="BJ618" s="23" t="s">
        <v>77</v>
      </c>
      <c r="BK618" s="199">
        <f>ROUND(I618*H618,2)</f>
        <v>0</v>
      </c>
      <c r="BL618" s="23" t="s">
        <v>191</v>
      </c>
      <c r="BM618" s="23" t="s">
        <v>863</v>
      </c>
    </row>
    <row r="619" spans="2:65" s="1" customFormat="1" ht="13.5">
      <c r="B619" s="40"/>
      <c r="C619" s="62"/>
      <c r="D619" s="217" t="s">
        <v>144</v>
      </c>
      <c r="E619" s="62"/>
      <c r="F619" s="231" t="s">
        <v>862</v>
      </c>
      <c r="G619" s="62"/>
      <c r="H619" s="62"/>
      <c r="I619" s="158"/>
      <c r="J619" s="62"/>
      <c r="K619" s="62"/>
      <c r="L619" s="60"/>
      <c r="M619" s="202"/>
      <c r="N619" s="41"/>
      <c r="O619" s="41"/>
      <c r="P619" s="41"/>
      <c r="Q619" s="41"/>
      <c r="R619" s="41"/>
      <c r="S619" s="41"/>
      <c r="T619" s="77"/>
      <c r="AT619" s="23" t="s">
        <v>144</v>
      </c>
      <c r="AU619" s="23" t="s">
        <v>79</v>
      </c>
    </row>
    <row r="620" spans="2:65" s="1" customFormat="1" ht="22.5" customHeight="1">
      <c r="B620" s="40"/>
      <c r="C620" s="188" t="s">
        <v>517</v>
      </c>
      <c r="D620" s="188" t="s">
        <v>138</v>
      </c>
      <c r="E620" s="189" t="s">
        <v>864</v>
      </c>
      <c r="F620" s="190" t="s">
        <v>865</v>
      </c>
      <c r="G620" s="191" t="s">
        <v>141</v>
      </c>
      <c r="H620" s="192">
        <v>15.5</v>
      </c>
      <c r="I620" s="193"/>
      <c r="J620" s="194">
        <f>ROUND(I620*H620,2)</f>
        <v>0</v>
      </c>
      <c r="K620" s="190" t="s">
        <v>142</v>
      </c>
      <c r="L620" s="60"/>
      <c r="M620" s="195" t="s">
        <v>21</v>
      </c>
      <c r="N620" s="196" t="s">
        <v>40</v>
      </c>
      <c r="O620" s="41"/>
      <c r="P620" s="197">
        <f>O620*H620</f>
        <v>0</v>
      </c>
      <c r="Q620" s="197">
        <v>0</v>
      </c>
      <c r="R620" s="197">
        <f>Q620*H620</f>
        <v>0</v>
      </c>
      <c r="S620" s="197">
        <v>0</v>
      </c>
      <c r="T620" s="198">
        <f>S620*H620</f>
        <v>0</v>
      </c>
      <c r="AR620" s="23" t="s">
        <v>191</v>
      </c>
      <c r="AT620" s="23" t="s">
        <v>138</v>
      </c>
      <c r="AU620" s="23" t="s">
        <v>79</v>
      </c>
      <c r="AY620" s="23" t="s">
        <v>136</v>
      </c>
      <c r="BE620" s="199">
        <f>IF(N620="základní",J620,0)</f>
        <v>0</v>
      </c>
      <c r="BF620" s="199">
        <f>IF(N620="snížená",J620,0)</f>
        <v>0</v>
      </c>
      <c r="BG620" s="199">
        <f>IF(N620="zákl. přenesená",J620,0)</f>
        <v>0</v>
      </c>
      <c r="BH620" s="199">
        <f>IF(N620="sníž. přenesená",J620,0)</f>
        <v>0</v>
      </c>
      <c r="BI620" s="199">
        <f>IF(N620="nulová",J620,0)</f>
        <v>0</v>
      </c>
      <c r="BJ620" s="23" t="s">
        <v>77</v>
      </c>
      <c r="BK620" s="199">
        <f>ROUND(I620*H620,2)</f>
        <v>0</v>
      </c>
      <c r="BL620" s="23" t="s">
        <v>191</v>
      </c>
      <c r="BM620" s="23" t="s">
        <v>866</v>
      </c>
    </row>
    <row r="621" spans="2:65" s="1" customFormat="1" ht="13.5">
      <c r="B621" s="40"/>
      <c r="C621" s="62"/>
      <c r="D621" s="200" t="s">
        <v>144</v>
      </c>
      <c r="E621" s="62"/>
      <c r="F621" s="201" t="s">
        <v>867</v>
      </c>
      <c r="G621" s="62"/>
      <c r="H621" s="62"/>
      <c r="I621" s="158"/>
      <c r="J621" s="62"/>
      <c r="K621" s="62"/>
      <c r="L621" s="60"/>
      <c r="M621" s="202"/>
      <c r="N621" s="41"/>
      <c r="O621" s="41"/>
      <c r="P621" s="41"/>
      <c r="Q621" s="41"/>
      <c r="R621" s="41"/>
      <c r="S621" s="41"/>
      <c r="T621" s="77"/>
      <c r="AT621" s="23" t="s">
        <v>144</v>
      </c>
      <c r="AU621" s="23" t="s">
        <v>79</v>
      </c>
    </row>
    <row r="622" spans="2:65" s="1" customFormat="1" ht="67.5">
      <c r="B622" s="40"/>
      <c r="C622" s="62"/>
      <c r="D622" s="217" t="s">
        <v>146</v>
      </c>
      <c r="E622" s="62"/>
      <c r="F622" s="227" t="s">
        <v>848</v>
      </c>
      <c r="G622" s="62"/>
      <c r="H622" s="62"/>
      <c r="I622" s="158"/>
      <c r="J622" s="62"/>
      <c r="K622" s="62"/>
      <c r="L622" s="60"/>
      <c r="M622" s="202"/>
      <c r="N622" s="41"/>
      <c r="O622" s="41"/>
      <c r="P622" s="41"/>
      <c r="Q622" s="41"/>
      <c r="R622" s="41"/>
      <c r="S622" s="41"/>
      <c r="T622" s="77"/>
      <c r="AT622" s="23" t="s">
        <v>146</v>
      </c>
      <c r="AU622" s="23" t="s">
        <v>79</v>
      </c>
    </row>
    <row r="623" spans="2:65" s="1" customFormat="1" ht="22.5" customHeight="1">
      <c r="B623" s="40"/>
      <c r="C623" s="232" t="s">
        <v>868</v>
      </c>
      <c r="D623" s="232" t="s">
        <v>250</v>
      </c>
      <c r="E623" s="233" t="s">
        <v>869</v>
      </c>
      <c r="F623" s="234" t="s">
        <v>870</v>
      </c>
      <c r="G623" s="235" t="s">
        <v>159</v>
      </c>
      <c r="H623" s="236">
        <v>2.2130000000000001</v>
      </c>
      <c r="I623" s="237"/>
      <c r="J623" s="238">
        <f>ROUND(I623*H623,2)</f>
        <v>0</v>
      </c>
      <c r="K623" s="234" t="s">
        <v>142</v>
      </c>
      <c r="L623" s="239"/>
      <c r="M623" s="240" t="s">
        <v>21</v>
      </c>
      <c r="N623" s="241" t="s">
        <v>40</v>
      </c>
      <c r="O623" s="41"/>
      <c r="P623" s="197">
        <f>O623*H623</f>
        <v>0</v>
      </c>
      <c r="Q623" s="197">
        <v>0</v>
      </c>
      <c r="R623" s="197">
        <f>Q623*H623</f>
        <v>0</v>
      </c>
      <c r="S623" s="197">
        <v>0</v>
      </c>
      <c r="T623" s="198">
        <f>S623*H623</f>
        <v>0</v>
      </c>
      <c r="AR623" s="23" t="s">
        <v>235</v>
      </c>
      <c r="AT623" s="23" t="s">
        <v>250</v>
      </c>
      <c r="AU623" s="23" t="s">
        <v>79</v>
      </c>
      <c r="AY623" s="23" t="s">
        <v>136</v>
      </c>
      <c r="BE623" s="199">
        <f>IF(N623="základní",J623,0)</f>
        <v>0</v>
      </c>
      <c r="BF623" s="199">
        <f>IF(N623="snížená",J623,0)</f>
        <v>0</v>
      </c>
      <c r="BG623" s="199">
        <f>IF(N623="zákl. přenesená",J623,0)</f>
        <v>0</v>
      </c>
      <c r="BH623" s="199">
        <f>IF(N623="sníž. přenesená",J623,0)</f>
        <v>0</v>
      </c>
      <c r="BI623" s="199">
        <f>IF(N623="nulová",J623,0)</f>
        <v>0</v>
      </c>
      <c r="BJ623" s="23" t="s">
        <v>77</v>
      </c>
      <c r="BK623" s="199">
        <f>ROUND(I623*H623,2)</f>
        <v>0</v>
      </c>
      <c r="BL623" s="23" t="s">
        <v>191</v>
      </c>
      <c r="BM623" s="23" t="s">
        <v>871</v>
      </c>
    </row>
    <row r="624" spans="2:65" s="1" customFormat="1" ht="13.5">
      <c r="B624" s="40"/>
      <c r="C624" s="62"/>
      <c r="D624" s="217" t="s">
        <v>144</v>
      </c>
      <c r="E624" s="62"/>
      <c r="F624" s="231" t="s">
        <v>872</v>
      </c>
      <c r="G624" s="62"/>
      <c r="H624" s="62"/>
      <c r="I624" s="158"/>
      <c r="J624" s="62"/>
      <c r="K624" s="62"/>
      <c r="L624" s="60"/>
      <c r="M624" s="202"/>
      <c r="N624" s="41"/>
      <c r="O624" s="41"/>
      <c r="P624" s="41"/>
      <c r="Q624" s="41"/>
      <c r="R624" s="41"/>
      <c r="S624" s="41"/>
      <c r="T624" s="77"/>
      <c r="AT624" s="23" t="s">
        <v>144</v>
      </c>
      <c r="AU624" s="23" t="s">
        <v>79</v>
      </c>
    </row>
    <row r="625" spans="2:65" s="1" customFormat="1" ht="31.5" customHeight="1">
      <c r="B625" s="40"/>
      <c r="C625" s="188" t="s">
        <v>523</v>
      </c>
      <c r="D625" s="188" t="s">
        <v>138</v>
      </c>
      <c r="E625" s="189" t="s">
        <v>873</v>
      </c>
      <c r="F625" s="190" t="s">
        <v>874</v>
      </c>
      <c r="G625" s="191" t="s">
        <v>141</v>
      </c>
      <c r="H625" s="192">
        <v>911.947</v>
      </c>
      <c r="I625" s="193"/>
      <c r="J625" s="194">
        <f>ROUND(I625*H625,2)</f>
        <v>0</v>
      </c>
      <c r="K625" s="190" t="s">
        <v>142</v>
      </c>
      <c r="L625" s="60"/>
      <c r="M625" s="195" t="s">
        <v>21</v>
      </c>
      <c r="N625" s="196" t="s">
        <v>40</v>
      </c>
      <c r="O625" s="41"/>
      <c r="P625" s="197">
        <f>O625*H625</f>
        <v>0</v>
      </c>
      <c r="Q625" s="197">
        <v>0</v>
      </c>
      <c r="R625" s="197">
        <f>Q625*H625</f>
        <v>0</v>
      </c>
      <c r="S625" s="197">
        <v>0</v>
      </c>
      <c r="T625" s="198">
        <f>S625*H625</f>
        <v>0</v>
      </c>
      <c r="AR625" s="23" t="s">
        <v>191</v>
      </c>
      <c r="AT625" s="23" t="s">
        <v>138</v>
      </c>
      <c r="AU625" s="23" t="s">
        <v>79</v>
      </c>
      <c r="AY625" s="23" t="s">
        <v>136</v>
      </c>
      <c r="BE625" s="199">
        <f>IF(N625="základní",J625,0)</f>
        <v>0</v>
      </c>
      <c r="BF625" s="199">
        <f>IF(N625="snížená",J625,0)</f>
        <v>0</v>
      </c>
      <c r="BG625" s="199">
        <f>IF(N625="zákl. přenesená",J625,0)</f>
        <v>0</v>
      </c>
      <c r="BH625" s="199">
        <f>IF(N625="sníž. přenesená",J625,0)</f>
        <v>0</v>
      </c>
      <c r="BI625" s="199">
        <f>IF(N625="nulová",J625,0)</f>
        <v>0</v>
      </c>
      <c r="BJ625" s="23" t="s">
        <v>77</v>
      </c>
      <c r="BK625" s="199">
        <f>ROUND(I625*H625,2)</f>
        <v>0</v>
      </c>
      <c r="BL625" s="23" t="s">
        <v>191</v>
      </c>
      <c r="BM625" s="23" t="s">
        <v>875</v>
      </c>
    </row>
    <row r="626" spans="2:65" s="1" customFormat="1" ht="27">
      <c r="B626" s="40"/>
      <c r="C626" s="62"/>
      <c r="D626" s="217" t="s">
        <v>144</v>
      </c>
      <c r="E626" s="62"/>
      <c r="F626" s="231" t="s">
        <v>876</v>
      </c>
      <c r="G626" s="62"/>
      <c r="H626" s="62"/>
      <c r="I626" s="158"/>
      <c r="J626" s="62"/>
      <c r="K626" s="62"/>
      <c r="L626" s="60"/>
      <c r="M626" s="202"/>
      <c r="N626" s="41"/>
      <c r="O626" s="41"/>
      <c r="P626" s="41"/>
      <c r="Q626" s="41"/>
      <c r="R626" s="41"/>
      <c r="S626" s="41"/>
      <c r="T626" s="77"/>
      <c r="AT626" s="23" t="s">
        <v>144</v>
      </c>
      <c r="AU626" s="23" t="s">
        <v>79</v>
      </c>
    </row>
    <row r="627" spans="2:65" s="1" customFormat="1" ht="22.5" customHeight="1">
      <c r="B627" s="40"/>
      <c r="C627" s="232" t="s">
        <v>877</v>
      </c>
      <c r="D627" s="232" t="s">
        <v>250</v>
      </c>
      <c r="E627" s="233" t="s">
        <v>878</v>
      </c>
      <c r="F627" s="234" t="s">
        <v>879</v>
      </c>
      <c r="G627" s="235" t="s">
        <v>141</v>
      </c>
      <c r="H627" s="236">
        <v>1003.1420000000001</v>
      </c>
      <c r="I627" s="237"/>
      <c r="J627" s="238">
        <f>ROUND(I627*H627,2)</f>
        <v>0</v>
      </c>
      <c r="K627" s="234" t="s">
        <v>21</v>
      </c>
      <c r="L627" s="239"/>
      <c r="M627" s="240" t="s">
        <v>21</v>
      </c>
      <c r="N627" s="241" t="s">
        <v>40</v>
      </c>
      <c r="O627" s="41"/>
      <c r="P627" s="197">
        <f>O627*H627</f>
        <v>0</v>
      </c>
      <c r="Q627" s="197">
        <v>0</v>
      </c>
      <c r="R627" s="197">
        <f>Q627*H627</f>
        <v>0</v>
      </c>
      <c r="S627" s="197">
        <v>0</v>
      </c>
      <c r="T627" s="198">
        <f>S627*H627</f>
        <v>0</v>
      </c>
      <c r="AR627" s="23" t="s">
        <v>235</v>
      </c>
      <c r="AT627" s="23" t="s">
        <v>250</v>
      </c>
      <c r="AU627" s="23" t="s">
        <v>79</v>
      </c>
      <c r="AY627" s="23" t="s">
        <v>136</v>
      </c>
      <c r="BE627" s="199">
        <f>IF(N627="základní",J627,0)</f>
        <v>0</v>
      </c>
      <c r="BF627" s="199">
        <f>IF(N627="snížená",J627,0)</f>
        <v>0</v>
      </c>
      <c r="BG627" s="199">
        <f>IF(N627="zákl. přenesená",J627,0)</f>
        <v>0</v>
      </c>
      <c r="BH627" s="199">
        <f>IF(N627="sníž. přenesená",J627,0)</f>
        <v>0</v>
      </c>
      <c r="BI627" s="199">
        <f>IF(N627="nulová",J627,0)</f>
        <v>0</v>
      </c>
      <c r="BJ627" s="23" t="s">
        <v>77</v>
      </c>
      <c r="BK627" s="199">
        <f>ROUND(I627*H627,2)</f>
        <v>0</v>
      </c>
      <c r="BL627" s="23" t="s">
        <v>191</v>
      </c>
      <c r="BM627" s="23" t="s">
        <v>880</v>
      </c>
    </row>
    <row r="628" spans="2:65" s="1" customFormat="1" ht="13.5">
      <c r="B628" s="40"/>
      <c r="C628" s="62"/>
      <c r="D628" s="217" t="s">
        <v>144</v>
      </c>
      <c r="E628" s="62"/>
      <c r="F628" s="231" t="s">
        <v>879</v>
      </c>
      <c r="G628" s="62"/>
      <c r="H628" s="62"/>
      <c r="I628" s="158"/>
      <c r="J628" s="62"/>
      <c r="K628" s="62"/>
      <c r="L628" s="60"/>
      <c r="M628" s="202"/>
      <c r="N628" s="41"/>
      <c r="O628" s="41"/>
      <c r="P628" s="41"/>
      <c r="Q628" s="41"/>
      <c r="R628" s="41"/>
      <c r="S628" s="41"/>
      <c r="T628" s="77"/>
      <c r="AT628" s="23" t="s">
        <v>144</v>
      </c>
      <c r="AU628" s="23" t="s">
        <v>79</v>
      </c>
    </row>
    <row r="629" spans="2:65" s="1" customFormat="1" ht="22.5" customHeight="1">
      <c r="B629" s="40"/>
      <c r="C629" s="188" t="s">
        <v>527</v>
      </c>
      <c r="D629" s="188" t="s">
        <v>138</v>
      </c>
      <c r="E629" s="189" t="s">
        <v>881</v>
      </c>
      <c r="F629" s="190" t="s">
        <v>882</v>
      </c>
      <c r="G629" s="191" t="s">
        <v>141</v>
      </c>
      <c r="H629" s="192">
        <v>453.90699999999998</v>
      </c>
      <c r="I629" s="193"/>
      <c r="J629" s="194">
        <f>ROUND(I629*H629,2)</f>
        <v>0</v>
      </c>
      <c r="K629" s="190" t="s">
        <v>142</v>
      </c>
      <c r="L629" s="60"/>
      <c r="M629" s="195" t="s">
        <v>21</v>
      </c>
      <c r="N629" s="196" t="s">
        <v>40</v>
      </c>
      <c r="O629" s="41"/>
      <c r="P629" s="197">
        <f>O629*H629</f>
        <v>0</v>
      </c>
      <c r="Q629" s="197">
        <v>0</v>
      </c>
      <c r="R629" s="197">
        <f>Q629*H629</f>
        <v>0</v>
      </c>
      <c r="S629" s="197">
        <v>0</v>
      </c>
      <c r="T629" s="198">
        <f>S629*H629</f>
        <v>0</v>
      </c>
      <c r="AR629" s="23" t="s">
        <v>191</v>
      </c>
      <c r="AT629" s="23" t="s">
        <v>138</v>
      </c>
      <c r="AU629" s="23" t="s">
        <v>79</v>
      </c>
      <c r="AY629" s="23" t="s">
        <v>136</v>
      </c>
      <c r="BE629" s="199">
        <f>IF(N629="základní",J629,0)</f>
        <v>0</v>
      </c>
      <c r="BF629" s="199">
        <f>IF(N629="snížená",J629,0)</f>
        <v>0</v>
      </c>
      <c r="BG629" s="199">
        <f>IF(N629="zákl. přenesená",J629,0)</f>
        <v>0</v>
      </c>
      <c r="BH629" s="199">
        <f>IF(N629="sníž. přenesená",J629,0)</f>
        <v>0</v>
      </c>
      <c r="BI629" s="199">
        <f>IF(N629="nulová",J629,0)</f>
        <v>0</v>
      </c>
      <c r="BJ629" s="23" t="s">
        <v>77</v>
      </c>
      <c r="BK629" s="199">
        <f>ROUND(I629*H629,2)</f>
        <v>0</v>
      </c>
      <c r="BL629" s="23" t="s">
        <v>191</v>
      </c>
      <c r="BM629" s="23" t="s">
        <v>883</v>
      </c>
    </row>
    <row r="630" spans="2:65" s="1" customFormat="1" ht="27">
      <c r="B630" s="40"/>
      <c r="C630" s="62"/>
      <c r="D630" s="200" t="s">
        <v>144</v>
      </c>
      <c r="E630" s="62"/>
      <c r="F630" s="201" t="s">
        <v>884</v>
      </c>
      <c r="G630" s="62"/>
      <c r="H630" s="62"/>
      <c r="I630" s="158"/>
      <c r="J630" s="62"/>
      <c r="K630" s="62"/>
      <c r="L630" s="60"/>
      <c r="M630" s="202"/>
      <c r="N630" s="41"/>
      <c r="O630" s="41"/>
      <c r="P630" s="41"/>
      <c r="Q630" s="41"/>
      <c r="R630" s="41"/>
      <c r="S630" s="41"/>
      <c r="T630" s="77"/>
      <c r="AT630" s="23" t="s">
        <v>144</v>
      </c>
      <c r="AU630" s="23" t="s">
        <v>79</v>
      </c>
    </row>
    <row r="631" spans="2:65" s="13" customFormat="1" ht="13.5">
      <c r="B631" s="242"/>
      <c r="C631" s="243"/>
      <c r="D631" s="200" t="s">
        <v>148</v>
      </c>
      <c r="E631" s="244" t="s">
        <v>21</v>
      </c>
      <c r="F631" s="245" t="s">
        <v>830</v>
      </c>
      <c r="G631" s="243"/>
      <c r="H631" s="246" t="s">
        <v>21</v>
      </c>
      <c r="I631" s="247"/>
      <c r="J631" s="243"/>
      <c r="K631" s="243"/>
      <c r="L631" s="248"/>
      <c r="M631" s="249"/>
      <c r="N631" s="250"/>
      <c r="O631" s="250"/>
      <c r="P631" s="250"/>
      <c r="Q631" s="250"/>
      <c r="R631" s="250"/>
      <c r="S631" s="250"/>
      <c r="T631" s="251"/>
      <c r="AT631" s="252" t="s">
        <v>148</v>
      </c>
      <c r="AU631" s="252" t="s">
        <v>79</v>
      </c>
      <c r="AV631" s="13" t="s">
        <v>77</v>
      </c>
      <c r="AW631" s="13" t="s">
        <v>33</v>
      </c>
      <c r="AX631" s="13" t="s">
        <v>69</v>
      </c>
      <c r="AY631" s="252" t="s">
        <v>136</v>
      </c>
    </row>
    <row r="632" spans="2:65" s="11" customFormat="1" ht="13.5">
      <c r="B632" s="204"/>
      <c r="C632" s="205"/>
      <c r="D632" s="200" t="s">
        <v>148</v>
      </c>
      <c r="E632" s="206" t="s">
        <v>21</v>
      </c>
      <c r="F632" s="207" t="s">
        <v>885</v>
      </c>
      <c r="G632" s="205"/>
      <c r="H632" s="208">
        <v>206.05500000000001</v>
      </c>
      <c r="I632" s="209"/>
      <c r="J632" s="205"/>
      <c r="K632" s="205"/>
      <c r="L632" s="210"/>
      <c r="M632" s="211"/>
      <c r="N632" s="212"/>
      <c r="O632" s="212"/>
      <c r="P632" s="212"/>
      <c r="Q632" s="212"/>
      <c r="R632" s="212"/>
      <c r="S632" s="212"/>
      <c r="T632" s="213"/>
      <c r="AT632" s="214" t="s">
        <v>148</v>
      </c>
      <c r="AU632" s="214" t="s">
        <v>79</v>
      </c>
      <c r="AV632" s="11" t="s">
        <v>79</v>
      </c>
      <c r="AW632" s="11" t="s">
        <v>33</v>
      </c>
      <c r="AX632" s="11" t="s">
        <v>69</v>
      </c>
      <c r="AY632" s="214" t="s">
        <v>136</v>
      </c>
    </row>
    <row r="633" spans="2:65" s="13" customFormat="1" ht="13.5">
      <c r="B633" s="242"/>
      <c r="C633" s="243"/>
      <c r="D633" s="200" t="s">
        <v>148</v>
      </c>
      <c r="E633" s="244" t="s">
        <v>21</v>
      </c>
      <c r="F633" s="245" t="s">
        <v>832</v>
      </c>
      <c r="G633" s="243"/>
      <c r="H633" s="246" t="s">
        <v>21</v>
      </c>
      <c r="I633" s="247"/>
      <c r="J633" s="243"/>
      <c r="K633" s="243"/>
      <c r="L633" s="248"/>
      <c r="M633" s="249"/>
      <c r="N633" s="250"/>
      <c r="O633" s="250"/>
      <c r="P633" s="250"/>
      <c r="Q633" s="250"/>
      <c r="R633" s="250"/>
      <c r="S633" s="250"/>
      <c r="T633" s="251"/>
      <c r="AT633" s="252" t="s">
        <v>148</v>
      </c>
      <c r="AU633" s="252" t="s">
        <v>79</v>
      </c>
      <c r="AV633" s="13" t="s">
        <v>77</v>
      </c>
      <c r="AW633" s="13" t="s">
        <v>33</v>
      </c>
      <c r="AX633" s="13" t="s">
        <v>69</v>
      </c>
      <c r="AY633" s="252" t="s">
        <v>136</v>
      </c>
    </row>
    <row r="634" spans="2:65" s="11" customFormat="1" ht="13.5">
      <c r="B634" s="204"/>
      <c r="C634" s="205"/>
      <c r="D634" s="200" t="s">
        <v>148</v>
      </c>
      <c r="E634" s="206" t="s">
        <v>21</v>
      </c>
      <c r="F634" s="207" t="s">
        <v>886</v>
      </c>
      <c r="G634" s="205"/>
      <c r="H634" s="208">
        <v>247.852</v>
      </c>
      <c r="I634" s="209"/>
      <c r="J634" s="205"/>
      <c r="K634" s="205"/>
      <c r="L634" s="210"/>
      <c r="M634" s="211"/>
      <c r="N634" s="212"/>
      <c r="O634" s="212"/>
      <c r="P634" s="212"/>
      <c r="Q634" s="212"/>
      <c r="R634" s="212"/>
      <c r="S634" s="212"/>
      <c r="T634" s="213"/>
      <c r="AT634" s="214" t="s">
        <v>148</v>
      </c>
      <c r="AU634" s="214" t="s">
        <v>79</v>
      </c>
      <c r="AV634" s="11" t="s">
        <v>79</v>
      </c>
      <c r="AW634" s="11" t="s">
        <v>33</v>
      </c>
      <c r="AX634" s="11" t="s">
        <v>69</v>
      </c>
      <c r="AY634" s="214" t="s">
        <v>136</v>
      </c>
    </row>
    <row r="635" spans="2:65" s="12" customFormat="1" ht="13.5">
      <c r="B635" s="215"/>
      <c r="C635" s="216"/>
      <c r="D635" s="217" t="s">
        <v>148</v>
      </c>
      <c r="E635" s="218" t="s">
        <v>21</v>
      </c>
      <c r="F635" s="219" t="s">
        <v>151</v>
      </c>
      <c r="G635" s="216"/>
      <c r="H635" s="220">
        <v>453.90699999999998</v>
      </c>
      <c r="I635" s="221"/>
      <c r="J635" s="216"/>
      <c r="K635" s="216"/>
      <c r="L635" s="222"/>
      <c r="M635" s="223"/>
      <c r="N635" s="224"/>
      <c r="O635" s="224"/>
      <c r="P635" s="224"/>
      <c r="Q635" s="224"/>
      <c r="R635" s="224"/>
      <c r="S635" s="224"/>
      <c r="T635" s="225"/>
      <c r="AT635" s="226" t="s">
        <v>148</v>
      </c>
      <c r="AU635" s="226" t="s">
        <v>79</v>
      </c>
      <c r="AV635" s="12" t="s">
        <v>143</v>
      </c>
      <c r="AW635" s="12" t="s">
        <v>33</v>
      </c>
      <c r="AX635" s="12" t="s">
        <v>77</v>
      </c>
      <c r="AY635" s="226" t="s">
        <v>136</v>
      </c>
    </row>
    <row r="636" spans="2:65" s="1" customFormat="1" ht="22.5" customHeight="1">
      <c r="B636" s="40"/>
      <c r="C636" s="232" t="s">
        <v>887</v>
      </c>
      <c r="D636" s="232" t="s">
        <v>250</v>
      </c>
      <c r="E636" s="233" t="s">
        <v>888</v>
      </c>
      <c r="F636" s="234" t="s">
        <v>889</v>
      </c>
      <c r="G636" s="235" t="s">
        <v>141</v>
      </c>
      <c r="H636" s="236">
        <v>499.298</v>
      </c>
      <c r="I636" s="237"/>
      <c r="J636" s="238">
        <f>ROUND(I636*H636,2)</f>
        <v>0</v>
      </c>
      <c r="K636" s="234" t="s">
        <v>21</v>
      </c>
      <c r="L636" s="239"/>
      <c r="M636" s="240" t="s">
        <v>21</v>
      </c>
      <c r="N636" s="241" t="s">
        <v>40</v>
      </c>
      <c r="O636" s="41"/>
      <c r="P636" s="197">
        <f>O636*H636</f>
        <v>0</v>
      </c>
      <c r="Q636" s="197">
        <v>0</v>
      </c>
      <c r="R636" s="197">
        <f>Q636*H636</f>
        <v>0</v>
      </c>
      <c r="S636" s="197">
        <v>0</v>
      </c>
      <c r="T636" s="198">
        <f>S636*H636</f>
        <v>0</v>
      </c>
      <c r="AR636" s="23" t="s">
        <v>235</v>
      </c>
      <c r="AT636" s="23" t="s">
        <v>250</v>
      </c>
      <c r="AU636" s="23" t="s">
        <v>79</v>
      </c>
      <c r="AY636" s="23" t="s">
        <v>136</v>
      </c>
      <c r="BE636" s="199">
        <f>IF(N636="základní",J636,0)</f>
        <v>0</v>
      </c>
      <c r="BF636" s="199">
        <f>IF(N636="snížená",J636,0)</f>
        <v>0</v>
      </c>
      <c r="BG636" s="199">
        <f>IF(N636="zákl. přenesená",J636,0)</f>
        <v>0</v>
      </c>
      <c r="BH636" s="199">
        <f>IF(N636="sníž. přenesená",J636,0)</f>
        <v>0</v>
      </c>
      <c r="BI636" s="199">
        <f>IF(N636="nulová",J636,0)</f>
        <v>0</v>
      </c>
      <c r="BJ636" s="23" t="s">
        <v>77</v>
      </c>
      <c r="BK636" s="199">
        <f>ROUND(I636*H636,2)</f>
        <v>0</v>
      </c>
      <c r="BL636" s="23" t="s">
        <v>191</v>
      </c>
      <c r="BM636" s="23" t="s">
        <v>890</v>
      </c>
    </row>
    <row r="637" spans="2:65" s="1" customFormat="1" ht="13.5">
      <c r="B637" s="40"/>
      <c r="C637" s="62"/>
      <c r="D637" s="217" t="s">
        <v>144</v>
      </c>
      <c r="E637" s="62"/>
      <c r="F637" s="231" t="s">
        <v>889</v>
      </c>
      <c r="G637" s="62"/>
      <c r="H637" s="62"/>
      <c r="I637" s="158"/>
      <c r="J637" s="62"/>
      <c r="K637" s="62"/>
      <c r="L637" s="60"/>
      <c r="M637" s="202"/>
      <c r="N637" s="41"/>
      <c r="O637" s="41"/>
      <c r="P637" s="41"/>
      <c r="Q637" s="41"/>
      <c r="R637" s="41"/>
      <c r="S637" s="41"/>
      <c r="T637" s="77"/>
      <c r="AT637" s="23" t="s">
        <v>144</v>
      </c>
      <c r="AU637" s="23" t="s">
        <v>79</v>
      </c>
    </row>
    <row r="638" spans="2:65" s="1" customFormat="1" ht="22.5" customHeight="1">
      <c r="B638" s="40"/>
      <c r="C638" s="188" t="s">
        <v>532</v>
      </c>
      <c r="D638" s="188" t="s">
        <v>138</v>
      </c>
      <c r="E638" s="189" t="s">
        <v>891</v>
      </c>
      <c r="F638" s="190" t="s">
        <v>892</v>
      </c>
      <c r="G638" s="191" t="s">
        <v>201</v>
      </c>
      <c r="H638" s="192">
        <v>20.483000000000001</v>
      </c>
      <c r="I638" s="193"/>
      <c r="J638" s="194">
        <f>ROUND(I638*H638,2)</f>
        <v>0</v>
      </c>
      <c r="K638" s="190" t="s">
        <v>142</v>
      </c>
      <c r="L638" s="60"/>
      <c r="M638" s="195" t="s">
        <v>21</v>
      </c>
      <c r="N638" s="196" t="s">
        <v>40</v>
      </c>
      <c r="O638" s="41"/>
      <c r="P638" s="197">
        <f>O638*H638</f>
        <v>0</v>
      </c>
      <c r="Q638" s="197">
        <v>0</v>
      </c>
      <c r="R638" s="197">
        <f>Q638*H638</f>
        <v>0</v>
      </c>
      <c r="S638" s="197">
        <v>0</v>
      </c>
      <c r="T638" s="198">
        <f>S638*H638</f>
        <v>0</v>
      </c>
      <c r="AR638" s="23" t="s">
        <v>191</v>
      </c>
      <c r="AT638" s="23" t="s">
        <v>138</v>
      </c>
      <c r="AU638" s="23" t="s">
        <v>79</v>
      </c>
      <c r="AY638" s="23" t="s">
        <v>136</v>
      </c>
      <c r="BE638" s="199">
        <f>IF(N638="základní",J638,0)</f>
        <v>0</v>
      </c>
      <c r="BF638" s="199">
        <f>IF(N638="snížená",J638,0)</f>
        <v>0</v>
      </c>
      <c r="BG638" s="199">
        <f>IF(N638="zákl. přenesená",J638,0)</f>
        <v>0</v>
      </c>
      <c r="BH638" s="199">
        <f>IF(N638="sníž. přenesená",J638,0)</f>
        <v>0</v>
      </c>
      <c r="BI638" s="199">
        <f>IF(N638="nulová",J638,0)</f>
        <v>0</v>
      </c>
      <c r="BJ638" s="23" t="s">
        <v>77</v>
      </c>
      <c r="BK638" s="199">
        <f>ROUND(I638*H638,2)</f>
        <v>0</v>
      </c>
      <c r="BL638" s="23" t="s">
        <v>191</v>
      </c>
      <c r="BM638" s="23" t="s">
        <v>893</v>
      </c>
    </row>
    <row r="639" spans="2:65" s="1" customFormat="1" ht="27">
      <c r="B639" s="40"/>
      <c r="C639" s="62"/>
      <c r="D639" s="200" t="s">
        <v>144</v>
      </c>
      <c r="E639" s="62"/>
      <c r="F639" s="201" t="s">
        <v>894</v>
      </c>
      <c r="G639" s="62"/>
      <c r="H639" s="62"/>
      <c r="I639" s="158"/>
      <c r="J639" s="62"/>
      <c r="K639" s="62"/>
      <c r="L639" s="60"/>
      <c r="M639" s="202"/>
      <c r="N639" s="41"/>
      <c r="O639" s="41"/>
      <c r="P639" s="41"/>
      <c r="Q639" s="41"/>
      <c r="R639" s="41"/>
      <c r="S639" s="41"/>
      <c r="T639" s="77"/>
      <c r="AT639" s="23" t="s">
        <v>144</v>
      </c>
      <c r="AU639" s="23" t="s">
        <v>79</v>
      </c>
    </row>
    <row r="640" spans="2:65" s="1" customFormat="1" ht="121.5">
      <c r="B640" s="40"/>
      <c r="C640" s="62"/>
      <c r="D640" s="200" t="s">
        <v>146</v>
      </c>
      <c r="E640" s="62"/>
      <c r="F640" s="203" t="s">
        <v>895</v>
      </c>
      <c r="G640" s="62"/>
      <c r="H640" s="62"/>
      <c r="I640" s="158"/>
      <c r="J640" s="62"/>
      <c r="K640" s="62"/>
      <c r="L640" s="60"/>
      <c r="M640" s="202"/>
      <c r="N640" s="41"/>
      <c r="O640" s="41"/>
      <c r="P640" s="41"/>
      <c r="Q640" s="41"/>
      <c r="R640" s="41"/>
      <c r="S640" s="41"/>
      <c r="T640" s="77"/>
      <c r="AT640" s="23" t="s">
        <v>146</v>
      </c>
      <c r="AU640" s="23" t="s">
        <v>79</v>
      </c>
    </row>
    <row r="641" spans="2:65" s="10" customFormat="1" ht="29.85" customHeight="1">
      <c r="B641" s="171"/>
      <c r="C641" s="172"/>
      <c r="D641" s="185" t="s">
        <v>68</v>
      </c>
      <c r="E641" s="186" t="s">
        <v>896</v>
      </c>
      <c r="F641" s="186" t="s">
        <v>897</v>
      </c>
      <c r="G641" s="172"/>
      <c r="H641" s="172"/>
      <c r="I641" s="175"/>
      <c r="J641" s="187">
        <f>BK641</f>
        <v>0</v>
      </c>
      <c r="K641" s="172"/>
      <c r="L641" s="177"/>
      <c r="M641" s="178"/>
      <c r="N641" s="179"/>
      <c r="O641" s="179"/>
      <c r="P641" s="180">
        <f>SUM(P642:P643)</f>
        <v>0</v>
      </c>
      <c r="Q641" s="179"/>
      <c r="R641" s="180">
        <f>SUM(R642:R643)</f>
        <v>0</v>
      </c>
      <c r="S641" s="179"/>
      <c r="T641" s="181">
        <f>SUM(T642:T643)</f>
        <v>0</v>
      </c>
      <c r="AR641" s="182" t="s">
        <v>79</v>
      </c>
      <c r="AT641" s="183" t="s">
        <v>68</v>
      </c>
      <c r="AU641" s="183" t="s">
        <v>77</v>
      </c>
      <c r="AY641" s="182" t="s">
        <v>136</v>
      </c>
      <c r="BK641" s="184">
        <f>SUM(BK642:BK643)</f>
        <v>0</v>
      </c>
    </row>
    <row r="642" spans="2:65" s="1" customFormat="1" ht="22.5" customHeight="1">
      <c r="B642" s="40"/>
      <c r="C642" s="188" t="s">
        <v>898</v>
      </c>
      <c r="D642" s="188" t="s">
        <v>138</v>
      </c>
      <c r="E642" s="189" t="s">
        <v>899</v>
      </c>
      <c r="F642" s="190" t="s">
        <v>900</v>
      </c>
      <c r="G642" s="191" t="s">
        <v>676</v>
      </c>
      <c r="H642" s="192">
        <v>1</v>
      </c>
      <c r="I642" s="193"/>
      <c r="J642" s="194">
        <f>ROUND(I642*H642,2)</f>
        <v>0</v>
      </c>
      <c r="K642" s="190" t="s">
        <v>21</v>
      </c>
      <c r="L642" s="60"/>
      <c r="M642" s="195" t="s">
        <v>21</v>
      </c>
      <c r="N642" s="196" t="s">
        <v>40</v>
      </c>
      <c r="O642" s="41"/>
      <c r="P642" s="197">
        <f>O642*H642</f>
        <v>0</v>
      </c>
      <c r="Q642" s="197">
        <v>0</v>
      </c>
      <c r="R642" s="197">
        <f>Q642*H642</f>
        <v>0</v>
      </c>
      <c r="S642" s="197">
        <v>0</v>
      </c>
      <c r="T642" s="198">
        <f>S642*H642</f>
        <v>0</v>
      </c>
      <c r="AR642" s="23" t="s">
        <v>191</v>
      </c>
      <c r="AT642" s="23" t="s">
        <v>138</v>
      </c>
      <c r="AU642" s="23" t="s">
        <v>79</v>
      </c>
      <c r="AY642" s="23" t="s">
        <v>136</v>
      </c>
      <c r="BE642" s="199">
        <f>IF(N642="základní",J642,0)</f>
        <v>0</v>
      </c>
      <c r="BF642" s="199">
        <f>IF(N642="snížená",J642,0)</f>
        <v>0</v>
      </c>
      <c r="BG642" s="199">
        <f>IF(N642="zákl. přenesená",J642,0)</f>
        <v>0</v>
      </c>
      <c r="BH642" s="199">
        <f>IF(N642="sníž. přenesená",J642,0)</f>
        <v>0</v>
      </c>
      <c r="BI642" s="199">
        <f>IF(N642="nulová",J642,0)</f>
        <v>0</v>
      </c>
      <c r="BJ642" s="23" t="s">
        <v>77</v>
      </c>
      <c r="BK642" s="199">
        <f>ROUND(I642*H642,2)</f>
        <v>0</v>
      </c>
      <c r="BL642" s="23" t="s">
        <v>191</v>
      </c>
      <c r="BM642" s="23" t="s">
        <v>901</v>
      </c>
    </row>
    <row r="643" spans="2:65" s="1" customFormat="1" ht="13.5">
      <c r="B643" s="40"/>
      <c r="C643" s="62"/>
      <c r="D643" s="200" t="s">
        <v>144</v>
      </c>
      <c r="E643" s="62"/>
      <c r="F643" s="201" t="s">
        <v>900</v>
      </c>
      <c r="G643" s="62"/>
      <c r="H643" s="62"/>
      <c r="I643" s="158"/>
      <c r="J643" s="62"/>
      <c r="K643" s="62"/>
      <c r="L643" s="60"/>
      <c r="M643" s="202"/>
      <c r="N643" s="41"/>
      <c r="O643" s="41"/>
      <c r="P643" s="41"/>
      <c r="Q643" s="41"/>
      <c r="R643" s="41"/>
      <c r="S643" s="41"/>
      <c r="T643" s="77"/>
      <c r="AT643" s="23" t="s">
        <v>144</v>
      </c>
      <c r="AU643" s="23" t="s">
        <v>79</v>
      </c>
    </row>
    <row r="644" spans="2:65" s="10" customFormat="1" ht="29.85" customHeight="1">
      <c r="B644" s="171"/>
      <c r="C644" s="172"/>
      <c r="D644" s="185" t="s">
        <v>68</v>
      </c>
      <c r="E644" s="186" t="s">
        <v>902</v>
      </c>
      <c r="F644" s="186" t="s">
        <v>903</v>
      </c>
      <c r="G644" s="172"/>
      <c r="H644" s="172"/>
      <c r="I644" s="175"/>
      <c r="J644" s="187">
        <f>BK644</f>
        <v>0</v>
      </c>
      <c r="K644" s="172"/>
      <c r="L644" s="177"/>
      <c r="M644" s="178"/>
      <c r="N644" s="179"/>
      <c r="O644" s="179"/>
      <c r="P644" s="180">
        <f>SUM(P645:P650)</f>
        <v>0</v>
      </c>
      <c r="Q644" s="179"/>
      <c r="R644" s="180">
        <f>SUM(R645:R650)</f>
        <v>0</v>
      </c>
      <c r="S644" s="179"/>
      <c r="T644" s="181">
        <f>SUM(T645:T650)</f>
        <v>0</v>
      </c>
      <c r="AR644" s="182" t="s">
        <v>79</v>
      </c>
      <c r="AT644" s="183" t="s">
        <v>68</v>
      </c>
      <c r="AU644" s="183" t="s">
        <v>77</v>
      </c>
      <c r="AY644" s="182" t="s">
        <v>136</v>
      </c>
      <c r="BK644" s="184">
        <f>SUM(BK645:BK650)</f>
        <v>0</v>
      </c>
    </row>
    <row r="645" spans="2:65" s="1" customFormat="1" ht="22.5" customHeight="1">
      <c r="B645" s="40"/>
      <c r="C645" s="188" t="s">
        <v>537</v>
      </c>
      <c r="D645" s="188" t="s">
        <v>138</v>
      </c>
      <c r="E645" s="189" t="s">
        <v>904</v>
      </c>
      <c r="F645" s="190" t="s">
        <v>905</v>
      </c>
      <c r="G645" s="191" t="s">
        <v>229</v>
      </c>
      <c r="H645" s="192">
        <v>1</v>
      </c>
      <c r="I645" s="193"/>
      <c r="J645" s="194">
        <f>ROUND(I645*H645,2)</f>
        <v>0</v>
      </c>
      <c r="K645" s="190" t="s">
        <v>21</v>
      </c>
      <c r="L645" s="60"/>
      <c r="M645" s="195" t="s">
        <v>21</v>
      </c>
      <c r="N645" s="196" t="s">
        <v>40</v>
      </c>
      <c r="O645" s="41"/>
      <c r="P645" s="197">
        <f>O645*H645</f>
        <v>0</v>
      </c>
      <c r="Q645" s="197">
        <v>0</v>
      </c>
      <c r="R645" s="197">
        <f>Q645*H645</f>
        <v>0</v>
      </c>
      <c r="S645" s="197">
        <v>0</v>
      </c>
      <c r="T645" s="198">
        <f>S645*H645</f>
        <v>0</v>
      </c>
      <c r="AR645" s="23" t="s">
        <v>191</v>
      </c>
      <c r="AT645" s="23" t="s">
        <v>138</v>
      </c>
      <c r="AU645" s="23" t="s">
        <v>79</v>
      </c>
      <c r="AY645" s="23" t="s">
        <v>136</v>
      </c>
      <c r="BE645" s="199">
        <f>IF(N645="základní",J645,0)</f>
        <v>0</v>
      </c>
      <c r="BF645" s="199">
        <f>IF(N645="snížená",J645,0)</f>
        <v>0</v>
      </c>
      <c r="BG645" s="199">
        <f>IF(N645="zákl. přenesená",J645,0)</f>
        <v>0</v>
      </c>
      <c r="BH645" s="199">
        <f>IF(N645="sníž. přenesená",J645,0)</f>
        <v>0</v>
      </c>
      <c r="BI645" s="199">
        <f>IF(N645="nulová",J645,0)</f>
        <v>0</v>
      </c>
      <c r="BJ645" s="23" t="s">
        <v>77</v>
      </c>
      <c r="BK645" s="199">
        <f>ROUND(I645*H645,2)</f>
        <v>0</v>
      </c>
      <c r="BL645" s="23" t="s">
        <v>191</v>
      </c>
      <c r="BM645" s="23" t="s">
        <v>906</v>
      </c>
    </row>
    <row r="646" spans="2:65" s="1" customFormat="1" ht="13.5">
      <c r="B646" s="40"/>
      <c r="C646" s="62"/>
      <c r="D646" s="217" t="s">
        <v>144</v>
      </c>
      <c r="E646" s="62"/>
      <c r="F646" s="231" t="s">
        <v>905</v>
      </c>
      <c r="G646" s="62"/>
      <c r="H646" s="62"/>
      <c r="I646" s="158"/>
      <c r="J646" s="62"/>
      <c r="K646" s="62"/>
      <c r="L646" s="60"/>
      <c r="M646" s="202"/>
      <c r="N646" s="41"/>
      <c r="O646" s="41"/>
      <c r="P646" s="41"/>
      <c r="Q646" s="41"/>
      <c r="R646" s="41"/>
      <c r="S646" s="41"/>
      <c r="T646" s="77"/>
      <c r="AT646" s="23" t="s">
        <v>144</v>
      </c>
      <c r="AU646" s="23" t="s">
        <v>79</v>
      </c>
    </row>
    <row r="647" spans="2:65" s="1" customFormat="1" ht="22.5" customHeight="1">
      <c r="B647" s="40"/>
      <c r="C647" s="188" t="s">
        <v>907</v>
      </c>
      <c r="D647" s="188" t="s">
        <v>138</v>
      </c>
      <c r="E647" s="189" t="s">
        <v>908</v>
      </c>
      <c r="F647" s="190" t="s">
        <v>909</v>
      </c>
      <c r="G647" s="191" t="s">
        <v>229</v>
      </c>
      <c r="H647" s="192">
        <v>1</v>
      </c>
      <c r="I647" s="193"/>
      <c r="J647" s="194">
        <f>ROUND(I647*H647,2)</f>
        <v>0</v>
      </c>
      <c r="K647" s="190" t="s">
        <v>142</v>
      </c>
      <c r="L647" s="60"/>
      <c r="M647" s="195" t="s">
        <v>21</v>
      </c>
      <c r="N647" s="196" t="s">
        <v>40</v>
      </c>
      <c r="O647" s="41"/>
      <c r="P647" s="197">
        <f>O647*H647</f>
        <v>0</v>
      </c>
      <c r="Q647" s="197">
        <v>0</v>
      </c>
      <c r="R647" s="197">
        <f>Q647*H647</f>
        <v>0</v>
      </c>
      <c r="S647" s="197">
        <v>0</v>
      </c>
      <c r="T647" s="198">
        <f>S647*H647</f>
        <v>0</v>
      </c>
      <c r="AR647" s="23" t="s">
        <v>191</v>
      </c>
      <c r="AT647" s="23" t="s">
        <v>138</v>
      </c>
      <c r="AU647" s="23" t="s">
        <v>79</v>
      </c>
      <c r="AY647" s="23" t="s">
        <v>136</v>
      </c>
      <c r="BE647" s="199">
        <f>IF(N647="základní",J647,0)</f>
        <v>0</v>
      </c>
      <c r="BF647" s="199">
        <f>IF(N647="snížená",J647,0)</f>
        <v>0</v>
      </c>
      <c r="BG647" s="199">
        <f>IF(N647="zákl. přenesená",J647,0)</f>
        <v>0</v>
      </c>
      <c r="BH647" s="199">
        <f>IF(N647="sníž. přenesená",J647,0)</f>
        <v>0</v>
      </c>
      <c r="BI647" s="199">
        <f>IF(N647="nulová",J647,0)</f>
        <v>0</v>
      </c>
      <c r="BJ647" s="23" t="s">
        <v>77</v>
      </c>
      <c r="BK647" s="199">
        <f>ROUND(I647*H647,2)</f>
        <v>0</v>
      </c>
      <c r="BL647" s="23" t="s">
        <v>191</v>
      </c>
      <c r="BM647" s="23" t="s">
        <v>910</v>
      </c>
    </row>
    <row r="648" spans="2:65" s="1" customFormat="1" ht="13.5">
      <c r="B648" s="40"/>
      <c r="C648" s="62"/>
      <c r="D648" s="217" t="s">
        <v>144</v>
      </c>
      <c r="E648" s="62"/>
      <c r="F648" s="231" t="s">
        <v>911</v>
      </c>
      <c r="G648" s="62"/>
      <c r="H648" s="62"/>
      <c r="I648" s="158"/>
      <c r="J648" s="62"/>
      <c r="K648" s="62"/>
      <c r="L648" s="60"/>
      <c r="M648" s="202"/>
      <c r="N648" s="41"/>
      <c r="O648" s="41"/>
      <c r="P648" s="41"/>
      <c r="Q648" s="41"/>
      <c r="R648" s="41"/>
      <c r="S648" s="41"/>
      <c r="T648" s="77"/>
      <c r="AT648" s="23" t="s">
        <v>144</v>
      </c>
      <c r="AU648" s="23" t="s">
        <v>79</v>
      </c>
    </row>
    <row r="649" spans="2:65" s="1" customFormat="1" ht="22.5" customHeight="1">
      <c r="B649" s="40"/>
      <c r="C649" s="232" t="s">
        <v>542</v>
      </c>
      <c r="D649" s="232" t="s">
        <v>250</v>
      </c>
      <c r="E649" s="233" t="s">
        <v>912</v>
      </c>
      <c r="F649" s="234" t="s">
        <v>913</v>
      </c>
      <c r="G649" s="235" t="s">
        <v>229</v>
      </c>
      <c r="H649" s="236">
        <v>1</v>
      </c>
      <c r="I649" s="237"/>
      <c r="J649" s="238">
        <f>ROUND(I649*H649,2)</f>
        <v>0</v>
      </c>
      <c r="K649" s="234" t="s">
        <v>21</v>
      </c>
      <c r="L649" s="239"/>
      <c r="M649" s="240" t="s">
        <v>21</v>
      </c>
      <c r="N649" s="241" t="s">
        <v>40</v>
      </c>
      <c r="O649" s="41"/>
      <c r="P649" s="197">
        <f>O649*H649</f>
        <v>0</v>
      </c>
      <c r="Q649" s="197">
        <v>0</v>
      </c>
      <c r="R649" s="197">
        <f>Q649*H649</f>
        <v>0</v>
      </c>
      <c r="S649" s="197">
        <v>0</v>
      </c>
      <c r="T649" s="198">
        <f>S649*H649</f>
        <v>0</v>
      </c>
      <c r="AR649" s="23" t="s">
        <v>235</v>
      </c>
      <c r="AT649" s="23" t="s">
        <v>250</v>
      </c>
      <c r="AU649" s="23" t="s">
        <v>79</v>
      </c>
      <c r="AY649" s="23" t="s">
        <v>136</v>
      </c>
      <c r="BE649" s="199">
        <f>IF(N649="základní",J649,0)</f>
        <v>0</v>
      </c>
      <c r="BF649" s="199">
        <f>IF(N649="snížená",J649,0)</f>
        <v>0</v>
      </c>
      <c r="BG649" s="199">
        <f>IF(N649="zákl. přenesená",J649,0)</f>
        <v>0</v>
      </c>
      <c r="BH649" s="199">
        <f>IF(N649="sníž. přenesená",J649,0)</f>
        <v>0</v>
      </c>
      <c r="BI649" s="199">
        <f>IF(N649="nulová",J649,0)</f>
        <v>0</v>
      </c>
      <c r="BJ649" s="23" t="s">
        <v>77</v>
      </c>
      <c r="BK649" s="199">
        <f>ROUND(I649*H649,2)</f>
        <v>0</v>
      </c>
      <c r="BL649" s="23" t="s">
        <v>191</v>
      </c>
      <c r="BM649" s="23" t="s">
        <v>914</v>
      </c>
    </row>
    <row r="650" spans="2:65" s="1" customFormat="1" ht="13.5">
      <c r="B650" s="40"/>
      <c r="C650" s="62"/>
      <c r="D650" s="200" t="s">
        <v>144</v>
      </c>
      <c r="E650" s="62"/>
      <c r="F650" s="201" t="s">
        <v>913</v>
      </c>
      <c r="G650" s="62"/>
      <c r="H650" s="62"/>
      <c r="I650" s="158"/>
      <c r="J650" s="62"/>
      <c r="K650" s="62"/>
      <c r="L650" s="60"/>
      <c r="M650" s="202"/>
      <c r="N650" s="41"/>
      <c r="O650" s="41"/>
      <c r="P650" s="41"/>
      <c r="Q650" s="41"/>
      <c r="R650" s="41"/>
      <c r="S650" s="41"/>
      <c r="T650" s="77"/>
      <c r="AT650" s="23" t="s">
        <v>144</v>
      </c>
      <c r="AU650" s="23" t="s">
        <v>79</v>
      </c>
    </row>
    <row r="651" spans="2:65" s="10" customFormat="1" ht="29.85" customHeight="1">
      <c r="B651" s="171"/>
      <c r="C651" s="172"/>
      <c r="D651" s="185" t="s">
        <v>68</v>
      </c>
      <c r="E651" s="186" t="s">
        <v>915</v>
      </c>
      <c r="F651" s="186" t="s">
        <v>916</v>
      </c>
      <c r="G651" s="172"/>
      <c r="H651" s="172"/>
      <c r="I651" s="175"/>
      <c r="J651" s="187">
        <f>BK651</f>
        <v>0</v>
      </c>
      <c r="K651" s="172"/>
      <c r="L651" s="177"/>
      <c r="M651" s="178"/>
      <c r="N651" s="179"/>
      <c r="O651" s="179"/>
      <c r="P651" s="180">
        <f>SUM(P652:P685)</f>
        <v>0</v>
      </c>
      <c r="Q651" s="179"/>
      <c r="R651" s="180">
        <f>SUM(R652:R685)</f>
        <v>0</v>
      </c>
      <c r="S651" s="179"/>
      <c r="T651" s="181">
        <f>SUM(T652:T685)</f>
        <v>0</v>
      </c>
      <c r="AR651" s="182" t="s">
        <v>79</v>
      </c>
      <c r="AT651" s="183" t="s">
        <v>68</v>
      </c>
      <c r="AU651" s="183" t="s">
        <v>77</v>
      </c>
      <c r="AY651" s="182" t="s">
        <v>136</v>
      </c>
      <c r="BK651" s="184">
        <f>SUM(BK652:BK685)</f>
        <v>0</v>
      </c>
    </row>
    <row r="652" spans="2:65" s="1" customFormat="1" ht="31.5" customHeight="1">
      <c r="B652" s="40"/>
      <c r="C652" s="188" t="s">
        <v>917</v>
      </c>
      <c r="D652" s="188" t="s">
        <v>138</v>
      </c>
      <c r="E652" s="189" t="s">
        <v>918</v>
      </c>
      <c r="F652" s="190" t="s">
        <v>919</v>
      </c>
      <c r="G652" s="191" t="s">
        <v>159</v>
      </c>
      <c r="H652" s="192">
        <v>8.5999999999999993E-2</v>
      </c>
      <c r="I652" s="193"/>
      <c r="J652" s="194">
        <f>ROUND(I652*H652,2)</f>
        <v>0</v>
      </c>
      <c r="K652" s="190" t="s">
        <v>142</v>
      </c>
      <c r="L652" s="60"/>
      <c r="M652" s="195" t="s">
        <v>21</v>
      </c>
      <c r="N652" s="196" t="s">
        <v>40</v>
      </c>
      <c r="O652" s="41"/>
      <c r="P652" s="197">
        <f>O652*H652</f>
        <v>0</v>
      </c>
      <c r="Q652" s="197">
        <v>0</v>
      </c>
      <c r="R652" s="197">
        <f>Q652*H652</f>
        <v>0</v>
      </c>
      <c r="S652" s="197">
        <v>0</v>
      </c>
      <c r="T652" s="198">
        <f>S652*H652</f>
        <v>0</v>
      </c>
      <c r="AR652" s="23" t="s">
        <v>191</v>
      </c>
      <c r="AT652" s="23" t="s">
        <v>138</v>
      </c>
      <c r="AU652" s="23" t="s">
        <v>79</v>
      </c>
      <c r="AY652" s="23" t="s">
        <v>136</v>
      </c>
      <c r="BE652" s="199">
        <f>IF(N652="základní",J652,0)</f>
        <v>0</v>
      </c>
      <c r="BF652" s="199">
        <f>IF(N652="snížená",J652,0)</f>
        <v>0</v>
      </c>
      <c r="BG652" s="199">
        <f>IF(N652="zákl. přenesená",J652,0)</f>
        <v>0</v>
      </c>
      <c r="BH652" s="199">
        <f>IF(N652="sníž. přenesená",J652,0)</f>
        <v>0</v>
      </c>
      <c r="BI652" s="199">
        <f>IF(N652="nulová",J652,0)</f>
        <v>0</v>
      </c>
      <c r="BJ652" s="23" t="s">
        <v>77</v>
      </c>
      <c r="BK652" s="199">
        <f>ROUND(I652*H652,2)</f>
        <v>0</v>
      </c>
      <c r="BL652" s="23" t="s">
        <v>191</v>
      </c>
      <c r="BM652" s="23" t="s">
        <v>920</v>
      </c>
    </row>
    <row r="653" spans="2:65" s="1" customFormat="1" ht="27">
      <c r="B653" s="40"/>
      <c r="C653" s="62"/>
      <c r="D653" s="200" t="s">
        <v>144</v>
      </c>
      <c r="E653" s="62"/>
      <c r="F653" s="201" t="s">
        <v>921</v>
      </c>
      <c r="G653" s="62"/>
      <c r="H653" s="62"/>
      <c r="I653" s="158"/>
      <c r="J653" s="62"/>
      <c r="K653" s="62"/>
      <c r="L653" s="60"/>
      <c r="M653" s="202"/>
      <c r="N653" s="41"/>
      <c r="O653" s="41"/>
      <c r="P653" s="41"/>
      <c r="Q653" s="41"/>
      <c r="R653" s="41"/>
      <c r="S653" s="41"/>
      <c r="T653" s="77"/>
      <c r="AT653" s="23" t="s">
        <v>144</v>
      </c>
      <c r="AU653" s="23" t="s">
        <v>79</v>
      </c>
    </row>
    <row r="654" spans="2:65" s="1" customFormat="1" ht="135">
      <c r="B654" s="40"/>
      <c r="C654" s="62"/>
      <c r="D654" s="217" t="s">
        <v>146</v>
      </c>
      <c r="E654" s="62"/>
      <c r="F654" s="227" t="s">
        <v>922</v>
      </c>
      <c r="G654" s="62"/>
      <c r="H654" s="62"/>
      <c r="I654" s="158"/>
      <c r="J654" s="62"/>
      <c r="K654" s="62"/>
      <c r="L654" s="60"/>
      <c r="M654" s="202"/>
      <c r="N654" s="41"/>
      <c r="O654" s="41"/>
      <c r="P654" s="41"/>
      <c r="Q654" s="41"/>
      <c r="R654" s="41"/>
      <c r="S654" s="41"/>
      <c r="T654" s="77"/>
      <c r="AT654" s="23" t="s">
        <v>146</v>
      </c>
      <c r="AU654" s="23" t="s">
        <v>79</v>
      </c>
    </row>
    <row r="655" spans="2:65" s="1" customFormat="1" ht="31.5" customHeight="1">
      <c r="B655" s="40"/>
      <c r="C655" s="188" t="s">
        <v>547</v>
      </c>
      <c r="D655" s="188" t="s">
        <v>138</v>
      </c>
      <c r="E655" s="189" t="s">
        <v>923</v>
      </c>
      <c r="F655" s="190" t="s">
        <v>924</v>
      </c>
      <c r="G655" s="191" t="s">
        <v>141</v>
      </c>
      <c r="H655" s="192">
        <v>306</v>
      </c>
      <c r="I655" s="193"/>
      <c r="J655" s="194">
        <f>ROUND(I655*H655,2)</f>
        <v>0</v>
      </c>
      <c r="K655" s="190" t="s">
        <v>21</v>
      </c>
      <c r="L655" s="60"/>
      <c r="M655" s="195" t="s">
        <v>21</v>
      </c>
      <c r="N655" s="196" t="s">
        <v>40</v>
      </c>
      <c r="O655" s="41"/>
      <c r="P655" s="197">
        <f>O655*H655</f>
        <v>0</v>
      </c>
      <c r="Q655" s="197">
        <v>0</v>
      </c>
      <c r="R655" s="197">
        <f>Q655*H655</f>
        <v>0</v>
      </c>
      <c r="S655" s="197">
        <v>0</v>
      </c>
      <c r="T655" s="198">
        <f>S655*H655</f>
        <v>0</v>
      </c>
      <c r="AR655" s="23" t="s">
        <v>191</v>
      </c>
      <c r="AT655" s="23" t="s">
        <v>138</v>
      </c>
      <c r="AU655" s="23" t="s">
        <v>79</v>
      </c>
      <c r="AY655" s="23" t="s">
        <v>136</v>
      </c>
      <c r="BE655" s="199">
        <f>IF(N655="základní",J655,0)</f>
        <v>0</v>
      </c>
      <c r="BF655" s="199">
        <f>IF(N655="snížená",J655,0)</f>
        <v>0</v>
      </c>
      <c r="BG655" s="199">
        <f>IF(N655="zákl. přenesená",J655,0)</f>
        <v>0</v>
      </c>
      <c r="BH655" s="199">
        <f>IF(N655="sníž. přenesená",J655,0)</f>
        <v>0</v>
      </c>
      <c r="BI655" s="199">
        <f>IF(N655="nulová",J655,0)</f>
        <v>0</v>
      </c>
      <c r="BJ655" s="23" t="s">
        <v>77</v>
      </c>
      <c r="BK655" s="199">
        <f>ROUND(I655*H655,2)</f>
        <v>0</v>
      </c>
      <c r="BL655" s="23" t="s">
        <v>191</v>
      </c>
      <c r="BM655" s="23" t="s">
        <v>925</v>
      </c>
    </row>
    <row r="656" spans="2:65" s="1" customFormat="1" ht="27">
      <c r="B656" s="40"/>
      <c r="C656" s="62"/>
      <c r="D656" s="217" t="s">
        <v>144</v>
      </c>
      <c r="E656" s="62"/>
      <c r="F656" s="231" t="s">
        <v>924</v>
      </c>
      <c r="G656" s="62"/>
      <c r="H656" s="62"/>
      <c r="I656" s="158"/>
      <c r="J656" s="62"/>
      <c r="K656" s="62"/>
      <c r="L656" s="60"/>
      <c r="M656" s="202"/>
      <c r="N656" s="41"/>
      <c r="O656" s="41"/>
      <c r="P656" s="41"/>
      <c r="Q656" s="41"/>
      <c r="R656" s="41"/>
      <c r="S656" s="41"/>
      <c r="T656" s="77"/>
      <c r="AT656" s="23" t="s">
        <v>144</v>
      </c>
      <c r="AU656" s="23" t="s">
        <v>79</v>
      </c>
    </row>
    <row r="657" spans="2:65" s="1" customFormat="1" ht="22.5" customHeight="1">
      <c r="B657" s="40"/>
      <c r="C657" s="188" t="s">
        <v>926</v>
      </c>
      <c r="D657" s="188" t="s">
        <v>138</v>
      </c>
      <c r="E657" s="189" t="s">
        <v>927</v>
      </c>
      <c r="F657" s="190" t="s">
        <v>928</v>
      </c>
      <c r="G657" s="191" t="s">
        <v>305</v>
      </c>
      <c r="H657" s="192">
        <v>8</v>
      </c>
      <c r="I657" s="193"/>
      <c r="J657" s="194">
        <f>ROUND(I657*H657,2)</f>
        <v>0</v>
      </c>
      <c r="K657" s="190" t="s">
        <v>142</v>
      </c>
      <c r="L657" s="60"/>
      <c r="M657" s="195" t="s">
        <v>21</v>
      </c>
      <c r="N657" s="196" t="s">
        <v>40</v>
      </c>
      <c r="O657" s="41"/>
      <c r="P657" s="197">
        <f>O657*H657</f>
        <v>0</v>
      </c>
      <c r="Q657" s="197">
        <v>0</v>
      </c>
      <c r="R657" s="197">
        <f>Q657*H657</f>
        <v>0</v>
      </c>
      <c r="S657" s="197">
        <v>0</v>
      </c>
      <c r="T657" s="198">
        <f>S657*H657</f>
        <v>0</v>
      </c>
      <c r="AR657" s="23" t="s">
        <v>191</v>
      </c>
      <c r="AT657" s="23" t="s">
        <v>138</v>
      </c>
      <c r="AU657" s="23" t="s">
        <v>79</v>
      </c>
      <c r="AY657" s="23" t="s">
        <v>136</v>
      </c>
      <c r="BE657" s="199">
        <f>IF(N657="základní",J657,0)</f>
        <v>0</v>
      </c>
      <c r="BF657" s="199">
        <f>IF(N657="snížená",J657,0)</f>
        <v>0</v>
      </c>
      <c r="BG657" s="199">
        <f>IF(N657="zákl. přenesená",J657,0)</f>
        <v>0</v>
      </c>
      <c r="BH657" s="199">
        <f>IF(N657="sníž. přenesená",J657,0)</f>
        <v>0</v>
      </c>
      <c r="BI657" s="199">
        <f>IF(N657="nulová",J657,0)</f>
        <v>0</v>
      </c>
      <c r="BJ657" s="23" t="s">
        <v>77</v>
      </c>
      <c r="BK657" s="199">
        <f>ROUND(I657*H657,2)</f>
        <v>0</v>
      </c>
      <c r="BL657" s="23" t="s">
        <v>191</v>
      </c>
      <c r="BM657" s="23" t="s">
        <v>929</v>
      </c>
    </row>
    <row r="658" spans="2:65" s="1" customFormat="1" ht="13.5">
      <c r="B658" s="40"/>
      <c r="C658" s="62"/>
      <c r="D658" s="200" t="s">
        <v>144</v>
      </c>
      <c r="E658" s="62"/>
      <c r="F658" s="201" t="s">
        <v>930</v>
      </c>
      <c r="G658" s="62"/>
      <c r="H658" s="62"/>
      <c r="I658" s="158"/>
      <c r="J658" s="62"/>
      <c r="K658" s="62"/>
      <c r="L658" s="60"/>
      <c r="M658" s="202"/>
      <c r="N658" s="41"/>
      <c r="O658" s="41"/>
      <c r="P658" s="41"/>
      <c r="Q658" s="41"/>
      <c r="R658" s="41"/>
      <c r="S658" s="41"/>
      <c r="T658" s="77"/>
      <c r="AT658" s="23" t="s">
        <v>144</v>
      </c>
      <c r="AU658" s="23" t="s">
        <v>79</v>
      </c>
    </row>
    <row r="659" spans="2:65" s="13" customFormat="1" ht="13.5">
      <c r="B659" s="242"/>
      <c r="C659" s="243"/>
      <c r="D659" s="200" t="s">
        <v>148</v>
      </c>
      <c r="E659" s="244" t="s">
        <v>21</v>
      </c>
      <c r="F659" s="245" t="s">
        <v>931</v>
      </c>
      <c r="G659" s="243"/>
      <c r="H659" s="246" t="s">
        <v>21</v>
      </c>
      <c r="I659" s="247"/>
      <c r="J659" s="243"/>
      <c r="K659" s="243"/>
      <c r="L659" s="248"/>
      <c r="M659" s="249"/>
      <c r="N659" s="250"/>
      <c r="O659" s="250"/>
      <c r="P659" s="250"/>
      <c r="Q659" s="250"/>
      <c r="R659" s="250"/>
      <c r="S659" s="250"/>
      <c r="T659" s="251"/>
      <c r="AT659" s="252" t="s">
        <v>148</v>
      </c>
      <c r="AU659" s="252" t="s">
        <v>79</v>
      </c>
      <c r="AV659" s="13" t="s">
        <v>77</v>
      </c>
      <c r="AW659" s="13" t="s">
        <v>33</v>
      </c>
      <c r="AX659" s="13" t="s">
        <v>69</v>
      </c>
      <c r="AY659" s="252" t="s">
        <v>136</v>
      </c>
    </row>
    <row r="660" spans="2:65" s="11" customFormat="1" ht="13.5">
      <c r="B660" s="204"/>
      <c r="C660" s="205"/>
      <c r="D660" s="200" t="s">
        <v>148</v>
      </c>
      <c r="E660" s="206" t="s">
        <v>21</v>
      </c>
      <c r="F660" s="207" t="s">
        <v>932</v>
      </c>
      <c r="G660" s="205"/>
      <c r="H660" s="208">
        <v>8</v>
      </c>
      <c r="I660" s="209"/>
      <c r="J660" s="205"/>
      <c r="K660" s="205"/>
      <c r="L660" s="210"/>
      <c r="M660" s="211"/>
      <c r="N660" s="212"/>
      <c r="O660" s="212"/>
      <c r="P660" s="212"/>
      <c r="Q660" s="212"/>
      <c r="R660" s="212"/>
      <c r="S660" s="212"/>
      <c r="T660" s="213"/>
      <c r="AT660" s="214" t="s">
        <v>148</v>
      </c>
      <c r="AU660" s="214" t="s">
        <v>79</v>
      </c>
      <c r="AV660" s="11" t="s">
        <v>79</v>
      </c>
      <c r="AW660" s="11" t="s">
        <v>33</v>
      </c>
      <c r="AX660" s="11" t="s">
        <v>69</v>
      </c>
      <c r="AY660" s="214" t="s">
        <v>136</v>
      </c>
    </row>
    <row r="661" spans="2:65" s="12" customFormat="1" ht="13.5">
      <c r="B661" s="215"/>
      <c r="C661" s="216"/>
      <c r="D661" s="217" t="s">
        <v>148</v>
      </c>
      <c r="E661" s="218" t="s">
        <v>21</v>
      </c>
      <c r="F661" s="219" t="s">
        <v>151</v>
      </c>
      <c r="G661" s="216"/>
      <c r="H661" s="220">
        <v>8</v>
      </c>
      <c r="I661" s="221"/>
      <c r="J661" s="216"/>
      <c r="K661" s="216"/>
      <c r="L661" s="222"/>
      <c r="M661" s="223"/>
      <c r="N661" s="224"/>
      <c r="O661" s="224"/>
      <c r="P661" s="224"/>
      <c r="Q661" s="224"/>
      <c r="R661" s="224"/>
      <c r="S661" s="224"/>
      <c r="T661" s="225"/>
      <c r="AT661" s="226" t="s">
        <v>148</v>
      </c>
      <c r="AU661" s="226" t="s">
        <v>79</v>
      </c>
      <c r="AV661" s="12" t="s">
        <v>143</v>
      </c>
      <c r="AW661" s="12" t="s">
        <v>33</v>
      </c>
      <c r="AX661" s="12" t="s">
        <v>77</v>
      </c>
      <c r="AY661" s="226" t="s">
        <v>136</v>
      </c>
    </row>
    <row r="662" spans="2:65" s="1" customFormat="1" ht="22.5" customHeight="1">
      <c r="B662" s="40"/>
      <c r="C662" s="232" t="s">
        <v>553</v>
      </c>
      <c r="D662" s="232" t="s">
        <v>250</v>
      </c>
      <c r="E662" s="233" t="s">
        <v>933</v>
      </c>
      <c r="F662" s="234" t="s">
        <v>934</v>
      </c>
      <c r="G662" s="235" t="s">
        <v>159</v>
      </c>
      <c r="H662" s="236">
        <v>8.5999999999999993E-2</v>
      </c>
      <c r="I662" s="237"/>
      <c r="J662" s="238">
        <f>ROUND(I662*H662,2)</f>
        <v>0</v>
      </c>
      <c r="K662" s="234" t="s">
        <v>142</v>
      </c>
      <c r="L662" s="239"/>
      <c r="M662" s="240" t="s">
        <v>21</v>
      </c>
      <c r="N662" s="241" t="s">
        <v>40</v>
      </c>
      <c r="O662" s="41"/>
      <c r="P662" s="197">
        <f>O662*H662</f>
        <v>0</v>
      </c>
      <c r="Q662" s="197">
        <v>0</v>
      </c>
      <c r="R662" s="197">
        <f>Q662*H662</f>
        <v>0</v>
      </c>
      <c r="S662" s="197">
        <v>0</v>
      </c>
      <c r="T662" s="198">
        <f>S662*H662</f>
        <v>0</v>
      </c>
      <c r="AR662" s="23" t="s">
        <v>235</v>
      </c>
      <c r="AT662" s="23" t="s">
        <v>250</v>
      </c>
      <c r="AU662" s="23" t="s">
        <v>79</v>
      </c>
      <c r="AY662" s="23" t="s">
        <v>136</v>
      </c>
      <c r="BE662" s="199">
        <f>IF(N662="základní",J662,0)</f>
        <v>0</v>
      </c>
      <c r="BF662" s="199">
        <f>IF(N662="snížená",J662,0)</f>
        <v>0</v>
      </c>
      <c r="BG662" s="199">
        <f>IF(N662="zákl. přenesená",J662,0)</f>
        <v>0</v>
      </c>
      <c r="BH662" s="199">
        <f>IF(N662="sníž. přenesená",J662,0)</f>
        <v>0</v>
      </c>
      <c r="BI662" s="199">
        <f>IF(N662="nulová",J662,0)</f>
        <v>0</v>
      </c>
      <c r="BJ662" s="23" t="s">
        <v>77</v>
      </c>
      <c r="BK662" s="199">
        <f>ROUND(I662*H662,2)</f>
        <v>0</v>
      </c>
      <c r="BL662" s="23" t="s">
        <v>191</v>
      </c>
      <c r="BM662" s="23" t="s">
        <v>935</v>
      </c>
    </row>
    <row r="663" spans="2:65" s="1" customFormat="1" ht="13.5">
      <c r="B663" s="40"/>
      <c r="C663" s="62"/>
      <c r="D663" s="217" t="s">
        <v>144</v>
      </c>
      <c r="E663" s="62"/>
      <c r="F663" s="231" t="s">
        <v>934</v>
      </c>
      <c r="G663" s="62"/>
      <c r="H663" s="62"/>
      <c r="I663" s="158"/>
      <c r="J663" s="62"/>
      <c r="K663" s="62"/>
      <c r="L663" s="60"/>
      <c r="M663" s="202"/>
      <c r="N663" s="41"/>
      <c r="O663" s="41"/>
      <c r="P663" s="41"/>
      <c r="Q663" s="41"/>
      <c r="R663" s="41"/>
      <c r="S663" s="41"/>
      <c r="T663" s="77"/>
      <c r="AT663" s="23" t="s">
        <v>144</v>
      </c>
      <c r="AU663" s="23" t="s">
        <v>79</v>
      </c>
    </row>
    <row r="664" spans="2:65" s="1" customFormat="1" ht="22.5" customHeight="1">
      <c r="B664" s="40"/>
      <c r="C664" s="188" t="s">
        <v>936</v>
      </c>
      <c r="D664" s="188" t="s">
        <v>138</v>
      </c>
      <c r="E664" s="189" t="s">
        <v>937</v>
      </c>
      <c r="F664" s="190" t="s">
        <v>938</v>
      </c>
      <c r="G664" s="191" t="s">
        <v>141</v>
      </c>
      <c r="H664" s="192">
        <v>2</v>
      </c>
      <c r="I664" s="193"/>
      <c r="J664" s="194">
        <f>ROUND(I664*H664,2)</f>
        <v>0</v>
      </c>
      <c r="K664" s="190" t="s">
        <v>142</v>
      </c>
      <c r="L664" s="60"/>
      <c r="M664" s="195" t="s">
        <v>21</v>
      </c>
      <c r="N664" s="196" t="s">
        <v>40</v>
      </c>
      <c r="O664" s="41"/>
      <c r="P664" s="197">
        <f>O664*H664</f>
        <v>0</v>
      </c>
      <c r="Q664" s="197">
        <v>0</v>
      </c>
      <c r="R664" s="197">
        <f>Q664*H664</f>
        <v>0</v>
      </c>
      <c r="S664" s="197">
        <v>0</v>
      </c>
      <c r="T664" s="198">
        <f>S664*H664</f>
        <v>0</v>
      </c>
      <c r="AR664" s="23" t="s">
        <v>191</v>
      </c>
      <c r="AT664" s="23" t="s">
        <v>138</v>
      </c>
      <c r="AU664" s="23" t="s">
        <v>79</v>
      </c>
      <c r="AY664" s="23" t="s">
        <v>136</v>
      </c>
      <c r="BE664" s="199">
        <f>IF(N664="základní",J664,0)</f>
        <v>0</v>
      </c>
      <c r="BF664" s="199">
        <f>IF(N664="snížená",J664,0)</f>
        <v>0</v>
      </c>
      <c r="BG664" s="199">
        <f>IF(N664="zákl. přenesená",J664,0)</f>
        <v>0</v>
      </c>
      <c r="BH664" s="199">
        <f>IF(N664="sníž. přenesená",J664,0)</f>
        <v>0</v>
      </c>
      <c r="BI664" s="199">
        <f>IF(N664="nulová",J664,0)</f>
        <v>0</v>
      </c>
      <c r="BJ664" s="23" t="s">
        <v>77</v>
      </c>
      <c r="BK664" s="199">
        <f>ROUND(I664*H664,2)</f>
        <v>0</v>
      </c>
      <c r="BL664" s="23" t="s">
        <v>191</v>
      </c>
      <c r="BM664" s="23" t="s">
        <v>939</v>
      </c>
    </row>
    <row r="665" spans="2:65" s="1" customFormat="1" ht="27">
      <c r="B665" s="40"/>
      <c r="C665" s="62"/>
      <c r="D665" s="200" t="s">
        <v>144</v>
      </c>
      <c r="E665" s="62"/>
      <c r="F665" s="201" t="s">
        <v>940</v>
      </c>
      <c r="G665" s="62"/>
      <c r="H665" s="62"/>
      <c r="I665" s="158"/>
      <c r="J665" s="62"/>
      <c r="K665" s="62"/>
      <c r="L665" s="60"/>
      <c r="M665" s="202"/>
      <c r="N665" s="41"/>
      <c r="O665" s="41"/>
      <c r="P665" s="41"/>
      <c r="Q665" s="41"/>
      <c r="R665" s="41"/>
      <c r="S665" s="41"/>
      <c r="T665" s="77"/>
      <c r="AT665" s="23" t="s">
        <v>144</v>
      </c>
      <c r="AU665" s="23" t="s">
        <v>79</v>
      </c>
    </row>
    <row r="666" spans="2:65" s="1" customFormat="1" ht="54">
      <c r="B666" s="40"/>
      <c r="C666" s="62"/>
      <c r="D666" s="200" t="s">
        <v>146</v>
      </c>
      <c r="E666" s="62"/>
      <c r="F666" s="203" t="s">
        <v>941</v>
      </c>
      <c r="G666" s="62"/>
      <c r="H666" s="62"/>
      <c r="I666" s="158"/>
      <c r="J666" s="62"/>
      <c r="K666" s="62"/>
      <c r="L666" s="60"/>
      <c r="M666" s="202"/>
      <c r="N666" s="41"/>
      <c r="O666" s="41"/>
      <c r="P666" s="41"/>
      <c r="Q666" s="41"/>
      <c r="R666" s="41"/>
      <c r="S666" s="41"/>
      <c r="T666" s="77"/>
      <c r="AT666" s="23" t="s">
        <v>146</v>
      </c>
      <c r="AU666" s="23" t="s">
        <v>79</v>
      </c>
    </row>
    <row r="667" spans="2:65" s="13" customFormat="1" ht="13.5">
      <c r="B667" s="242"/>
      <c r="C667" s="243"/>
      <c r="D667" s="200" t="s">
        <v>148</v>
      </c>
      <c r="E667" s="244" t="s">
        <v>21</v>
      </c>
      <c r="F667" s="245" t="s">
        <v>931</v>
      </c>
      <c r="G667" s="243"/>
      <c r="H667" s="246" t="s">
        <v>21</v>
      </c>
      <c r="I667" s="247"/>
      <c r="J667" s="243"/>
      <c r="K667" s="243"/>
      <c r="L667" s="248"/>
      <c r="M667" s="249"/>
      <c r="N667" s="250"/>
      <c r="O667" s="250"/>
      <c r="P667" s="250"/>
      <c r="Q667" s="250"/>
      <c r="R667" s="250"/>
      <c r="S667" s="250"/>
      <c r="T667" s="251"/>
      <c r="AT667" s="252" t="s">
        <v>148</v>
      </c>
      <c r="AU667" s="252" t="s">
        <v>79</v>
      </c>
      <c r="AV667" s="13" t="s">
        <v>77</v>
      </c>
      <c r="AW667" s="13" t="s">
        <v>33</v>
      </c>
      <c r="AX667" s="13" t="s">
        <v>69</v>
      </c>
      <c r="AY667" s="252" t="s">
        <v>136</v>
      </c>
    </row>
    <row r="668" spans="2:65" s="11" customFormat="1" ht="13.5">
      <c r="B668" s="204"/>
      <c r="C668" s="205"/>
      <c r="D668" s="200" t="s">
        <v>148</v>
      </c>
      <c r="E668" s="206" t="s">
        <v>21</v>
      </c>
      <c r="F668" s="207" t="s">
        <v>942</v>
      </c>
      <c r="G668" s="205"/>
      <c r="H668" s="208">
        <v>2</v>
      </c>
      <c r="I668" s="209"/>
      <c r="J668" s="205"/>
      <c r="K668" s="205"/>
      <c r="L668" s="210"/>
      <c r="M668" s="211"/>
      <c r="N668" s="212"/>
      <c r="O668" s="212"/>
      <c r="P668" s="212"/>
      <c r="Q668" s="212"/>
      <c r="R668" s="212"/>
      <c r="S668" s="212"/>
      <c r="T668" s="213"/>
      <c r="AT668" s="214" t="s">
        <v>148</v>
      </c>
      <c r="AU668" s="214" t="s">
        <v>79</v>
      </c>
      <c r="AV668" s="11" t="s">
        <v>79</v>
      </c>
      <c r="AW668" s="11" t="s">
        <v>33</v>
      </c>
      <c r="AX668" s="11" t="s">
        <v>69</v>
      </c>
      <c r="AY668" s="214" t="s">
        <v>136</v>
      </c>
    </row>
    <row r="669" spans="2:65" s="12" customFormat="1" ht="13.5">
      <c r="B669" s="215"/>
      <c r="C669" s="216"/>
      <c r="D669" s="217" t="s">
        <v>148</v>
      </c>
      <c r="E669" s="218" t="s">
        <v>21</v>
      </c>
      <c r="F669" s="219" t="s">
        <v>151</v>
      </c>
      <c r="G669" s="216"/>
      <c r="H669" s="220">
        <v>2</v>
      </c>
      <c r="I669" s="221"/>
      <c r="J669" s="216"/>
      <c r="K669" s="216"/>
      <c r="L669" s="222"/>
      <c r="M669" s="223"/>
      <c r="N669" s="224"/>
      <c r="O669" s="224"/>
      <c r="P669" s="224"/>
      <c r="Q669" s="224"/>
      <c r="R669" s="224"/>
      <c r="S669" s="224"/>
      <c r="T669" s="225"/>
      <c r="AT669" s="226" t="s">
        <v>148</v>
      </c>
      <c r="AU669" s="226" t="s">
        <v>79</v>
      </c>
      <c r="AV669" s="12" t="s">
        <v>143</v>
      </c>
      <c r="AW669" s="12" t="s">
        <v>33</v>
      </c>
      <c r="AX669" s="12" t="s">
        <v>77</v>
      </c>
      <c r="AY669" s="226" t="s">
        <v>136</v>
      </c>
    </row>
    <row r="670" spans="2:65" s="1" customFormat="1" ht="22.5" customHeight="1">
      <c r="B670" s="40"/>
      <c r="C670" s="188" t="s">
        <v>557</v>
      </c>
      <c r="D670" s="188" t="s">
        <v>138</v>
      </c>
      <c r="E670" s="189" t="s">
        <v>943</v>
      </c>
      <c r="F670" s="190" t="s">
        <v>944</v>
      </c>
      <c r="G670" s="191" t="s">
        <v>141</v>
      </c>
      <c r="H670" s="192">
        <v>15.5</v>
      </c>
      <c r="I670" s="193"/>
      <c r="J670" s="194">
        <f>ROUND(I670*H670,2)</f>
        <v>0</v>
      </c>
      <c r="K670" s="190" t="s">
        <v>142</v>
      </c>
      <c r="L670" s="60"/>
      <c r="M670" s="195" t="s">
        <v>21</v>
      </c>
      <c r="N670" s="196" t="s">
        <v>40</v>
      </c>
      <c r="O670" s="41"/>
      <c r="P670" s="197">
        <f>O670*H670</f>
        <v>0</v>
      </c>
      <c r="Q670" s="197">
        <v>0</v>
      </c>
      <c r="R670" s="197">
        <f>Q670*H670</f>
        <v>0</v>
      </c>
      <c r="S670" s="197">
        <v>0</v>
      </c>
      <c r="T670" s="198">
        <f>S670*H670</f>
        <v>0</v>
      </c>
      <c r="AR670" s="23" t="s">
        <v>191</v>
      </c>
      <c r="AT670" s="23" t="s">
        <v>138</v>
      </c>
      <c r="AU670" s="23" t="s">
        <v>79</v>
      </c>
      <c r="AY670" s="23" t="s">
        <v>136</v>
      </c>
      <c r="BE670" s="199">
        <f>IF(N670="základní",J670,0)</f>
        <v>0</v>
      </c>
      <c r="BF670" s="199">
        <f>IF(N670="snížená",J670,0)</f>
        <v>0</v>
      </c>
      <c r="BG670" s="199">
        <f>IF(N670="zákl. přenesená",J670,0)</f>
        <v>0</v>
      </c>
      <c r="BH670" s="199">
        <f>IF(N670="sníž. přenesená",J670,0)</f>
        <v>0</v>
      </c>
      <c r="BI670" s="199">
        <f>IF(N670="nulová",J670,0)</f>
        <v>0</v>
      </c>
      <c r="BJ670" s="23" t="s">
        <v>77</v>
      </c>
      <c r="BK670" s="199">
        <f>ROUND(I670*H670,2)</f>
        <v>0</v>
      </c>
      <c r="BL670" s="23" t="s">
        <v>191</v>
      </c>
      <c r="BM670" s="23" t="s">
        <v>945</v>
      </c>
    </row>
    <row r="671" spans="2:65" s="1" customFormat="1" ht="27">
      <c r="B671" s="40"/>
      <c r="C671" s="62"/>
      <c r="D671" s="200" t="s">
        <v>144</v>
      </c>
      <c r="E671" s="62"/>
      <c r="F671" s="201" t="s">
        <v>946</v>
      </c>
      <c r="G671" s="62"/>
      <c r="H671" s="62"/>
      <c r="I671" s="158"/>
      <c r="J671" s="62"/>
      <c r="K671" s="62"/>
      <c r="L671" s="60"/>
      <c r="M671" s="202"/>
      <c r="N671" s="41"/>
      <c r="O671" s="41"/>
      <c r="P671" s="41"/>
      <c r="Q671" s="41"/>
      <c r="R671" s="41"/>
      <c r="S671" s="41"/>
      <c r="T671" s="77"/>
      <c r="AT671" s="23" t="s">
        <v>144</v>
      </c>
      <c r="AU671" s="23" t="s">
        <v>79</v>
      </c>
    </row>
    <row r="672" spans="2:65" s="1" customFormat="1" ht="54">
      <c r="B672" s="40"/>
      <c r="C672" s="62"/>
      <c r="D672" s="217" t="s">
        <v>146</v>
      </c>
      <c r="E672" s="62"/>
      <c r="F672" s="227" t="s">
        <v>941</v>
      </c>
      <c r="G672" s="62"/>
      <c r="H672" s="62"/>
      <c r="I672" s="158"/>
      <c r="J672" s="62"/>
      <c r="K672" s="62"/>
      <c r="L672" s="60"/>
      <c r="M672" s="202"/>
      <c r="N672" s="41"/>
      <c r="O672" s="41"/>
      <c r="P672" s="41"/>
      <c r="Q672" s="41"/>
      <c r="R672" s="41"/>
      <c r="S672" s="41"/>
      <c r="T672" s="77"/>
      <c r="AT672" s="23" t="s">
        <v>146</v>
      </c>
      <c r="AU672" s="23" t="s">
        <v>79</v>
      </c>
    </row>
    <row r="673" spans="2:65" s="1" customFormat="1" ht="22.5" customHeight="1">
      <c r="B673" s="40"/>
      <c r="C673" s="188" t="s">
        <v>947</v>
      </c>
      <c r="D673" s="188" t="s">
        <v>138</v>
      </c>
      <c r="E673" s="189" t="s">
        <v>948</v>
      </c>
      <c r="F673" s="190" t="s">
        <v>949</v>
      </c>
      <c r="G673" s="191" t="s">
        <v>141</v>
      </c>
      <c r="H673" s="192">
        <v>5</v>
      </c>
      <c r="I673" s="193"/>
      <c r="J673" s="194">
        <f>ROUND(I673*H673,2)</f>
        <v>0</v>
      </c>
      <c r="K673" s="190" t="s">
        <v>142</v>
      </c>
      <c r="L673" s="60"/>
      <c r="M673" s="195" t="s">
        <v>21</v>
      </c>
      <c r="N673" s="196" t="s">
        <v>40</v>
      </c>
      <c r="O673" s="41"/>
      <c r="P673" s="197">
        <f>O673*H673</f>
        <v>0</v>
      </c>
      <c r="Q673" s="197">
        <v>0</v>
      </c>
      <c r="R673" s="197">
        <f>Q673*H673</f>
        <v>0</v>
      </c>
      <c r="S673" s="197">
        <v>0</v>
      </c>
      <c r="T673" s="198">
        <f>S673*H673</f>
        <v>0</v>
      </c>
      <c r="AR673" s="23" t="s">
        <v>191</v>
      </c>
      <c r="AT673" s="23" t="s">
        <v>138</v>
      </c>
      <c r="AU673" s="23" t="s">
        <v>79</v>
      </c>
      <c r="AY673" s="23" t="s">
        <v>136</v>
      </c>
      <c r="BE673" s="199">
        <f>IF(N673="základní",J673,0)</f>
        <v>0</v>
      </c>
      <c r="BF673" s="199">
        <f>IF(N673="snížená",J673,0)</f>
        <v>0</v>
      </c>
      <c r="BG673" s="199">
        <f>IF(N673="zákl. přenesená",J673,0)</f>
        <v>0</v>
      </c>
      <c r="BH673" s="199">
        <f>IF(N673="sníž. přenesená",J673,0)</f>
        <v>0</v>
      </c>
      <c r="BI673" s="199">
        <f>IF(N673="nulová",J673,0)</f>
        <v>0</v>
      </c>
      <c r="BJ673" s="23" t="s">
        <v>77</v>
      </c>
      <c r="BK673" s="199">
        <f>ROUND(I673*H673,2)</f>
        <v>0</v>
      </c>
      <c r="BL673" s="23" t="s">
        <v>191</v>
      </c>
      <c r="BM673" s="23" t="s">
        <v>810</v>
      </c>
    </row>
    <row r="674" spans="2:65" s="1" customFormat="1" ht="27">
      <c r="B674" s="40"/>
      <c r="C674" s="62"/>
      <c r="D674" s="200" t="s">
        <v>144</v>
      </c>
      <c r="E674" s="62"/>
      <c r="F674" s="201" t="s">
        <v>950</v>
      </c>
      <c r="G674" s="62"/>
      <c r="H674" s="62"/>
      <c r="I674" s="158"/>
      <c r="J674" s="62"/>
      <c r="K674" s="62"/>
      <c r="L674" s="60"/>
      <c r="M674" s="202"/>
      <c r="N674" s="41"/>
      <c r="O674" s="41"/>
      <c r="P674" s="41"/>
      <c r="Q674" s="41"/>
      <c r="R674" s="41"/>
      <c r="S674" s="41"/>
      <c r="T674" s="77"/>
      <c r="AT674" s="23" t="s">
        <v>144</v>
      </c>
      <c r="AU674" s="23" t="s">
        <v>79</v>
      </c>
    </row>
    <row r="675" spans="2:65" s="1" customFormat="1" ht="40.5">
      <c r="B675" s="40"/>
      <c r="C675" s="62"/>
      <c r="D675" s="217" t="s">
        <v>146</v>
      </c>
      <c r="E675" s="62"/>
      <c r="F675" s="227" t="s">
        <v>951</v>
      </c>
      <c r="G675" s="62"/>
      <c r="H675" s="62"/>
      <c r="I675" s="158"/>
      <c r="J675" s="62"/>
      <c r="K675" s="62"/>
      <c r="L675" s="60"/>
      <c r="M675" s="202"/>
      <c r="N675" s="41"/>
      <c r="O675" s="41"/>
      <c r="P675" s="41"/>
      <c r="Q675" s="41"/>
      <c r="R675" s="41"/>
      <c r="S675" s="41"/>
      <c r="T675" s="77"/>
      <c r="AT675" s="23" t="s">
        <v>146</v>
      </c>
      <c r="AU675" s="23" t="s">
        <v>79</v>
      </c>
    </row>
    <row r="676" spans="2:65" s="1" customFormat="1" ht="22.5" customHeight="1">
      <c r="B676" s="40"/>
      <c r="C676" s="188" t="s">
        <v>565</v>
      </c>
      <c r="D676" s="188" t="s">
        <v>138</v>
      </c>
      <c r="E676" s="189" t="s">
        <v>952</v>
      </c>
      <c r="F676" s="190" t="s">
        <v>953</v>
      </c>
      <c r="G676" s="191" t="s">
        <v>141</v>
      </c>
      <c r="H676" s="192">
        <v>85.489000000000004</v>
      </c>
      <c r="I676" s="193"/>
      <c r="J676" s="194">
        <f>ROUND(I676*H676,2)</f>
        <v>0</v>
      </c>
      <c r="K676" s="190" t="s">
        <v>142</v>
      </c>
      <c r="L676" s="60"/>
      <c r="M676" s="195" t="s">
        <v>21</v>
      </c>
      <c r="N676" s="196" t="s">
        <v>40</v>
      </c>
      <c r="O676" s="41"/>
      <c r="P676" s="197">
        <f>O676*H676</f>
        <v>0</v>
      </c>
      <c r="Q676" s="197">
        <v>0</v>
      </c>
      <c r="R676" s="197">
        <f>Q676*H676</f>
        <v>0</v>
      </c>
      <c r="S676" s="197">
        <v>0</v>
      </c>
      <c r="T676" s="198">
        <f>S676*H676</f>
        <v>0</v>
      </c>
      <c r="AR676" s="23" t="s">
        <v>191</v>
      </c>
      <c r="AT676" s="23" t="s">
        <v>138</v>
      </c>
      <c r="AU676" s="23" t="s">
        <v>79</v>
      </c>
      <c r="AY676" s="23" t="s">
        <v>136</v>
      </c>
      <c r="BE676" s="199">
        <f>IF(N676="základní",J676,0)</f>
        <v>0</v>
      </c>
      <c r="BF676" s="199">
        <f>IF(N676="snížená",J676,0)</f>
        <v>0</v>
      </c>
      <c r="BG676" s="199">
        <f>IF(N676="zákl. přenesená",J676,0)</f>
        <v>0</v>
      </c>
      <c r="BH676" s="199">
        <f>IF(N676="sníž. přenesená",J676,0)</f>
        <v>0</v>
      </c>
      <c r="BI676" s="199">
        <f>IF(N676="nulová",J676,0)</f>
        <v>0</v>
      </c>
      <c r="BJ676" s="23" t="s">
        <v>77</v>
      </c>
      <c r="BK676" s="199">
        <f>ROUND(I676*H676,2)</f>
        <v>0</v>
      </c>
      <c r="BL676" s="23" t="s">
        <v>191</v>
      </c>
      <c r="BM676" s="23" t="s">
        <v>954</v>
      </c>
    </row>
    <row r="677" spans="2:65" s="1" customFormat="1" ht="13.5">
      <c r="B677" s="40"/>
      <c r="C677" s="62"/>
      <c r="D677" s="200" t="s">
        <v>144</v>
      </c>
      <c r="E677" s="62"/>
      <c r="F677" s="201" t="s">
        <v>955</v>
      </c>
      <c r="G677" s="62"/>
      <c r="H677" s="62"/>
      <c r="I677" s="158"/>
      <c r="J677" s="62"/>
      <c r="K677" s="62"/>
      <c r="L677" s="60"/>
      <c r="M677" s="202"/>
      <c r="N677" s="41"/>
      <c r="O677" s="41"/>
      <c r="P677" s="41"/>
      <c r="Q677" s="41"/>
      <c r="R677" s="41"/>
      <c r="S677" s="41"/>
      <c r="T677" s="77"/>
      <c r="AT677" s="23" t="s">
        <v>144</v>
      </c>
      <c r="AU677" s="23" t="s">
        <v>79</v>
      </c>
    </row>
    <row r="678" spans="2:65" s="1" customFormat="1" ht="27">
      <c r="B678" s="40"/>
      <c r="C678" s="62"/>
      <c r="D678" s="200" t="s">
        <v>146</v>
      </c>
      <c r="E678" s="62"/>
      <c r="F678" s="203" t="s">
        <v>956</v>
      </c>
      <c r="G678" s="62"/>
      <c r="H678" s="62"/>
      <c r="I678" s="158"/>
      <c r="J678" s="62"/>
      <c r="K678" s="62"/>
      <c r="L678" s="60"/>
      <c r="M678" s="202"/>
      <c r="N678" s="41"/>
      <c r="O678" s="41"/>
      <c r="P678" s="41"/>
      <c r="Q678" s="41"/>
      <c r="R678" s="41"/>
      <c r="S678" s="41"/>
      <c r="T678" s="77"/>
      <c r="AT678" s="23" t="s">
        <v>146</v>
      </c>
      <c r="AU678" s="23" t="s">
        <v>79</v>
      </c>
    </row>
    <row r="679" spans="2:65" s="13" customFormat="1" ht="13.5">
      <c r="B679" s="242"/>
      <c r="C679" s="243"/>
      <c r="D679" s="200" t="s">
        <v>148</v>
      </c>
      <c r="E679" s="244" t="s">
        <v>21</v>
      </c>
      <c r="F679" s="245" t="s">
        <v>957</v>
      </c>
      <c r="G679" s="243"/>
      <c r="H679" s="246" t="s">
        <v>21</v>
      </c>
      <c r="I679" s="247"/>
      <c r="J679" s="243"/>
      <c r="K679" s="243"/>
      <c r="L679" s="248"/>
      <c r="M679" s="249"/>
      <c r="N679" s="250"/>
      <c r="O679" s="250"/>
      <c r="P679" s="250"/>
      <c r="Q679" s="250"/>
      <c r="R679" s="250"/>
      <c r="S679" s="250"/>
      <c r="T679" s="251"/>
      <c r="AT679" s="252" t="s">
        <v>148</v>
      </c>
      <c r="AU679" s="252" t="s">
        <v>79</v>
      </c>
      <c r="AV679" s="13" t="s">
        <v>77</v>
      </c>
      <c r="AW679" s="13" t="s">
        <v>33</v>
      </c>
      <c r="AX679" s="13" t="s">
        <v>69</v>
      </c>
      <c r="AY679" s="252" t="s">
        <v>136</v>
      </c>
    </row>
    <row r="680" spans="2:65" s="11" customFormat="1" ht="13.5">
      <c r="B680" s="204"/>
      <c r="C680" s="205"/>
      <c r="D680" s="200" t="s">
        <v>148</v>
      </c>
      <c r="E680" s="206" t="s">
        <v>21</v>
      </c>
      <c r="F680" s="207" t="s">
        <v>958</v>
      </c>
      <c r="G680" s="205"/>
      <c r="H680" s="208">
        <v>85.489000000000004</v>
      </c>
      <c r="I680" s="209"/>
      <c r="J680" s="205"/>
      <c r="K680" s="205"/>
      <c r="L680" s="210"/>
      <c r="M680" s="211"/>
      <c r="N680" s="212"/>
      <c r="O680" s="212"/>
      <c r="P680" s="212"/>
      <c r="Q680" s="212"/>
      <c r="R680" s="212"/>
      <c r="S680" s="212"/>
      <c r="T680" s="213"/>
      <c r="AT680" s="214" t="s">
        <v>148</v>
      </c>
      <c r="AU680" s="214" t="s">
        <v>79</v>
      </c>
      <c r="AV680" s="11" t="s">
        <v>79</v>
      </c>
      <c r="AW680" s="11" t="s">
        <v>33</v>
      </c>
      <c r="AX680" s="11" t="s">
        <v>69</v>
      </c>
      <c r="AY680" s="214" t="s">
        <v>136</v>
      </c>
    </row>
    <row r="681" spans="2:65" s="12" customFormat="1" ht="13.5">
      <c r="B681" s="215"/>
      <c r="C681" s="216"/>
      <c r="D681" s="217" t="s">
        <v>148</v>
      </c>
      <c r="E681" s="218" t="s">
        <v>21</v>
      </c>
      <c r="F681" s="219" t="s">
        <v>151</v>
      </c>
      <c r="G681" s="216"/>
      <c r="H681" s="220">
        <v>85.489000000000004</v>
      </c>
      <c r="I681" s="221"/>
      <c r="J681" s="216"/>
      <c r="K681" s="216"/>
      <c r="L681" s="222"/>
      <c r="M681" s="223"/>
      <c r="N681" s="224"/>
      <c r="O681" s="224"/>
      <c r="P681" s="224"/>
      <c r="Q681" s="224"/>
      <c r="R681" s="224"/>
      <c r="S681" s="224"/>
      <c r="T681" s="225"/>
      <c r="AT681" s="226" t="s">
        <v>148</v>
      </c>
      <c r="AU681" s="226" t="s">
        <v>79</v>
      </c>
      <c r="AV681" s="12" t="s">
        <v>143</v>
      </c>
      <c r="AW681" s="12" t="s">
        <v>33</v>
      </c>
      <c r="AX681" s="12" t="s">
        <v>77</v>
      </c>
      <c r="AY681" s="226" t="s">
        <v>136</v>
      </c>
    </row>
    <row r="682" spans="2:65" s="1" customFormat="1" ht="22.5" customHeight="1">
      <c r="B682" s="40"/>
      <c r="C682" s="232" t="s">
        <v>959</v>
      </c>
      <c r="D682" s="232" t="s">
        <v>250</v>
      </c>
      <c r="E682" s="233" t="s">
        <v>960</v>
      </c>
      <c r="F682" s="234" t="s">
        <v>961</v>
      </c>
      <c r="G682" s="235" t="s">
        <v>141</v>
      </c>
      <c r="H682" s="236">
        <v>85.489000000000004</v>
      </c>
      <c r="I682" s="237"/>
      <c r="J682" s="238">
        <f>ROUND(I682*H682,2)</f>
        <v>0</v>
      </c>
      <c r="K682" s="234" t="s">
        <v>21</v>
      </c>
      <c r="L682" s="239"/>
      <c r="M682" s="240" t="s">
        <v>21</v>
      </c>
      <c r="N682" s="241" t="s">
        <v>40</v>
      </c>
      <c r="O682" s="41"/>
      <c r="P682" s="197">
        <f>O682*H682</f>
        <v>0</v>
      </c>
      <c r="Q682" s="197">
        <v>0</v>
      </c>
      <c r="R682" s="197">
        <f>Q682*H682</f>
        <v>0</v>
      </c>
      <c r="S682" s="197">
        <v>0</v>
      </c>
      <c r="T682" s="198">
        <f>S682*H682</f>
        <v>0</v>
      </c>
      <c r="AR682" s="23" t="s">
        <v>235</v>
      </c>
      <c r="AT682" s="23" t="s">
        <v>250</v>
      </c>
      <c r="AU682" s="23" t="s">
        <v>79</v>
      </c>
      <c r="AY682" s="23" t="s">
        <v>136</v>
      </c>
      <c r="BE682" s="199">
        <f>IF(N682="základní",J682,0)</f>
        <v>0</v>
      </c>
      <c r="BF682" s="199">
        <f>IF(N682="snížená",J682,0)</f>
        <v>0</v>
      </c>
      <c r="BG682" s="199">
        <f>IF(N682="zákl. přenesená",J682,0)</f>
        <v>0</v>
      </c>
      <c r="BH682" s="199">
        <f>IF(N682="sníž. přenesená",J682,0)</f>
        <v>0</v>
      </c>
      <c r="BI682" s="199">
        <f>IF(N682="nulová",J682,0)</f>
        <v>0</v>
      </c>
      <c r="BJ682" s="23" t="s">
        <v>77</v>
      </c>
      <c r="BK682" s="199">
        <f>ROUND(I682*H682,2)</f>
        <v>0</v>
      </c>
      <c r="BL682" s="23" t="s">
        <v>191</v>
      </c>
      <c r="BM682" s="23" t="s">
        <v>962</v>
      </c>
    </row>
    <row r="683" spans="2:65" s="1" customFormat="1" ht="13.5">
      <c r="B683" s="40"/>
      <c r="C683" s="62"/>
      <c r="D683" s="217" t="s">
        <v>144</v>
      </c>
      <c r="E683" s="62"/>
      <c r="F683" s="231" t="s">
        <v>961</v>
      </c>
      <c r="G683" s="62"/>
      <c r="H683" s="62"/>
      <c r="I683" s="158"/>
      <c r="J683" s="62"/>
      <c r="K683" s="62"/>
      <c r="L683" s="60"/>
      <c r="M683" s="202"/>
      <c r="N683" s="41"/>
      <c r="O683" s="41"/>
      <c r="P683" s="41"/>
      <c r="Q683" s="41"/>
      <c r="R683" s="41"/>
      <c r="S683" s="41"/>
      <c r="T683" s="77"/>
      <c r="AT683" s="23" t="s">
        <v>144</v>
      </c>
      <c r="AU683" s="23" t="s">
        <v>79</v>
      </c>
    </row>
    <row r="684" spans="2:65" s="1" customFormat="1" ht="22.5" customHeight="1">
      <c r="B684" s="40"/>
      <c r="C684" s="188" t="s">
        <v>570</v>
      </c>
      <c r="D684" s="188" t="s">
        <v>138</v>
      </c>
      <c r="E684" s="189" t="s">
        <v>963</v>
      </c>
      <c r="F684" s="190" t="s">
        <v>964</v>
      </c>
      <c r="G684" s="191" t="s">
        <v>141</v>
      </c>
      <c r="H684" s="192">
        <v>85.489000000000004</v>
      </c>
      <c r="I684" s="193"/>
      <c r="J684" s="194">
        <f>ROUND(I684*H684,2)</f>
        <v>0</v>
      </c>
      <c r="K684" s="190" t="s">
        <v>142</v>
      </c>
      <c r="L684" s="60"/>
      <c r="M684" s="195" t="s">
        <v>21</v>
      </c>
      <c r="N684" s="196" t="s">
        <v>40</v>
      </c>
      <c r="O684" s="41"/>
      <c r="P684" s="197">
        <f>O684*H684</f>
        <v>0</v>
      </c>
      <c r="Q684" s="197">
        <v>0</v>
      </c>
      <c r="R684" s="197">
        <f>Q684*H684</f>
        <v>0</v>
      </c>
      <c r="S684" s="197">
        <v>0</v>
      </c>
      <c r="T684" s="198">
        <f>S684*H684</f>
        <v>0</v>
      </c>
      <c r="AR684" s="23" t="s">
        <v>191</v>
      </c>
      <c r="AT684" s="23" t="s">
        <v>138</v>
      </c>
      <c r="AU684" s="23" t="s">
        <v>79</v>
      </c>
      <c r="AY684" s="23" t="s">
        <v>136</v>
      </c>
      <c r="BE684" s="199">
        <f>IF(N684="základní",J684,0)</f>
        <v>0</v>
      </c>
      <c r="BF684" s="199">
        <f>IF(N684="snížená",J684,0)</f>
        <v>0</v>
      </c>
      <c r="BG684" s="199">
        <f>IF(N684="zákl. přenesená",J684,0)</f>
        <v>0</v>
      </c>
      <c r="BH684" s="199">
        <f>IF(N684="sníž. přenesená",J684,0)</f>
        <v>0</v>
      </c>
      <c r="BI684" s="199">
        <f>IF(N684="nulová",J684,0)</f>
        <v>0</v>
      </c>
      <c r="BJ684" s="23" t="s">
        <v>77</v>
      </c>
      <c r="BK684" s="199">
        <f>ROUND(I684*H684,2)</f>
        <v>0</v>
      </c>
      <c r="BL684" s="23" t="s">
        <v>191</v>
      </c>
      <c r="BM684" s="23" t="s">
        <v>965</v>
      </c>
    </row>
    <row r="685" spans="2:65" s="1" customFormat="1" ht="27">
      <c r="B685" s="40"/>
      <c r="C685" s="62"/>
      <c r="D685" s="200" t="s">
        <v>144</v>
      </c>
      <c r="E685" s="62"/>
      <c r="F685" s="201" t="s">
        <v>966</v>
      </c>
      <c r="G685" s="62"/>
      <c r="H685" s="62"/>
      <c r="I685" s="158"/>
      <c r="J685" s="62"/>
      <c r="K685" s="62"/>
      <c r="L685" s="60"/>
      <c r="M685" s="202"/>
      <c r="N685" s="41"/>
      <c r="O685" s="41"/>
      <c r="P685" s="41"/>
      <c r="Q685" s="41"/>
      <c r="R685" s="41"/>
      <c r="S685" s="41"/>
      <c r="T685" s="77"/>
      <c r="AT685" s="23" t="s">
        <v>144</v>
      </c>
      <c r="AU685" s="23" t="s">
        <v>79</v>
      </c>
    </row>
    <row r="686" spans="2:65" s="10" customFormat="1" ht="29.85" customHeight="1">
      <c r="B686" s="171"/>
      <c r="C686" s="172"/>
      <c r="D686" s="185" t="s">
        <v>68</v>
      </c>
      <c r="E686" s="186" t="s">
        <v>967</v>
      </c>
      <c r="F686" s="186" t="s">
        <v>968</v>
      </c>
      <c r="G686" s="172"/>
      <c r="H686" s="172"/>
      <c r="I686" s="175"/>
      <c r="J686" s="187">
        <f>BK686</f>
        <v>0</v>
      </c>
      <c r="K686" s="172"/>
      <c r="L686" s="177"/>
      <c r="M686" s="178"/>
      <c r="N686" s="179"/>
      <c r="O686" s="179"/>
      <c r="P686" s="180">
        <f>SUM(P687:P791)</f>
        <v>0</v>
      </c>
      <c r="Q686" s="179"/>
      <c r="R686" s="180">
        <f>SUM(R687:R791)</f>
        <v>0</v>
      </c>
      <c r="S686" s="179"/>
      <c r="T686" s="181">
        <f>SUM(T687:T791)</f>
        <v>0</v>
      </c>
      <c r="AR686" s="182" t="s">
        <v>79</v>
      </c>
      <c r="AT686" s="183" t="s">
        <v>68</v>
      </c>
      <c r="AU686" s="183" t="s">
        <v>77</v>
      </c>
      <c r="AY686" s="182" t="s">
        <v>136</v>
      </c>
      <c r="BK686" s="184">
        <f>SUM(BK687:BK791)</f>
        <v>0</v>
      </c>
    </row>
    <row r="687" spans="2:65" s="1" customFormat="1" ht="22.5" customHeight="1">
      <c r="B687" s="40"/>
      <c r="C687" s="188" t="s">
        <v>969</v>
      </c>
      <c r="D687" s="188" t="s">
        <v>138</v>
      </c>
      <c r="E687" s="189" t="s">
        <v>970</v>
      </c>
      <c r="F687" s="190" t="s">
        <v>971</v>
      </c>
      <c r="G687" s="191" t="s">
        <v>141</v>
      </c>
      <c r="H687" s="192">
        <v>16</v>
      </c>
      <c r="I687" s="193"/>
      <c r="J687" s="194">
        <f>ROUND(I687*H687,2)</f>
        <v>0</v>
      </c>
      <c r="K687" s="190" t="s">
        <v>142</v>
      </c>
      <c r="L687" s="60"/>
      <c r="M687" s="195" t="s">
        <v>21</v>
      </c>
      <c r="N687" s="196" t="s">
        <v>40</v>
      </c>
      <c r="O687" s="41"/>
      <c r="P687" s="197">
        <f>O687*H687</f>
        <v>0</v>
      </c>
      <c r="Q687" s="197">
        <v>0</v>
      </c>
      <c r="R687" s="197">
        <f>Q687*H687</f>
        <v>0</v>
      </c>
      <c r="S687" s="197">
        <v>0</v>
      </c>
      <c r="T687" s="198">
        <f>S687*H687</f>
        <v>0</v>
      </c>
      <c r="AR687" s="23" t="s">
        <v>191</v>
      </c>
      <c r="AT687" s="23" t="s">
        <v>138</v>
      </c>
      <c r="AU687" s="23" t="s">
        <v>79</v>
      </c>
      <c r="AY687" s="23" t="s">
        <v>136</v>
      </c>
      <c r="BE687" s="199">
        <f>IF(N687="základní",J687,0)</f>
        <v>0</v>
      </c>
      <c r="BF687" s="199">
        <f>IF(N687="snížená",J687,0)</f>
        <v>0</v>
      </c>
      <c r="BG687" s="199">
        <f>IF(N687="zákl. přenesená",J687,0)</f>
        <v>0</v>
      </c>
      <c r="BH687" s="199">
        <f>IF(N687="sníž. přenesená",J687,0)</f>
        <v>0</v>
      </c>
      <c r="BI687" s="199">
        <f>IF(N687="nulová",J687,0)</f>
        <v>0</v>
      </c>
      <c r="BJ687" s="23" t="s">
        <v>77</v>
      </c>
      <c r="BK687" s="199">
        <f>ROUND(I687*H687,2)</f>
        <v>0</v>
      </c>
      <c r="BL687" s="23" t="s">
        <v>191</v>
      </c>
      <c r="BM687" s="23" t="s">
        <v>972</v>
      </c>
    </row>
    <row r="688" spans="2:65" s="1" customFormat="1" ht="13.5">
      <c r="B688" s="40"/>
      <c r="C688" s="62"/>
      <c r="D688" s="217" t="s">
        <v>144</v>
      </c>
      <c r="E688" s="62"/>
      <c r="F688" s="231" t="s">
        <v>973</v>
      </c>
      <c r="G688" s="62"/>
      <c r="H688" s="62"/>
      <c r="I688" s="158"/>
      <c r="J688" s="62"/>
      <c r="K688" s="62"/>
      <c r="L688" s="60"/>
      <c r="M688" s="202"/>
      <c r="N688" s="41"/>
      <c r="O688" s="41"/>
      <c r="P688" s="41"/>
      <c r="Q688" s="41"/>
      <c r="R688" s="41"/>
      <c r="S688" s="41"/>
      <c r="T688" s="77"/>
      <c r="AT688" s="23" t="s">
        <v>144</v>
      </c>
      <c r="AU688" s="23" t="s">
        <v>79</v>
      </c>
    </row>
    <row r="689" spans="2:65" s="1" customFormat="1" ht="22.5" customHeight="1">
      <c r="B689" s="40"/>
      <c r="C689" s="188" t="s">
        <v>576</v>
      </c>
      <c r="D689" s="188" t="s">
        <v>138</v>
      </c>
      <c r="E689" s="189" t="s">
        <v>974</v>
      </c>
      <c r="F689" s="190" t="s">
        <v>975</v>
      </c>
      <c r="G689" s="191" t="s">
        <v>229</v>
      </c>
      <c r="H689" s="192">
        <v>1</v>
      </c>
      <c r="I689" s="193"/>
      <c r="J689" s="194">
        <f>ROUND(I689*H689,2)</f>
        <v>0</v>
      </c>
      <c r="K689" s="190" t="s">
        <v>142</v>
      </c>
      <c r="L689" s="60"/>
      <c r="M689" s="195" t="s">
        <v>21</v>
      </c>
      <c r="N689" s="196" t="s">
        <v>40</v>
      </c>
      <c r="O689" s="41"/>
      <c r="P689" s="197">
        <f>O689*H689</f>
        <v>0</v>
      </c>
      <c r="Q689" s="197">
        <v>0</v>
      </c>
      <c r="R689" s="197">
        <f>Q689*H689</f>
        <v>0</v>
      </c>
      <c r="S689" s="197">
        <v>0</v>
      </c>
      <c r="T689" s="198">
        <f>S689*H689</f>
        <v>0</v>
      </c>
      <c r="AR689" s="23" t="s">
        <v>191</v>
      </c>
      <c r="AT689" s="23" t="s">
        <v>138</v>
      </c>
      <c r="AU689" s="23" t="s">
        <v>79</v>
      </c>
      <c r="AY689" s="23" t="s">
        <v>136</v>
      </c>
      <c r="BE689" s="199">
        <f>IF(N689="základní",J689,0)</f>
        <v>0</v>
      </c>
      <c r="BF689" s="199">
        <f>IF(N689="snížená",J689,0)</f>
        <v>0</v>
      </c>
      <c r="BG689" s="199">
        <f>IF(N689="zákl. přenesená",J689,0)</f>
        <v>0</v>
      </c>
      <c r="BH689" s="199">
        <f>IF(N689="sníž. přenesená",J689,0)</f>
        <v>0</v>
      </c>
      <c r="BI689" s="199">
        <f>IF(N689="nulová",J689,0)</f>
        <v>0</v>
      </c>
      <c r="BJ689" s="23" t="s">
        <v>77</v>
      </c>
      <c r="BK689" s="199">
        <f>ROUND(I689*H689,2)</f>
        <v>0</v>
      </c>
      <c r="BL689" s="23" t="s">
        <v>191</v>
      </c>
      <c r="BM689" s="23" t="s">
        <v>976</v>
      </c>
    </row>
    <row r="690" spans="2:65" s="1" customFormat="1" ht="13.5">
      <c r="B690" s="40"/>
      <c r="C690" s="62"/>
      <c r="D690" s="217" t="s">
        <v>144</v>
      </c>
      <c r="E690" s="62"/>
      <c r="F690" s="231" t="s">
        <v>977</v>
      </c>
      <c r="G690" s="62"/>
      <c r="H690" s="62"/>
      <c r="I690" s="158"/>
      <c r="J690" s="62"/>
      <c r="K690" s="62"/>
      <c r="L690" s="60"/>
      <c r="M690" s="202"/>
      <c r="N690" s="41"/>
      <c r="O690" s="41"/>
      <c r="P690" s="41"/>
      <c r="Q690" s="41"/>
      <c r="R690" s="41"/>
      <c r="S690" s="41"/>
      <c r="T690" s="77"/>
      <c r="AT690" s="23" t="s">
        <v>144</v>
      </c>
      <c r="AU690" s="23" t="s">
        <v>79</v>
      </c>
    </row>
    <row r="691" spans="2:65" s="1" customFormat="1" ht="22.5" customHeight="1">
      <c r="B691" s="40"/>
      <c r="C691" s="188" t="s">
        <v>978</v>
      </c>
      <c r="D691" s="188" t="s">
        <v>138</v>
      </c>
      <c r="E691" s="189" t="s">
        <v>979</v>
      </c>
      <c r="F691" s="190" t="s">
        <v>980</v>
      </c>
      <c r="G691" s="191" t="s">
        <v>305</v>
      </c>
      <c r="H691" s="192">
        <v>52.4</v>
      </c>
      <c r="I691" s="193"/>
      <c r="J691" s="194">
        <f>ROUND(I691*H691,2)</f>
        <v>0</v>
      </c>
      <c r="K691" s="190" t="s">
        <v>142</v>
      </c>
      <c r="L691" s="60"/>
      <c r="M691" s="195" t="s">
        <v>21</v>
      </c>
      <c r="N691" s="196" t="s">
        <v>40</v>
      </c>
      <c r="O691" s="41"/>
      <c r="P691" s="197">
        <f>O691*H691</f>
        <v>0</v>
      </c>
      <c r="Q691" s="197">
        <v>0</v>
      </c>
      <c r="R691" s="197">
        <f>Q691*H691</f>
        <v>0</v>
      </c>
      <c r="S691" s="197">
        <v>0</v>
      </c>
      <c r="T691" s="198">
        <f>S691*H691</f>
        <v>0</v>
      </c>
      <c r="AR691" s="23" t="s">
        <v>191</v>
      </c>
      <c r="AT691" s="23" t="s">
        <v>138</v>
      </c>
      <c r="AU691" s="23" t="s">
        <v>79</v>
      </c>
      <c r="AY691" s="23" t="s">
        <v>136</v>
      </c>
      <c r="BE691" s="199">
        <f>IF(N691="základní",J691,0)</f>
        <v>0</v>
      </c>
      <c r="BF691" s="199">
        <f>IF(N691="snížená",J691,0)</f>
        <v>0</v>
      </c>
      <c r="BG691" s="199">
        <f>IF(N691="zákl. přenesená",J691,0)</f>
        <v>0</v>
      </c>
      <c r="BH691" s="199">
        <f>IF(N691="sníž. přenesená",J691,0)</f>
        <v>0</v>
      </c>
      <c r="BI691" s="199">
        <f>IF(N691="nulová",J691,0)</f>
        <v>0</v>
      </c>
      <c r="BJ691" s="23" t="s">
        <v>77</v>
      </c>
      <c r="BK691" s="199">
        <f>ROUND(I691*H691,2)</f>
        <v>0</v>
      </c>
      <c r="BL691" s="23" t="s">
        <v>191</v>
      </c>
      <c r="BM691" s="23" t="s">
        <v>981</v>
      </c>
    </row>
    <row r="692" spans="2:65" s="1" customFormat="1" ht="13.5">
      <c r="B692" s="40"/>
      <c r="C692" s="62"/>
      <c r="D692" s="217" t="s">
        <v>144</v>
      </c>
      <c r="E692" s="62"/>
      <c r="F692" s="231" t="s">
        <v>982</v>
      </c>
      <c r="G692" s="62"/>
      <c r="H692" s="62"/>
      <c r="I692" s="158"/>
      <c r="J692" s="62"/>
      <c r="K692" s="62"/>
      <c r="L692" s="60"/>
      <c r="M692" s="202"/>
      <c r="N692" s="41"/>
      <c r="O692" s="41"/>
      <c r="P692" s="41"/>
      <c r="Q692" s="41"/>
      <c r="R692" s="41"/>
      <c r="S692" s="41"/>
      <c r="T692" s="77"/>
      <c r="AT692" s="23" t="s">
        <v>144</v>
      </c>
      <c r="AU692" s="23" t="s">
        <v>79</v>
      </c>
    </row>
    <row r="693" spans="2:65" s="1" customFormat="1" ht="22.5" customHeight="1">
      <c r="B693" s="40"/>
      <c r="C693" s="188" t="s">
        <v>580</v>
      </c>
      <c r="D693" s="188" t="s">
        <v>138</v>
      </c>
      <c r="E693" s="189" t="s">
        <v>983</v>
      </c>
      <c r="F693" s="190" t="s">
        <v>984</v>
      </c>
      <c r="G693" s="191" t="s">
        <v>305</v>
      </c>
      <c r="H693" s="192">
        <v>73.400000000000006</v>
      </c>
      <c r="I693" s="193"/>
      <c r="J693" s="194">
        <f>ROUND(I693*H693,2)</f>
        <v>0</v>
      </c>
      <c r="K693" s="190" t="s">
        <v>142</v>
      </c>
      <c r="L693" s="60"/>
      <c r="M693" s="195" t="s">
        <v>21</v>
      </c>
      <c r="N693" s="196" t="s">
        <v>40</v>
      </c>
      <c r="O693" s="41"/>
      <c r="P693" s="197">
        <f>O693*H693</f>
        <v>0</v>
      </c>
      <c r="Q693" s="197">
        <v>0</v>
      </c>
      <c r="R693" s="197">
        <f>Q693*H693</f>
        <v>0</v>
      </c>
      <c r="S693" s="197">
        <v>0</v>
      </c>
      <c r="T693" s="198">
        <f>S693*H693</f>
        <v>0</v>
      </c>
      <c r="AR693" s="23" t="s">
        <v>191</v>
      </c>
      <c r="AT693" s="23" t="s">
        <v>138</v>
      </c>
      <c r="AU693" s="23" t="s">
        <v>79</v>
      </c>
      <c r="AY693" s="23" t="s">
        <v>136</v>
      </c>
      <c r="BE693" s="199">
        <f>IF(N693="základní",J693,0)</f>
        <v>0</v>
      </c>
      <c r="BF693" s="199">
        <f>IF(N693="snížená",J693,0)</f>
        <v>0</v>
      </c>
      <c r="BG693" s="199">
        <f>IF(N693="zákl. přenesená",J693,0)</f>
        <v>0</v>
      </c>
      <c r="BH693" s="199">
        <f>IF(N693="sníž. přenesená",J693,0)</f>
        <v>0</v>
      </c>
      <c r="BI693" s="199">
        <f>IF(N693="nulová",J693,0)</f>
        <v>0</v>
      </c>
      <c r="BJ693" s="23" t="s">
        <v>77</v>
      </c>
      <c r="BK693" s="199">
        <f>ROUND(I693*H693,2)</f>
        <v>0</v>
      </c>
      <c r="BL693" s="23" t="s">
        <v>191</v>
      </c>
      <c r="BM693" s="23" t="s">
        <v>985</v>
      </c>
    </row>
    <row r="694" spans="2:65" s="1" customFormat="1" ht="13.5">
      <c r="B694" s="40"/>
      <c r="C694" s="62"/>
      <c r="D694" s="200" t="s">
        <v>144</v>
      </c>
      <c r="E694" s="62"/>
      <c r="F694" s="201" t="s">
        <v>986</v>
      </c>
      <c r="G694" s="62"/>
      <c r="H694" s="62"/>
      <c r="I694" s="158"/>
      <c r="J694" s="62"/>
      <c r="K694" s="62"/>
      <c r="L694" s="60"/>
      <c r="M694" s="202"/>
      <c r="N694" s="41"/>
      <c r="O694" s="41"/>
      <c r="P694" s="41"/>
      <c r="Q694" s="41"/>
      <c r="R694" s="41"/>
      <c r="S694" s="41"/>
      <c r="T694" s="77"/>
      <c r="AT694" s="23" t="s">
        <v>144</v>
      </c>
      <c r="AU694" s="23" t="s">
        <v>79</v>
      </c>
    </row>
    <row r="695" spans="2:65" s="11" customFormat="1" ht="13.5">
      <c r="B695" s="204"/>
      <c r="C695" s="205"/>
      <c r="D695" s="200" t="s">
        <v>148</v>
      </c>
      <c r="E695" s="206" t="s">
        <v>21</v>
      </c>
      <c r="F695" s="207" t="s">
        <v>987</v>
      </c>
      <c r="G695" s="205"/>
      <c r="H695" s="208">
        <v>73.400000000000006</v>
      </c>
      <c r="I695" s="209"/>
      <c r="J695" s="205"/>
      <c r="K695" s="205"/>
      <c r="L695" s="210"/>
      <c r="M695" s="211"/>
      <c r="N695" s="212"/>
      <c r="O695" s="212"/>
      <c r="P695" s="212"/>
      <c r="Q695" s="212"/>
      <c r="R695" s="212"/>
      <c r="S695" s="212"/>
      <c r="T695" s="213"/>
      <c r="AT695" s="214" t="s">
        <v>148</v>
      </c>
      <c r="AU695" s="214" t="s">
        <v>79</v>
      </c>
      <c r="AV695" s="11" t="s">
        <v>79</v>
      </c>
      <c r="AW695" s="11" t="s">
        <v>33</v>
      </c>
      <c r="AX695" s="11" t="s">
        <v>69</v>
      </c>
      <c r="AY695" s="214" t="s">
        <v>136</v>
      </c>
    </row>
    <row r="696" spans="2:65" s="12" customFormat="1" ht="13.5">
      <c r="B696" s="215"/>
      <c r="C696" s="216"/>
      <c r="D696" s="217" t="s">
        <v>148</v>
      </c>
      <c r="E696" s="218" t="s">
        <v>21</v>
      </c>
      <c r="F696" s="219" t="s">
        <v>151</v>
      </c>
      <c r="G696" s="216"/>
      <c r="H696" s="220">
        <v>73.400000000000006</v>
      </c>
      <c r="I696" s="221"/>
      <c r="J696" s="216"/>
      <c r="K696" s="216"/>
      <c r="L696" s="222"/>
      <c r="M696" s="223"/>
      <c r="N696" s="224"/>
      <c r="O696" s="224"/>
      <c r="P696" s="224"/>
      <c r="Q696" s="224"/>
      <c r="R696" s="224"/>
      <c r="S696" s="224"/>
      <c r="T696" s="225"/>
      <c r="AT696" s="226" t="s">
        <v>148</v>
      </c>
      <c r="AU696" s="226" t="s">
        <v>79</v>
      </c>
      <c r="AV696" s="12" t="s">
        <v>143</v>
      </c>
      <c r="AW696" s="12" t="s">
        <v>33</v>
      </c>
      <c r="AX696" s="12" t="s">
        <v>77</v>
      </c>
      <c r="AY696" s="226" t="s">
        <v>136</v>
      </c>
    </row>
    <row r="697" spans="2:65" s="1" customFormat="1" ht="22.5" customHeight="1">
      <c r="B697" s="40"/>
      <c r="C697" s="188" t="s">
        <v>988</v>
      </c>
      <c r="D697" s="188" t="s">
        <v>138</v>
      </c>
      <c r="E697" s="189" t="s">
        <v>989</v>
      </c>
      <c r="F697" s="190" t="s">
        <v>990</v>
      </c>
      <c r="G697" s="191" t="s">
        <v>305</v>
      </c>
      <c r="H697" s="192">
        <v>61.195</v>
      </c>
      <c r="I697" s="193"/>
      <c r="J697" s="194">
        <f>ROUND(I697*H697,2)</f>
        <v>0</v>
      </c>
      <c r="K697" s="190" t="s">
        <v>142</v>
      </c>
      <c r="L697" s="60"/>
      <c r="M697" s="195" t="s">
        <v>21</v>
      </c>
      <c r="N697" s="196" t="s">
        <v>40</v>
      </c>
      <c r="O697" s="41"/>
      <c r="P697" s="197">
        <f>O697*H697</f>
        <v>0</v>
      </c>
      <c r="Q697" s="197">
        <v>0</v>
      </c>
      <c r="R697" s="197">
        <f>Q697*H697</f>
        <v>0</v>
      </c>
      <c r="S697" s="197">
        <v>0</v>
      </c>
      <c r="T697" s="198">
        <f>S697*H697</f>
        <v>0</v>
      </c>
      <c r="AR697" s="23" t="s">
        <v>191</v>
      </c>
      <c r="AT697" s="23" t="s">
        <v>138</v>
      </c>
      <c r="AU697" s="23" t="s">
        <v>79</v>
      </c>
      <c r="AY697" s="23" t="s">
        <v>136</v>
      </c>
      <c r="BE697" s="199">
        <f>IF(N697="základní",J697,0)</f>
        <v>0</v>
      </c>
      <c r="BF697" s="199">
        <f>IF(N697="snížená",J697,0)</f>
        <v>0</v>
      </c>
      <c r="BG697" s="199">
        <f>IF(N697="zákl. přenesená",J697,0)</f>
        <v>0</v>
      </c>
      <c r="BH697" s="199">
        <f>IF(N697="sníž. přenesená",J697,0)</f>
        <v>0</v>
      </c>
      <c r="BI697" s="199">
        <f>IF(N697="nulová",J697,0)</f>
        <v>0</v>
      </c>
      <c r="BJ697" s="23" t="s">
        <v>77</v>
      </c>
      <c r="BK697" s="199">
        <f>ROUND(I697*H697,2)</f>
        <v>0</v>
      </c>
      <c r="BL697" s="23" t="s">
        <v>191</v>
      </c>
      <c r="BM697" s="23" t="s">
        <v>991</v>
      </c>
    </row>
    <row r="698" spans="2:65" s="1" customFormat="1" ht="13.5">
      <c r="B698" s="40"/>
      <c r="C698" s="62"/>
      <c r="D698" s="217" t="s">
        <v>144</v>
      </c>
      <c r="E698" s="62"/>
      <c r="F698" s="231" t="s">
        <v>992</v>
      </c>
      <c r="G698" s="62"/>
      <c r="H698" s="62"/>
      <c r="I698" s="158"/>
      <c r="J698" s="62"/>
      <c r="K698" s="62"/>
      <c r="L698" s="60"/>
      <c r="M698" s="202"/>
      <c r="N698" s="41"/>
      <c r="O698" s="41"/>
      <c r="P698" s="41"/>
      <c r="Q698" s="41"/>
      <c r="R698" s="41"/>
      <c r="S698" s="41"/>
      <c r="T698" s="77"/>
      <c r="AT698" s="23" t="s">
        <v>144</v>
      </c>
      <c r="AU698" s="23" t="s">
        <v>79</v>
      </c>
    </row>
    <row r="699" spans="2:65" s="1" customFormat="1" ht="22.5" customHeight="1">
      <c r="B699" s="40"/>
      <c r="C699" s="188" t="s">
        <v>587</v>
      </c>
      <c r="D699" s="188" t="s">
        <v>138</v>
      </c>
      <c r="E699" s="189" t="s">
        <v>993</v>
      </c>
      <c r="F699" s="190" t="s">
        <v>994</v>
      </c>
      <c r="G699" s="191" t="s">
        <v>305</v>
      </c>
      <c r="H699" s="192">
        <v>4.25</v>
      </c>
      <c r="I699" s="193"/>
      <c r="J699" s="194">
        <f>ROUND(I699*H699,2)</f>
        <v>0</v>
      </c>
      <c r="K699" s="190" t="s">
        <v>142</v>
      </c>
      <c r="L699" s="60"/>
      <c r="M699" s="195" t="s">
        <v>21</v>
      </c>
      <c r="N699" s="196" t="s">
        <v>40</v>
      </c>
      <c r="O699" s="41"/>
      <c r="P699" s="197">
        <f>O699*H699</f>
        <v>0</v>
      </c>
      <c r="Q699" s="197">
        <v>0</v>
      </c>
      <c r="R699" s="197">
        <f>Q699*H699</f>
        <v>0</v>
      </c>
      <c r="S699" s="197">
        <v>0</v>
      </c>
      <c r="T699" s="198">
        <f>S699*H699</f>
        <v>0</v>
      </c>
      <c r="AR699" s="23" t="s">
        <v>191</v>
      </c>
      <c r="AT699" s="23" t="s">
        <v>138</v>
      </c>
      <c r="AU699" s="23" t="s">
        <v>79</v>
      </c>
      <c r="AY699" s="23" t="s">
        <v>136</v>
      </c>
      <c r="BE699" s="199">
        <f>IF(N699="základní",J699,0)</f>
        <v>0</v>
      </c>
      <c r="BF699" s="199">
        <f>IF(N699="snížená",J699,0)</f>
        <v>0</v>
      </c>
      <c r="BG699" s="199">
        <f>IF(N699="zákl. přenesená",J699,0)</f>
        <v>0</v>
      </c>
      <c r="BH699" s="199">
        <f>IF(N699="sníž. přenesená",J699,0)</f>
        <v>0</v>
      </c>
      <c r="BI699" s="199">
        <f>IF(N699="nulová",J699,0)</f>
        <v>0</v>
      </c>
      <c r="BJ699" s="23" t="s">
        <v>77</v>
      </c>
      <c r="BK699" s="199">
        <f>ROUND(I699*H699,2)</f>
        <v>0</v>
      </c>
      <c r="BL699" s="23" t="s">
        <v>191</v>
      </c>
      <c r="BM699" s="23" t="s">
        <v>995</v>
      </c>
    </row>
    <row r="700" spans="2:65" s="1" customFormat="1" ht="13.5">
      <c r="B700" s="40"/>
      <c r="C700" s="62"/>
      <c r="D700" s="217" t="s">
        <v>144</v>
      </c>
      <c r="E700" s="62"/>
      <c r="F700" s="231" t="s">
        <v>996</v>
      </c>
      <c r="G700" s="62"/>
      <c r="H700" s="62"/>
      <c r="I700" s="158"/>
      <c r="J700" s="62"/>
      <c r="K700" s="62"/>
      <c r="L700" s="60"/>
      <c r="M700" s="202"/>
      <c r="N700" s="41"/>
      <c r="O700" s="41"/>
      <c r="P700" s="41"/>
      <c r="Q700" s="41"/>
      <c r="R700" s="41"/>
      <c r="S700" s="41"/>
      <c r="T700" s="77"/>
      <c r="AT700" s="23" t="s">
        <v>144</v>
      </c>
      <c r="AU700" s="23" t="s">
        <v>79</v>
      </c>
    </row>
    <row r="701" spans="2:65" s="1" customFormat="1" ht="31.5" customHeight="1">
      <c r="B701" s="40"/>
      <c r="C701" s="188" t="s">
        <v>997</v>
      </c>
      <c r="D701" s="188" t="s">
        <v>138</v>
      </c>
      <c r="E701" s="189" t="s">
        <v>998</v>
      </c>
      <c r="F701" s="190" t="s">
        <v>999</v>
      </c>
      <c r="G701" s="191" t="s">
        <v>676</v>
      </c>
      <c r="H701" s="192">
        <v>1</v>
      </c>
      <c r="I701" s="193"/>
      <c r="J701" s="194">
        <f>ROUND(I701*H701,2)</f>
        <v>0</v>
      </c>
      <c r="K701" s="190" t="s">
        <v>21</v>
      </c>
      <c r="L701" s="60"/>
      <c r="M701" s="195" t="s">
        <v>21</v>
      </c>
      <c r="N701" s="196" t="s">
        <v>40</v>
      </c>
      <c r="O701" s="41"/>
      <c r="P701" s="197">
        <f>O701*H701</f>
        <v>0</v>
      </c>
      <c r="Q701" s="197">
        <v>0</v>
      </c>
      <c r="R701" s="197">
        <f>Q701*H701</f>
        <v>0</v>
      </c>
      <c r="S701" s="197">
        <v>0</v>
      </c>
      <c r="T701" s="198">
        <f>S701*H701</f>
        <v>0</v>
      </c>
      <c r="AR701" s="23" t="s">
        <v>191</v>
      </c>
      <c r="AT701" s="23" t="s">
        <v>138</v>
      </c>
      <c r="AU701" s="23" t="s">
        <v>79</v>
      </c>
      <c r="AY701" s="23" t="s">
        <v>136</v>
      </c>
      <c r="BE701" s="199">
        <f>IF(N701="základní",J701,0)</f>
        <v>0</v>
      </c>
      <c r="BF701" s="199">
        <f>IF(N701="snížená",J701,0)</f>
        <v>0</v>
      </c>
      <c r="BG701" s="199">
        <f>IF(N701="zákl. přenesená",J701,0)</f>
        <v>0</v>
      </c>
      <c r="BH701" s="199">
        <f>IF(N701="sníž. přenesená",J701,0)</f>
        <v>0</v>
      </c>
      <c r="BI701" s="199">
        <f>IF(N701="nulová",J701,0)</f>
        <v>0</v>
      </c>
      <c r="BJ701" s="23" t="s">
        <v>77</v>
      </c>
      <c r="BK701" s="199">
        <f>ROUND(I701*H701,2)</f>
        <v>0</v>
      </c>
      <c r="BL701" s="23" t="s">
        <v>191</v>
      </c>
      <c r="BM701" s="23" t="s">
        <v>1000</v>
      </c>
    </row>
    <row r="702" spans="2:65" s="1" customFormat="1" ht="27">
      <c r="B702" s="40"/>
      <c r="C702" s="62"/>
      <c r="D702" s="217" t="s">
        <v>144</v>
      </c>
      <c r="E702" s="62"/>
      <c r="F702" s="231" t="s">
        <v>999</v>
      </c>
      <c r="G702" s="62"/>
      <c r="H702" s="62"/>
      <c r="I702" s="158"/>
      <c r="J702" s="62"/>
      <c r="K702" s="62"/>
      <c r="L702" s="60"/>
      <c r="M702" s="202"/>
      <c r="N702" s="41"/>
      <c r="O702" s="41"/>
      <c r="P702" s="41"/>
      <c r="Q702" s="41"/>
      <c r="R702" s="41"/>
      <c r="S702" s="41"/>
      <c r="T702" s="77"/>
      <c r="AT702" s="23" t="s">
        <v>144</v>
      </c>
      <c r="AU702" s="23" t="s">
        <v>79</v>
      </c>
    </row>
    <row r="703" spans="2:65" s="1" customFormat="1" ht="22.5" customHeight="1">
      <c r="B703" s="40"/>
      <c r="C703" s="188" t="s">
        <v>592</v>
      </c>
      <c r="D703" s="188" t="s">
        <v>138</v>
      </c>
      <c r="E703" s="189" t="s">
        <v>1001</v>
      </c>
      <c r="F703" s="190" t="s">
        <v>1002</v>
      </c>
      <c r="G703" s="191" t="s">
        <v>305</v>
      </c>
      <c r="H703" s="192">
        <v>47.2</v>
      </c>
      <c r="I703" s="193"/>
      <c r="J703" s="194">
        <f>ROUND(I703*H703,2)</f>
        <v>0</v>
      </c>
      <c r="K703" s="190" t="s">
        <v>142</v>
      </c>
      <c r="L703" s="60"/>
      <c r="M703" s="195" t="s">
        <v>21</v>
      </c>
      <c r="N703" s="196" t="s">
        <v>40</v>
      </c>
      <c r="O703" s="41"/>
      <c r="P703" s="197">
        <f>O703*H703</f>
        <v>0</v>
      </c>
      <c r="Q703" s="197">
        <v>0</v>
      </c>
      <c r="R703" s="197">
        <f>Q703*H703</f>
        <v>0</v>
      </c>
      <c r="S703" s="197">
        <v>0</v>
      </c>
      <c r="T703" s="198">
        <f>S703*H703</f>
        <v>0</v>
      </c>
      <c r="AR703" s="23" t="s">
        <v>191</v>
      </c>
      <c r="AT703" s="23" t="s">
        <v>138</v>
      </c>
      <c r="AU703" s="23" t="s">
        <v>79</v>
      </c>
      <c r="AY703" s="23" t="s">
        <v>136</v>
      </c>
      <c r="BE703" s="199">
        <f>IF(N703="základní",J703,0)</f>
        <v>0</v>
      </c>
      <c r="BF703" s="199">
        <f>IF(N703="snížená",J703,0)</f>
        <v>0</v>
      </c>
      <c r="BG703" s="199">
        <f>IF(N703="zákl. přenesená",J703,0)</f>
        <v>0</v>
      </c>
      <c r="BH703" s="199">
        <f>IF(N703="sníž. přenesená",J703,0)</f>
        <v>0</v>
      </c>
      <c r="BI703" s="199">
        <f>IF(N703="nulová",J703,0)</f>
        <v>0</v>
      </c>
      <c r="BJ703" s="23" t="s">
        <v>77</v>
      </c>
      <c r="BK703" s="199">
        <f>ROUND(I703*H703,2)</f>
        <v>0</v>
      </c>
      <c r="BL703" s="23" t="s">
        <v>191</v>
      </c>
      <c r="BM703" s="23" t="s">
        <v>1003</v>
      </c>
    </row>
    <row r="704" spans="2:65" s="1" customFormat="1" ht="13.5">
      <c r="B704" s="40"/>
      <c r="C704" s="62"/>
      <c r="D704" s="200" t="s">
        <v>144</v>
      </c>
      <c r="E704" s="62"/>
      <c r="F704" s="201" t="s">
        <v>1004</v>
      </c>
      <c r="G704" s="62"/>
      <c r="H704" s="62"/>
      <c r="I704" s="158"/>
      <c r="J704" s="62"/>
      <c r="K704" s="62"/>
      <c r="L704" s="60"/>
      <c r="M704" s="202"/>
      <c r="N704" s="41"/>
      <c r="O704" s="41"/>
      <c r="P704" s="41"/>
      <c r="Q704" s="41"/>
      <c r="R704" s="41"/>
      <c r="S704" s="41"/>
      <c r="T704" s="77"/>
      <c r="AT704" s="23" t="s">
        <v>144</v>
      </c>
      <c r="AU704" s="23" t="s">
        <v>79</v>
      </c>
    </row>
    <row r="705" spans="2:65" s="11" customFormat="1" ht="13.5">
      <c r="B705" s="204"/>
      <c r="C705" s="205"/>
      <c r="D705" s="200" t="s">
        <v>148</v>
      </c>
      <c r="E705" s="206" t="s">
        <v>21</v>
      </c>
      <c r="F705" s="207" t="s">
        <v>1005</v>
      </c>
      <c r="G705" s="205"/>
      <c r="H705" s="208">
        <v>47.2</v>
      </c>
      <c r="I705" s="209"/>
      <c r="J705" s="205"/>
      <c r="K705" s="205"/>
      <c r="L705" s="210"/>
      <c r="M705" s="211"/>
      <c r="N705" s="212"/>
      <c r="O705" s="212"/>
      <c r="P705" s="212"/>
      <c r="Q705" s="212"/>
      <c r="R705" s="212"/>
      <c r="S705" s="212"/>
      <c r="T705" s="213"/>
      <c r="AT705" s="214" t="s">
        <v>148</v>
      </c>
      <c r="AU705" s="214" t="s">
        <v>79</v>
      </c>
      <c r="AV705" s="11" t="s">
        <v>79</v>
      </c>
      <c r="AW705" s="11" t="s">
        <v>33</v>
      </c>
      <c r="AX705" s="11" t="s">
        <v>69</v>
      </c>
      <c r="AY705" s="214" t="s">
        <v>136</v>
      </c>
    </row>
    <row r="706" spans="2:65" s="12" customFormat="1" ht="13.5">
      <c r="B706" s="215"/>
      <c r="C706" s="216"/>
      <c r="D706" s="217" t="s">
        <v>148</v>
      </c>
      <c r="E706" s="218" t="s">
        <v>21</v>
      </c>
      <c r="F706" s="219" t="s">
        <v>151</v>
      </c>
      <c r="G706" s="216"/>
      <c r="H706" s="220">
        <v>47.2</v>
      </c>
      <c r="I706" s="221"/>
      <c r="J706" s="216"/>
      <c r="K706" s="216"/>
      <c r="L706" s="222"/>
      <c r="M706" s="223"/>
      <c r="N706" s="224"/>
      <c r="O706" s="224"/>
      <c r="P706" s="224"/>
      <c r="Q706" s="224"/>
      <c r="R706" s="224"/>
      <c r="S706" s="224"/>
      <c r="T706" s="225"/>
      <c r="AT706" s="226" t="s">
        <v>148</v>
      </c>
      <c r="AU706" s="226" t="s">
        <v>79</v>
      </c>
      <c r="AV706" s="12" t="s">
        <v>143</v>
      </c>
      <c r="AW706" s="12" t="s">
        <v>33</v>
      </c>
      <c r="AX706" s="12" t="s">
        <v>77</v>
      </c>
      <c r="AY706" s="226" t="s">
        <v>136</v>
      </c>
    </row>
    <row r="707" spans="2:65" s="1" customFormat="1" ht="22.5" customHeight="1">
      <c r="B707" s="40"/>
      <c r="C707" s="188" t="s">
        <v>1006</v>
      </c>
      <c r="D707" s="188" t="s">
        <v>138</v>
      </c>
      <c r="E707" s="189" t="s">
        <v>1007</v>
      </c>
      <c r="F707" s="190" t="s">
        <v>1008</v>
      </c>
      <c r="G707" s="191" t="s">
        <v>141</v>
      </c>
      <c r="H707" s="192">
        <v>16</v>
      </c>
      <c r="I707" s="193"/>
      <c r="J707" s="194">
        <f>ROUND(I707*H707,2)</f>
        <v>0</v>
      </c>
      <c r="K707" s="190" t="s">
        <v>142</v>
      </c>
      <c r="L707" s="60"/>
      <c r="M707" s="195" t="s">
        <v>21</v>
      </c>
      <c r="N707" s="196" t="s">
        <v>40</v>
      </c>
      <c r="O707" s="41"/>
      <c r="P707" s="197">
        <f>O707*H707</f>
        <v>0</v>
      </c>
      <c r="Q707" s="197">
        <v>0</v>
      </c>
      <c r="R707" s="197">
        <f>Q707*H707</f>
        <v>0</v>
      </c>
      <c r="S707" s="197">
        <v>0</v>
      </c>
      <c r="T707" s="198">
        <f>S707*H707</f>
        <v>0</v>
      </c>
      <c r="AR707" s="23" t="s">
        <v>191</v>
      </c>
      <c r="AT707" s="23" t="s">
        <v>138</v>
      </c>
      <c r="AU707" s="23" t="s">
        <v>79</v>
      </c>
      <c r="AY707" s="23" t="s">
        <v>136</v>
      </c>
      <c r="BE707" s="199">
        <f>IF(N707="základní",J707,0)</f>
        <v>0</v>
      </c>
      <c r="BF707" s="199">
        <f>IF(N707="snížená",J707,0)</f>
        <v>0</v>
      </c>
      <c r="BG707" s="199">
        <f>IF(N707="zákl. přenesená",J707,0)</f>
        <v>0</v>
      </c>
      <c r="BH707" s="199">
        <f>IF(N707="sníž. přenesená",J707,0)</f>
        <v>0</v>
      </c>
      <c r="BI707" s="199">
        <f>IF(N707="nulová",J707,0)</f>
        <v>0</v>
      </c>
      <c r="BJ707" s="23" t="s">
        <v>77</v>
      </c>
      <c r="BK707" s="199">
        <f>ROUND(I707*H707,2)</f>
        <v>0</v>
      </c>
      <c r="BL707" s="23" t="s">
        <v>191</v>
      </c>
      <c r="BM707" s="23" t="s">
        <v>1009</v>
      </c>
    </row>
    <row r="708" spans="2:65" s="1" customFormat="1" ht="27">
      <c r="B708" s="40"/>
      <c r="C708" s="62"/>
      <c r="D708" s="217" t="s">
        <v>144</v>
      </c>
      <c r="E708" s="62"/>
      <c r="F708" s="231" t="s">
        <v>1010</v>
      </c>
      <c r="G708" s="62"/>
      <c r="H708" s="62"/>
      <c r="I708" s="158"/>
      <c r="J708" s="62"/>
      <c r="K708" s="62"/>
      <c r="L708" s="60"/>
      <c r="M708" s="202"/>
      <c r="N708" s="41"/>
      <c r="O708" s="41"/>
      <c r="P708" s="41"/>
      <c r="Q708" s="41"/>
      <c r="R708" s="41"/>
      <c r="S708" s="41"/>
      <c r="T708" s="77"/>
      <c r="AT708" s="23" t="s">
        <v>144</v>
      </c>
      <c r="AU708" s="23" t="s">
        <v>79</v>
      </c>
    </row>
    <row r="709" spans="2:65" s="1" customFormat="1" ht="22.5" customHeight="1">
      <c r="B709" s="40"/>
      <c r="C709" s="188" t="s">
        <v>598</v>
      </c>
      <c r="D709" s="188" t="s">
        <v>138</v>
      </c>
      <c r="E709" s="189" t="s">
        <v>1011</v>
      </c>
      <c r="F709" s="190" t="s">
        <v>1012</v>
      </c>
      <c r="G709" s="191" t="s">
        <v>229</v>
      </c>
      <c r="H709" s="192">
        <v>1</v>
      </c>
      <c r="I709" s="193"/>
      <c r="J709" s="194">
        <f>ROUND(I709*H709,2)</f>
        <v>0</v>
      </c>
      <c r="K709" s="190" t="s">
        <v>142</v>
      </c>
      <c r="L709" s="60"/>
      <c r="M709" s="195" t="s">
        <v>21</v>
      </c>
      <c r="N709" s="196" t="s">
        <v>40</v>
      </c>
      <c r="O709" s="41"/>
      <c r="P709" s="197">
        <f>O709*H709</f>
        <v>0</v>
      </c>
      <c r="Q709" s="197">
        <v>0</v>
      </c>
      <c r="R709" s="197">
        <f>Q709*H709</f>
        <v>0</v>
      </c>
      <c r="S709" s="197">
        <v>0</v>
      </c>
      <c r="T709" s="198">
        <f>S709*H709</f>
        <v>0</v>
      </c>
      <c r="AR709" s="23" t="s">
        <v>191</v>
      </c>
      <c r="AT709" s="23" t="s">
        <v>138</v>
      </c>
      <c r="AU709" s="23" t="s">
        <v>79</v>
      </c>
      <c r="AY709" s="23" t="s">
        <v>136</v>
      </c>
      <c r="BE709" s="199">
        <f>IF(N709="základní",J709,0)</f>
        <v>0</v>
      </c>
      <c r="BF709" s="199">
        <f>IF(N709="snížená",J709,0)</f>
        <v>0</v>
      </c>
      <c r="BG709" s="199">
        <f>IF(N709="zákl. přenesená",J709,0)</f>
        <v>0</v>
      </c>
      <c r="BH709" s="199">
        <f>IF(N709="sníž. přenesená",J709,0)</f>
        <v>0</v>
      </c>
      <c r="BI709" s="199">
        <f>IF(N709="nulová",J709,0)</f>
        <v>0</v>
      </c>
      <c r="BJ709" s="23" t="s">
        <v>77</v>
      </c>
      <c r="BK709" s="199">
        <f>ROUND(I709*H709,2)</f>
        <v>0</v>
      </c>
      <c r="BL709" s="23" t="s">
        <v>191</v>
      </c>
      <c r="BM709" s="23" t="s">
        <v>1013</v>
      </c>
    </row>
    <row r="710" spans="2:65" s="1" customFormat="1" ht="13.5">
      <c r="B710" s="40"/>
      <c r="C710" s="62"/>
      <c r="D710" s="217" t="s">
        <v>144</v>
      </c>
      <c r="E710" s="62"/>
      <c r="F710" s="231" t="s">
        <v>1014</v>
      </c>
      <c r="G710" s="62"/>
      <c r="H710" s="62"/>
      <c r="I710" s="158"/>
      <c r="J710" s="62"/>
      <c r="K710" s="62"/>
      <c r="L710" s="60"/>
      <c r="M710" s="202"/>
      <c r="N710" s="41"/>
      <c r="O710" s="41"/>
      <c r="P710" s="41"/>
      <c r="Q710" s="41"/>
      <c r="R710" s="41"/>
      <c r="S710" s="41"/>
      <c r="T710" s="77"/>
      <c r="AT710" s="23" t="s">
        <v>144</v>
      </c>
      <c r="AU710" s="23" t="s">
        <v>79</v>
      </c>
    </row>
    <row r="711" spans="2:65" s="1" customFormat="1" ht="22.5" customHeight="1">
      <c r="B711" s="40"/>
      <c r="C711" s="232" t="s">
        <v>1015</v>
      </c>
      <c r="D711" s="232" t="s">
        <v>250</v>
      </c>
      <c r="E711" s="233" t="s">
        <v>1016</v>
      </c>
      <c r="F711" s="234" t="s">
        <v>1017</v>
      </c>
      <c r="G711" s="235" t="s">
        <v>229</v>
      </c>
      <c r="H711" s="236">
        <v>1</v>
      </c>
      <c r="I711" s="237"/>
      <c r="J711" s="238">
        <f>ROUND(I711*H711,2)</f>
        <v>0</v>
      </c>
      <c r="K711" s="234" t="s">
        <v>21</v>
      </c>
      <c r="L711" s="239"/>
      <c r="M711" s="240" t="s">
        <v>21</v>
      </c>
      <c r="N711" s="241" t="s">
        <v>40</v>
      </c>
      <c r="O711" s="41"/>
      <c r="P711" s="197">
        <f>O711*H711</f>
        <v>0</v>
      </c>
      <c r="Q711" s="197">
        <v>0</v>
      </c>
      <c r="R711" s="197">
        <f>Q711*H711</f>
        <v>0</v>
      </c>
      <c r="S711" s="197">
        <v>0</v>
      </c>
      <c r="T711" s="198">
        <f>S711*H711</f>
        <v>0</v>
      </c>
      <c r="AR711" s="23" t="s">
        <v>235</v>
      </c>
      <c r="AT711" s="23" t="s">
        <v>250</v>
      </c>
      <c r="AU711" s="23" t="s">
        <v>79</v>
      </c>
      <c r="AY711" s="23" t="s">
        <v>136</v>
      </c>
      <c r="BE711" s="199">
        <f>IF(N711="základní",J711,0)</f>
        <v>0</v>
      </c>
      <c r="BF711" s="199">
        <f>IF(N711="snížená",J711,0)</f>
        <v>0</v>
      </c>
      <c r="BG711" s="199">
        <f>IF(N711="zákl. přenesená",J711,0)</f>
        <v>0</v>
      </c>
      <c r="BH711" s="199">
        <f>IF(N711="sníž. přenesená",J711,0)</f>
        <v>0</v>
      </c>
      <c r="BI711" s="199">
        <f>IF(N711="nulová",J711,0)</f>
        <v>0</v>
      </c>
      <c r="BJ711" s="23" t="s">
        <v>77</v>
      </c>
      <c r="BK711" s="199">
        <f>ROUND(I711*H711,2)</f>
        <v>0</v>
      </c>
      <c r="BL711" s="23" t="s">
        <v>191</v>
      </c>
      <c r="BM711" s="23" t="s">
        <v>1018</v>
      </c>
    </row>
    <row r="712" spans="2:65" s="1" customFormat="1" ht="13.5">
      <c r="B712" s="40"/>
      <c r="C712" s="62"/>
      <c r="D712" s="217" t="s">
        <v>144</v>
      </c>
      <c r="E712" s="62"/>
      <c r="F712" s="231" t="s">
        <v>1017</v>
      </c>
      <c r="G712" s="62"/>
      <c r="H712" s="62"/>
      <c r="I712" s="158"/>
      <c r="J712" s="62"/>
      <c r="K712" s="62"/>
      <c r="L712" s="60"/>
      <c r="M712" s="202"/>
      <c r="N712" s="41"/>
      <c r="O712" s="41"/>
      <c r="P712" s="41"/>
      <c r="Q712" s="41"/>
      <c r="R712" s="41"/>
      <c r="S712" s="41"/>
      <c r="T712" s="77"/>
      <c r="AT712" s="23" t="s">
        <v>144</v>
      </c>
      <c r="AU712" s="23" t="s">
        <v>79</v>
      </c>
    </row>
    <row r="713" spans="2:65" s="1" customFormat="1" ht="31.5" customHeight="1">
      <c r="B713" s="40"/>
      <c r="C713" s="188" t="s">
        <v>602</v>
      </c>
      <c r="D713" s="188" t="s">
        <v>138</v>
      </c>
      <c r="E713" s="189" t="s">
        <v>1019</v>
      </c>
      <c r="F713" s="190" t="s">
        <v>1020</v>
      </c>
      <c r="G713" s="191" t="s">
        <v>305</v>
      </c>
      <c r="H713" s="192">
        <v>20.7</v>
      </c>
      <c r="I713" s="193"/>
      <c r="J713" s="194">
        <f>ROUND(I713*H713,2)</f>
        <v>0</v>
      </c>
      <c r="K713" s="190" t="s">
        <v>142</v>
      </c>
      <c r="L713" s="60"/>
      <c r="M713" s="195" t="s">
        <v>21</v>
      </c>
      <c r="N713" s="196" t="s">
        <v>40</v>
      </c>
      <c r="O713" s="41"/>
      <c r="P713" s="197">
        <f>O713*H713</f>
        <v>0</v>
      </c>
      <c r="Q713" s="197">
        <v>0</v>
      </c>
      <c r="R713" s="197">
        <f>Q713*H713</f>
        <v>0</v>
      </c>
      <c r="S713" s="197">
        <v>0</v>
      </c>
      <c r="T713" s="198">
        <f>S713*H713</f>
        <v>0</v>
      </c>
      <c r="AR713" s="23" t="s">
        <v>191</v>
      </c>
      <c r="AT713" s="23" t="s">
        <v>138</v>
      </c>
      <c r="AU713" s="23" t="s">
        <v>79</v>
      </c>
      <c r="AY713" s="23" t="s">
        <v>136</v>
      </c>
      <c r="BE713" s="199">
        <f>IF(N713="základní",J713,0)</f>
        <v>0</v>
      </c>
      <c r="BF713" s="199">
        <f>IF(N713="snížená",J713,0)</f>
        <v>0</v>
      </c>
      <c r="BG713" s="199">
        <f>IF(N713="zákl. přenesená",J713,0)</f>
        <v>0</v>
      </c>
      <c r="BH713" s="199">
        <f>IF(N713="sníž. přenesená",J713,0)</f>
        <v>0</v>
      </c>
      <c r="BI713" s="199">
        <f>IF(N713="nulová",J713,0)</f>
        <v>0</v>
      </c>
      <c r="BJ713" s="23" t="s">
        <v>77</v>
      </c>
      <c r="BK713" s="199">
        <f>ROUND(I713*H713,2)</f>
        <v>0</v>
      </c>
      <c r="BL713" s="23" t="s">
        <v>191</v>
      </c>
      <c r="BM713" s="23" t="s">
        <v>1021</v>
      </c>
    </row>
    <row r="714" spans="2:65" s="1" customFormat="1" ht="27">
      <c r="B714" s="40"/>
      <c r="C714" s="62"/>
      <c r="D714" s="200" t="s">
        <v>144</v>
      </c>
      <c r="E714" s="62"/>
      <c r="F714" s="201" t="s">
        <v>1022</v>
      </c>
      <c r="G714" s="62"/>
      <c r="H714" s="62"/>
      <c r="I714" s="158"/>
      <c r="J714" s="62"/>
      <c r="K714" s="62"/>
      <c r="L714" s="60"/>
      <c r="M714" s="202"/>
      <c r="N714" s="41"/>
      <c r="O714" s="41"/>
      <c r="P714" s="41"/>
      <c r="Q714" s="41"/>
      <c r="R714" s="41"/>
      <c r="S714" s="41"/>
      <c r="T714" s="77"/>
      <c r="AT714" s="23" t="s">
        <v>144</v>
      </c>
      <c r="AU714" s="23" t="s">
        <v>79</v>
      </c>
    </row>
    <row r="715" spans="2:65" s="13" customFormat="1" ht="13.5">
      <c r="B715" s="242"/>
      <c r="C715" s="243"/>
      <c r="D715" s="200" t="s">
        <v>148</v>
      </c>
      <c r="E715" s="244" t="s">
        <v>21</v>
      </c>
      <c r="F715" s="245" t="s">
        <v>1023</v>
      </c>
      <c r="G715" s="243"/>
      <c r="H715" s="246" t="s">
        <v>21</v>
      </c>
      <c r="I715" s="247"/>
      <c r="J715" s="243"/>
      <c r="K715" s="243"/>
      <c r="L715" s="248"/>
      <c r="M715" s="249"/>
      <c r="N715" s="250"/>
      <c r="O715" s="250"/>
      <c r="P715" s="250"/>
      <c r="Q715" s="250"/>
      <c r="R715" s="250"/>
      <c r="S715" s="250"/>
      <c r="T715" s="251"/>
      <c r="AT715" s="252" t="s">
        <v>148</v>
      </c>
      <c r="AU715" s="252" t="s">
        <v>79</v>
      </c>
      <c r="AV715" s="13" t="s">
        <v>77</v>
      </c>
      <c r="AW715" s="13" t="s">
        <v>33</v>
      </c>
      <c r="AX715" s="13" t="s">
        <v>69</v>
      </c>
      <c r="AY715" s="252" t="s">
        <v>136</v>
      </c>
    </row>
    <row r="716" spans="2:65" s="11" customFormat="1" ht="13.5">
      <c r="B716" s="204"/>
      <c r="C716" s="205"/>
      <c r="D716" s="200" t="s">
        <v>148</v>
      </c>
      <c r="E716" s="206" t="s">
        <v>21</v>
      </c>
      <c r="F716" s="207" t="s">
        <v>1024</v>
      </c>
      <c r="G716" s="205"/>
      <c r="H716" s="208">
        <v>20.7</v>
      </c>
      <c r="I716" s="209"/>
      <c r="J716" s="205"/>
      <c r="K716" s="205"/>
      <c r="L716" s="210"/>
      <c r="M716" s="211"/>
      <c r="N716" s="212"/>
      <c r="O716" s="212"/>
      <c r="P716" s="212"/>
      <c r="Q716" s="212"/>
      <c r="R716" s="212"/>
      <c r="S716" s="212"/>
      <c r="T716" s="213"/>
      <c r="AT716" s="214" t="s">
        <v>148</v>
      </c>
      <c r="AU716" s="214" t="s">
        <v>79</v>
      </c>
      <c r="AV716" s="11" t="s">
        <v>79</v>
      </c>
      <c r="AW716" s="11" t="s">
        <v>33</v>
      </c>
      <c r="AX716" s="11" t="s">
        <v>69</v>
      </c>
      <c r="AY716" s="214" t="s">
        <v>136</v>
      </c>
    </row>
    <row r="717" spans="2:65" s="12" customFormat="1" ht="13.5">
      <c r="B717" s="215"/>
      <c r="C717" s="216"/>
      <c r="D717" s="217" t="s">
        <v>148</v>
      </c>
      <c r="E717" s="218" t="s">
        <v>21</v>
      </c>
      <c r="F717" s="219" t="s">
        <v>151</v>
      </c>
      <c r="G717" s="216"/>
      <c r="H717" s="220">
        <v>20.7</v>
      </c>
      <c r="I717" s="221"/>
      <c r="J717" s="216"/>
      <c r="K717" s="216"/>
      <c r="L717" s="222"/>
      <c r="M717" s="223"/>
      <c r="N717" s="224"/>
      <c r="O717" s="224"/>
      <c r="P717" s="224"/>
      <c r="Q717" s="224"/>
      <c r="R717" s="224"/>
      <c r="S717" s="224"/>
      <c r="T717" s="225"/>
      <c r="AT717" s="226" t="s">
        <v>148</v>
      </c>
      <c r="AU717" s="226" t="s">
        <v>79</v>
      </c>
      <c r="AV717" s="12" t="s">
        <v>143</v>
      </c>
      <c r="AW717" s="12" t="s">
        <v>33</v>
      </c>
      <c r="AX717" s="12" t="s">
        <v>77</v>
      </c>
      <c r="AY717" s="226" t="s">
        <v>136</v>
      </c>
    </row>
    <row r="718" spans="2:65" s="1" customFormat="1" ht="31.5" customHeight="1">
      <c r="B718" s="40"/>
      <c r="C718" s="188" t="s">
        <v>1025</v>
      </c>
      <c r="D718" s="188" t="s">
        <v>138</v>
      </c>
      <c r="E718" s="189" t="s">
        <v>1026</v>
      </c>
      <c r="F718" s="190" t="s">
        <v>1027</v>
      </c>
      <c r="G718" s="191" t="s">
        <v>141</v>
      </c>
      <c r="H718" s="192">
        <v>10.395</v>
      </c>
      <c r="I718" s="193"/>
      <c r="J718" s="194">
        <f>ROUND(I718*H718,2)</f>
        <v>0</v>
      </c>
      <c r="K718" s="190" t="s">
        <v>142</v>
      </c>
      <c r="L718" s="60"/>
      <c r="M718" s="195" t="s">
        <v>21</v>
      </c>
      <c r="N718" s="196" t="s">
        <v>40</v>
      </c>
      <c r="O718" s="41"/>
      <c r="P718" s="197">
        <f>O718*H718</f>
        <v>0</v>
      </c>
      <c r="Q718" s="197">
        <v>0</v>
      </c>
      <c r="R718" s="197">
        <f>Q718*H718</f>
        <v>0</v>
      </c>
      <c r="S718" s="197">
        <v>0</v>
      </c>
      <c r="T718" s="198">
        <f>S718*H718</f>
        <v>0</v>
      </c>
      <c r="AR718" s="23" t="s">
        <v>191</v>
      </c>
      <c r="AT718" s="23" t="s">
        <v>138</v>
      </c>
      <c r="AU718" s="23" t="s">
        <v>79</v>
      </c>
      <c r="AY718" s="23" t="s">
        <v>136</v>
      </c>
      <c r="BE718" s="199">
        <f>IF(N718="základní",J718,0)</f>
        <v>0</v>
      </c>
      <c r="BF718" s="199">
        <f>IF(N718="snížená",J718,0)</f>
        <v>0</v>
      </c>
      <c r="BG718" s="199">
        <f>IF(N718="zákl. přenesená",J718,0)</f>
        <v>0</v>
      </c>
      <c r="BH718" s="199">
        <f>IF(N718="sníž. přenesená",J718,0)</f>
        <v>0</v>
      </c>
      <c r="BI718" s="199">
        <f>IF(N718="nulová",J718,0)</f>
        <v>0</v>
      </c>
      <c r="BJ718" s="23" t="s">
        <v>77</v>
      </c>
      <c r="BK718" s="199">
        <f>ROUND(I718*H718,2)</f>
        <v>0</v>
      </c>
      <c r="BL718" s="23" t="s">
        <v>191</v>
      </c>
      <c r="BM718" s="23" t="s">
        <v>1028</v>
      </c>
    </row>
    <row r="719" spans="2:65" s="1" customFormat="1" ht="27">
      <c r="B719" s="40"/>
      <c r="C719" s="62"/>
      <c r="D719" s="217" t="s">
        <v>144</v>
      </c>
      <c r="E719" s="62"/>
      <c r="F719" s="231" t="s">
        <v>1029</v>
      </c>
      <c r="G719" s="62"/>
      <c r="H719" s="62"/>
      <c r="I719" s="158"/>
      <c r="J719" s="62"/>
      <c r="K719" s="62"/>
      <c r="L719" s="60"/>
      <c r="M719" s="202"/>
      <c r="N719" s="41"/>
      <c r="O719" s="41"/>
      <c r="P719" s="41"/>
      <c r="Q719" s="41"/>
      <c r="R719" s="41"/>
      <c r="S719" s="41"/>
      <c r="T719" s="77"/>
      <c r="AT719" s="23" t="s">
        <v>144</v>
      </c>
      <c r="AU719" s="23" t="s">
        <v>79</v>
      </c>
    </row>
    <row r="720" spans="2:65" s="1" customFormat="1" ht="22.5" customHeight="1">
      <c r="B720" s="40"/>
      <c r="C720" s="188" t="s">
        <v>609</v>
      </c>
      <c r="D720" s="188" t="s">
        <v>138</v>
      </c>
      <c r="E720" s="189" t="s">
        <v>1030</v>
      </c>
      <c r="F720" s="190" t="s">
        <v>1031</v>
      </c>
      <c r="G720" s="191" t="s">
        <v>305</v>
      </c>
      <c r="H720" s="192">
        <v>5.4</v>
      </c>
      <c r="I720" s="193"/>
      <c r="J720" s="194">
        <f>ROUND(I720*H720,2)</f>
        <v>0</v>
      </c>
      <c r="K720" s="190" t="s">
        <v>142</v>
      </c>
      <c r="L720" s="60"/>
      <c r="M720" s="195" t="s">
        <v>21</v>
      </c>
      <c r="N720" s="196" t="s">
        <v>40</v>
      </c>
      <c r="O720" s="41"/>
      <c r="P720" s="197">
        <f>O720*H720</f>
        <v>0</v>
      </c>
      <c r="Q720" s="197">
        <v>0</v>
      </c>
      <c r="R720" s="197">
        <f>Q720*H720</f>
        <v>0</v>
      </c>
      <c r="S720" s="197">
        <v>0</v>
      </c>
      <c r="T720" s="198">
        <f>S720*H720</f>
        <v>0</v>
      </c>
      <c r="AR720" s="23" t="s">
        <v>191</v>
      </c>
      <c r="AT720" s="23" t="s">
        <v>138</v>
      </c>
      <c r="AU720" s="23" t="s">
        <v>79</v>
      </c>
      <c r="AY720" s="23" t="s">
        <v>136</v>
      </c>
      <c r="BE720" s="199">
        <f>IF(N720="základní",J720,0)</f>
        <v>0</v>
      </c>
      <c r="BF720" s="199">
        <f>IF(N720="snížená",J720,0)</f>
        <v>0</v>
      </c>
      <c r="BG720" s="199">
        <f>IF(N720="zákl. přenesená",J720,0)</f>
        <v>0</v>
      </c>
      <c r="BH720" s="199">
        <f>IF(N720="sníž. přenesená",J720,0)</f>
        <v>0</v>
      </c>
      <c r="BI720" s="199">
        <f>IF(N720="nulová",J720,0)</f>
        <v>0</v>
      </c>
      <c r="BJ720" s="23" t="s">
        <v>77</v>
      </c>
      <c r="BK720" s="199">
        <f>ROUND(I720*H720,2)</f>
        <v>0</v>
      </c>
      <c r="BL720" s="23" t="s">
        <v>191</v>
      </c>
      <c r="BM720" s="23" t="s">
        <v>1032</v>
      </c>
    </row>
    <row r="721" spans="2:65" s="1" customFormat="1" ht="13.5">
      <c r="B721" s="40"/>
      <c r="C721" s="62"/>
      <c r="D721" s="200" t="s">
        <v>144</v>
      </c>
      <c r="E721" s="62"/>
      <c r="F721" s="201" t="s">
        <v>1033</v>
      </c>
      <c r="G721" s="62"/>
      <c r="H721" s="62"/>
      <c r="I721" s="158"/>
      <c r="J721" s="62"/>
      <c r="K721" s="62"/>
      <c r="L721" s="60"/>
      <c r="M721" s="202"/>
      <c r="N721" s="41"/>
      <c r="O721" s="41"/>
      <c r="P721" s="41"/>
      <c r="Q721" s="41"/>
      <c r="R721" s="41"/>
      <c r="S721" s="41"/>
      <c r="T721" s="77"/>
      <c r="AT721" s="23" t="s">
        <v>144</v>
      </c>
      <c r="AU721" s="23" t="s">
        <v>79</v>
      </c>
    </row>
    <row r="722" spans="2:65" s="13" customFormat="1" ht="13.5">
      <c r="B722" s="242"/>
      <c r="C722" s="243"/>
      <c r="D722" s="200" t="s">
        <v>148</v>
      </c>
      <c r="E722" s="244" t="s">
        <v>21</v>
      </c>
      <c r="F722" s="245" t="s">
        <v>1034</v>
      </c>
      <c r="G722" s="243"/>
      <c r="H722" s="246" t="s">
        <v>21</v>
      </c>
      <c r="I722" s="247"/>
      <c r="J722" s="243"/>
      <c r="K722" s="243"/>
      <c r="L722" s="248"/>
      <c r="M722" s="249"/>
      <c r="N722" s="250"/>
      <c r="O722" s="250"/>
      <c r="P722" s="250"/>
      <c r="Q722" s="250"/>
      <c r="R722" s="250"/>
      <c r="S722" s="250"/>
      <c r="T722" s="251"/>
      <c r="AT722" s="252" t="s">
        <v>148</v>
      </c>
      <c r="AU722" s="252" t="s">
        <v>79</v>
      </c>
      <c r="AV722" s="13" t="s">
        <v>77</v>
      </c>
      <c r="AW722" s="13" t="s">
        <v>33</v>
      </c>
      <c r="AX722" s="13" t="s">
        <v>69</v>
      </c>
      <c r="AY722" s="252" t="s">
        <v>136</v>
      </c>
    </row>
    <row r="723" spans="2:65" s="11" customFormat="1" ht="13.5">
      <c r="B723" s="204"/>
      <c r="C723" s="205"/>
      <c r="D723" s="200" t="s">
        <v>148</v>
      </c>
      <c r="E723" s="206" t="s">
        <v>21</v>
      </c>
      <c r="F723" s="207" t="s">
        <v>1035</v>
      </c>
      <c r="G723" s="205"/>
      <c r="H723" s="208">
        <v>5.4</v>
      </c>
      <c r="I723" s="209"/>
      <c r="J723" s="205"/>
      <c r="K723" s="205"/>
      <c r="L723" s="210"/>
      <c r="M723" s="211"/>
      <c r="N723" s="212"/>
      <c r="O723" s="212"/>
      <c r="P723" s="212"/>
      <c r="Q723" s="212"/>
      <c r="R723" s="212"/>
      <c r="S723" s="212"/>
      <c r="T723" s="213"/>
      <c r="AT723" s="214" t="s">
        <v>148</v>
      </c>
      <c r="AU723" s="214" t="s">
        <v>79</v>
      </c>
      <c r="AV723" s="11" t="s">
        <v>79</v>
      </c>
      <c r="AW723" s="11" t="s">
        <v>33</v>
      </c>
      <c r="AX723" s="11" t="s">
        <v>69</v>
      </c>
      <c r="AY723" s="214" t="s">
        <v>136</v>
      </c>
    </row>
    <row r="724" spans="2:65" s="12" customFormat="1" ht="13.5">
      <c r="B724" s="215"/>
      <c r="C724" s="216"/>
      <c r="D724" s="217" t="s">
        <v>148</v>
      </c>
      <c r="E724" s="218" t="s">
        <v>21</v>
      </c>
      <c r="F724" s="219" t="s">
        <v>151</v>
      </c>
      <c r="G724" s="216"/>
      <c r="H724" s="220">
        <v>5.4</v>
      </c>
      <c r="I724" s="221"/>
      <c r="J724" s="216"/>
      <c r="K724" s="216"/>
      <c r="L724" s="222"/>
      <c r="M724" s="223"/>
      <c r="N724" s="224"/>
      <c r="O724" s="224"/>
      <c r="P724" s="224"/>
      <c r="Q724" s="224"/>
      <c r="R724" s="224"/>
      <c r="S724" s="224"/>
      <c r="T724" s="225"/>
      <c r="AT724" s="226" t="s">
        <v>148</v>
      </c>
      <c r="AU724" s="226" t="s">
        <v>79</v>
      </c>
      <c r="AV724" s="12" t="s">
        <v>143</v>
      </c>
      <c r="AW724" s="12" t="s">
        <v>33</v>
      </c>
      <c r="AX724" s="12" t="s">
        <v>77</v>
      </c>
      <c r="AY724" s="226" t="s">
        <v>136</v>
      </c>
    </row>
    <row r="725" spans="2:65" s="1" customFormat="1" ht="31.5" customHeight="1">
      <c r="B725" s="40"/>
      <c r="C725" s="188" t="s">
        <v>1036</v>
      </c>
      <c r="D725" s="188" t="s">
        <v>138</v>
      </c>
      <c r="E725" s="189" t="s">
        <v>1037</v>
      </c>
      <c r="F725" s="190" t="s">
        <v>1038</v>
      </c>
      <c r="G725" s="191" t="s">
        <v>305</v>
      </c>
      <c r="H725" s="192">
        <v>5.0999999999999996</v>
      </c>
      <c r="I725" s="193"/>
      <c r="J725" s="194">
        <f>ROUND(I725*H725,2)</f>
        <v>0</v>
      </c>
      <c r="K725" s="190" t="s">
        <v>142</v>
      </c>
      <c r="L725" s="60"/>
      <c r="M725" s="195" t="s">
        <v>21</v>
      </c>
      <c r="N725" s="196" t="s">
        <v>40</v>
      </c>
      <c r="O725" s="41"/>
      <c r="P725" s="197">
        <f>O725*H725</f>
        <v>0</v>
      </c>
      <c r="Q725" s="197">
        <v>0</v>
      </c>
      <c r="R725" s="197">
        <f>Q725*H725</f>
        <v>0</v>
      </c>
      <c r="S725" s="197">
        <v>0</v>
      </c>
      <c r="T725" s="198">
        <f>S725*H725</f>
        <v>0</v>
      </c>
      <c r="AR725" s="23" t="s">
        <v>191</v>
      </c>
      <c r="AT725" s="23" t="s">
        <v>138</v>
      </c>
      <c r="AU725" s="23" t="s">
        <v>79</v>
      </c>
      <c r="AY725" s="23" t="s">
        <v>136</v>
      </c>
      <c r="BE725" s="199">
        <f>IF(N725="základní",J725,0)</f>
        <v>0</v>
      </c>
      <c r="BF725" s="199">
        <f>IF(N725="snížená",J725,0)</f>
        <v>0</v>
      </c>
      <c r="BG725" s="199">
        <f>IF(N725="zákl. přenesená",J725,0)</f>
        <v>0</v>
      </c>
      <c r="BH725" s="199">
        <f>IF(N725="sníž. přenesená",J725,0)</f>
        <v>0</v>
      </c>
      <c r="BI725" s="199">
        <f>IF(N725="nulová",J725,0)</f>
        <v>0</v>
      </c>
      <c r="BJ725" s="23" t="s">
        <v>77</v>
      </c>
      <c r="BK725" s="199">
        <f>ROUND(I725*H725,2)</f>
        <v>0</v>
      </c>
      <c r="BL725" s="23" t="s">
        <v>191</v>
      </c>
      <c r="BM725" s="23" t="s">
        <v>1039</v>
      </c>
    </row>
    <row r="726" spans="2:65" s="1" customFormat="1" ht="27">
      <c r="B726" s="40"/>
      <c r="C726" s="62"/>
      <c r="D726" s="217" t="s">
        <v>144</v>
      </c>
      <c r="E726" s="62"/>
      <c r="F726" s="231" t="s">
        <v>1040</v>
      </c>
      <c r="G726" s="62"/>
      <c r="H726" s="62"/>
      <c r="I726" s="158"/>
      <c r="J726" s="62"/>
      <c r="K726" s="62"/>
      <c r="L726" s="60"/>
      <c r="M726" s="202"/>
      <c r="N726" s="41"/>
      <c r="O726" s="41"/>
      <c r="P726" s="41"/>
      <c r="Q726" s="41"/>
      <c r="R726" s="41"/>
      <c r="S726" s="41"/>
      <c r="T726" s="77"/>
      <c r="AT726" s="23" t="s">
        <v>144</v>
      </c>
      <c r="AU726" s="23" t="s">
        <v>79</v>
      </c>
    </row>
    <row r="727" spans="2:65" s="1" customFormat="1" ht="31.5" customHeight="1">
      <c r="B727" s="40"/>
      <c r="C727" s="188" t="s">
        <v>614</v>
      </c>
      <c r="D727" s="188" t="s">
        <v>138</v>
      </c>
      <c r="E727" s="189" t="s">
        <v>1041</v>
      </c>
      <c r="F727" s="190" t="s">
        <v>1042</v>
      </c>
      <c r="G727" s="191" t="s">
        <v>305</v>
      </c>
      <c r="H727" s="192">
        <v>1.1000000000000001</v>
      </c>
      <c r="I727" s="193"/>
      <c r="J727" s="194">
        <f>ROUND(I727*H727,2)</f>
        <v>0</v>
      </c>
      <c r="K727" s="190" t="s">
        <v>142</v>
      </c>
      <c r="L727" s="60"/>
      <c r="M727" s="195" t="s">
        <v>21</v>
      </c>
      <c r="N727" s="196" t="s">
        <v>40</v>
      </c>
      <c r="O727" s="41"/>
      <c r="P727" s="197">
        <f>O727*H727</f>
        <v>0</v>
      </c>
      <c r="Q727" s="197">
        <v>0</v>
      </c>
      <c r="R727" s="197">
        <f>Q727*H727</f>
        <v>0</v>
      </c>
      <c r="S727" s="197">
        <v>0</v>
      </c>
      <c r="T727" s="198">
        <f>S727*H727</f>
        <v>0</v>
      </c>
      <c r="AR727" s="23" t="s">
        <v>191</v>
      </c>
      <c r="AT727" s="23" t="s">
        <v>138</v>
      </c>
      <c r="AU727" s="23" t="s">
        <v>79</v>
      </c>
      <c r="AY727" s="23" t="s">
        <v>136</v>
      </c>
      <c r="BE727" s="199">
        <f>IF(N727="základní",J727,0)</f>
        <v>0</v>
      </c>
      <c r="BF727" s="199">
        <f>IF(N727="snížená",J727,0)</f>
        <v>0</v>
      </c>
      <c r="BG727" s="199">
        <f>IF(N727="zákl. přenesená",J727,0)</f>
        <v>0</v>
      </c>
      <c r="BH727" s="199">
        <f>IF(N727="sníž. přenesená",J727,0)</f>
        <v>0</v>
      </c>
      <c r="BI727" s="199">
        <f>IF(N727="nulová",J727,0)</f>
        <v>0</v>
      </c>
      <c r="BJ727" s="23" t="s">
        <v>77</v>
      </c>
      <c r="BK727" s="199">
        <f>ROUND(I727*H727,2)</f>
        <v>0</v>
      </c>
      <c r="BL727" s="23" t="s">
        <v>191</v>
      </c>
      <c r="BM727" s="23" t="s">
        <v>1043</v>
      </c>
    </row>
    <row r="728" spans="2:65" s="1" customFormat="1" ht="27">
      <c r="B728" s="40"/>
      <c r="C728" s="62"/>
      <c r="D728" s="200" t="s">
        <v>144</v>
      </c>
      <c r="E728" s="62"/>
      <c r="F728" s="201" t="s">
        <v>1044</v>
      </c>
      <c r="G728" s="62"/>
      <c r="H728" s="62"/>
      <c r="I728" s="158"/>
      <c r="J728" s="62"/>
      <c r="K728" s="62"/>
      <c r="L728" s="60"/>
      <c r="M728" s="202"/>
      <c r="N728" s="41"/>
      <c r="O728" s="41"/>
      <c r="P728" s="41"/>
      <c r="Q728" s="41"/>
      <c r="R728" s="41"/>
      <c r="S728" s="41"/>
      <c r="T728" s="77"/>
      <c r="AT728" s="23" t="s">
        <v>144</v>
      </c>
      <c r="AU728" s="23" t="s">
        <v>79</v>
      </c>
    </row>
    <row r="729" spans="2:65" s="13" customFormat="1" ht="13.5">
      <c r="B729" s="242"/>
      <c r="C729" s="243"/>
      <c r="D729" s="200" t="s">
        <v>148</v>
      </c>
      <c r="E729" s="244" t="s">
        <v>21</v>
      </c>
      <c r="F729" s="245" t="s">
        <v>1045</v>
      </c>
      <c r="G729" s="243"/>
      <c r="H729" s="246" t="s">
        <v>21</v>
      </c>
      <c r="I729" s="247"/>
      <c r="J729" s="243"/>
      <c r="K729" s="243"/>
      <c r="L729" s="248"/>
      <c r="M729" s="249"/>
      <c r="N729" s="250"/>
      <c r="O729" s="250"/>
      <c r="P729" s="250"/>
      <c r="Q729" s="250"/>
      <c r="R729" s="250"/>
      <c r="S729" s="250"/>
      <c r="T729" s="251"/>
      <c r="AT729" s="252" t="s">
        <v>148</v>
      </c>
      <c r="AU729" s="252" t="s">
        <v>79</v>
      </c>
      <c r="AV729" s="13" t="s">
        <v>77</v>
      </c>
      <c r="AW729" s="13" t="s">
        <v>33</v>
      </c>
      <c r="AX729" s="13" t="s">
        <v>69</v>
      </c>
      <c r="AY729" s="252" t="s">
        <v>136</v>
      </c>
    </row>
    <row r="730" spans="2:65" s="13" customFormat="1" ht="13.5">
      <c r="B730" s="242"/>
      <c r="C730" s="243"/>
      <c r="D730" s="200" t="s">
        <v>148</v>
      </c>
      <c r="E730" s="244" t="s">
        <v>21</v>
      </c>
      <c r="F730" s="245" t="s">
        <v>1046</v>
      </c>
      <c r="G730" s="243"/>
      <c r="H730" s="246" t="s">
        <v>21</v>
      </c>
      <c r="I730" s="247"/>
      <c r="J730" s="243"/>
      <c r="K730" s="243"/>
      <c r="L730" s="248"/>
      <c r="M730" s="249"/>
      <c r="N730" s="250"/>
      <c r="O730" s="250"/>
      <c r="P730" s="250"/>
      <c r="Q730" s="250"/>
      <c r="R730" s="250"/>
      <c r="S730" s="250"/>
      <c r="T730" s="251"/>
      <c r="AT730" s="252" t="s">
        <v>148</v>
      </c>
      <c r="AU730" s="252" t="s">
        <v>79</v>
      </c>
      <c r="AV730" s="13" t="s">
        <v>77</v>
      </c>
      <c r="AW730" s="13" t="s">
        <v>33</v>
      </c>
      <c r="AX730" s="13" t="s">
        <v>69</v>
      </c>
      <c r="AY730" s="252" t="s">
        <v>136</v>
      </c>
    </row>
    <row r="731" spans="2:65" s="11" customFormat="1" ht="13.5">
      <c r="B731" s="204"/>
      <c r="C731" s="205"/>
      <c r="D731" s="200" t="s">
        <v>148</v>
      </c>
      <c r="E731" s="206" t="s">
        <v>21</v>
      </c>
      <c r="F731" s="207" t="s">
        <v>1047</v>
      </c>
      <c r="G731" s="205"/>
      <c r="H731" s="208">
        <v>1.1000000000000001</v>
      </c>
      <c r="I731" s="209"/>
      <c r="J731" s="205"/>
      <c r="K731" s="205"/>
      <c r="L731" s="210"/>
      <c r="M731" s="211"/>
      <c r="N731" s="212"/>
      <c r="O731" s="212"/>
      <c r="P731" s="212"/>
      <c r="Q731" s="212"/>
      <c r="R731" s="212"/>
      <c r="S731" s="212"/>
      <c r="T731" s="213"/>
      <c r="AT731" s="214" t="s">
        <v>148</v>
      </c>
      <c r="AU731" s="214" t="s">
        <v>79</v>
      </c>
      <c r="AV731" s="11" t="s">
        <v>79</v>
      </c>
      <c r="AW731" s="11" t="s">
        <v>33</v>
      </c>
      <c r="AX731" s="11" t="s">
        <v>69</v>
      </c>
      <c r="AY731" s="214" t="s">
        <v>136</v>
      </c>
    </row>
    <row r="732" spans="2:65" s="12" customFormat="1" ht="13.5">
      <c r="B732" s="215"/>
      <c r="C732" s="216"/>
      <c r="D732" s="217" t="s">
        <v>148</v>
      </c>
      <c r="E732" s="218" t="s">
        <v>21</v>
      </c>
      <c r="F732" s="219" t="s">
        <v>151</v>
      </c>
      <c r="G732" s="216"/>
      <c r="H732" s="220">
        <v>1.1000000000000001</v>
      </c>
      <c r="I732" s="221"/>
      <c r="J732" s="216"/>
      <c r="K732" s="216"/>
      <c r="L732" s="222"/>
      <c r="M732" s="223"/>
      <c r="N732" s="224"/>
      <c r="O732" s="224"/>
      <c r="P732" s="224"/>
      <c r="Q732" s="224"/>
      <c r="R732" s="224"/>
      <c r="S732" s="224"/>
      <c r="T732" s="225"/>
      <c r="AT732" s="226" t="s">
        <v>148</v>
      </c>
      <c r="AU732" s="226" t="s">
        <v>79</v>
      </c>
      <c r="AV732" s="12" t="s">
        <v>143</v>
      </c>
      <c r="AW732" s="12" t="s">
        <v>33</v>
      </c>
      <c r="AX732" s="12" t="s">
        <v>77</v>
      </c>
      <c r="AY732" s="226" t="s">
        <v>136</v>
      </c>
    </row>
    <row r="733" spans="2:65" s="1" customFormat="1" ht="31.5" customHeight="1">
      <c r="B733" s="40"/>
      <c r="C733" s="188" t="s">
        <v>1048</v>
      </c>
      <c r="D733" s="188" t="s">
        <v>138</v>
      </c>
      <c r="E733" s="189" t="s">
        <v>1049</v>
      </c>
      <c r="F733" s="190" t="s">
        <v>1050</v>
      </c>
      <c r="G733" s="191" t="s">
        <v>305</v>
      </c>
      <c r="H733" s="192">
        <v>2</v>
      </c>
      <c r="I733" s="193"/>
      <c r="J733" s="194">
        <f>ROUND(I733*H733,2)</f>
        <v>0</v>
      </c>
      <c r="K733" s="190" t="s">
        <v>142</v>
      </c>
      <c r="L733" s="60"/>
      <c r="M733" s="195" t="s">
        <v>21</v>
      </c>
      <c r="N733" s="196" t="s">
        <v>40</v>
      </c>
      <c r="O733" s="41"/>
      <c r="P733" s="197">
        <f>O733*H733</f>
        <v>0</v>
      </c>
      <c r="Q733" s="197">
        <v>0</v>
      </c>
      <c r="R733" s="197">
        <f>Q733*H733</f>
        <v>0</v>
      </c>
      <c r="S733" s="197">
        <v>0</v>
      </c>
      <c r="T733" s="198">
        <f>S733*H733</f>
        <v>0</v>
      </c>
      <c r="AR733" s="23" t="s">
        <v>191</v>
      </c>
      <c r="AT733" s="23" t="s">
        <v>138</v>
      </c>
      <c r="AU733" s="23" t="s">
        <v>79</v>
      </c>
      <c r="AY733" s="23" t="s">
        <v>136</v>
      </c>
      <c r="BE733" s="199">
        <f>IF(N733="základní",J733,0)</f>
        <v>0</v>
      </c>
      <c r="BF733" s="199">
        <f>IF(N733="snížená",J733,0)</f>
        <v>0</v>
      </c>
      <c r="BG733" s="199">
        <f>IF(N733="zákl. přenesená",J733,0)</f>
        <v>0</v>
      </c>
      <c r="BH733" s="199">
        <f>IF(N733="sníž. přenesená",J733,0)</f>
        <v>0</v>
      </c>
      <c r="BI733" s="199">
        <f>IF(N733="nulová",J733,0)</f>
        <v>0</v>
      </c>
      <c r="BJ733" s="23" t="s">
        <v>77</v>
      </c>
      <c r="BK733" s="199">
        <f>ROUND(I733*H733,2)</f>
        <v>0</v>
      </c>
      <c r="BL733" s="23" t="s">
        <v>191</v>
      </c>
      <c r="BM733" s="23" t="s">
        <v>1051</v>
      </c>
    </row>
    <row r="734" spans="2:65" s="1" customFormat="1" ht="27">
      <c r="B734" s="40"/>
      <c r="C734" s="62"/>
      <c r="D734" s="217" t="s">
        <v>144</v>
      </c>
      <c r="E734" s="62"/>
      <c r="F734" s="231" t="s">
        <v>1052</v>
      </c>
      <c r="G734" s="62"/>
      <c r="H734" s="62"/>
      <c r="I734" s="158"/>
      <c r="J734" s="62"/>
      <c r="K734" s="62"/>
      <c r="L734" s="60"/>
      <c r="M734" s="202"/>
      <c r="N734" s="41"/>
      <c r="O734" s="41"/>
      <c r="P734" s="41"/>
      <c r="Q734" s="41"/>
      <c r="R734" s="41"/>
      <c r="S734" s="41"/>
      <c r="T734" s="77"/>
      <c r="AT734" s="23" t="s">
        <v>144</v>
      </c>
      <c r="AU734" s="23" t="s">
        <v>79</v>
      </c>
    </row>
    <row r="735" spans="2:65" s="1" customFormat="1" ht="22.5" customHeight="1">
      <c r="B735" s="40"/>
      <c r="C735" s="188" t="s">
        <v>621</v>
      </c>
      <c r="D735" s="188" t="s">
        <v>138</v>
      </c>
      <c r="E735" s="189" t="s">
        <v>1053</v>
      </c>
      <c r="F735" s="190" t="s">
        <v>1054</v>
      </c>
      <c r="G735" s="191" t="s">
        <v>305</v>
      </c>
      <c r="H735" s="192">
        <v>15.6</v>
      </c>
      <c r="I735" s="193"/>
      <c r="J735" s="194">
        <f>ROUND(I735*H735,2)</f>
        <v>0</v>
      </c>
      <c r="K735" s="190" t="s">
        <v>142</v>
      </c>
      <c r="L735" s="60"/>
      <c r="M735" s="195" t="s">
        <v>21</v>
      </c>
      <c r="N735" s="196" t="s">
        <v>40</v>
      </c>
      <c r="O735" s="41"/>
      <c r="P735" s="197">
        <f>O735*H735</f>
        <v>0</v>
      </c>
      <c r="Q735" s="197">
        <v>0</v>
      </c>
      <c r="R735" s="197">
        <f>Q735*H735</f>
        <v>0</v>
      </c>
      <c r="S735" s="197">
        <v>0</v>
      </c>
      <c r="T735" s="198">
        <f>S735*H735</f>
        <v>0</v>
      </c>
      <c r="AR735" s="23" t="s">
        <v>191</v>
      </c>
      <c r="AT735" s="23" t="s">
        <v>138</v>
      </c>
      <c r="AU735" s="23" t="s">
        <v>79</v>
      </c>
      <c r="AY735" s="23" t="s">
        <v>136</v>
      </c>
      <c r="BE735" s="199">
        <f>IF(N735="základní",J735,0)</f>
        <v>0</v>
      </c>
      <c r="BF735" s="199">
        <f>IF(N735="snížená",J735,0)</f>
        <v>0</v>
      </c>
      <c r="BG735" s="199">
        <f>IF(N735="zákl. přenesená",J735,0)</f>
        <v>0</v>
      </c>
      <c r="BH735" s="199">
        <f>IF(N735="sníž. přenesená",J735,0)</f>
        <v>0</v>
      </c>
      <c r="BI735" s="199">
        <f>IF(N735="nulová",J735,0)</f>
        <v>0</v>
      </c>
      <c r="BJ735" s="23" t="s">
        <v>77</v>
      </c>
      <c r="BK735" s="199">
        <f>ROUND(I735*H735,2)</f>
        <v>0</v>
      </c>
      <c r="BL735" s="23" t="s">
        <v>191</v>
      </c>
      <c r="BM735" s="23" t="s">
        <v>1055</v>
      </c>
    </row>
    <row r="736" spans="2:65" s="1" customFormat="1" ht="13.5">
      <c r="B736" s="40"/>
      <c r="C736" s="62"/>
      <c r="D736" s="200" t="s">
        <v>144</v>
      </c>
      <c r="E736" s="62"/>
      <c r="F736" s="201" t="s">
        <v>1056</v>
      </c>
      <c r="G736" s="62"/>
      <c r="H736" s="62"/>
      <c r="I736" s="158"/>
      <c r="J736" s="62"/>
      <c r="K736" s="62"/>
      <c r="L736" s="60"/>
      <c r="M736" s="202"/>
      <c r="N736" s="41"/>
      <c r="O736" s="41"/>
      <c r="P736" s="41"/>
      <c r="Q736" s="41"/>
      <c r="R736" s="41"/>
      <c r="S736" s="41"/>
      <c r="T736" s="77"/>
      <c r="AT736" s="23" t="s">
        <v>144</v>
      </c>
      <c r="AU736" s="23" t="s">
        <v>79</v>
      </c>
    </row>
    <row r="737" spans="2:65" s="13" customFormat="1" ht="13.5">
      <c r="B737" s="242"/>
      <c r="C737" s="243"/>
      <c r="D737" s="200" t="s">
        <v>148</v>
      </c>
      <c r="E737" s="244" t="s">
        <v>21</v>
      </c>
      <c r="F737" s="245" t="s">
        <v>1057</v>
      </c>
      <c r="G737" s="243"/>
      <c r="H737" s="246" t="s">
        <v>21</v>
      </c>
      <c r="I737" s="247"/>
      <c r="J737" s="243"/>
      <c r="K737" s="243"/>
      <c r="L737" s="248"/>
      <c r="M737" s="249"/>
      <c r="N737" s="250"/>
      <c r="O737" s="250"/>
      <c r="P737" s="250"/>
      <c r="Q737" s="250"/>
      <c r="R737" s="250"/>
      <c r="S737" s="250"/>
      <c r="T737" s="251"/>
      <c r="AT737" s="252" t="s">
        <v>148</v>
      </c>
      <c r="AU737" s="252" t="s">
        <v>79</v>
      </c>
      <c r="AV737" s="13" t="s">
        <v>77</v>
      </c>
      <c r="AW737" s="13" t="s">
        <v>33</v>
      </c>
      <c r="AX737" s="13" t="s">
        <v>69</v>
      </c>
      <c r="AY737" s="252" t="s">
        <v>136</v>
      </c>
    </row>
    <row r="738" spans="2:65" s="11" customFormat="1" ht="13.5">
      <c r="B738" s="204"/>
      <c r="C738" s="205"/>
      <c r="D738" s="200" t="s">
        <v>148</v>
      </c>
      <c r="E738" s="206" t="s">
        <v>21</v>
      </c>
      <c r="F738" s="207" t="s">
        <v>1058</v>
      </c>
      <c r="G738" s="205"/>
      <c r="H738" s="208">
        <v>15.6</v>
      </c>
      <c r="I738" s="209"/>
      <c r="J738" s="205"/>
      <c r="K738" s="205"/>
      <c r="L738" s="210"/>
      <c r="M738" s="211"/>
      <c r="N738" s="212"/>
      <c r="O738" s="212"/>
      <c r="P738" s="212"/>
      <c r="Q738" s="212"/>
      <c r="R738" s="212"/>
      <c r="S738" s="212"/>
      <c r="T738" s="213"/>
      <c r="AT738" s="214" t="s">
        <v>148</v>
      </c>
      <c r="AU738" s="214" t="s">
        <v>79</v>
      </c>
      <c r="AV738" s="11" t="s">
        <v>79</v>
      </c>
      <c r="AW738" s="11" t="s">
        <v>33</v>
      </c>
      <c r="AX738" s="11" t="s">
        <v>69</v>
      </c>
      <c r="AY738" s="214" t="s">
        <v>136</v>
      </c>
    </row>
    <row r="739" spans="2:65" s="12" customFormat="1" ht="13.5">
      <c r="B739" s="215"/>
      <c r="C739" s="216"/>
      <c r="D739" s="217" t="s">
        <v>148</v>
      </c>
      <c r="E739" s="218" t="s">
        <v>21</v>
      </c>
      <c r="F739" s="219" t="s">
        <v>151</v>
      </c>
      <c r="G739" s="216"/>
      <c r="H739" s="220">
        <v>15.6</v>
      </c>
      <c r="I739" s="221"/>
      <c r="J739" s="216"/>
      <c r="K739" s="216"/>
      <c r="L739" s="222"/>
      <c r="M739" s="223"/>
      <c r="N739" s="224"/>
      <c r="O739" s="224"/>
      <c r="P739" s="224"/>
      <c r="Q739" s="224"/>
      <c r="R739" s="224"/>
      <c r="S739" s="224"/>
      <c r="T739" s="225"/>
      <c r="AT739" s="226" t="s">
        <v>148</v>
      </c>
      <c r="AU739" s="226" t="s">
        <v>79</v>
      </c>
      <c r="AV739" s="12" t="s">
        <v>143</v>
      </c>
      <c r="AW739" s="12" t="s">
        <v>33</v>
      </c>
      <c r="AX739" s="12" t="s">
        <v>77</v>
      </c>
      <c r="AY739" s="226" t="s">
        <v>136</v>
      </c>
    </row>
    <row r="740" spans="2:65" s="1" customFormat="1" ht="31.5" customHeight="1">
      <c r="B740" s="40"/>
      <c r="C740" s="188" t="s">
        <v>1059</v>
      </c>
      <c r="D740" s="188" t="s">
        <v>138</v>
      </c>
      <c r="E740" s="189" t="s">
        <v>1060</v>
      </c>
      <c r="F740" s="190" t="s">
        <v>1061</v>
      </c>
      <c r="G740" s="191" t="s">
        <v>305</v>
      </c>
      <c r="H740" s="192">
        <v>30.1</v>
      </c>
      <c r="I740" s="193"/>
      <c r="J740" s="194">
        <f>ROUND(I740*H740,2)</f>
        <v>0</v>
      </c>
      <c r="K740" s="190" t="s">
        <v>142</v>
      </c>
      <c r="L740" s="60"/>
      <c r="M740" s="195" t="s">
        <v>21</v>
      </c>
      <c r="N740" s="196" t="s">
        <v>40</v>
      </c>
      <c r="O740" s="41"/>
      <c r="P740" s="197">
        <f>O740*H740</f>
        <v>0</v>
      </c>
      <c r="Q740" s="197">
        <v>0</v>
      </c>
      <c r="R740" s="197">
        <f>Q740*H740</f>
        <v>0</v>
      </c>
      <c r="S740" s="197">
        <v>0</v>
      </c>
      <c r="T740" s="198">
        <f>S740*H740</f>
        <v>0</v>
      </c>
      <c r="AR740" s="23" t="s">
        <v>191</v>
      </c>
      <c r="AT740" s="23" t="s">
        <v>138</v>
      </c>
      <c r="AU740" s="23" t="s">
        <v>79</v>
      </c>
      <c r="AY740" s="23" t="s">
        <v>136</v>
      </c>
      <c r="BE740" s="199">
        <f>IF(N740="základní",J740,0)</f>
        <v>0</v>
      </c>
      <c r="BF740" s="199">
        <f>IF(N740="snížená",J740,0)</f>
        <v>0</v>
      </c>
      <c r="BG740" s="199">
        <f>IF(N740="zákl. přenesená",J740,0)</f>
        <v>0</v>
      </c>
      <c r="BH740" s="199">
        <f>IF(N740="sníž. přenesená",J740,0)</f>
        <v>0</v>
      </c>
      <c r="BI740" s="199">
        <f>IF(N740="nulová",J740,0)</f>
        <v>0</v>
      </c>
      <c r="BJ740" s="23" t="s">
        <v>77</v>
      </c>
      <c r="BK740" s="199">
        <f>ROUND(I740*H740,2)</f>
        <v>0</v>
      </c>
      <c r="BL740" s="23" t="s">
        <v>191</v>
      </c>
      <c r="BM740" s="23" t="s">
        <v>349</v>
      </c>
    </row>
    <row r="741" spans="2:65" s="1" customFormat="1" ht="27">
      <c r="B741" s="40"/>
      <c r="C741" s="62"/>
      <c r="D741" s="217" t="s">
        <v>144</v>
      </c>
      <c r="E741" s="62"/>
      <c r="F741" s="231" t="s">
        <v>1062</v>
      </c>
      <c r="G741" s="62"/>
      <c r="H741" s="62"/>
      <c r="I741" s="158"/>
      <c r="J741" s="62"/>
      <c r="K741" s="62"/>
      <c r="L741" s="60"/>
      <c r="M741" s="202"/>
      <c r="N741" s="41"/>
      <c r="O741" s="41"/>
      <c r="P741" s="41"/>
      <c r="Q741" s="41"/>
      <c r="R741" s="41"/>
      <c r="S741" s="41"/>
      <c r="T741" s="77"/>
      <c r="AT741" s="23" t="s">
        <v>144</v>
      </c>
      <c r="AU741" s="23" t="s">
        <v>79</v>
      </c>
    </row>
    <row r="742" spans="2:65" s="1" customFormat="1" ht="22.5" customHeight="1">
      <c r="B742" s="40"/>
      <c r="C742" s="188" t="s">
        <v>627</v>
      </c>
      <c r="D742" s="188" t="s">
        <v>138</v>
      </c>
      <c r="E742" s="189" t="s">
        <v>1063</v>
      </c>
      <c r="F742" s="190" t="s">
        <v>1064</v>
      </c>
      <c r="G742" s="191" t="s">
        <v>305</v>
      </c>
      <c r="H742" s="192">
        <v>2.5</v>
      </c>
      <c r="I742" s="193"/>
      <c r="J742" s="194">
        <f>ROUND(I742*H742,2)</f>
        <v>0</v>
      </c>
      <c r="K742" s="190" t="s">
        <v>142</v>
      </c>
      <c r="L742" s="60"/>
      <c r="M742" s="195" t="s">
        <v>21</v>
      </c>
      <c r="N742" s="196" t="s">
        <v>40</v>
      </c>
      <c r="O742" s="41"/>
      <c r="P742" s="197">
        <f>O742*H742</f>
        <v>0</v>
      </c>
      <c r="Q742" s="197">
        <v>0</v>
      </c>
      <c r="R742" s="197">
        <f>Q742*H742</f>
        <v>0</v>
      </c>
      <c r="S742" s="197">
        <v>0</v>
      </c>
      <c r="T742" s="198">
        <f>S742*H742</f>
        <v>0</v>
      </c>
      <c r="AR742" s="23" t="s">
        <v>191</v>
      </c>
      <c r="AT742" s="23" t="s">
        <v>138</v>
      </c>
      <c r="AU742" s="23" t="s">
        <v>79</v>
      </c>
      <c r="AY742" s="23" t="s">
        <v>136</v>
      </c>
      <c r="BE742" s="199">
        <f>IF(N742="základní",J742,0)</f>
        <v>0</v>
      </c>
      <c r="BF742" s="199">
        <f>IF(N742="snížená",J742,0)</f>
        <v>0</v>
      </c>
      <c r="BG742" s="199">
        <f>IF(N742="zákl. přenesená",J742,0)</f>
        <v>0</v>
      </c>
      <c r="BH742" s="199">
        <f>IF(N742="sníž. přenesená",J742,0)</f>
        <v>0</v>
      </c>
      <c r="BI742" s="199">
        <f>IF(N742="nulová",J742,0)</f>
        <v>0</v>
      </c>
      <c r="BJ742" s="23" t="s">
        <v>77</v>
      </c>
      <c r="BK742" s="199">
        <f>ROUND(I742*H742,2)</f>
        <v>0</v>
      </c>
      <c r="BL742" s="23" t="s">
        <v>191</v>
      </c>
      <c r="BM742" s="23" t="s">
        <v>1065</v>
      </c>
    </row>
    <row r="743" spans="2:65" s="1" customFormat="1" ht="27">
      <c r="B743" s="40"/>
      <c r="C743" s="62"/>
      <c r="D743" s="200" t="s">
        <v>144</v>
      </c>
      <c r="E743" s="62"/>
      <c r="F743" s="201" t="s">
        <v>1066</v>
      </c>
      <c r="G743" s="62"/>
      <c r="H743" s="62"/>
      <c r="I743" s="158"/>
      <c r="J743" s="62"/>
      <c r="K743" s="62"/>
      <c r="L743" s="60"/>
      <c r="M743" s="202"/>
      <c r="N743" s="41"/>
      <c r="O743" s="41"/>
      <c r="P743" s="41"/>
      <c r="Q743" s="41"/>
      <c r="R743" s="41"/>
      <c r="S743" s="41"/>
      <c r="T743" s="77"/>
      <c r="AT743" s="23" t="s">
        <v>144</v>
      </c>
      <c r="AU743" s="23" t="s">
        <v>79</v>
      </c>
    </row>
    <row r="744" spans="2:65" s="13" customFormat="1" ht="13.5">
      <c r="B744" s="242"/>
      <c r="C744" s="243"/>
      <c r="D744" s="200" t="s">
        <v>148</v>
      </c>
      <c r="E744" s="244" t="s">
        <v>21</v>
      </c>
      <c r="F744" s="245" t="s">
        <v>1067</v>
      </c>
      <c r="G744" s="243"/>
      <c r="H744" s="246" t="s">
        <v>21</v>
      </c>
      <c r="I744" s="247"/>
      <c r="J744" s="243"/>
      <c r="K744" s="243"/>
      <c r="L744" s="248"/>
      <c r="M744" s="249"/>
      <c r="N744" s="250"/>
      <c r="O744" s="250"/>
      <c r="P744" s="250"/>
      <c r="Q744" s="250"/>
      <c r="R744" s="250"/>
      <c r="S744" s="250"/>
      <c r="T744" s="251"/>
      <c r="AT744" s="252" t="s">
        <v>148</v>
      </c>
      <c r="AU744" s="252" t="s">
        <v>79</v>
      </c>
      <c r="AV744" s="13" t="s">
        <v>77</v>
      </c>
      <c r="AW744" s="13" t="s">
        <v>33</v>
      </c>
      <c r="AX744" s="13" t="s">
        <v>69</v>
      </c>
      <c r="AY744" s="252" t="s">
        <v>136</v>
      </c>
    </row>
    <row r="745" spans="2:65" s="11" customFormat="1" ht="13.5">
      <c r="B745" s="204"/>
      <c r="C745" s="205"/>
      <c r="D745" s="200" t="s">
        <v>148</v>
      </c>
      <c r="E745" s="206" t="s">
        <v>21</v>
      </c>
      <c r="F745" s="207" t="s">
        <v>1068</v>
      </c>
      <c r="G745" s="205"/>
      <c r="H745" s="208">
        <v>1</v>
      </c>
      <c r="I745" s="209"/>
      <c r="J745" s="205"/>
      <c r="K745" s="205"/>
      <c r="L745" s="210"/>
      <c r="M745" s="211"/>
      <c r="N745" s="212"/>
      <c r="O745" s="212"/>
      <c r="P745" s="212"/>
      <c r="Q745" s="212"/>
      <c r="R745" s="212"/>
      <c r="S745" s="212"/>
      <c r="T745" s="213"/>
      <c r="AT745" s="214" t="s">
        <v>148</v>
      </c>
      <c r="AU745" s="214" t="s">
        <v>79</v>
      </c>
      <c r="AV745" s="11" t="s">
        <v>79</v>
      </c>
      <c r="AW745" s="11" t="s">
        <v>33</v>
      </c>
      <c r="AX745" s="11" t="s">
        <v>69</v>
      </c>
      <c r="AY745" s="214" t="s">
        <v>136</v>
      </c>
    </row>
    <row r="746" spans="2:65" s="13" customFormat="1" ht="13.5">
      <c r="B746" s="242"/>
      <c r="C746" s="243"/>
      <c r="D746" s="200" t="s">
        <v>148</v>
      </c>
      <c r="E746" s="244" t="s">
        <v>21</v>
      </c>
      <c r="F746" s="245" t="s">
        <v>1069</v>
      </c>
      <c r="G746" s="243"/>
      <c r="H746" s="246" t="s">
        <v>21</v>
      </c>
      <c r="I746" s="247"/>
      <c r="J746" s="243"/>
      <c r="K746" s="243"/>
      <c r="L746" s="248"/>
      <c r="M746" s="249"/>
      <c r="N746" s="250"/>
      <c r="O746" s="250"/>
      <c r="P746" s="250"/>
      <c r="Q746" s="250"/>
      <c r="R746" s="250"/>
      <c r="S746" s="250"/>
      <c r="T746" s="251"/>
      <c r="AT746" s="252" t="s">
        <v>148</v>
      </c>
      <c r="AU746" s="252" t="s">
        <v>79</v>
      </c>
      <c r="AV746" s="13" t="s">
        <v>77</v>
      </c>
      <c r="AW746" s="13" t="s">
        <v>33</v>
      </c>
      <c r="AX746" s="13" t="s">
        <v>69</v>
      </c>
      <c r="AY746" s="252" t="s">
        <v>136</v>
      </c>
    </row>
    <row r="747" spans="2:65" s="11" customFormat="1" ht="13.5">
      <c r="B747" s="204"/>
      <c r="C747" s="205"/>
      <c r="D747" s="200" t="s">
        <v>148</v>
      </c>
      <c r="E747" s="206" t="s">
        <v>21</v>
      </c>
      <c r="F747" s="207" t="s">
        <v>1070</v>
      </c>
      <c r="G747" s="205"/>
      <c r="H747" s="208">
        <v>1.5</v>
      </c>
      <c r="I747" s="209"/>
      <c r="J747" s="205"/>
      <c r="K747" s="205"/>
      <c r="L747" s="210"/>
      <c r="M747" s="211"/>
      <c r="N747" s="212"/>
      <c r="O747" s="212"/>
      <c r="P747" s="212"/>
      <c r="Q747" s="212"/>
      <c r="R747" s="212"/>
      <c r="S747" s="212"/>
      <c r="T747" s="213"/>
      <c r="AT747" s="214" t="s">
        <v>148</v>
      </c>
      <c r="AU747" s="214" t="s">
        <v>79</v>
      </c>
      <c r="AV747" s="11" t="s">
        <v>79</v>
      </c>
      <c r="AW747" s="11" t="s">
        <v>33</v>
      </c>
      <c r="AX747" s="11" t="s">
        <v>69</v>
      </c>
      <c r="AY747" s="214" t="s">
        <v>136</v>
      </c>
    </row>
    <row r="748" spans="2:65" s="12" customFormat="1" ht="13.5">
      <c r="B748" s="215"/>
      <c r="C748" s="216"/>
      <c r="D748" s="217" t="s">
        <v>148</v>
      </c>
      <c r="E748" s="218" t="s">
        <v>21</v>
      </c>
      <c r="F748" s="219" t="s">
        <v>151</v>
      </c>
      <c r="G748" s="216"/>
      <c r="H748" s="220">
        <v>2.5</v>
      </c>
      <c r="I748" s="221"/>
      <c r="J748" s="216"/>
      <c r="K748" s="216"/>
      <c r="L748" s="222"/>
      <c r="M748" s="223"/>
      <c r="N748" s="224"/>
      <c r="O748" s="224"/>
      <c r="P748" s="224"/>
      <c r="Q748" s="224"/>
      <c r="R748" s="224"/>
      <c r="S748" s="224"/>
      <c r="T748" s="225"/>
      <c r="AT748" s="226" t="s">
        <v>148</v>
      </c>
      <c r="AU748" s="226" t="s">
        <v>79</v>
      </c>
      <c r="AV748" s="12" t="s">
        <v>143</v>
      </c>
      <c r="AW748" s="12" t="s">
        <v>33</v>
      </c>
      <c r="AX748" s="12" t="s">
        <v>77</v>
      </c>
      <c r="AY748" s="226" t="s">
        <v>136</v>
      </c>
    </row>
    <row r="749" spans="2:65" s="1" customFormat="1" ht="22.5" customHeight="1">
      <c r="B749" s="40"/>
      <c r="C749" s="188" t="s">
        <v>1071</v>
      </c>
      <c r="D749" s="188" t="s">
        <v>138</v>
      </c>
      <c r="E749" s="189" t="s">
        <v>1072</v>
      </c>
      <c r="F749" s="190" t="s">
        <v>1073</v>
      </c>
      <c r="G749" s="191" t="s">
        <v>305</v>
      </c>
      <c r="H749" s="192">
        <v>13.3</v>
      </c>
      <c r="I749" s="193"/>
      <c r="J749" s="194">
        <f>ROUND(I749*H749,2)</f>
        <v>0</v>
      </c>
      <c r="K749" s="190" t="s">
        <v>142</v>
      </c>
      <c r="L749" s="60"/>
      <c r="M749" s="195" t="s">
        <v>21</v>
      </c>
      <c r="N749" s="196" t="s">
        <v>40</v>
      </c>
      <c r="O749" s="41"/>
      <c r="P749" s="197">
        <f>O749*H749</f>
        <v>0</v>
      </c>
      <c r="Q749" s="197">
        <v>0</v>
      </c>
      <c r="R749" s="197">
        <f>Q749*H749</f>
        <v>0</v>
      </c>
      <c r="S749" s="197">
        <v>0</v>
      </c>
      <c r="T749" s="198">
        <f>S749*H749</f>
        <v>0</v>
      </c>
      <c r="AR749" s="23" t="s">
        <v>191</v>
      </c>
      <c r="AT749" s="23" t="s">
        <v>138</v>
      </c>
      <c r="AU749" s="23" t="s">
        <v>79</v>
      </c>
      <c r="AY749" s="23" t="s">
        <v>136</v>
      </c>
      <c r="BE749" s="199">
        <f>IF(N749="základní",J749,0)</f>
        <v>0</v>
      </c>
      <c r="BF749" s="199">
        <f>IF(N749="snížená",J749,0)</f>
        <v>0</v>
      </c>
      <c r="BG749" s="199">
        <f>IF(N749="zákl. přenesená",J749,0)</f>
        <v>0</v>
      </c>
      <c r="BH749" s="199">
        <f>IF(N749="sníž. přenesená",J749,0)</f>
        <v>0</v>
      </c>
      <c r="BI749" s="199">
        <f>IF(N749="nulová",J749,0)</f>
        <v>0</v>
      </c>
      <c r="BJ749" s="23" t="s">
        <v>77</v>
      </c>
      <c r="BK749" s="199">
        <f>ROUND(I749*H749,2)</f>
        <v>0</v>
      </c>
      <c r="BL749" s="23" t="s">
        <v>191</v>
      </c>
      <c r="BM749" s="23" t="s">
        <v>1074</v>
      </c>
    </row>
    <row r="750" spans="2:65" s="1" customFormat="1" ht="27">
      <c r="B750" s="40"/>
      <c r="C750" s="62"/>
      <c r="D750" s="200" t="s">
        <v>144</v>
      </c>
      <c r="E750" s="62"/>
      <c r="F750" s="201" t="s">
        <v>1075</v>
      </c>
      <c r="G750" s="62"/>
      <c r="H750" s="62"/>
      <c r="I750" s="158"/>
      <c r="J750" s="62"/>
      <c r="K750" s="62"/>
      <c r="L750" s="60"/>
      <c r="M750" s="202"/>
      <c r="N750" s="41"/>
      <c r="O750" s="41"/>
      <c r="P750" s="41"/>
      <c r="Q750" s="41"/>
      <c r="R750" s="41"/>
      <c r="S750" s="41"/>
      <c r="T750" s="77"/>
      <c r="AT750" s="23" t="s">
        <v>144</v>
      </c>
      <c r="AU750" s="23" t="s">
        <v>79</v>
      </c>
    </row>
    <row r="751" spans="2:65" s="13" customFormat="1" ht="13.5">
      <c r="B751" s="242"/>
      <c r="C751" s="243"/>
      <c r="D751" s="200" t="s">
        <v>148</v>
      </c>
      <c r="E751" s="244" t="s">
        <v>21</v>
      </c>
      <c r="F751" s="245" t="s">
        <v>1076</v>
      </c>
      <c r="G751" s="243"/>
      <c r="H751" s="246" t="s">
        <v>21</v>
      </c>
      <c r="I751" s="247"/>
      <c r="J751" s="243"/>
      <c r="K751" s="243"/>
      <c r="L751" s="248"/>
      <c r="M751" s="249"/>
      <c r="N751" s="250"/>
      <c r="O751" s="250"/>
      <c r="P751" s="250"/>
      <c r="Q751" s="250"/>
      <c r="R751" s="250"/>
      <c r="S751" s="250"/>
      <c r="T751" s="251"/>
      <c r="AT751" s="252" t="s">
        <v>148</v>
      </c>
      <c r="AU751" s="252" t="s">
        <v>79</v>
      </c>
      <c r="AV751" s="13" t="s">
        <v>77</v>
      </c>
      <c r="AW751" s="13" t="s">
        <v>33</v>
      </c>
      <c r="AX751" s="13" t="s">
        <v>69</v>
      </c>
      <c r="AY751" s="252" t="s">
        <v>136</v>
      </c>
    </row>
    <row r="752" spans="2:65" s="11" customFormat="1" ht="13.5">
      <c r="B752" s="204"/>
      <c r="C752" s="205"/>
      <c r="D752" s="200" t="s">
        <v>148</v>
      </c>
      <c r="E752" s="206" t="s">
        <v>21</v>
      </c>
      <c r="F752" s="207" t="s">
        <v>1077</v>
      </c>
      <c r="G752" s="205"/>
      <c r="H752" s="208">
        <v>5.75</v>
      </c>
      <c r="I752" s="209"/>
      <c r="J752" s="205"/>
      <c r="K752" s="205"/>
      <c r="L752" s="210"/>
      <c r="M752" s="211"/>
      <c r="N752" s="212"/>
      <c r="O752" s="212"/>
      <c r="P752" s="212"/>
      <c r="Q752" s="212"/>
      <c r="R752" s="212"/>
      <c r="S752" s="212"/>
      <c r="T752" s="213"/>
      <c r="AT752" s="214" t="s">
        <v>148</v>
      </c>
      <c r="AU752" s="214" t="s">
        <v>79</v>
      </c>
      <c r="AV752" s="11" t="s">
        <v>79</v>
      </c>
      <c r="AW752" s="11" t="s">
        <v>33</v>
      </c>
      <c r="AX752" s="11" t="s">
        <v>69</v>
      </c>
      <c r="AY752" s="214" t="s">
        <v>136</v>
      </c>
    </row>
    <row r="753" spans="2:65" s="13" customFormat="1" ht="13.5">
      <c r="B753" s="242"/>
      <c r="C753" s="243"/>
      <c r="D753" s="200" t="s">
        <v>148</v>
      </c>
      <c r="E753" s="244" t="s">
        <v>21</v>
      </c>
      <c r="F753" s="245" t="s">
        <v>1078</v>
      </c>
      <c r="G753" s="243"/>
      <c r="H753" s="246" t="s">
        <v>21</v>
      </c>
      <c r="I753" s="247"/>
      <c r="J753" s="243"/>
      <c r="K753" s="243"/>
      <c r="L753" s="248"/>
      <c r="M753" s="249"/>
      <c r="N753" s="250"/>
      <c r="O753" s="250"/>
      <c r="P753" s="250"/>
      <c r="Q753" s="250"/>
      <c r="R753" s="250"/>
      <c r="S753" s="250"/>
      <c r="T753" s="251"/>
      <c r="AT753" s="252" t="s">
        <v>148</v>
      </c>
      <c r="AU753" s="252" t="s">
        <v>79</v>
      </c>
      <c r="AV753" s="13" t="s">
        <v>77</v>
      </c>
      <c r="AW753" s="13" t="s">
        <v>33</v>
      </c>
      <c r="AX753" s="13" t="s">
        <v>69</v>
      </c>
      <c r="AY753" s="252" t="s">
        <v>136</v>
      </c>
    </row>
    <row r="754" spans="2:65" s="11" customFormat="1" ht="13.5">
      <c r="B754" s="204"/>
      <c r="C754" s="205"/>
      <c r="D754" s="200" t="s">
        <v>148</v>
      </c>
      <c r="E754" s="206" t="s">
        <v>21</v>
      </c>
      <c r="F754" s="207" t="s">
        <v>1079</v>
      </c>
      <c r="G754" s="205"/>
      <c r="H754" s="208">
        <v>1.3</v>
      </c>
      <c r="I754" s="209"/>
      <c r="J754" s="205"/>
      <c r="K754" s="205"/>
      <c r="L754" s="210"/>
      <c r="M754" s="211"/>
      <c r="N754" s="212"/>
      <c r="O754" s="212"/>
      <c r="P754" s="212"/>
      <c r="Q754" s="212"/>
      <c r="R754" s="212"/>
      <c r="S754" s="212"/>
      <c r="T754" s="213"/>
      <c r="AT754" s="214" t="s">
        <v>148</v>
      </c>
      <c r="AU754" s="214" t="s">
        <v>79</v>
      </c>
      <c r="AV754" s="11" t="s">
        <v>79</v>
      </c>
      <c r="AW754" s="11" t="s">
        <v>33</v>
      </c>
      <c r="AX754" s="11" t="s">
        <v>69</v>
      </c>
      <c r="AY754" s="214" t="s">
        <v>136</v>
      </c>
    </row>
    <row r="755" spans="2:65" s="13" customFormat="1" ht="13.5">
      <c r="B755" s="242"/>
      <c r="C755" s="243"/>
      <c r="D755" s="200" t="s">
        <v>148</v>
      </c>
      <c r="E755" s="244" t="s">
        <v>21</v>
      </c>
      <c r="F755" s="245" t="s">
        <v>1080</v>
      </c>
      <c r="G755" s="243"/>
      <c r="H755" s="246" t="s">
        <v>21</v>
      </c>
      <c r="I755" s="247"/>
      <c r="J755" s="243"/>
      <c r="K755" s="243"/>
      <c r="L755" s="248"/>
      <c r="M755" s="249"/>
      <c r="N755" s="250"/>
      <c r="O755" s="250"/>
      <c r="P755" s="250"/>
      <c r="Q755" s="250"/>
      <c r="R755" s="250"/>
      <c r="S755" s="250"/>
      <c r="T755" s="251"/>
      <c r="AT755" s="252" t="s">
        <v>148</v>
      </c>
      <c r="AU755" s="252" t="s">
        <v>79</v>
      </c>
      <c r="AV755" s="13" t="s">
        <v>77</v>
      </c>
      <c r="AW755" s="13" t="s">
        <v>33</v>
      </c>
      <c r="AX755" s="13" t="s">
        <v>69</v>
      </c>
      <c r="AY755" s="252" t="s">
        <v>136</v>
      </c>
    </row>
    <row r="756" spans="2:65" s="11" customFormat="1" ht="13.5">
      <c r="B756" s="204"/>
      <c r="C756" s="205"/>
      <c r="D756" s="200" t="s">
        <v>148</v>
      </c>
      <c r="E756" s="206" t="s">
        <v>21</v>
      </c>
      <c r="F756" s="207" t="s">
        <v>1081</v>
      </c>
      <c r="G756" s="205"/>
      <c r="H756" s="208">
        <v>0.85</v>
      </c>
      <c r="I756" s="209"/>
      <c r="J756" s="205"/>
      <c r="K756" s="205"/>
      <c r="L756" s="210"/>
      <c r="M756" s="211"/>
      <c r="N756" s="212"/>
      <c r="O756" s="212"/>
      <c r="P756" s="212"/>
      <c r="Q756" s="212"/>
      <c r="R756" s="212"/>
      <c r="S756" s="212"/>
      <c r="T756" s="213"/>
      <c r="AT756" s="214" t="s">
        <v>148</v>
      </c>
      <c r="AU756" s="214" t="s">
        <v>79</v>
      </c>
      <c r="AV756" s="11" t="s">
        <v>79</v>
      </c>
      <c r="AW756" s="11" t="s">
        <v>33</v>
      </c>
      <c r="AX756" s="11" t="s">
        <v>69</v>
      </c>
      <c r="AY756" s="214" t="s">
        <v>136</v>
      </c>
    </row>
    <row r="757" spans="2:65" s="13" customFormat="1" ht="13.5">
      <c r="B757" s="242"/>
      <c r="C757" s="243"/>
      <c r="D757" s="200" t="s">
        <v>148</v>
      </c>
      <c r="E757" s="244" t="s">
        <v>21</v>
      </c>
      <c r="F757" s="245" t="s">
        <v>1082</v>
      </c>
      <c r="G757" s="243"/>
      <c r="H757" s="246" t="s">
        <v>21</v>
      </c>
      <c r="I757" s="247"/>
      <c r="J757" s="243"/>
      <c r="K757" s="243"/>
      <c r="L757" s="248"/>
      <c r="M757" s="249"/>
      <c r="N757" s="250"/>
      <c r="O757" s="250"/>
      <c r="P757" s="250"/>
      <c r="Q757" s="250"/>
      <c r="R757" s="250"/>
      <c r="S757" s="250"/>
      <c r="T757" s="251"/>
      <c r="AT757" s="252" t="s">
        <v>148</v>
      </c>
      <c r="AU757" s="252" t="s">
        <v>79</v>
      </c>
      <c r="AV757" s="13" t="s">
        <v>77</v>
      </c>
      <c r="AW757" s="13" t="s">
        <v>33</v>
      </c>
      <c r="AX757" s="13" t="s">
        <v>69</v>
      </c>
      <c r="AY757" s="252" t="s">
        <v>136</v>
      </c>
    </row>
    <row r="758" spans="2:65" s="11" customFormat="1" ht="13.5">
      <c r="B758" s="204"/>
      <c r="C758" s="205"/>
      <c r="D758" s="200" t="s">
        <v>148</v>
      </c>
      <c r="E758" s="206" t="s">
        <v>21</v>
      </c>
      <c r="F758" s="207" t="s">
        <v>1035</v>
      </c>
      <c r="G758" s="205"/>
      <c r="H758" s="208">
        <v>5.4</v>
      </c>
      <c r="I758" s="209"/>
      <c r="J758" s="205"/>
      <c r="K758" s="205"/>
      <c r="L758" s="210"/>
      <c r="M758" s="211"/>
      <c r="N758" s="212"/>
      <c r="O758" s="212"/>
      <c r="P758" s="212"/>
      <c r="Q758" s="212"/>
      <c r="R758" s="212"/>
      <c r="S758" s="212"/>
      <c r="T758" s="213"/>
      <c r="AT758" s="214" t="s">
        <v>148</v>
      </c>
      <c r="AU758" s="214" t="s">
        <v>79</v>
      </c>
      <c r="AV758" s="11" t="s">
        <v>79</v>
      </c>
      <c r="AW758" s="11" t="s">
        <v>33</v>
      </c>
      <c r="AX758" s="11" t="s">
        <v>69</v>
      </c>
      <c r="AY758" s="214" t="s">
        <v>136</v>
      </c>
    </row>
    <row r="759" spans="2:65" s="12" customFormat="1" ht="13.5">
      <c r="B759" s="215"/>
      <c r="C759" s="216"/>
      <c r="D759" s="217" t="s">
        <v>148</v>
      </c>
      <c r="E759" s="218" t="s">
        <v>21</v>
      </c>
      <c r="F759" s="219" t="s">
        <v>151</v>
      </c>
      <c r="G759" s="216"/>
      <c r="H759" s="220">
        <v>13.3</v>
      </c>
      <c r="I759" s="221"/>
      <c r="J759" s="216"/>
      <c r="K759" s="216"/>
      <c r="L759" s="222"/>
      <c r="M759" s="223"/>
      <c r="N759" s="224"/>
      <c r="O759" s="224"/>
      <c r="P759" s="224"/>
      <c r="Q759" s="224"/>
      <c r="R759" s="224"/>
      <c r="S759" s="224"/>
      <c r="T759" s="225"/>
      <c r="AT759" s="226" t="s">
        <v>148</v>
      </c>
      <c r="AU759" s="226" t="s">
        <v>79</v>
      </c>
      <c r="AV759" s="12" t="s">
        <v>143</v>
      </c>
      <c r="AW759" s="12" t="s">
        <v>33</v>
      </c>
      <c r="AX759" s="12" t="s">
        <v>77</v>
      </c>
      <c r="AY759" s="226" t="s">
        <v>136</v>
      </c>
    </row>
    <row r="760" spans="2:65" s="1" customFormat="1" ht="22.5" customHeight="1">
      <c r="B760" s="40"/>
      <c r="C760" s="188" t="s">
        <v>633</v>
      </c>
      <c r="D760" s="188" t="s">
        <v>138</v>
      </c>
      <c r="E760" s="189" t="s">
        <v>1083</v>
      </c>
      <c r="F760" s="190" t="s">
        <v>1084</v>
      </c>
      <c r="G760" s="191" t="s">
        <v>305</v>
      </c>
      <c r="H760" s="192">
        <v>7.4</v>
      </c>
      <c r="I760" s="193"/>
      <c r="J760" s="194">
        <f>ROUND(I760*H760,2)</f>
        <v>0</v>
      </c>
      <c r="K760" s="190" t="s">
        <v>142</v>
      </c>
      <c r="L760" s="60"/>
      <c r="M760" s="195" t="s">
        <v>21</v>
      </c>
      <c r="N760" s="196" t="s">
        <v>40</v>
      </c>
      <c r="O760" s="41"/>
      <c r="P760" s="197">
        <f>O760*H760</f>
        <v>0</v>
      </c>
      <c r="Q760" s="197">
        <v>0</v>
      </c>
      <c r="R760" s="197">
        <f>Q760*H760</f>
        <v>0</v>
      </c>
      <c r="S760" s="197">
        <v>0</v>
      </c>
      <c r="T760" s="198">
        <f>S760*H760</f>
        <v>0</v>
      </c>
      <c r="AR760" s="23" t="s">
        <v>191</v>
      </c>
      <c r="AT760" s="23" t="s">
        <v>138</v>
      </c>
      <c r="AU760" s="23" t="s">
        <v>79</v>
      </c>
      <c r="AY760" s="23" t="s">
        <v>136</v>
      </c>
      <c r="BE760" s="199">
        <f>IF(N760="základní",J760,0)</f>
        <v>0</v>
      </c>
      <c r="BF760" s="199">
        <f>IF(N760="snížená",J760,0)</f>
        <v>0</v>
      </c>
      <c r="BG760" s="199">
        <f>IF(N760="zákl. přenesená",J760,0)</f>
        <v>0</v>
      </c>
      <c r="BH760" s="199">
        <f>IF(N760="sníž. přenesená",J760,0)</f>
        <v>0</v>
      </c>
      <c r="BI760" s="199">
        <f>IF(N760="nulová",J760,0)</f>
        <v>0</v>
      </c>
      <c r="BJ760" s="23" t="s">
        <v>77</v>
      </c>
      <c r="BK760" s="199">
        <f>ROUND(I760*H760,2)</f>
        <v>0</v>
      </c>
      <c r="BL760" s="23" t="s">
        <v>191</v>
      </c>
      <c r="BM760" s="23" t="s">
        <v>1085</v>
      </c>
    </row>
    <row r="761" spans="2:65" s="1" customFormat="1" ht="27">
      <c r="B761" s="40"/>
      <c r="C761" s="62"/>
      <c r="D761" s="200" t="s">
        <v>144</v>
      </c>
      <c r="E761" s="62"/>
      <c r="F761" s="201" t="s">
        <v>1086</v>
      </c>
      <c r="G761" s="62"/>
      <c r="H761" s="62"/>
      <c r="I761" s="158"/>
      <c r="J761" s="62"/>
      <c r="K761" s="62"/>
      <c r="L761" s="60"/>
      <c r="M761" s="202"/>
      <c r="N761" s="41"/>
      <c r="O761" s="41"/>
      <c r="P761" s="41"/>
      <c r="Q761" s="41"/>
      <c r="R761" s="41"/>
      <c r="S761" s="41"/>
      <c r="T761" s="77"/>
      <c r="AT761" s="23" t="s">
        <v>144</v>
      </c>
      <c r="AU761" s="23" t="s">
        <v>79</v>
      </c>
    </row>
    <row r="762" spans="2:65" s="13" customFormat="1" ht="13.5">
      <c r="B762" s="242"/>
      <c r="C762" s="243"/>
      <c r="D762" s="200" t="s">
        <v>148</v>
      </c>
      <c r="E762" s="244" t="s">
        <v>21</v>
      </c>
      <c r="F762" s="245" t="s">
        <v>1087</v>
      </c>
      <c r="G762" s="243"/>
      <c r="H762" s="246" t="s">
        <v>21</v>
      </c>
      <c r="I762" s="247"/>
      <c r="J762" s="243"/>
      <c r="K762" s="243"/>
      <c r="L762" s="248"/>
      <c r="M762" s="249"/>
      <c r="N762" s="250"/>
      <c r="O762" s="250"/>
      <c r="P762" s="250"/>
      <c r="Q762" s="250"/>
      <c r="R762" s="250"/>
      <c r="S762" s="250"/>
      <c r="T762" s="251"/>
      <c r="AT762" s="252" t="s">
        <v>148</v>
      </c>
      <c r="AU762" s="252" t="s">
        <v>79</v>
      </c>
      <c r="AV762" s="13" t="s">
        <v>77</v>
      </c>
      <c r="AW762" s="13" t="s">
        <v>33</v>
      </c>
      <c r="AX762" s="13" t="s">
        <v>69</v>
      </c>
      <c r="AY762" s="252" t="s">
        <v>136</v>
      </c>
    </row>
    <row r="763" spans="2:65" s="11" customFormat="1" ht="13.5">
      <c r="B763" s="204"/>
      <c r="C763" s="205"/>
      <c r="D763" s="200" t="s">
        <v>148</v>
      </c>
      <c r="E763" s="206" t="s">
        <v>21</v>
      </c>
      <c r="F763" s="207" t="s">
        <v>1088</v>
      </c>
      <c r="G763" s="205"/>
      <c r="H763" s="208">
        <v>4.3499999999999996</v>
      </c>
      <c r="I763" s="209"/>
      <c r="J763" s="205"/>
      <c r="K763" s="205"/>
      <c r="L763" s="210"/>
      <c r="M763" s="211"/>
      <c r="N763" s="212"/>
      <c r="O763" s="212"/>
      <c r="P763" s="212"/>
      <c r="Q763" s="212"/>
      <c r="R763" s="212"/>
      <c r="S763" s="212"/>
      <c r="T763" s="213"/>
      <c r="AT763" s="214" t="s">
        <v>148</v>
      </c>
      <c r="AU763" s="214" t="s">
        <v>79</v>
      </c>
      <c r="AV763" s="11" t="s">
        <v>79</v>
      </c>
      <c r="AW763" s="11" t="s">
        <v>33</v>
      </c>
      <c r="AX763" s="11" t="s">
        <v>69</v>
      </c>
      <c r="AY763" s="214" t="s">
        <v>136</v>
      </c>
    </row>
    <row r="764" spans="2:65" s="13" customFormat="1" ht="13.5">
      <c r="B764" s="242"/>
      <c r="C764" s="243"/>
      <c r="D764" s="200" t="s">
        <v>148</v>
      </c>
      <c r="E764" s="244" t="s">
        <v>21</v>
      </c>
      <c r="F764" s="245" t="s">
        <v>1089</v>
      </c>
      <c r="G764" s="243"/>
      <c r="H764" s="246" t="s">
        <v>21</v>
      </c>
      <c r="I764" s="247"/>
      <c r="J764" s="243"/>
      <c r="K764" s="243"/>
      <c r="L764" s="248"/>
      <c r="M764" s="249"/>
      <c r="N764" s="250"/>
      <c r="O764" s="250"/>
      <c r="P764" s="250"/>
      <c r="Q764" s="250"/>
      <c r="R764" s="250"/>
      <c r="S764" s="250"/>
      <c r="T764" s="251"/>
      <c r="AT764" s="252" t="s">
        <v>148</v>
      </c>
      <c r="AU764" s="252" t="s">
        <v>79</v>
      </c>
      <c r="AV764" s="13" t="s">
        <v>77</v>
      </c>
      <c r="AW764" s="13" t="s">
        <v>33</v>
      </c>
      <c r="AX764" s="13" t="s">
        <v>69</v>
      </c>
      <c r="AY764" s="252" t="s">
        <v>136</v>
      </c>
    </row>
    <row r="765" spans="2:65" s="11" customFormat="1" ht="13.5">
      <c r="B765" s="204"/>
      <c r="C765" s="205"/>
      <c r="D765" s="200" t="s">
        <v>148</v>
      </c>
      <c r="E765" s="206" t="s">
        <v>21</v>
      </c>
      <c r="F765" s="207" t="s">
        <v>1090</v>
      </c>
      <c r="G765" s="205"/>
      <c r="H765" s="208">
        <v>3.05</v>
      </c>
      <c r="I765" s="209"/>
      <c r="J765" s="205"/>
      <c r="K765" s="205"/>
      <c r="L765" s="210"/>
      <c r="M765" s="211"/>
      <c r="N765" s="212"/>
      <c r="O765" s="212"/>
      <c r="P765" s="212"/>
      <c r="Q765" s="212"/>
      <c r="R765" s="212"/>
      <c r="S765" s="212"/>
      <c r="T765" s="213"/>
      <c r="AT765" s="214" t="s">
        <v>148</v>
      </c>
      <c r="AU765" s="214" t="s">
        <v>79</v>
      </c>
      <c r="AV765" s="11" t="s">
        <v>79</v>
      </c>
      <c r="AW765" s="11" t="s">
        <v>33</v>
      </c>
      <c r="AX765" s="11" t="s">
        <v>69</v>
      </c>
      <c r="AY765" s="214" t="s">
        <v>136</v>
      </c>
    </row>
    <row r="766" spans="2:65" s="12" customFormat="1" ht="13.5">
      <c r="B766" s="215"/>
      <c r="C766" s="216"/>
      <c r="D766" s="217" t="s">
        <v>148</v>
      </c>
      <c r="E766" s="218" t="s">
        <v>21</v>
      </c>
      <c r="F766" s="219" t="s">
        <v>151</v>
      </c>
      <c r="G766" s="216"/>
      <c r="H766" s="220">
        <v>7.4</v>
      </c>
      <c r="I766" s="221"/>
      <c r="J766" s="216"/>
      <c r="K766" s="216"/>
      <c r="L766" s="222"/>
      <c r="M766" s="223"/>
      <c r="N766" s="224"/>
      <c r="O766" s="224"/>
      <c r="P766" s="224"/>
      <c r="Q766" s="224"/>
      <c r="R766" s="224"/>
      <c r="S766" s="224"/>
      <c r="T766" s="225"/>
      <c r="AT766" s="226" t="s">
        <v>148</v>
      </c>
      <c r="AU766" s="226" t="s">
        <v>79</v>
      </c>
      <c r="AV766" s="12" t="s">
        <v>143</v>
      </c>
      <c r="AW766" s="12" t="s">
        <v>33</v>
      </c>
      <c r="AX766" s="12" t="s">
        <v>77</v>
      </c>
      <c r="AY766" s="226" t="s">
        <v>136</v>
      </c>
    </row>
    <row r="767" spans="2:65" s="1" customFormat="1" ht="22.5" customHeight="1">
      <c r="B767" s="40"/>
      <c r="C767" s="188" t="s">
        <v>1091</v>
      </c>
      <c r="D767" s="188" t="s">
        <v>138</v>
      </c>
      <c r="E767" s="189" t="s">
        <v>1092</v>
      </c>
      <c r="F767" s="190" t="s">
        <v>1093</v>
      </c>
      <c r="G767" s="191" t="s">
        <v>305</v>
      </c>
      <c r="H767" s="192">
        <v>14.8</v>
      </c>
      <c r="I767" s="193"/>
      <c r="J767" s="194">
        <f>ROUND(I767*H767,2)</f>
        <v>0</v>
      </c>
      <c r="K767" s="190" t="s">
        <v>142</v>
      </c>
      <c r="L767" s="60"/>
      <c r="M767" s="195" t="s">
        <v>21</v>
      </c>
      <c r="N767" s="196" t="s">
        <v>40</v>
      </c>
      <c r="O767" s="41"/>
      <c r="P767" s="197">
        <f>O767*H767</f>
        <v>0</v>
      </c>
      <c r="Q767" s="197">
        <v>0</v>
      </c>
      <c r="R767" s="197">
        <f>Q767*H767</f>
        <v>0</v>
      </c>
      <c r="S767" s="197">
        <v>0</v>
      </c>
      <c r="T767" s="198">
        <f>S767*H767</f>
        <v>0</v>
      </c>
      <c r="AR767" s="23" t="s">
        <v>191</v>
      </c>
      <c r="AT767" s="23" t="s">
        <v>138</v>
      </c>
      <c r="AU767" s="23" t="s">
        <v>79</v>
      </c>
      <c r="AY767" s="23" t="s">
        <v>136</v>
      </c>
      <c r="BE767" s="199">
        <f>IF(N767="základní",J767,0)</f>
        <v>0</v>
      </c>
      <c r="BF767" s="199">
        <f>IF(N767="snížená",J767,0)</f>
        <v>0</v>
      </c>
      <c r="BG767" s="199">
        <f>IF(N767="zákl. přenesená",J767,0)</f>
        <v>0</v>
      </c>
      <c r="BH767" s="199">
        <f>IF(N767="sníž. přenesená",J767,0)</f>
        <v>0</v>
      </c>
      <c r="BI767" s="199">
        <f>IF(N767="nulová",J767,0)</f>
        <v>0</v>
      </c>
      <c r="BJ767" s="23" t="s">
        <v>77</v>
      </c>
      <c r="BK767" s="199">
        <f>ROUND(I767*H767,2)</f>
        <v>0</v>
      </c>
      <c r="BL767" s="23" t="s">
        <v>191</v>
      </c>
      <c r="BM767" s="23" t="s">
        <v>1094</v>
      </c>
    </row>
    <row r="768" spans="2:65" s="1" customFormat="1" ht="27">
      <c r="B768" s="40"/>
      <c r="C768" s="62"/>
      <c r="D768" s="200" t="s">
        <v>144</v>
      </c>
      <c r="E768" s="62"/>
      <c r="F768" s="201" t="s">
        <v>1095</v>
      </c>
      <c r="G768" s="62"/>
      <c r="H768" s="62"/>
      <c r="I768" s="158"/>
      <c r="J768" s="62"/>
      <c r="K768" s="62"/>
      <c r="L768" s="60"/>
      <c r="M768" s="202"/>
      <c r="N768" s="41"/>
      <c r="O768" s="41"/>
      <c r="P768" s="41"/>
      <c r="Q768" s="41"/>
      <c r="R768" s="41"/>
      <c r="S768" s="41"/>
      <c r="T768" s="77"/>
      <c r="AT768" s="23" t="s">
        <v>144</v>
      </c>
      <c r="AU768" s="23" t="s">
        <v>79</v>
      </c>
    </row>
    <row r="769" spans="2:65" s="1" customFormat="1" ht="27">
      <c r="B769" s="40"/>
      <c r="C769" s="62"/>
      <c r="D769" s="200" t="s">
        <v>146</v>
      </c>
      <c r="E769" s="62"/>
      <c r="F769" s="203" t="s">
        <v>1096</v>
      </c>
      <c r="G769" s="62"/>
      <c r="H769" s="62"/>
      <c r="I769" s="158"/>
      <c r="J769" s="62"/>
      <c r="K769" s="62"/>
      <c r="L769" s="60"/>
      <c r="M769" s="202"/>
      <c r="N769" s="41"/>
      <c r="O769" s="41"/>
      <c r="P769" s="41"/>
      <c r="Q769" s="41"/>
      <c r="R769" s="41"/>
      <c r="S769" s="41"/>
      <c r="T769" s="77"/>
      <c r="AT769" s="23" t="s">
        <v>146</v>
      </c>
      <c r="AU769" s="23" t="s">
        <v>79</v>
      </c>
    </row>
    <row r="770" spans="2:65" s="13" customFormat="1" ht="13.5">
      <c r="B770" s="242"/>
      <c r="C770" s="243"/>
      <c r="D770" s="200" t="s">
        <v>148</v>
      </c>
      <c r="E770" s="244" t="s">
        <v>21</v>
      </c>
      <c r="F770" s="245" t="s">
        <v>1097</v>
      </c>
      <c r="G770" s="243"/>
      <c r="H770" s="246" t="s">
        <v>21</v>
      </c>
      <c r="I770" s="247"/>
      <c r="J770" s="243"/>
      <c r="K770" s="243"/>
      <c r="L770" s="248"/>
      <c r="M770" s="249"/>
      <c r="N770" s="250"/>
      <c r="O770" s="250"/>
      <c r="P770" s="250"/>
      <c r="Q770" s="250"/>
      <c r="R770" s="250"/>
      <c r="S770" s="250"/>
      <c r="T770" s="251"/>
      <c r="AT770" s="252" t="s">
        <v>148</v>
      </c>
      <c r="AU770" s="252" t="s">
        <v>79</v>
      </c>
      <c r="AV770" s="13" t="s">
        <v>77</v>
      </c>
      <c r="AW770" s="13" t="s">
        <v>33</v>
      </c>
      <c r="AX770" s="13" t="s">
        <v>69</v>
      </c>
      <c r="AY770" s="252" t="s">
        <v>136</v>
      </c>
    </row>
    <row r="771" spans="2:65" s="11" customFormat="1" ht="13.5">
      <c r="B771" s="204"/>
      <c r="C771" s="205"/>
      <c r="D771" s="200" t="s">
        <v>148</v>
      </c>
      <c r="E771" s="206" t="s">
        <v>21</v>
      </c>
      <c r="F771" s="207" t="s">
        <v>1098</v>
      </c>
      <c r="G771" s="205"/>
      <c r="H771" s="208">
        <v>14.8</v>
      </c>
      <c r="I771" s="209"/>
      <c r="J771" s="205"/>
      <c r="K771" s="205"/>
      <c r="L771" s="210"/>
      <c r="M771" s="211"/>
      <c r="N771" s="212"/>
      <c r="O771" s="212"/>
      <c r="P771" s="212"/>
      <c r="Q771" s="212"/>
      <c r="R771" s="212"/>
      <c r="S771" s="212"/>
      <c r="T771" s="213"/>
      <c r="AT771" s="214" t="s">
        <v>148</v>
      </c>
      <c r="AU771" s="214" t="s">
        <v>79</v>
      </c>
      <c r="AV771" s="11" t="s">
        <v>79</v>
      </c>
      <c r="AW771" s="11" t="s">
        <v>33</v>
      </c>
      <c r="AX771" s="11" t="s">
        <v>69</v>
      </c>
      <c r="AY771" s="214" t="s">
        <v>136</v>
      </c>
    </row>
    <row r="772" spans="2:65" s="12" customFormat="1" ht="13.5">
      <c r="B772" s="215"/>
      <c r="C772" s="216"/>
      <c r="D772" s="217" t="s">
        <v>148</v>
      </c>
      <c r="E772" s="218" t="s">
        <v>21</v>
      </c>
      <c r="F772" s="219" t="s">
        <v>151</v>
      </c>
      <c r="G772" s="216"/>
      <c r="H772" s="220">
        <v>14.8</v>
      </c>
      <c r="I772" s="221"/>
      <c r="J772" s="216"/>
      <c r="K772" s="216"/>
      <c r="L772" s="222"/>
      <c r="M772" s="223"/>
      <c r="N772" s="224"/>
      <c r="O772" s="224"/>
      <c r="P772" s="224"/>
      <c r="Q772" s="224"/>
      <c r="R772" s="224"/>
      <c r="S772" s="224"/>
      <c r="T772" s="225"/>
      <c r="AT772" s="226" t="s">
        <v>148</v>
      </c>
      <c r="AU772" s="226" t="s">
        <v>79</v>
      </c>
      <c r="AV772" s="12" t="s">
        <v>143</v>
      </c>
      <c r="AW772" s="12" t="s">
        <v>33</v>
      </c>
      <c r="AX772" s="12" t="s">
        <v>77</v>
      </c>
      <c r="AY772" s="226" t="s">
        <v>136</v>
      </c>
    </row>
    <row r="773" spans="2:65" s="1" customFormat="1" ht="22.5" customHeight="1">
      <c r="B773" s="40"/>
      <c r="C773" s="188" t="s">
        <v>638</v>
      </c>
      <c r="D773" s="188" t="s">
        <v>138</v>
      </c>
      <c r="E773" s="189" t="s">
        <v>1099</v>
      </c>
      <c r="F773" s="190" t="s">
        <v>1100</v>
      </c>
      <c r="G773" s="191" t="s">
        <v>305</v>
      </c>
      <c r="H773" s="192">
        <v>14.8</v>
      </c>
      <c r="I773" s="193"/>
      <c r="J773" s="194">
        <f>ROUND(I773*H773,2)</f>
        <v>0</v>
      </c>
      <c r="K773" s="190" t="s">
        <v>142</v>
      </c>
      <c r="L773" s="60"/>
      <c r="M773" s="195" t="s">
        <v>21</v>
      </c>
      <c r="N773" s="196" t="s">
        <v>40</v>
      </c>
      <c r="O773" s="41"/>
      <c r="P773" s="197">
        <f>O773*H773</f>
        <v>0</v>
      </c>
      <c r="Q773" s="197">
        <v>0</v>
      </c>
      <c r="R773" s="197">
        <f>Q773*H773</f>
        <v>0</v>
      </c>
      <c r="S773" s="197">
        <v>0</v>
      </c>
      <c r="T773" s="198">
        <f>S773*H773</f>
        <v>0</v>
      </c>
      <c r="AR773" s="23" t="s">
        <v>191</v>
      </c>
      <c r="AT773" s="23" t="s">
        <v>138</v>
      </c>
      <c r="AU773" s="23" t="s">
        <v>79</v>
      </c>
      <c r="AY773" s="23" t="s">
        <v>136</v>
      </c>
      <c r="BE773" s="199">
        <f>IF(N773="základní",J773,0)</f>
        <v>0</v>
      </c>
      <c r="BF773" s="199">
        <f>IF(N773="snížená",J773,0)</f>
        <v>0</v>
      </c>
      <c r="BG773" s="199">
        <f>IF(N773="zákl. přenesená",J773,0)</f>
        <v>0</v>
      </c>
      <c r="BH773" s="199">
        <f>IF(N773="sníž. přenesená",J773,0)</f>
        <v>0</v>
      </c>
      <c r="BI773" s="199">
        <f>IF(N773="nulová",J773,0)</f>
        <v>0</v>
      </c>
      <c r="BJ773" s="23" t="s">
        <v>77</v>
      </c>
      <c r="BK773" s="199">
        <f>ROUND(I773*H773,2)</f>
        <v>0</v>
      </c>
      <c r="BL773" s="23" t="s">
        <v>191</v>
      </c>
      <c r="BM773" s="23" t="s">
        <v>1101</v>
      </c>
    </row>
    <row r="774" spans="2:65" s="1" customFormat="1" ht="27">
      <c r="B774" s="40"/>
      <c r="C774" s="62"/>
      <c r="D774" s="200" t="s">
        <v>144</v>
      </c>
      <c r="E774" s="62"/>
      <c r="F774" s="201" t="s">
        <v>1102</v>
      </c>
      <c r="G774" s="62"/>
      <c r="H774" s="62"/>
      <c r="I774" s="158"/>
      <c r="J774" s="62"/>
      <c r="K774" s="62"/>
      <c r="L774" s="60"/>
      <c r="M774" s="202"/>
      <c r="N774" s="41"/>
      <c r="O774" s="41"/>
      <c r="P774" s="41"/>
      <c r="Q774" s="41"/>
      <c r="R774" s="41"/>
      <c r="S774" s="41"/>
      <c r="T774" s="77"/>
      <c r="AT774" s="23" t="s">
        <v>144</v>
      </c>
      <c r="AU774" s="23" t="s">
        <v>79</v>
      </c>
    </row>
    <row r="775" spans="2:65" s="1" customFormat="1" ht="27">
      <c r="B775" s="40"/>
      <c r="C775" s="62"/>
      <c r="D775" s="217" t="s">
        <v>146</v>
      </c>
      <c r="E775" s="62"/>
      <c r="F775" s="227" t="s">
        <v>1096</v>
      </c>
      <c r="G775" s="62"/>
      <c r="H775" s="62"/>
      <c r="I775" s="158"/>
      <c r="J775" s="62"/>
      <c r="K775" s="62"/>
      <c r="L775" s="60"/>
      <c r="M775" s="202"/>
      <c r="N775" s="41"/>
      <c r="O775" s="41"/>
      <c r="P775" s="41"/>
      <c r="Q775" s="41"/>
      <c r="R775" s="41"/>
      <c r="S775" s="41"/>
      <c r="T775" s="77"/>
      <c r="AT775" s="23" t="s">
        <v>146</v>
      </c>
      <c r="AU775" s="23" t="s">
        <v>79</v>
      </c>
    </row>
    <row r="776" spans="2:65" s="1" customFormat="1" ht="31.5" customHeight="1">
      <c r="B776" s="40"/>
      <c r="C776" s="188" t="s">
        <v>1103</v>
      </c>
      <c r="D776" s="188" t="s">
        <v>138</v>
      </c>
      <c r="E776" s="189" t="s">
        <v>1104</v>
      </c>
      <c r="F776" s="190" t="s">
        <v>1105</v>
      </c>
      <c r="G776" s="191" t="s">
        <v>305</v>
      </c>
      <c r="H776" s="192">
        <v>1.3</v>
      </c>
      <c r="I776" s="193"/>
      <c r="J776" s="194">
        <f>ROUND(I776*H776,2)</f>
        <v>0</v>
      </c>
      <c r="K776" s="190" t="s">
        <v>21</v>
      </c>
      <c r="L776" s="60"/>
      <c r="M776" s="195" t="s">
        <v>21</v>
      </c>
      <c r="N776" s="196" t="s">
        <v>40</v>
      </c>
      <c r="O776" s="41"/>
      <c r="P776" s="197">
        <f>O776*H776</f>
        <v>0</v>
      </c>
      <c r="Q776" s="197">
        <v>0</v>
      </c>
      <c r="R776" s="197">
        <f>Q776*H776</f>
        <v>0</v>
      </c>
      <c r="S776" s="197">
        <v>0</v>
      </c>
      <c r="T776" s="198">
        <f>S776*H776</f>
        <v>0</v>
      </c>
      <c r="AR776" s="23" t="s">
        <v>191</v>
      </c>
      <c r="AT776" s="23" t="s">
        <v>138</v>
      </c>
      <c r="AU776" s="23" t="s">
        <v>79</v>
      </c>
      <c r="AY776" s="23" t="s">
        <v>136</v>
      </c>
      <c r="BE776" s="199">
        <f>IF(N776="základní",J776,0)</f>
        <v>0</v>
      </c>
      <c r="BF776" s="199">
        <f>IF(N776="snížená",J776,0)</f>
        <v>0</v>
      </c>
      <c r="BG776" s="199">
        <f>IF(N776="zákl. přenesená",J776,0)</f>
        <v>0</v>
      </c>
      <c r="BH776" s="199">
        <f>IF(N776="sníž. přenesená",J776,0)</f>
        <v>0</v>
      </c>
      <c r="BI776" s="199">
        <f>IF(N776="nulová",J776,0)</f>
        <v>0</v>
      </c>
      <c r="BJ776" s="23" t="s">
        <v>77</v>
      </c>
      <c r="BK776" s="199">
        <f>ROUND(I776*H776,2)</f>
        <v>0</v>
      </c>
      <c r="BL776" s="23" t="s">
        <v>191</v>
      </c>
      <c r="BM776" s="23" t="s">
        <v>1106</v>
      </c>
    </row>
    <row r="777" spans="2:65" s="1" customFormat="1" ht="13.5">
      <c r="B777" s="40"/>
      <c r="C777" s="62"/>
      <c r="D777" s="217" t="s">
        <v>144</v>
      </c>
      <c r="E777" s="62"/>
      <c r="F777" s="231" t="s">
        <v>1105</v>
      </c>
      <c r="G777" s="62"/>
      <c r="H777" s="62"/>
      <c r="I777" s="158"/>
      <c r="J777" s="62"/>
      <c r="K777" s="62"/>
      <c r="L777" s="60"/>
      <c r="M777" s="202"/>
      <c r="N777" s="41"/>
      <c r="O777" s="41"/>
      <c r="P777" s="41"/>
      <c r="Q777" s="41"/>
      <c r="R777" s="41"/>
      <c r="S777" s="41"/>
      <c r="T777" s="77"/>
      <c r="AT777" s="23" t="s">
        <v>144</v>
      </c>
      <c r="AU777" s="23" t="s">
        <v>79</v>
      </c>
    </row>
    <row r="778" spans="2:65" s="1" customFormat="1" ht="22.5" customHeight="1">
      <c r="B778" s="40"/>
      <c r="C778" s="188" t="s">
        <v>644</v>
      </c>
      <c r="D778" s="188" t="s">
        <v>138</v>
      </c>
      <c r="E778" s="189" t="s">
        <v>1107</v>
      </c>
      <c r="F778" s="190" t="s">
        <v>1108</v>
      </c>
      <c r="G778" s="191" t="s">
        <v>305</v>
      </c>
      <c r="H778" s="192">
        <v>4.25</v>
      </c>
      <c r="I778" s="193"/>
      <c r="J778" s="194">
        <f>ROUND(I778*H778,2)</f>
        <v>0</v>
      </c>
      <c r="K778" s="190" t="s">
        <v>142</v>
      </c>
      <c r="L778" s="60"/>
      <c r="M778" s="195" t="s">
        <v>21</v>
      </c>
      <c r="N778" s="196" t="s">
        <v>40</v>
      </c>
      <c r="O778" s="41"/>
      <c r="P778" s="197">
        <f>O778*H778</f>
        <v>0</v>
      </c>
      <c r="Q778" s="197">
        <v>0</v>
      </c>
      <c r="R778" s="197">
        <f>Q778*H778</f>
        <v>0</v>
      </c>
      <c r="S778" s="197">
        <v>0</v>
      </c>
      <c r="T778" s="198">
        <f>S778*H778</f>
        <v>0</v>
      </c>
      <c r="AR778" s="23" t="s">
        <v>191</v>
      </c>
      <c r="AT778" s="23" t="s">
        <v>138</v>
      </c>
      <c r="AU778" s="23" t="s">
        <v>79</v>
      </c>
      <c r="AY778" s="23" t="s">
        <v>136</v>
      </c>
      <c r="BE778" s="199">
        <f>IF(N778="základní",J778,0)</f>
        <v>0</v>
      </c>
      <c r="BF778" s="199">
        <f>IF(N778="snížená",J778,0)</f>
        <v>0</v>
      </c>
      <c r="BG778" s="199">
        <f>IF(N778="zákl. přenesená",J778,0)</f>
        <v>0</v>
      </c>
      <c r="BH778" s="199">
        <f>IF(N778="sníž. přenesená",J778,0)</f>
        <v>0</v>
      </c>
      <c r="BI778" s="199">
        <f>IF(N778="nulová",J778,0)</f>
        <v>0</v>
      </c>
      <c r="BJ778" s="23" t="s">
        <v>77</v>
      </c>
      <c r="BK778" s="199">
        <f>ROUND(I778*H778,2)</f>
        <v>0</v>
      </c>
      <c r="BL778" s="23" t="s">
        <v>191</v>
      </c>
      <c r="BM778" s="23" t="s">
        <v>1109</v>
      </c>
    </row>
    <row r="779" spans="2:65" s="1" customFormat="1" ht="13.5">
      <c r="B779" s="40"/>
      <c r="C779" s="62"/>
      <c r="D779" s="200" t="s">
        <v>144</v>
      </c>
      <c r="E779" s="62"/>
      <c r="F779" s="201" t="s">
        <v>1110</v>
      </c>
      <c r="G779" s="62"/>
      <c r="H779" s="62"/>
      <c r="I779" s="158"/>
      <c r="J779" s="62"/>
      <c r="K779" s="62"/>
      <c r="L779" s="60"/>
      <c r="M779" s="202"/>
      <c r="N779" s="41"/>
      <c r="O779" s="41"/>
      <c r="P779" s="41"/>
      <c r="Q779" s="41"/>
      <c r="R779" s="41"/>
      <c r="S779" s="41"/>
      <c r="T779" s="77"/>
      <c r="AT779" s="23" t="s">
        <v>144</v>
      </c>
      <c r="AU779" s="23" t="s">
        <v>79</v>
      </c>
    </row>
    <row r="780" spans="2:65" s="13" customFormat="1" ht="13.5">
      <c r="B780" s="242"/>
      <c r="C780" s="243"/>
      <c r="D780" s="200" t="s">
        <v>148</v>
      </c>
      <c r="E780" s="244" t="s">
        <v>21</v>
      </c>
      <c r="F780" s="245" t="s">
        <v>1111</v>
      </c>
      <c r="G780" s="243"/>
      <c r="H780" s="246" t="s">
        <v>21</v>
      </c>
      <c r="I780" s="247"/>
      <c r="J780" s="243"/>
      <c r="K780" s="243"/>
      <c r="L780" s="248"/>
      <c r="M780" s="249"/>
      <c r="N780" s="250"/>
      <c r="O780" s="250"/>
      <c r="P780" s="250"/>
      <c r="Q780" s="250"/>
      <c r="R780" s="250"/>
      <c r="S780" s="250"/>
      <c r="T780" s="251"/>
      <c r="AT780" s="252" t="s">
        <v>148</v>
      </c>
      <c r="AU780" s="252" t="s">
        <v>79</v>
      </c>
      <c r="AV780" s="13" t="s">
        <v>77</v>
      </c>
      <c r="AW780" s="13" t="s">
        <v>33</v>
      </c>
      <c r="AX780" s="13" t="s">
        <v>69</v>
      </c>
      <c r="AY780" s="252" t="s">
        <v>136</v>
      </c>
    </row>
    <row r="781" spans="2:65" s="11" customFormat="1" ht="13.5">
      <c r="B781" s="204"/>
      <c r="C781" s="205"/>
      <c r="D781" s="200" t="s">
        <v>148</v>
      </c>
      <c r="E781" s="206" t="s">
        <v>21</v>
      </c>
      <c r="F781" s="207" t="s">
        <v>1112</v>
      </c>
      <c r="G781" s="205"/>
      <c r="H781" s="208">
        <v>4.25</v>
      </c>
      <c r="I781" s="209"/>
      <c r="J781" s="205"/>
      <c r="K781" s="205"/>
      <c r="L781" s="210"/>
      <c r="M781" s="211"/>
      <c r="N781" s="212"/>
      <c r="O781" s="212"/>
      <c r="P781" s="212"/>
      <c r="Q781" s="212"/>
      <c r="R781" s="212"/>
      <c r="S781" s="212"/>
      <c r="T781" s="213"/>
      <c r="AT781" s="214" t="s">
        <v>148</v>
      </c>
      <c r="AU781" s="214" t="s">
        <v>79</v>
      </c>
      <c r="AV781" s="11" t="s">
        <v>79</v>
      </c>
      <c r="AW781" s="11" t="s">
        <v>33</v>
      </c>
      <c r="AX781" s="11" t="s">
        <v>69</v>
      </c>
      <c r="AY781" s="214" t="s">
        <v>136</v>
      </c>
    </row>
    <row r="782" spans="2:65" s="12" customFormat="1" ht="13.5">
      <c r="B782" s="215"/>
      <c r="C782" s="216"/>
      <c r="D782" s="217" t="s">
        <v>148</v>
      </c>
      <c r="E782" s="218" t="s">
        <v>21</v>
      </c>
      <c r="F782" s="219" t="s">
        <v>151</v>
      </c>
      <c r="G782" s="216"/>
      <c r="H782" s="220">
        <v>4.25</v>
      </c>
      <c r="I782" s="221"/>
      <c r="J782" s="216"/>
      <c r="K782" s="216"/>
      <c r="L782" s="222"/>
      <c r="M782" s="223"/>
      <c r="N782" s="224"/>
      <c r="O782" s="224"/>
      <c r="P782" s="224"/>
      <c r="Q782" s="224"/>
      <c r="R782" s="224"/>
      <c r="S782" s="224"/>
      <c r="T782" s="225"/>
      <c r="AT782" s="226" t="s">
        <v>148</v>
      </c>
      <c r="AU782" s="226" t="s">
        <v>79</v>
      </c>
      <c r="AV782" s="12" t="s">
        <v>143</v>
      </c>
      <c r="AW782" s="12" t="s">
        <v>33</v>
      </c>
      <c r="AX782" s="12" t="s">
        <v>77</v>
      </c>
      <c r="AY782" s="226" t="s">
        <v>136</v>
      </c>
    </row>
    <row r="783" spans="2:65" s="1" customFormat="1" ht="22.5" customHeight="1">
      <c r="B783" s="40"/>
      <c r="C783" s="188" t="s">
        <v>1113</v>
      </c>
      <c r="D783" s="188" t="s">
        <v>138</v>
      </c>
      <c r="E783" s="189" t="s">
        <v>1114</v>
      </c>
      <c r="F783" s="190" t="s">
        <v>1115</v>
      </c>
      <c r="G783" s="191" t="s">
        <v>305</v>
      </c>
      <c r="H783" s="192">
        <v>1.2</v>
      </c>
      <c r="I783" s="193"/>
      <c r="J783" s="194">
        <f>ROUND(I783*H783,2)</f>
        <v>0</v>
      </c>
      <c r="K783" s="190" t="s">
        <v>142</v>
      </c>
      <c r="L783" s="60"/>
      <c r="M783" s="195" t="s">
        <v>21</v>
      </c>
      <c r="N783" s="196" t="s">
        <v>40</v>
      </c>
      <c r="O783" s="41"/>
      <c r="P783" s="197">
        <f>O783*H783</f>
        <v>0</v>
      </c>
      <c r="Q783" s="197">
        <v>0</v>
      </c>
      <c r="R783" s="197">
        <f>Q783*H783</f>
        <v>0</v>
      </c>
      <c r="S783" s="197">
        <v>0</v>
      </c>
      <c r="T783" s="198">
        <f>S783*H783</f>
        <v>0</v>
      </c>
      <c r="AR783" s="23" t="s">
        <v>191</v>
      </c>
      <c r="AT783" s="23" t="s">
        <v>138</v>
      </c>
      <c r="AU783" s="23" t="s">
        <v>79</v>
      </c>
      <c r="AY783" s="23" t="s">
        <v>136</v>
      </c>
      <c r="BE783" s="199">
        <f>IF(N783="základní",J783,0)</f>
        <v>0</v>
      </c>
      <c r="BF783" s="199">
        <f>IF(N783="snížená",J783,0)</f>
        <v>0</v>
      </c>
      <c r="BG783" s="199">
        <f>IF(N783="zákl. přenesená",J783,0)</f>
        <v>0</v>
      </c>
      <c r="BH783" s="199">
        <f>IF(N783="sníž. přenesená",J783,0)</f>
        <v>0</v>
      </c>
      <c r="BI783" s="199">
        <f>IF(N783="nulová",J783,0)</f>
        <v>0</v>
      </c>
      <c r="BJ783" s="23" t="s">
        <v>77</v>
      </c>
      <c r="BK783" s="199">
        <f>ROUND(I783*H783,2)</f>
        <v>0</v>
      </c>
      <c r="BL783" s="23" t="s">
        <v>191</v>
      </c>
      <c r="BM783" s="23" t="s">
        <v>1116</v>
      </c>
    </row>
    <row r="784" spans="2:65" s="1" customFormat="1" ht="13.5">
      <c r="B784" s="40"/>
      <c r="C784" s="62"/>
      <c r="D784" s="217" t="s">
        <v>144</v>
      </c>
      <c r="E784" s="62"/>
      <c r="F784" s="231" t="s">
        <v>1117</v>
      </c>
      <c r="G784" s="62"/>
      <c r="H784" s="62"/>
      <c r="I784" s="158"/>
      <c r="J784" s="62"/>
      <c r="K784" s="62"/>
      <c r="L784" s="60"/>
      <c r="M784" s="202"/>
      <c r="N784" s="41"/>
      <c r="O784" s="41"/>
      <c r="P784" s="41"/>
      <c r="Q784" s="41"/>
      <c r="R784" s="41"/>
      <c r="S784" s="41"/>
      <c r="T784" s="77"/>
      <c r="AT784" s="23" t="s">
        <v>144</v>
      </c>
      <c r="AU784" s="23" t="s">
        <v>79</v>
      </c>
    </row>
    <row r="785" spans="2:65" s="1" customFormat="1" ht="22.5" customHeight="1">
      <c r="B785" s="40"/>
      <c r="C785" s="188" t="s">
        <v>648</v>
      </c>
      <c r="D785" s="188" t="s">
        <v>138</v>
      </c>
      <c r="E785" s="189" t="s">
        <v>1118</v>
      </c>
      <c r="F785" s="190" t="s">
        <v>1119</v>
      </c>
      <c r="G785" s="191" t="s">
        <v>305</v>
      </c>
      <c r="H785" s="192">
        <v>46</v>
      </c>
      <c r="I785" s="193"/>
      <c r="J785" s="194">
        <f>ROUND(I785*H785,2)</f>
        <v>0</v>
      </c>
      <c r="K785" s="190" t="s">
        <v>142</v>
      </c>
      <c r="L785" s="60"/>
      <c r="M785" s="195" t="s">
        <v>21</v>
      </c>
      <c r="N785" s="196" t="s">
        <v>40</v>
      </c>
      <c r="O785" s="41"/>
      <c r="P785" s="197">
        <f>O785*H785</f>
        <v>0</v>
      </c>
      <c r="Q785" s="197">
        <v>0</v>
      </c>
      <c r="R785" s="197">
        <f>Q785*H785</f>
        <v>0</v>
      </c>
      <c r="S785" s="197">
        <v>0</v>
      </c>
      <c r="T785" s="198">
        <f>S785*H785</f>
        <v>0</v>
      </c>
      <c r="AR785" s="23" t="s">
        <v>191</v>
      </c>
      <c r="AT785" s="23" t="s">
        <v>138</v>
      </c>
      <c r="AU785" s="23" t="s">
        <v>79</v>
      </c>
      <c r="AY785" s="23" t="s">
        <v>136</v>
      </c>
      <c r="BE785" s="199">
        <f>IF(N785="základní",J785,0)</f>
        <v>0</v>
      </c>
      <c r="BF785" s="199">
        <f>IF(N785="snížená",J785,0)</f>
        <v>0</v>
      </c>
      <c r="BG785" s="199">
        <f>IF(N785="zákl. přenesená",J785,0)</f>
        <v>0</v>
      </c>
      <c r="BH785" s="199">
        <f>IF(N785="sníž. přenesená",J785,0)</f>
        <v>0</v>
      </c>
      <c r="BI785" s="199">
        <f>IF(N785="nulová",J785,0)</f>
        <v>0</v>
      </c>
      <c r="BJ785" s="23" t="s">
        <v>77</v>
      </c>
      <c r="BK785" s="199">
        <f>ROUND(I785*H785,2)</f>
        <v>0</v>
      </c>
      <c r="BL785" s="23" t="s">
        <v>191</v>
      </c>
      <c r="BM785" s="23" t="s">
        <v>1120</v>
      </c>
    </row>
    <row r="786" spans="2:65" s="1" customFormat="1" ht="27">
      <c r="B786" s="40"/>
      <c r="C786" s="62"/>
      <c r="D786" s="200" t="s">
        <v>144</v>
      </c>
      <c r="E786" s="62"/>
      <c r="F786" s="201" t="s">
        <v>1121</v>
      </c>
      <c r="G786" s="62"/>
      <c r="H786" s="62"/>
      <c r="I786" s="158"/>
      <c r="J786" s="62"/>
      <c r="K786" s="62"/>
      <c r="L786" s="60"/>
      <c r="M786" s="202"/>
      <c r="N786" s="41"/>
      <c r="O786" s="41"/>
      <c r="P786" s="41"/>
      <c r="Q786" s="41"/>
      <c r="R786" s="41"/>
      <c r="S786" s="41"/>
      <c r="T786" s="77"/>
      <c r="AT786" s="23" t="s">
        <v>144</v>
      </c>
      <c r="AU786" s="23" t="s">
        <v>79</v>
      </c>
    </row>
    <row r="787" spans="2:65" s="11" customFormat="1" ht="13.5">
      <c r="B787" s="204"/>
      <c r="C787" s="205"/>
      <c r="D787" s="200" t="s">
        <v>148</v>
      </c>
      <c r="E787" s="206" t="s">
        <v>21</v>
      </c>
      <c r="F787" s="207" t="s">
        <v>1122</v>
      </c>
      <c r="G787" s="205"/>
      <c r="H787" s="208">
        <v>46</v>
      </c>
      <c r="I787" s="209"/>
      <c r="J787" s="205"/>
      <c r="K787" s="205"/>
      <c r="L787" s="210"/>
      <c r="M787" s="211"/>
      <c r="N787" s="212"/>
      <c r="O787" s="212"/>
      <c r="P787" s="212"/>
      <c r="Q787" s="212"/>
      <c r="R787" s="212"/>
      <c r="S787" s="212"/>
      <c r="T787" s="213"/>
      <c r="AT787" s="214" t="s">
        <v>148</v>
      </c>
      <c r="AU787" s="214" t="s">
        <v>79</v>
      </c>
      <c r="AV787" s="11" t="s">
        <v>79</v>
      </c>
      <c r="AW787" s="11" t="s">
        <v>33</v>
      </c>
      <c r="AX787" s="11" t="s">
        <v>69</v>
      </c>
      <c r="AY787" s="214" t="s">
        <v>136</v>
      </c>
    </row>
    <row r="788" spans="2:65" s="12" customFormat="1" ht="13.5">
      <c r="B788" s="215"/>
      <c r="C788" s="216"/>
      <c r="D788" s="217" t="s">
        <v>148</v>
      </c>
      <c r="E788" s="218" t="s">
        <v>21</v>
      </c>
      <c r="F788" s="219" t="s">
        <v>151</v>
      </c>
      <c r="G788" s="216"/>
      <c r="H788" s="220">
        <v>46</v>
      </c>
      <c r="I788" s="221"/>
      <c r="J788" s="216"/>
      <c r="K788" s="216"/>
      <c r="L788" s="222"/>
      <c r="M788" s="223"/>
      <c r="N788" s="224"/>
      <c r="O788" s="224"/>
      <c r="P788" s="224"/>
      <c r="Q788" s="224"/>
      <c r="R788" s="224"/>
      <c r="S788" s="224"/>
      <c r="T788" s="225"/>
      <c r="AT788" s="226" t="s">
        <v>148</v>
      </c>
      <c r="AU788" s="226" t="s">
        <v>79</v>
      </c>
      <c r="AV788" s="12" t="s">
        <v>143</v>
      </c>
      <c r="AW788" s="12" t="s">
        <v>33</v>
      </c>
      <c r="AX788" s="12" t="s">
        <v>77</v>
      </c>
      <c r="AY788" s="226" t="s">
        <v>136</v>
      </c>
    </row>
    <row r="789" spans="2:65" s="1" customFormat="1" ht="22.5" customHeight="1">
      <c r="B789" s="40"/>
      <c r="C789" s="188" t="s">
        <v>1123</v>
      </c>
      <c r="D789" s="188" t="s">
        <v>138</v>
      </c>
      <c r="E789" s="189" t="s">
        <v>1124</v>
      </c>
      <c r="F789" s="190" t="s">
        <v>1125</v>
      </c>
      <c r="G789" s="191" t="s">
        <v>201</v>
      </c>
      <c r="H789" s="192">
        <v>0.80100000000000005</v>
      </c>
      <c r="I789" s="193"/>
      <c r="J789" s="194">
        <f>ROUND(I789*H789,2)</f>
        <v>0</v>
      </c>
      <c r="K789" s="190" t="s">
        <v>142</v>
      </c>
      <c r="L789" s="60"/>
      <c r="M789" s="195" t="s">
        <v>21</v>
      </c>
      <c r="N789" s="196" t="s">
        <v>40</v>
      </c>
      <c r="O789" s="41"/>
      <c r="P789" s="197">
        <f>O789*H789</f>
        <v>0</v>
      </c>
      <c r="Q789" s="197">
        <v>0</v>
      </c>
      <c r="R789" s="197">
        <f>Q789*H789</f>
        <v>0</v>
      </c>
      <c r="S789" s="197">
        <v>0</v>
      </c>
      <c r="T789" s="198">
        <f>S789*H789</f>
        <v>0</v>
      </c>
      <c r="AR789" s="23" t="s">
        <v>191</v>
      </c>
      <c r="AT789" s="23" t="s">
        <v>138</v>
      </c>
      <c r="AU789" s="23" t="s">
        <v>79</v>
      </c>
      <c r="AY789" s="23" t="s">
        <v>136</v>
      </c>
      <c r="BE789" s="199">
        <f>IF(N789="základní",J789,0)</f>
        <v>0</v>
      </c>
      <c r="BF789" s="199">
        <f>IF(N789="snížená",J789,0)</f>
        <v>0</v>
      </c>
      <c r="BG789" s="199">
        <f>IF(N789="zákl. přenesená",J789,0)</f>
        <v>0</v>
      </c>
      <c r="BH789" s="199">
        <f>IF(N789="sníž. přenesená",J789,0)</f>
        <v>0</v>
      </c>
      <c r="BI789" s="199">
        <f>IF(N789="nulová",J789,0)</f>
        <v>0</v>
      </c>
      <c r="BJ789" s="23" t="s">
        <v>77</v>
      </c>
      <c r="BK789" s="199">
        <f>ROUND(I789*H789,2)</f>
        <v>0</v>
      </c>
      <c r="BL789" s="23" t="s">
        <v>191</v>
      </c>
      <c r="BM789" s="23" t="s">
        <v>1126</v>
      </c>
    </row>
    <row r="790" spans="2:65" s="1" customFormat="1" ht="27">
      <c r="B790" s="40"/>
      <c r="C790" s="62"/>
      <c r="D790" s="200" t="s">
        <v>144</v>
      </c>
      <c r="E790" s="62"/>
      <c r="F790" s="201" t="s">
        <v>1127</v>
      </c>
      <c r="G790" s="62"/>
      <c r="H790" s="62"/>
      <c r="I790" s="158"/>
      <c r="J790" s="62"/>
      <c r="K790" s="62"/>
      <c r="L790" s="60"/>
      <c r="M790" s="202"/>
      <c r="N790" s="41"/>
      <c r="O790" s="41"/>
      <c r="P790" s="41"/>
      <c r="Q790" s="41"/>
      <c r="R790" s="41"/>
      <c r="S790" s="41"/>
      <c r="T790" s="77"/>
      <c r="AT790" s="23" t="s">
        <v>144</v>
      </c>
      <c r="AU790" s="23" t="s">
        <v>79</v>
      </c>
    </row>
    <row r="791" spans="2:65" s="1" customFormat="1" ht="121.5">
      <c r="B791" s="40"/>
      <c r="C791" s="62"/>
      <c r="D791" s="200" t="s">
        <v>146</v>
      </c>
      <c r="E791" s="62"/>
      <c r="F791" s="203" t="s">
        <v>1128</v>
      </c>
      <c r="G791" s="62"/>
      <c r="H791" s="62"/>
      <c r="I791" s="158"/>
      <c r="J791" s="62"/>
      <c r="K791" s="62"/>
      <c r="L791" s="60"/>
      <c r="M791" s="202"/>
      <c r="N791" s="41"/>
      <c r="O791" s="41"/>
      <c r="P791" s="41"/>
      <c r="Q791" s="41"/>
      <c r="R791" s="41"/>
      <c r="S791" s="41"/>
      <c r="T791" s="77"/>
      <c r="AT791" s="23" t="s">
        <v>146</v>
      </c>
      <c r="AU791" s="23" t="s">
        <v>79</v>
      </c>
    </row>
    <row r="792" spans="2:65" s="10" customFormat="1" ht="29.85" customHeight="1">
      <c r="B792" s="171"/>
      <c r="C792" s="172"/>
      <c r="D792" s="185" t="s">
        <v>68</v>
      </c>
      <c r="E792" s="186" t="s">
        <v>1129</v>
      </c>
      <c r="F792" s="186" t="s">
        <v>1130</v>
      </c>
      <c r="G792" s="172"/>
      <c r="H792" s="172"/>
      <c r="I792" s="175"/>
      <c r="J792" s="187">
        <f>BK792</f>
        <v>0</v>
      </c>
      <c r="K792" s="172"/>
      <c r="L792" s="177"/>
      <c r="M792" s="178"/>
      <c r="N792" s="179"/>
      <c r="O792" s="179"/>
      <c r="P792" s="180">
        <f>SUM(P793:P900)</f>
        <v>0</v>
      </c>
      <c r="Q792" s="179"/>
      <c r="R792" s="180">
        <f>SUM(R793:R900)</f>
        <v>0</v>
      </c>
      <c r="S792" s="179"/>
      <c r="T792" s="181">
        <f>SUM(T793:T900)</f>
        <v>0</v>
      </c>
      <c r="AR792" s="182" t="s">
        <v>79</v>
      </c>
      <c r="AT792" s="183" t="s">
        <v>68</v>
      </c>
      <c r="AU792" s="183" t="s">
        <v>77</v>
      </c>
      <c r="AY792" s="182" t="s">
        <v>136</v>
      </c>
      <c r="BK792" s="184">
        <f>SUM(BK793:BK900)</f>
        <v>0</v>
      </c>
    </row>
    <row r="793" spans="2:65" s="1" customFormat="1" ht="22.5" customHeight="1">
      <c r="B793" s="40"/>
      <c r="C793" s="188" t="s">
        <v>655</v>
      </c>
      <c r="D793" s="188" t="s">
        <v>138</v>
      </c>
      <c r="E793" s="189" t="s">
        <v>1131</v>
      </c>
      <c r="F793" s="190" t="s">
        <v>1132</v>
      </c>
      <c r="G793" s="191" t="s">
        <v>229</v>
      </c>
      <c r="H793" s="192">
        <v>8</v>
      </c>
      <c r="I793" s="193"/>
      <c r="J793" s="194">
        <f>ROUND(I793*H793,2)</f>
        <v>0</v>
      </c>
      <c r="K793" s="190" t="s">
        <v>142</v>
      </c>
      <c r="L793" s="60"/>
      <c r="M793" s="195" t="s">
        <v>21</v>
      </c>
      <c r="N793" s="196" t="s">
        <v>40</v>
      </c>
      <c r="O793" s="41"/>
      <c r="P793" s="197">
        <f>O793*H793</f>
        <v>0</v>
      </c>
      <c r="Q793" s="197">
        <v>0</v>
      </c>
      <c r="R793" s="197">
        <f>Q793*H793</f>
        <v>0</v>
      </c>
      <c r="S793" s="197">
        <v>0</v>
      </c>
      <c r="T793" s="198">
        <f>S793*H793</f>
        <v>0</v>
      </c>
      <c r="AR793" s="23" t="s">
        <v>191</v>
      </c>
      <c r="AT793" s="23" t="s">
        <v>138</v>
      </c>
      <c r="AU793" s="23" t="s">
        <v>79</v>
      </c>
      <c r="AY793" s="23" t="s">
        <v>136</v>
      </c>
      <c r="BE793" s="199">
        <f>IF(N793="základní",J793,0)</f>
        <v>0</v>
      </c>
      <c r="BF793" s="199">
        <f>IF(N793="snížená",J793,0)</f>
        <v>0</v>
      </c>
      <c r="BG793" s="199">
        <f>IF(N793="zákl. přenesená",J793,0)</f>
        <v>0</v>
      </c>
      <c r="BH793" s="199">
        <f>IF(N793="sníž. přenesená",J793,0)</f>
        <v>0</v>
      </c>
      <c r="BI793" s="199">
        <f>IF(N793="nulová",J793,0)</f>
        <v>0</v>
      </c>
      <c r="BJ793" s="23" t="s">
        <v>77</v>
      </c>
      <c r="BK793" s="199">
        <f>ROUND(I793*H793,2)</f>
        <v>0</v>
      </c>
      <c r="BL793" s="23" t="s">
        <v>191</v>
      </c>
      <c r="BM793" s="23" t="s">
        <v>1133</v>
      </c>
    </row>
    <row r="794" spans="2:65" s="1" customFormat="1" ht="13.5">
      <c r="B794" s="40"/>
      <c r="C794" s="62"/>
      <c r="D794" s="217" t="s">
        <v>144</v>
      </c>
      <c r="E794" s="62"/>
      <c r="F794" s="231" t="s">
        <v>1134</v>
      </c>
      <c r="G794" s="62"/>
      <c r="H794" s="62"/>
      <c r="I794" s="158"/>
      <c r="J794" s="62"/>
      <c r="K794" s="62"/>
      <c r="L794" s="60"/>
      <c r="M794" s="202"/>
      <c r="N794" s="41"/>
      <c r="O794" s="41"/>
      <c r="P794" s="41"/>
      <c r="Q794" s="41"/>
      <c r="R794" s="41"/>
      <c r="S794" s="41"/>
      <c r="T794" s="77"/>
      <c r="AT794" s="23" t="s">
        <v>144</v>
      </c>
      <c r="AU794" s="23" t="s">
        <v>79</v>
      </c>
    </row>
    <row r="795" spans="2:65" s="1" customFormat="1" ht="31.5" customHeight="1">
      <c r="B795" s="40"/>
      <c r="C795" s="188" t="s">
        <v>1135</v>
      </c>
      <c r="D795" s="188" t="s">
        <v>138</v>
      </c>
      <c r="E795" s="189" t="s">
        <v>1136</v>
      </c>
      <c r="F795" s="190" t="s">
        <v>1137</v>
      </c>
      <c r="G795" s="191" t="s">
        <v>229</v>
      </c>
      <c r="H795" s="192">
        <v>14</v>
      </c>
      <c r="I795" s="193"/>
      <c r="J795" s="194">
        <f>ROUND(I795*H795,2)</f>
        <v>0</v>
      </c>
      <c r="K795" s="190" t="s">
        <v>142</v>
      </c>
      <c r="L795" s="60"/>
      <c r="M795" s="195" t="s">
        <v>21</v>
      </c>
      <c r="N795" s="196" t="s">
        <v>40</v>
      </c>
      <c r="O795" s="41"/>
      <c r="P795" s="197">
        <f>O795*H795</f>
        <v>0</v>
      </c>
      <c r="Q795" s="197">
        <v>0</v>
      </c>
      <c r="R795" s="197">
        <f>Q795*H795</f>
        <v>0</v>
      </c>
      <c r="S795" s="197">
        <v>0</v>
      </c>
      <c r="T795" s="198">
        <f>S795*H795</f>
        <v>0</v>
      </c>
      <c r="AR795" s="23" t="s">
        <v>191</v>
      </c>
      <c r="AT795" s="23" t="s">
        <v>138</v>
      </c>
      <c r="AU795" s="23" t="s">
        <v>79</v>
      </c>
      <c r="AY795" s="23" t="s">
        <v>136</v>
      </c>
      <c r="BE795" s="199">
        <f>IF(N795="základní",J795,0)</f>
        <v>0</v>
      </c>
      <c r="BF795" s="199">
        <f>IF(N795="snížená",J795,0)</f>
        <v>0</v>
      </c>
      <c r="BG795" s="199">
        <f>IF(N795="zákl. přenesená",J795,0)</f>
        <v>0</v>
      </c>
      <c r="BH795" s="199">
        <f>IF(N795="sníž. přenesená",J795,0)</f>
        <v>0</v>
      </c>
      <c r="BI795" s="199">
        <f>IF(N795="nulová",J795,0)</f>
        <v>0</v>
      </c>
      <c r="BJ795" s="23" t="s">
        <v>77</v>
      </c>
      <c r="BK795" s="199">
        <f>ROUND(I795*H795,2)</f>
        <v>0</v>
      </c>
      <c r="BL795" s="23" t="s">
        <v>191</v>
      </c>
      <c r="BM795" s="23" t="s">
        <v>1138</v>
      </c>
    </row>
    <row r="796" spans="2:65" s="1" customFormat="1" ht="13.5">
      <c r="B796" s="40"/>
      <c r="C796" s="62"/>
      <c r="D796" s="217" t="s">
        <v>144</v>
      </c>
      <c r="E796" s="62"/>
      <c r="F796" s="231" t="s">
        <v>1139</v>
      </c>
      <c r="G796" s="62"/>
      <c r="H796" s="62"/>
      <c r="I796" s="158"/>
      <c r="J796" s="62"/>
      <c r="K796" s="62"/>
      <c r="L796" s="60"/>
      <c r="M796" s="202"/>
      <c r="N796" s="41"/>
      <c r="O796" s="41"/>
      <c r="P796" s="41"/>
      <c r="Q796" s="41"/>
      <c r="R796" s="41"/>
      <c r="S796" s="41"/>
      <c r="T796" s="77"/>
      <c r="AT796" s="23" t="s">
        <v>144</v>
      </c>
      <c r="AU796" s="23" t="s">
        <v>79</v>
      </c>
    </row>
    <row r="797" spans="2:65" s="1" customFormat="1" ht="31.5" customHeight="1">
      <c r="B797" s="40"/>
      <c r="C797" s="188" t="s">
        <v>659</v>
      </c>
      <c r="D797" s="188" t="s">
        <v>138</v>
      </c>
      <c r="E797" s="189" t="s">
        <v>1140</v>
      </c>
      <c r="F797" s="190" t="s">
        <v>1141</v>
      </c>
      <c r="G797" s="191" t="s">
        <v>229</v>
      </c>
      <c r="H797" s="192">
        <v>13</v>
      </c>
      <c r="I797" s="193"/>
      <c r="J797" s="194">
        <f>ROUND(I797*H797,2)</f>
        <v>0</v>
      </c>
      <c r="K797" s="190" t="s">
        <v>142</v>
      </c>
      <c r="L797" s="60"/>
      <c r="M797" s="195" t="s">
        <v>21</v>
      </c>
      <c r="N797" s="196" t="s">
        <v>40</v>
      </c>
      <c r="O797" s="41"/>
      <c r="P797" s="197">
        <f>O797*H797</f>
        <v>0</v>
      </c>
      <c r="Q797" s="197">
        <v>0</v>
      </c>
      <c r="R797" s="197">
        <f>Q797*H797</f>
        <v>0</v>
      </c>
      <c r="S797" s="197">
        <v>0</v>
      </c>
      <c r="T797" s="198">
        <f>S797*H797</f>
        <v>0</v>
      </c>
      <c r="AR797" s="23" t="s">
        <v>191</v>
      </c>
      <c r="AT797" s="23" t="s">
        <v>138</v>
      </c>
      <c r="AU797" s="23" t="s">
        <v>79</v>
      </c>
      <c r="AY797" s="23" t="s">
        <v>136</v>
      </c>
      <c r="BE797" s="199">
        <f>IF(N797="základní",J797,0)</f>
        <v>0</v>
      </c>
      <c r="BF797" s="199">
        <f>IF(N797="snížená",J797,0)</f>
        <v>0</v>
      </c>
      <c r="BG797" s="199">
        <f>IF(N797="zákl. přenesená",J797,0)</f>
        <v>0</v>
      </c>
      <c r="BH797" s="199">
        <f>IF(N797="sníž. přenesená",J797,0)</f>
        <v>0</v>
      </c>
      <c r="BI797" s="199">
        <f>IF(N797="nulová",J797,0)</f>
        <v>0</v>
      </c>
      <c r="BJ797" s="23" t="s">
        <v>77</v>
      </c>
      <c r="BK797" s="199">
        <f>ROUND(I797*H797,2)</f>
        <v>0</v>
      </c>
      <c r="BL797" s="23" t="s">
        <v>191</v>
      </c>
      <c r="BM797" s="23" t="s">
        <v>1142</v>
      </c>
    </row>
    <row r="798" spans="2:65" s="1" customFormat="1" ht="13.5">
      <c r="B798" s="40"/>
      <c r="C798" s="62"/>
      <c r="D798" s="217" t="s">
        <v>144</v>
      </c>
      <c r="E798" s="62"/>
      <c r="F798" s="231" t="s">
        <v>1143</v>
      </c>
      <c r="G798" s="62"/>
      <c r="H798" s="62"/>
      <c r="I798" s="158"/>
      <c r="J798" s="62"/>
      <c r="K798" s="62"/>
      <c r="L798" s="60"/>
      <c r="M798" s="202"/>
      <c r="N798" s="41"/>
      <c r="O798" s="41"/>
      <c r="P798" s="41"/>
      <c r="Q798" s="41"/>
      <c r="R798" s="41"/>
      <c r="S798" s="41"/>
      <c r="T798" s="77"/>
      <c r="AT798" s="23" t="s">
        <v>144</v>
      </c>
      <c r="AU798" s="23" t="s">
        <v>79</v>
      </c>
    </row>
    <row r="799" spans="2:65" s="1" customFormat="1" ht="31.5" customHeight="1">
      <c r="B799" s="40"/>
      <c r="C799" s="188" t="s">
        <v>1144</v>
      </c>
      <c r="D799" s="188" t="s">
        <v>138</v>
      </c>
      <c r="E799" s="189" t="s">
        <v>1145</v>
      </c>
      <c r="F799" s="190" t="s">
        <v>1146</v>
      </c>
      <c r="G799" s="191" t="s">
        <v>229</v>
      </c>
      <c r="H799" s="192">
        <v>9</v>
      </c>
      <c r="I799" s="193"/>
      <c r="J799" s="194">
        <f>ROUND(I799*H799,2)</f>
        <v>0</v>
      </c>
      <c r="K799" s="190" t="s">
        <v>142</v>
      </c>
      <c r="L799" s="60"/>
      <c r="M799" s="195" t="s">
        <v>21</v>
      </c>
      <c r="N799" s="196" t="s">
        <v>40</v>
      </c>
      <c r="O799" s="41"/>
      <c r="P799" s="197">
        <f>O799*H799</f>
        <v>0</v>
      </c>
      <c r="Q799" s="197">
        <v>0</v>
      </c>
      <c r="R799" s="197">
        <f>Q799*H799</f>
        <v>0</v>
      </c>
      <c r="S799" s="197">
        <v>0</v>
      </c>
      <c r="T799" s="198">
        <f>S799*H799</f>
        <v>0</v>
      </c>
      <c r="AR799" s="23" t="s">
        <v>191</v>
      </c>
      <c r="AT799" s="23" t="s">
        <v>138</v>
      </c>
      <c r="AU799" s="23" t="s">
        <v>79</v>
      </c>
      <c r="AY799" s="23" t="s">
        <v>136</v>
      </c>
      <c r="BE799" s="199">
        <f>IF(N799="základní",J799,0)</f>
        <v>0</v>
      </c>
      <c r="BF799" s="199">
        <f>IF(N799="snížená",J799,0)</f>
        <v>0</v>
      </c>
      <c r="BG799" s="199">
        <f>IF(N799="zákl. přenesená",J799,0)</f>
        <v>0</v>
      </c>
      <c r="BH799" s="199">
        <f>IF(N799="sníž. přenesená",J799,0)</f>
        <v>0</v>
      </c>
      <c r="BI799" s="199">
        <f>IF(N799="nulová",J799,0)</f>
        <v>0</v>
      </c>
      <c r="BJ799" s="23" t="s">
        <v>77</v>
      </c>
      <c r="BK799" s="199">
        <f>ROUND(I799*H799,2)</f>
        <v>0</v>
      </c>
      <c r="BL799" s="23" t="s">
        <v>191</v>
      </c>
      <c r="BM799" s="23" t="s">
        <v>1147</v>
      </c>
    </row>
    <row r="800" spans="2:65" s="1" customFormat="1" ht="13.5">
      <c r="B800" s="40"/>
      <c r="C800" s="62"/>
      <c r="D800" s="217" t="s">
        <v>144</v>
      </c>
      <c r="E800" s="62"/>
      <c r="F800" s="231" t="s">
        <v>1148</v>
      </c>
      <c r="G800" s="62"/>
      <c r="H800" s="62"/>
      <c r="I800" s="158"/>
      <c r="J800" s="62"/>
      <c r="K800" s="62"/>
      <c r="L800" s="60"/>
      <c r="M800" s="202"/>
      <c r="N800" s="41"/>
      <c r="O800" s="41"/>
      <c r="P800" s="41"/>
      <c r="Q800" s="41"/>
      <c r="R800" s="41"/>
      <c r="S800" s="41"/>
      <c r="T800" s="77"/>
      <c r="AT800" s="23" t="s">
        <v>144</v>
      </c>
      <c r="AU800" s="23" t="s">
        <v>79</v>
      </c>
    </row>
    <row r="801" spans="2:65" s="1" customFormat="1" ht="22.5" customHeight="1">
      <c r="B801" s="40"/>
      <c r="C801" s="188" t="s">
        <v>667</v>
      </c>
      <c r="D801" s="188" t="s">
        <v>138</v>
      </c>
      <c r="E801" s="189" t="s">
        <v>1149</v>
      </c>
      <c r="F801" s="190" t="s">
        <v>1150</v>
      </c>
      <c r="G801" s="191" t="s">
        <v>141</v>
      </c>
      <c r="H801" s="192">
        <v>29.844999999999999</v>
      </c>
      <c r="I801" s="193"/>
      <c r="J801" s="194">
        <f>ROUND(I801*H801,2)</f>
        <v>0</v>
      </c>
      <c r="K801" s="190" t="s">
        <v>142</v>
      </c>
      <c r="L801" s="60"/>
      <c r="M801" s="195" t="s">
        <v>21</v>
      </c>
      <c r="N801" s="196" t="s">
        <v>40</v>
      </c>
      <c r="O801" s="41"/>
      <c r="P801" s="197">
        <f>O801*H801</f>
        <v>0</v>
      </c>
      <c r="Q801" s="197">
        <v>0</v>
      </c>
      <c r="R801" s="197">
        <f>Q801*H801</f>
        <v>0</v>
      </c>
      <c r="S801" s="197">
        <v>0</v>
      </c>
      <c r="T801" s="198">
        <f>S801*H801</f>
        <v>0</v>
      </c>
      <c r="AR801" s="23" t="s">
        <v>191</v>
      </c>
      <c r="AT801" s="23" t="s">
        <v>138</v>
      </c>
      <c r="AU801" s="23" t="s">
        <v>79</v>
      </c>
      <c r="AY801" s="23" t="s">
        <v>136</v>
      </c>
      <c r="BE801" s="199">
        <f>IF(N801="základní",J801,0)</f>
        <v>0</v>
      </c>
      <c r="BF801" s="199">
        <f>IF(N801="snížená",J801,0)</f>
        <v>0</v>
      </c>
      <c r="BG801" s="199">
        <f>IF(N801="zákl. přenesená",J801,0)</f>
        <v>0</v>
      </c>
      <c r="BH801" s="199">
        <f>IF(N801="sníž. přenesená",J801,0)</f>
        <v>0</v>
      </c>
      <c r="BI801" s="199">
        <f>IF(N801="nulová",J801,0)</f>
        <v>0</v>
      </c>
      <c r="BJ801" s="23" t="s">
        <v>77</v>
      </c>
      <c r="BK801" s="199">
        <f>ROUND(I801*H801,2)</f>
        <v>0</v>
      </c>
      <c r="BL801" s="23" t="s">
        <v>191</v>
      </c>
      <c r="BM801" s="23" t="s">
        <v>1151</v>
      </c>
    </row>
    <row r="802" spans="2:65" s="1" customFormat="1" ht="27">
      <c r="B802" s="40"/>
      <c r="C802" s="62"/>
      <c r="D802" s="200" t="s">
        <v>144</v>
      </c>
      <c r="E802" s="62"/>
      <c r="F802" s="201" t="s">
        <v>1152</v>
      </c>
      <c r="G802" s="62"/>
      <c r="H802" s="62"/>
      <c r="I802" s="158"/>
      <c r="J802" s="62"/>
      <c r="K802" s="62"/>
      <c r="L802" s="60"/>
      <c r="M802" s="202"/>
      <c r="N802" s="41"/>
      <c r="O802" s="41"/>
      <c r="P802" s="41"/>
      <c r="Q802" s="41"/>
      <c r="R802" s="41"/>
      <c r="S802" s="41"/>
      <c r="T802" s="77"/>
      <c r="AT802" s="23" t="s">
        <v>144</v>
      </c>
      <c r="AU802" s="23" t="s">
        <v>79</v>
      </c>
    </row>
    <row r="803" spans="2:65" s="1" customFormat="1" ht="81">
      <c r="B803" s="40"/>
      <c r="C803" s="62"/>
      <c r="D803" s="217" t="s">
        <v>146</v>
      </c>
      <c r="E803" s="62"/>
      <c r="F803" s="227" t="s">
        <v>1153</v>
      </c>
      <c r="G803" s="62"/>
      <c r="H803" s="62"/>
      <c r="I803" s="158"/>
      <c r="J803" s="62"/>
      <c r="K803" s="62"/>
      <c r="L803" s="60"/>
      <c r="M803" s="202"/>
      <c r="N803" s="41"/>
      <c r="O803" s="41"/>
      <c r="P803" s="41"/>
      <c r="Q803" s="41"/>
      <c r="R803" s="41"/>
      <c r="S803" s="41"/>
      <c r="T803" s="77"/>
      <c r="AT803" s="23" t="s">
        <v>146</v>
      </c>
      <c r="AU803" s="23" t="s">
        <v>79</v>
      </c>
    </row>
    <row r="804" spans="2:65" s="1" customFormat="1" ht="31.5" customHeight="1">
      <c r="B804" s="40"/>
      <c r="C804" s="232" t="s">
        <v>1154</v>
      </c>
      <c r="D804" s="232" t="s">
        <v>250</v>
      </c>
      <c r="E804" s="233" t="s">
        <v>1155</v>
      </c>
      <c r="F804" s="234" t="s">
        <v>1156</v>
      </c>
      <c r="G804" s="235" t="s">
        <v>229</v>
      </c>
      <c r="H804" s="236">
        <v>12</v>
      </c>
      <c r="I804" s="237"/>
      <c r="J804" s="238">
        <f>ROUND(I804*H804,2)</f>
        <v>0</v>
      </c>
      <c r="K804" s="234" t="s">
        <v>21</v>
      </c>
      <c r="L804" s="239"/>
      <c r="M804" s="240" t="s">
        <v>21</v>
      </c>
      <c r="N804" s="241" t="s">
        <v>40</v>
      </c>
      <c r="O804" s="41"/>
      <c r="P804" s="197">
        <f>O804*H804</f>
        <v>0</v>
      </c>
      <c r="Q804" s="197">
        <v>0</v>
      </c>
      <c r="R804" s="197">
        <f>Q804*H804</f>
        <v>0</v>
      </c>
      <c r="S804" s="197">
        <v>0</v>
      </c>
      <c r="T804" s="198">
        <f>S804*H804</f>
        <v>0</v>
      </c>
      <c r="AR804" s="23" t="s">
        <v>235</v>
      </c>
      <c r="AT804" s="23" t="s">
        <v>250</v>
      </c>
      <c r="AU804" s="23" t="s">
        <v>79</v>
      </c>
      <c r="AY804" s="23" t="s">
        <v>136</v>
      </c>
      <c r="BE804" s="199">
        <f>IF(N804="základní",J804,0)</f>
        <v>0</v>
      </c>
      <c r="BF804" s="199">
        <f>IF(N804="snížená",J804,0)</f>
        <v>0</v>
      </c>
      <c r="BG804" s="199">
        <f>IF(N804="zákl. přenesená",J804,0)</f>
        <v>0</v>
      </c>
      <c r="BH804" s="199">
        <f>IF(N804="sníž. přenesená",J804,0)</f>
        <v>0</v>
      </c>
      <c r="BI804" s="199">
        <f>IF(N804="nulová",J804,0)</f>
        <v>0</v>
      </c>
      <c r="BJ804" s="23" t="s">
        <v>77</v>
      </c>
      <c r="BK804" s="199">
        <f>ROUND(I804*H804,2)</f>
        <v>0</v>
      </c>
      <c r="BL804" s="23" t="s">
        <v>191</v>
      </c>
      <c r="BM804" s="23" t="s">
        <v>1157</v>
      </c>
    </row>
    <row r="805" spans="2:65" s="1" customFormat="1" ht="27">
      <c r="B805" s="40"/>
      <c r="C805" s="62"/>
      <c r="D805" s="217" t="s">
        <v>144</v>
      </c>
      <c r="E805" s="62"/>
      <c r="F805" s="231" t="s">
        <v>1156</v>
      </c>
      <c r="G805" s="62"/>
      <c r="H805" s="62"/>
      <c r="I805" s="158"/>
      <c r="J805" s="62"/>
      <c r="K805" s="62"/>
      <c r="L805" s="60"/>
      <c r="M805" s="202"/>
      <c r="N805" s="41"/>
      <c r="O805" s="41"/>
      <c r="P805" s="41"/>
      <c r="Q805" s="41"/>
      <c r="R805" s="41"/>
      <c r="S805" s="41"/>
      <c r="T805" s="77"/>
      <c r="AT805" s="23" t="s">
        <v>144</v>
      </c>
      <c r="AU805" s="23" t="s">
        <v>79</v>
      </c>
    </row>
    <row r="806" spans="2:65" s="1" customFormat="1" ht="22.5" customHeight="1">
      <c r="B806" s="40"/>
      <c r="C806" s="188" t="s">
        <v>671</v>
      </c>
      <c r="D806" s="188" t="s">
        <v>138</v>
      </c>
      <c r="E806" s="189" t="s">
        <v>1158</v>
      </c>
      <c r="F806" s="190" t="s">
        <v>1159</v>
      </c>
      <c r="G806" s="191" t="s">
        <v>141</v>
      </c>
      <c r="H806" s="192">
        <v>17.515000000000001</v>
      </c>
      <c r="I806" s="193"/>
      <c r="J806" s="194">
        <f>ROUND(I806*H806,2)</f>
        <v>0</v>
      </c>
      <c r="K806" s="190" t="s">
        <v>142</v>
      </c>
      <c r="L806" s="60"/>
      <c r="M806" s="195" t="s">
        <v>21</v>
      </c>
      <c r="N806" s="196" t="s">
        <v>40</v>
      </c>
      <c r="O806" s="41"/>
      <c r="P806" s="197">
        <f>O806*H806</f>
        <v>0</v>
      </c>
      <c r="Q806" s="197">
        <v>0</v>
      </c>
      <c r="R806" s="197">
        <f>Q806*H806</f>
        <v>0</v>
      </c>
      <c r="S806" s="197">
        <v>0</v>
      </c>
      <c r="T806" s="198">
        <f>S806*H806</f>
        <v>0</v>
      </c>
      <c r="AR806" s="23" t="s">
        <v>191</v>
      </c>
      <c r="AT806" s="23" t="s">
        <v>138</v>
      </c>
      <c r="AU806" s="23" t="s">
        <v>79</v>
      </c>
      <c r="AY806" s="23" t="s">
        <v>136</v>
      </c>
      <c r="BE806" s="199">
        <f>IF(N806="základní",J806,0)</f>
        <v>0</v>
      </c>
      <c r="BF806" s="199">
        <f>IF(N806="snížená",J806,0)</f>
        <v>0</v>
      </c>
      <c r="BG806" s="199">
        <f>IF(N806="zákl. přenesená",J806,0)</f>
        <v>0</v>
      </c>
      <c r="BH806" s="199">
        <f>IF(N806="sníž. přenesená",J806,0)</f>
        <v>0</v>
      </c>
      <c r="BI806" s="199">
        <f>IF(N806="nulová",J806,0)</f>
        <v>0</v>
      </c>
      <c r="BJ806" s="23" t="s">
        <v>77</v>
      </c>
      <c r="BK806" s="199">
        <f>ROUND(I806*H806,2)</f>
        <v>0</v>
      </c>
      <c r="BL806" s="23" t="s">
        <v>191</v>
      </c>
      <c r="BM806" s="23" t="s">
        <v>1160</v>
      </c>
    </row>
    <row r="807" spans="2:65" s="1" customFormat="1" ht="27">
      <c r="B807" s="40"/>
      <c r="C807" s="62"/>
      <c r="D807" s="200" t="s">
        <v>144</v>
      </c>
      <c r="E807" s="62"/>
      <c r="F807" s="201" t="s">
        <v>1161</v>
      </c>
      <c r="G807" s="62"/>
      <c r="H807" s="62"/>
      <c r="I807" s="158"/>
      <c r="J807" s="62"/>
      <c r="K807" s="62"/>
      <c r="L807" s="60"/>
      <c r="M807" s="202"/>
      <c r="N807" s="41"/>
      <c r="O807" s="41"/>
      <c r="P807" s="41"/>
      <c r="Q807" s="41"/>
      <c r="R807" s="41"/>
      <c r="S807" s="41"/>
      <c r="T807" s="77"/>
      <c r="AT807" s="23" t="s">
        <v>144</v>
      </c>
      <c r="AU807" s="23" t="s">
        <v>79</v>
      </c>
    </row>
    <row r="808" spans="2:65" s="1" customFormat="1" ht="81">
      <c r="B808" s="40"/>
      <c r="C808" s="62"/>
      <c r="D808" s="200" t="s">
        <v>146</v>
      </c>
      <c r="E808" s="62"/>
      <c r="F808" s="203" t="s">
        <v>1153</v>
      </c>
      <c r="G808" s="62"/>
      <c r="H808" s="62"/>
      <c r="I808" s="158"/>
      <c r="J808" s="62"/>
      <c r="K808" s="62"/>
      <c r="L808" s="60"/>
      <c r="M808" s="202"/>
      <c r="N808" s="41"/>
      <c r="O808" s="41"/>
      <c r="P808" s="41"/>
      <c r="Q808" s="41"/>
      <c r="R808" s="41"/>
      <c r="S808" s="41"/>
      <c r="T808" s="77"/>
      <c r="AT808" s="23" t="s">
        <v>146</v>
      </c>
      <c r="AU808" s="23" t="s">
        <v>79</v>
      </c>
    </row>
    <row r="809" spans="2:65" s="11" customFormat="1" ht="13.5">
      <c r="B809" s="204"/>
      <c r="C809" s="205"/>
      <c r="D809" s="200" t="s">
        <v>148</v>
      </c>
      <c r="E809" s="206" t="s">
        <v>21</v>
      </c>
      <c r="F809" s="207" t="s">
        <v>1162</v>
      </c>
      <c r="G809" s="205"/>
      <c r="H809" s="208">
        <v>17.515000000000001</v>
      </c>
      <c r="I809" s="209"/>
      <c r="J809" s="205"/>
      <c r="K809" s="205"/>
      <c r="L809" s="210"/>
      <c r="M809" s="211"/>
      <c r="N809" s="212"/>
      <c r="O809" s="212"/>
      <c r="P809" s="212"/>
      <c r="Q809" s="212"/>
      <c r="R809" s="212"/>
      <c r="S809" s="212"/>
      <c r="T809" s="213"/>
      <c r="AT809" s="214" t="s">
        <v>148</v>
      </c>
      <c r="AU809" s="214" t="s">
        <v>79</v>
      </c>
      <c r="AV809" s="11" t="s">
        <v>79</v>
      </c>
      <c r="AW809" s="11" t="s">
        <v>33</v>
      </c>
      <c r="AX809" s="11" t="s">
        <v>69</v>
      </c>
      <c r="AY809" s="214" t="s">
        <v>136</v>
      </c>
    </row>
    <row r="810" spans="2:65" s="12" customFormat="1" ht="13.5">
      <c r="B810" s="215"/>
      <c r="C810" s="216"/>
      <c r="D810" s="217" t="s">
        <v>148</v>
      </c>
      <c r="E810" s="218" t="s">
        <v>21</v>
      </c>
      <c r="F810" s="219" t="s">
        <v>151</v>
      </c>
      <c r="G810" s="216"/>
      <c r="H810" s="220">
        <v>17.515000000000001</v>
      </c>
      <c r="I810" s="221"/>
      <c r="J810" s="216"/>
      <c r="K810" s="216"/>
      <c r="L810" s="222"/>
      <c r="M810" s="223"/>
      <c r="N810" s="224"/>
      <c r="O810" s="224"/>
      <c r="P810" s="224"/>
      <c r="Q810" s="224"/>
      <c r="R810" s="224"/>
      <c r="S810" s="224"/>
      <c r="T810" s="225"/>
      <c r="AT810" s="226" t="s">
        <v>148</v>
      </c>
      <c r="AU810" s="226" t="s">
        <v>79</v>
      </c>
      <c r="AV810" s="12" t="s">
        <v>143</v>
      </c>
      <c r="AW810" s="12" t="s">
        <v>33</v>
      </c>
      <c r="AX810" s="12" t="s">
        <v>77</v>
      </c>
      <c r="AY810" s="226" t="s">
        <v>136</v>
      </c>
    </row>
    <row r="811" spans="2:65" s="1" customFormat="1" ht="31.5" customHeight="1">
      <c r="B811" s="40"/>
      <c r="C811" s="188" t="s">
        <v>1163</v>
      </c>
      <c r="D811" s="188" t="s">
        <v>138</v>
      </c>
      <c r="E811" s="189" t="s">
        <v>1164</v>
      </c>
      <c r="F811" s="190" t="s">
        <v>1165</v>
      </c>
      <c r="G811" s="191" t="s">
        <v>141</v>
      </c>
      <c r="H811" s="192">
        <v>23.422999999999998</v>
      </c>
      <c r="I811" s="193"/>
      <c r="J811" s="194">
        <f>ROUND(I811*H811,2)</f>
        <v>0</v>
      </c>
      <c r="K811" s="190" t="s">
        <v>142</v>
      </c>
      <c r="L811" s="60"/>
      <c r="M811" s="195" t="s">
        <v>21</v>
      </c>
      <c r="N811" s="196" t="s">
        <v>40</v>
      </c>
      <c r="O811" s="41"/>
      <c r="P811" s="197">
        <f>O811*H811</f>
        <v>0</v>
      </c>
      <c r="Q811" s="197">
        <v>0</v>
      </c>
      <c r="R811" s="197">
        <f>Q811*H811</f>
        <v>0</v>
      </c>
      <c r="S811" s="197">
        <v>0</v>
      </c>
      <c r="T811" s="198">
        <f>S811*H811</f>
        <v>0</v>
      </c>
      <c r="AR811" s="23" t="s">
        <v>191</v>
      </c>
      <c r="AT811" s="23" t="s">
        <v>138</v>
      </c>
      <c r="AU811" s="23" t="s">
        <v>79</v>
      </c>
      <c r="AY811" s="23" t="s">
        <v>136</v>
      </c>
      <c r="BE811" s="199">
        <f>IF(N811="základní",J811,0)</f>
        <v>0</v>
      </c>
      <c r="BF811" s="199">
        <f>IF(N811="snížená",J811,0)</f>
        <v>0</v>
      </c>
      <c r="BG811" s="199">
        <f>IF(N811="zákl. přenesená",J811,0)</f>
        <v>0</v>
      </c>
      <c r="BH811" s="199">
        <f>IF(N811="sníž. přenesená",J811,0)</f>
        <v>0</v>
      </c>
      <c r="BI811" s="199">
        <f>IF(N811="nulová",J811,0)</f>
        <v>0</v>
      </c>
      <c r="BJ811" s="23" t="s">
        <v>77</v>
      </c>
      <c r="BK811" s="199">
        <f>ROUND(I811*H811,2)</f>
        <v>0</v>
      </c>
      <c r="BL811" s="23" t="s">
        <v>191</v>
      </c>
      <c r="BM811" s="23" t="s">
        <v>1166</v>
      </c>
    </row>
    <row r="812" spans="2:65" s="1" customFormat="1" ht="27">
      <c r="B812" s="40"/>
      <c r="C812" s="62"/>
      <c r="D812" s="200" t="s">
        <v>144</v>
      </c>
      <c r="E812" s="62"/>
      <c r="F812" s="201" t="s">
        <v>1167</v>
      </c>
      <c r="G812" s="62"/>
      <c r="H812" s="62"/>
      <c r="I812" s="158"/>
      <c r="J812" s="62"/>
      <c r="K812" s="62"/>
      <c r="L812" s="60"/>
      <c r="M812" s="202"/>
      <c r="N812" s="41"/>
      <c r="O812" s="41"/>
      <c r="P812" s="41"/>
      <c r="Q812" s="41"/>
      <c r="R812" s="41"/>
      <c r="S812" s="41"/>
      <c r="T812" s="77"/>
      <c r="AT812" s="23" t="s">
        <v>144</v>
      </c>
      <c r="AU812" s="23" t="s">
        <v>79</v>
      </c>
    </row>
    <row r="813" spans="2:65" s="1" customFormat="1" ht="81">
      <c r="B813" s="40"/>
      <c r="C813" s="62"/>
      <c r="D813" s="217" t="s">
        <v>146</v>
      </c>
      <c r="E813" s="62"/>
      <c r="F813" s="227" t="s">
        <v>1153</v>
      </c>
      <c r="G813" s="62"/>
      <c r="H813" s="62"/>
      <c r="I813" s="158"/>
      <c r="J813" s="62"/>
      <c r="K813" s="62"/>
      <c r="L813" s="60"/>
      <c r="M813" s="202"/>
      <c r="N813" s="41"/>
      <c r="O813" s="41"/>
      <c r="P813" s="41"/>
      <c r="Q813" s="41"/>
      <c r="R813" s="41"/>
      <c r="S813" s="41"/>
      <c r="T813" s="77"/>
      <c r="AT813" s="23" t="s">
        <v>146</v>
      </c>
      <c r="AU813" s="23" t="s">
        <v>79</v>
      </c>
    </row>
    <row r="814" spans="2:65" s="1" customFormat="1" ht="31.5" customHeight="1">
      <c r="B814" s="40"/>
      <c r="C814" s="232" t="s">
        <v>677</v>
      </c>
      <c r="D814" s="232" t="s">
        <v>250</v>
      </c>
      <c r="E814" s="233" t="s">
        <v>1168</v>
      </c>
      <c r="F814" s="234" t="s">
        <v>1169</v>
      </c>
      <c r="G814" s="235" t="s">
        <v>229</v>
      </c>
      <c r="H814" s="236">
        <v>5</v>
      </c>
      <c r="I814" s="237"/>
      <c r="J814" s="238">
        <f>ROUND(I814*H814,2)</f>
        <v>0</v>
      </c>
      <c r="K814" s="234" t="s">
        <v>21</v>
      </c>
      <c r="L814" s="239"/>
      <c r="M814" s="240" t="s">
        <v>21</v>
      </c>
      <c r="N814" s="241" t="s">
        <v>40</v>
      </c>
      <c r="O814" s="41"/>
      <c r="P814" s="197">
        <f>O814*H814</f>
        <v>0</v>
      </c>
      <c r="Q814" s="197">
        <v>0</v>
      </c>
      <c r="R814" s="197">
        <f>Q814*H814</f>
        <v>0</v>
      </c>
      <c r="S814" s="197">
        <v>0</v>
      </c>
      <c r="T814" s="198">
        <f>S814*H814</f>
        <v>0</v>
      </c>
      <c r="AR814" s="23" t="s">
        <v>235</v>
      </c>
      <c r="AT814" s="23" t="s">
        <v>250</v>
      </c>
      <c r="AU814" s="23" t="s">
        <v>79</v>
      </c>
      <c r="AY814" s="23" t="s">
        <v>136</v>
      </c>
      <c r="BE814" s="199">
        <f>IF(N814="základní",J814,0)</f>
        <v>0</v>
      </c>
      <c r="BF814" s="199">
        <f>IF(N814="snížená",J814,0)</f>
        <v>0</v>
      </c>
      <c r="BG814" s="199">
        <f>IF(N814="zákl. přenesená",J814,0)</f>
        <v>0</v>
      </c>
      <c r="BH814" s="199">
        <f>IF(N814="sníž. přenesená",J814,0)</f>
        <v>0</v>
      </c>
      <c r="BI814" s="199">
        <f>IF(N814="nulová",J814,0)</f>
        <v>0</v>
      </c>
      <c r="BJ814" s="23" t="s">
        <v>77</v>
      </c>
      <c r="BK814" s="199">
        <f>ROUND(I814*H814,2)</f>
        <v>0</v>
      </c>
      <c r="BL814" s="23" t="s">
        <v>191</v>
      </c>
      <c r="BM814" s="23" t="s">
        <v>1170</v>
      </c>
    </row>
    <row r="815" spans="2:65" s="1" customFormat="1" ht="27">
      <c r="B815" s="40"/>
      <c r="C815" s="62"/>
      <c r="D815" s="217" t="s">
        <v>144</v>
      </c>
      <c r="E815" s="62"/>
      <c r="F815" s="231" t="s">
        <v>1169</v>
      </c>
      <c r="G815" s="62"/>
      <c r="H815" s="62"/>
      <c r="I815" s="158"/>
      <c r="J815" s="62"/>
      <c r="K815" s="62"/>
      <c r="L815" s="60"/>
      <c r="M815" s="202"/>
      <c r="N815" s="41"/>
      <c r="O815" s="41"/>
      <c r="P815" s="41"/>
      <c r="Q815" s="41"/>
      <c r="R815" s="41"/>
      <c r="S815" s="41"/>
      <c r="T815" s="77"/>
      <c r="AT815" s="23" t="s">
        <v>144</v>
      </c>
      <c r="AU815" s="23" t="s">
        <v>79</v>
      </c>
    </row>
    <row r="816" spans="2:65" s="1" customFormat="1" ht="31.5" customHeight="1">
      <c r="B816" s="40"/>
      <c r="C816" s="232" t="s">
        <v>1171</v>
      </c>
      <c r="D816" s="232" t="s">
        <v>250</v>
      </c>
      <c r="E816" s="233" t="s">
        <v>1172</v>
      </c>
      <c r="F816" s="234" t="s">
        <v>1173</v>
      </c>
      <c r="G816" s="235" t="s">
        <v>229</v>
      </c>
      <c r="H816" s="236">
        <v>3</v>
      </c>
      <c r="I816" s="237"/>
      <c r="J816" s="238">
        <f>ROUND(I816*H816,2)</f>
        <v>0</v>
      </c>
      <c r="K816" s="234" t="s">
        <v>21</v>
      </c>
      <c r="L816" s="239"/>
      <c r="M816" s="240" t="s">
        <v>21</v>
      </c>
      <c r="N816" s="241" t="s">
        <v>40</v>
      </c>
      <c r="O816" s="41"/>
      <c r="P816" s="197">
        <f>O816*H816</f>
        <v>0</v>
      </c>
      <c r="Q816" s="197">
        <v>0</v>
      </c>
      <c r="R816" s="197">
        <f>Q816*H816</f>
        <v>0</v>
      </c>
      <c r="S816" s="197">
        <v>0</v>
      </c>
      <c r="T816" s="198">
        <f>S816*H816</f>
        <v>0</v>
      </c>
      <c r="AR816" s="23" t="s">
        <v>235</v>
      </c>
      <c r="AT816" s="23" t="s">
        <v>250</v>
      </c>
      <c r="AU816" s="23" t="s">
        <v>79</v>
      </c>
      <c r="AY816" s="23" t="s">
        <v>136</v>
      </c>
      <c r="BE816" s="199">
        <f>IF(N816="základní",J816,0)</f>
        <v>0</v>
      </c>
      <c r="BF816" s="199">
        <f>IF(N816="snížená",J816,0)</f>
        <v>0</v>
      </c>
      <c r="BG816" s="199">
        <f>IF(N816="zákl. přenesená",J816,0)</f>
        <v>0</v>
      </c>
      <c r="BH816" s="199">
        <f>IF(N816="sníž. přenesená",J816,0)</f>
        <v>0</v>
      </c>
      <c r="BI816" s="199">
        <f>IF(N816="nulová",J816,0)</f>
        <v>0</v>
      </c>
      <c r="BJ816" s="23" t="s">
        <v>77</v>
      </c>
      <c r="BK816" s="199">
        <f>ROUND(I816*H816,2)</f>
        <v>0</v>
      </c>
      <c r="BL816" s="23" t="s">
        <v>191</v>
      </c>
      <c r="BM816" s="23" t="s">
        <v>1174</v>
      </c>
    </row>
    <row r="817" spans="2:65" s="1" customFormat="1" ht="27">
      <c r="B817" s="40"/>
      <c r="C817" s="62"/>
      <c r="D817" s="217" t="s">
        <v>144</v>
      </c>
      <c r="E817" s="62"/>
      <c r="F817" s="231" t="s">
        <v>1173</v>
      </c>
      <c r="G817" s="62"/>
      <c r="H817" s="62"/>
      <c r="I817" s="158"/>
      <c r="J817" s="62"/>
      <c r="K817" s="62"/>
      <c r="L817" s="60"/>
      <c r="M817" s="202"/>
      <c r="N817" s="41"/>
      <c r="O817" s="41"/>
      <c r="P817" s="41"/>
      <c r="Q817" s="41"/>
      <c r="R817" s="41"/>
      <c r="S817" s="41"/>
      <c r="T817" s="77"/>
      <c r="AT817" s="23" t="s">
        <v>144</v>
      </c>
      <c r="AU817" s="23" t="s">
        <v>79</v>
      </c>
    </row>
    <row r="818" spans="2:65" s="1" customFormat="1" ht="31.5" customHeight="1">
      <c r="B818" s="40"/>
      <c r="C818" s="232" t="s">
        <v>680</v>
      </c>
      <c r="D818" s="232" t="s">
        <v>250</v>
      </c>
      <c r="E818" s="233" t="s">
        <v>1175</v>
      </c>
      <c r="F818" s="234" t="s">
        <v>1176</v>
      </c>
      <c r="G818" s="235" t="s">
        <v>229</v>
      </c>
      <c r="H818" s="236">
        <v>2</v>
      </c>
      <c r="I818" s="237"/>
      <c r="J818" s="238">
        <f>ROUND(I818*H818,2)</f>
        <v>0</v>
      </c>
      <c r="K818" s="234" t="s">
        <v>21</v>
      </c>
      <c r="L818" s="239"/>
      <c r="M818" s="240" t="s">
        <v>21</v>
      </c>
      <c r="N818" s="241" t="s">
        <v>40</v>
      </c>
      <c r="O818" s="41"/>
      <c r="P818" s="197">
        <f>O818*H818</f>
        <v>0</v>
      </c>
      <c r="Q818" s="197">
        <v>0</v>
      </c>
      <c r="R818" s="197">
        <f>Q818*H818</f>
        <v>0</v>
      </c>
      <c r="S818" s="197">
        <v>0</v>
      </c>
      <c r="T818" s="198">
        <f>S818*H818</f>
        <v>0</v>
      </c>
      <c r="AR818" s="23" t="s">
        <v>235</v>
      </c>
      <c r="AT818" s="23" t="s">
        <v>250</v>
      </c>
      <c r="AU818" s="23" t="s">
        <v>79</v>
      </c>
      <c r="AY818" s="23" t="s">
        <v>136</v>
      </c>
      <c r="BE818" s="199">
        <f>IF(N818="základní",J818,0)</f>
        <v>0</v>
      </c>
      <c r="BF818" s="199">
        <f>IF(N818="snížená",J818,0)</f>
        <v>0</v>
      </c>
      <c r="BG818" s="199">
        <f>IF(N818="zákl. přenesená",J818,0)</f>
        <v>0</v>
      </c>
      <c r="BH818" s="199">
        <f>IF(N818="sníž. přenesená",J818,0)</f>
        <v>0</v>
      </c>
      <c r="BI818" s="199">
        <f>IF(N818="nulová",J818,0)</f>
        <v>0</v>
      </c>
      <c r="BJ818" s="23" t="s">
        <v>77</v>
      </c>
      <c r="BK818" s="199">
        <f>ROUND(I818*H818,2)</f>
        <v>0</v>
      </c>
      <c r="BL818" s="23" t="s">
        <v>191</v>
      </c>
      <c r="BM818" s="23" t="s">
        <v>1177</v>
      </c>
    </row>
    <row r="819" spans="2:65" s="1" customFormat="1" ht="27">
      <c r="B819" s="40"/>
      <c r="C819" s="62"/>
      <c r="D819" s="217" t="s">
        <v>144</v>
      </c>
      <c r="E819" s="62"/>
      <c r="F819" s="231" t="s">
        <v>1176</v>
      </c>
      <c r="G819" s="62"/>
      <c r="H819" s="62"/>
      <c r="I819" s="158"/>
      <c r="J819" s="62"/>
      <c r="K819" s="62"/>
      <c r="L819" s="60"/>
      <c r="M819" s="202"/>
      <c r="N819" s="41"/>
      <c r="O819" s="41"/>
      <c r="P819" s="41"/>
      <c r="Q819" s="41"/>
      <c r="R819" s="41"/>
      <c r="S819" s="41"/>
      <c r="T819" s="77"/>
      <c r="AT819" s="23" t="s">
        <v>144</v>
      </c>
      <c r="AU819" s="23" t="s">
        <v>79</v>
      </c>
    </row>
    <row r="820" spans="2:65" s="1" customFormat="1" ht="31.5" customHeight="1">
      <c r="B820" s="40"/>
      <c r="C820" s="232" t="s">
        <v>1178</v>
      </c>
      <c r="D820" s="232" t="s">
        <v>250</v>
      </c>
      <c r="E820" s="233" t="s">
        <v>1179</v>
      </c>
      <c r="F820" s="234" t="s">
        <v>1180</v>
      </c>
      <c r="G820" s="235" t="s">
        <v>229</v>
      </c>
      <c r="H820" s="236">
        <v>1</v>
      </c>
      <c r="I820" s="237"/>
      <c r="J820" s="238">
        <f>ROUND(I820*H820,2)</f>
        <v>0</v>
      </c>
      <c r="K820" s="234" t="s">
        <v>21</v>
      </c>
      <c r="L820" s="239"/>
      <c r="M820" s="240" t="s">
        <v>21</v>
      </c>
      <c r="N820" s="241" t="s">
        <v>40</v>
      </c>
      <c r="O820" s="41"/>
      <c r="P820" s="197">
        <f>O820*H820</f>
        <v>0</v>
      </c>
      <c r="Q820" s="197">
        <v>0</v>
      </c>
      <c r="R820" s="197">
        <f>Q820*H820</f>
        <v>0</v>
      </c>
      <c r="S820" s="197">
        <v>0</v>
      </c>
      <c r="T820" s="198">
        <f>S820*H820</f>
        <v>0</v>
      </c>
      <c r="AR820" s="23" t="s">
        <v>235</v>
      </c>
      <c r="AT820" s="23" t="s">
        <v>250</v>
      </c>
      <c r="AU820" s="23" t="s">
        <v>79</v>
      </c>
      <c r="AY820" s="23" t="s">
        <v>136</v>
      </c>
      <c r="BE820" s="199">
        <f>IF(N820="základní",J820,0)</f>
        <v>0</v>
      </c>
      <c r="BF820" s="199">
        <f>IF(N820="snížená",J820,0)</f>
        <v>0</v>
      </c>
      <c r="BG820" s="199">
        <f>IF(N820="zákl. přenesená",J820,0)</f>
        <v>0</v>
      </c>
      <c r="BH820" s="199">
        <f>IF(N820="sníž. přenesená",J820,0)</f>
        <v>0</v>
      </c>
      <c r="BI820" s="199">
        <f>IF(N820="nulová",J820,0)</f>
        <v>0</v>
      </c>
      <c r="BJ820" s="23" t="s">
        <v>77</v>
      </c>
      <c r="BK820" s="199">
        <f>ROUND(I820*H820,2)</f>
        <v>0</v>
      </c>
      <c r="BL820" s="23" t="s">
        <v>191</v>
      </c>
      <c r="BM820" s="23" t="s">
        <v>1181</v>
      </c>
    </row>
    <row r="821" spans="2:65" s="1" customFormat="1" ht="27">
      <c r="B821" s="40"/>
      <c r="C821" s="62"/>
      <c r="D821" s="217" t="s">
        <v>144</v>
      </c>
      <c r="E821" s="62"/>
      <c r="F821" s="231" t="s">
        <v>1180</v>
      </c>
      <c r="G821" s="62"/>
      <c r="H821" s="62"/>
      <c r="I821" s="158"/>
      <c r="J821" s="62"/>
      <c r="K821" s="62"/>
      <c r="L821" s="60"/>
      <c r="M821" s="202"/>
      <c r="N821" s="41"/>
      <c r="O821" s="41"/>
      <c r="P821" s="41"/>
      <c r="Q821" s="41"/>
      <c r="R821" s="41"/>
      <c r="S821" s="41"/>
      <c r="T821" s="77"/>
      <c r="AT821" s="23" t="s">
        <v>144</v>
      </c>
      <c r="AU821" s="23" t="s">
        <v>79</v>
      </c>
    </row>
    <row r="822" spans="2:65" s="1" customFormat="1" ht="31.5" customHeight="1">
      <c r="B822" s="40"/>
      <c r="C822" s="232" t="s">
        <v>684</v>
      </c>
      <c r="D822" s="232" t="s">
        <v>250</v>
      </c>
      <c r="E822" s="233" t="s">
        <v>1182</v>
      </c>
      <c r="F822" s="234" t="s">
        <v>1183</v>
      </c>
      <c r="G822" s="235" t="s">
        <v>229</v>
      </c>
      <c r="H822" s="236">
        <v>2</v>
      </c>
      <c r="I822" s="237"/>
      <c r="J822" s="238">
        <f>ROUND(I822*H822,2)</f>
        <v>0</v>
      </c>
      <c r="K822" s="234" t="s">
        <v>21</v>
      </c>
      <c r="L822" s="239"/>
      <c r="M822" s="240" t="s">
        <v>21</v>
      </c>
      <c r="N822" s="241" t="s">
        <v>40</v>
      </c>
      <c r="O822" s="41"/>
      <c r="P822" s="197">
        <f>O822*H822</f>
        <v>0</v>
      </c>
      <c r="Q822" s="197">
        <v>0</v>
      </c>
      <c r="R822" s="197">
        <f>Q822*H822</f>
        <v>0</v>
      </c>
      <c r="S822" s="197">
        <v>0</v>
      </c>
      <c r="T822" s="198">
        <f>S822*H822</f>
        <v>0</v>
      </c>
      <c r="AR822" s="23" t="s">
        <v>235</v>
      </c>
      <c r="AT822" s="23" t="s">
        <v>250</v>
      </c>
      <c r="AU822" s="23" t="s">
        <v>79</v>
      </c>
      <c r="AY822" s="23" t="s">
        <v>136</v>
      </c>
      <c r="BE822" s="199">
        <f>IF(N822="základní",J822,0)</f>
        <v>0</v>
      </c>
      <c r="BF822" s="199">
        <f>IF(N822="snížená",J822,0)</f>
        <v>0</v>
      </c>
      <c r="BG822" s="199">
        <f>IF(N822="zákl. přenesená",J822,0)</f>
        <v>0</v>
      </c>
      <c r="BH822" s="199">
        <f>IF(N822="sníž. přenesená",J822,0)</f>
        <v>0</v>
      </c>
      <c r="BI822" s="199">
        <f>IF(N822="nulová",J822,0)</f>
        <v>0</v>
      </c>
      <c r="BJ822" s="23" t="s">
        <v>77</v>
      </c>
      <c r="BK822" s="199">
        <f>ROUND(I822*H822,2)</f>
        <v>0</v>
      </c>
      <c r="BL822" s="23" t="s">
        <v>191</v>
      </c>
      <c r="BM822" s="23" t="s">
        <v>1184</v>
      </c>
    </row>
    <row r="823" spans="2:65" s="1" customFormat="1" ht="27">
      <c r="B823" s="40"/>
      <c r="C823" s="62"/>
      <c r="D823" s="217" t="s">
        <v>144</v>
      </c>
      <c r="E823" s="62"/>
      <c r="F823" s="231" t="s">
        <v>1183</v>
      </c>
      <c r="G823" s="62"/>
      <c r="H823" s="62"/>
      <c r="I823" s="158"/>
      <c r="J823" s="62"/>
      <c r="K823" s="62"/>
      <c r="L823" s="60"/>
      <c r="M823" s="202"/>
      <c r="N823" s="41"/>
      <c r="O823" s="41"/>
      <c r="P823" s="41"/>
      <c r="Q823" s="41"/>
      <c r="R823" s="41"/>
      <c r="S823" s="41"/>
      <c r="T823" s="77"/>
      <c r="AT823" s="23" t="s">
        <v>144</v>
      </c>
      <c r="AU823" s="23" t="s">
        <v>79</v>
      </c>
    </row>
    <row r="824" spans="2:65" s="1" customFormat="1" ht="31.5" customHeight="1">
      <c r="B824" s="40"/>
      <c r="C824" s="232" t="s">
        <v>1185</v>
      </c>
      <c r="D824" s="232" t="s">
        <v>250</v>
      </c>
      <c r="E824" s="233" t="s">
        <v>1186</v>
      </c>
      <c r="F824" s="234" t="s">
        <v>1187</v>
      </c>
      <c r="G824" s="235" t="s">
        <v>229</v>
      </c>
      <c r="H824" s="236">
        <v>1</v>
      </c>
      <c r="I824" s="237"/>
      <c r="J824" s="238">
        <f>ROUND(I824*H824,2)</f>
        <v>0</v>
      </c>
      <c r="K824" s="234" t="s">
        <v>21</v>
      </c>
      <c r="L824" s="239"/>
      <c r="M824" s="240" t="s">
        <v>21</v>
      </c>
      <c r="N824" s="241" t="s">
        <v>40</v>
      </c>
      <c r="O824" s="41"/>
      <c r="P824" s="197">
        <f>O824*H824</f>
        <v>0</v>
      </c>
      <c r="Q824" s="197">
        <v>0</v>
      </c>
      <c r="R824" s="197">
        <f>Q824*H824</f>
        <v>0</v>
      </c>
      <c r="S824" s="197">
        <v>0</v>
      </c>
      <c r="T824" s="198">
        <f>S824*H824</f>
        <v>0</v>
      </c>
      <c r="AR824" s="23" t="s">
        <v>235</v>
      </c>
      <c r="AT824" s="23" t="s">
        <v>250</v>
      </c>
      <c r="AU824" s="23" t="s">
        <v>79</v>
      </c>
      <c r="AY824" s="23" t="s">
        <v>136</v>
      </c>
      <c r="BE824" s="199">
        <f>IF(N824="základní",J824,0)</f>
        <v>0</v>
      </c>
      <c r="BF824" s="199">
        <f>IF(N824="snížená",J824,0)</f>
        <v>0</v>
      </c>
      <c r="BG824" s="199">
        <f>IF(N824="zákl. přenesená",J824,0)</f>
        <v>0</v>
      </c>
      <c r="BH824" s="199">
        <f>IF(N824="sníž. přenesená",J824,0)</f>
        <v>0</v>
      </c>
      <c r="BI824" s="199">
        <f>IF(N824="nulová",J824,0)</f>
        <v>0</v>
      </c>
      <c r="BJ824" s="23" t="s">
        <v>77</v>
      </c>
      <c r="BK824" s="199">
        <f>ROUND(I824*H824,2)</f>
        <v>0</v>
      </c>
      <c r="BL824" s="23" t="s">
        <v>191</v>
      </c>
      <c r="BM824" s="23" t="s">
        <v>1188</v>
      </c>
    </row>
    <row r="825" spans="2:65" s="1" customFormat="1" ht="27">
      <c r="B825" s="40"/>
      <c r="C825" s="62"/>
      <c r="D825" s="217" t="s">
        <v>144</v>
      </c>
      <c r="E825" s="62"/>
      <c r="F825" s="231" t="s">
        <v>1187</v>
      </c>
      <c r="G825" s="62"/>
      <c r="H825" s="62"/>
      <c r="I825" s="158"/>
      <c r="J825" s="62"/>
      <c r="K825" s="62"/>
      <c r="L825" s="60"/>
      <c r="M825" s="202"/>
      <c r="N825" s="41"/>
      <c r="O825" s="41"/>
      <c r="P825" s="41"/>
      <c r="Q825" s="41"/>
      <c r="R825" s="41"/>
      <c r="S825" s="41"/>
      <c r="T825" s="77"/>
      <c r="AT825" s="23" t="s">
        <v>144</v>
      </c>
      <c r="AU825" s="23" t="s">
        <v>79</v>
      </c>
    </row>
    <row r="826" spans="2:65" s="1" customFormat="1" ht="31.5" customHeight="1">
      <c r="B826" s="40"/>
      <c r="C826" s="232" t="s">
        <v>687</v>
      </c>
      <c r="D826" s="232" t="s">
        <v>250</v>
      </c>
      <c r="E826" s="233" t="s">
        <v>1189</v>
      </c>
      <c r="F826" s="234" t="s">
        <v>1190</v>
      </c>
      <c r="G826" s="235" t="s">
        <v>229</v>
      </c>
      <c r="H826" s="236">
        <v>1</v>
      </c>
      <c r="I826" s="237"/>
      <c r="J826" s="238">
        <f>ROUND(I826*H826,2)</f>
        <v>0</v>
      </c>
      <c r="K826" s="234" t="s">
        <v>21</v>
      </c>
      <c r="L826" s="239"/>
      <c r="M826" s="240" t="s">
        <v>21</v>
      </c>
      <c r="N826" s="241" t="s">
        <v>40</v>
      </c>
      <c r="O826" s="41"/>
      <c r="P826" s="197">
        <f>O826*H826</f>
        <v>0</v>
      </c>
      <c r="Q826" s="197">
        <v>0</v>
      </c>
      <c r="R826" s="197">
        <f>Q826*H826</f>
        <v>0</v>
      </c>
      <c r="S826" s="197">
        <v>0</v>
      </c>
      <c r="T826" s="198">
        <f>S826*H826</f>
        <v>0</v>
      </c>
      <c r="AR826" s="23" t="s">
        <v>235</v>
      </c>
      <c r="AT826" s="23" t="s">
        <v>250</v>
      </c>
      <c r="AU826" s="23" t="s">
        <v>79</v>
      </c>
      <c r="AY826" s="23" t="s">
        <v>136</v>
      </c>
      <c r="BE826" s="199">
        <f>IF(N826="základní",J826,0)</f>
        <v>0</v>
      </c>
      <c r="BF826" s="199">
        <f>IF(N826="snížená",J826,0)</f>
        <v>0</v>
      </c>
      <c r="BG826" s="199">
        <f>IF(N826="zákl. přenesená",J826,0)</f>
        <v>0</v>
      </c>
      <c r="BH826" s="199">
        <f>IF(N826="sníž. přenesená",J826,0)</f>
        <v>0</v>
      </c>
      <c r="BI826" s="199">
        <f>IF(N826="nulová",J826,0)</f>
        <v>0</v>
      </c>
      <c r="BJ826" s="23" t="s">
        <v>77</v>
      </c>
      <c r="BK826" s="199">
        <f>ROUND(I826*H826,2)</f>
        <v>0</v>
      </c>
      <c r="BL826" s="23" t="s">
        <v>191</v>
      </c>
      <c r="BM826" s="23" t="s">
        <v>1191</v>
      </c>
    </row>
    <row r="827" spans="2:65" s="1" customFormat="1" ht="27">
      <c r="B827" s="40"/>
      <c r="C827" s="62"/>
      <c r="D827" s="217" t="s">
        <v>144</v>
      </c>
      <c r="E827" s="62"/>
      <c r="F827" s="231" t="s">
        <v>1190</v>
      </c>
      <c r="G827" s="62"/>
      <c r="H827" s="62"/>
      <c r="I827" s="158"/>
      <c r="J827" s="62"/>
      <c r="K827" s="62"/>
      <c r="L827" s="60"/>
      <c r="M827" s="202"/>
      <c r="N827" s="41"/>
      <c r="O827" s="41"/>
      <c r="P827" s="41"/>
      <c r="Q827" s="41"/>
      <c r="R827" s="41"/>
      <c r="S827" s="41"/>
      <c r="T827" s="77"/>
      <c r="AT827" s="23" t="s">
        <v>144</v>
      </c>
      <c r="AU827" s="23" t="s">
        <v>79</v>
      </c>
    </row>
    <row r="828" spans="2:65" s="1" customFormat="1" ht="22.5" customHeight="1">
      <c r="B828" s="40"/>
      <c r="C828" s="188" t="s">
        <v>1192</v>
      </c>
      <c r="D828" s="188" t="s">
        <v>138</v>
      </c>
      <c r="E828" s="189" t="s">
        <v>1193</v>
      </c>
      <c r="F828" s="190" t="s">
        <v>1194</v>
      </c>
      <c r="G828" s="191" t="s">
        <v>141</v>
      </c>
      <c r="H828" s="192">
        <v>3.72</v>
      </c>
      <c r="I828" s="193"/>
      <c r="J828" s="194">
        <f>ROUND(I828*H828,2)</f>
        <v>0</v>
      </c>
      <c r="K828" s="190" t="s">
        <v>142</v>
      </c>
      <c r="L828" s="60"/>
      <c r="M828" s="195" t="s">
        <v>21</v>
      </c>
      <c r="N828" s="196" t="s">
        <v>40</v>
      </c>
      <c r="O828" s="41"/>
      <c r="P828" s="197">
        <f>O828*H828</f>
        <v>0</v>
      </c>
      <c r="Q828" s="197">
        <v>0</v>
      </c>
      <c r="R828" s="197">
        <f>Q828*H828</f>
        <v>0</v>
      </c>
      <c r="S828" s="197">
        <v>0</v>
      </c>
      <c r="T828" s="198">
        <f>S828*H828</f>
        <v>0</v>
      </c>
      <c r="AR828" s="23" t="s">
        <v>191</v>
      </c>
      <c r="AT828" s="23" t="s">
        <v>138</v>
      </c>
      <c r="AU828" s="23" t="s">
        <v>79</v>
      </c>
      <c r="AY828" s="23" t="s">
        <v>136</v>
      </c>
      <c r="BE828" s="199">
        <f>IF(N828="základní",J828,0)</f>
        <v>0</v>
      </c>
      <c r="BF828" s="199">
        <f>IF(N828="snížená",J828,0)</f>
        <v>0</v>
      </c>
      <c r="BG828" s="199">
        <f>IF(N828="zákl. přenesená",J828,0)</f>
        <v>0</v>
      </c>
      <c r="BH828" s="199">
        <f>IF(N828="sníž. přenesená",J828,0)</f>
        <v>0</v>
      </c>
      <c r="BI828" s="199">
        <f>IF(N828="nulová",J828,0)</f>
        <v>0</v>
      </c>
      <c r="BJ828" s="23" t="s">
        <v>77</v>
      </c>
      <c r="BK828" s="199">
        <f>ROUND(I828*H828,2)</f>
        <v>0</v>
      </c>
      <c r="BL828" s="23" t="s">
        <v>191</v>
      </c>
      <c r="BM828" s="23" t="s">
        <v>1195</v>
      </c>
    </row>
    <row r="829" spans="2:65" s="1" customFormat="1" ht="27">
      <c r="B829" s="40"/>
      <c r="C829" s="62"/>
      <c r="D829" s="200" t="s">
        <v>144</v>
      </c>
      <c r="E829" s="62"/>
      <c r="F829" s="201" t="s">
        <v>1196</v>
      </c>
      <c r="G829" s="62"/>
      <c r="H829" s="62"/>
      <c r="I829" s="158"/>
      <c r="J829" s="62"/>
      <c r="K829" s="62"/>
      <c r="L829" s="60"/>
      <c r="M829" s="202"/>
      <c r="N829" s="41"/>
      <c r="O829" s="41"/>
      <c r="P829" s="41"/>
      <c r="Q829" s="41"/>
      <c r="R829" s="41"/>
      <c r="S829" s="41"/>
      <c r="T829" s="77"/>
      <c r="AT829" s="23" t="s">
        <v>144</v>
      </c>
      <c r="AU829" s="23" t="s">
        <v>79</v>
      </c>
    </row>
    <row r="830" spans="2:65" s="1" customFormat="1" ht="94.5">
      <c r="B830" s="40"/>
      <c r="C830" s="62"/>
      <c r="D830" s="200" t="s">
        <v>146</v>
      </c>
      <c r="E830" s="62"/>
      <c r="F830" s="203" t="s">
        <v>1197</v>
      </c>
      <c r="G830" s="62"/>
      <c r="H830" s="62"/>
      <c r="I830" s="158"/>
      <c r="J830" s="62"/>
      <c r="K830" s="62"/>
      <c r="L830" s="60"/>
      <c r="M830" s="202"/>
      <c r="N830" s="41"/>
      <c r="O830" s="41"/>
      <c r="P830" s="41"/>
      <c r="Q830" s="41"/>
      <c r="R830" s="41"/>
      <c r="S830" s="41"/>
      <c r="T830" s="77"/>
      <c r="AT830" s="23" t="s">
        <v>146</v>
      </c>
      <c r="AU830" s="23" t="s">
        <v>79</v>
      </c>
    </row>
    <row r="831" spans="2:65" s="11" customFormat="1" ht="13.5">
      <c r="B831" s="204"/>
      <c r="C831" s="205"/>
      <c r="D831" s="200" t="s">
        <v>148</v>
      </c>
      <c r="E831" s="206" t="s">
        <v>21</v>
      </c>
      <c r="F831" s="207" t="s">
        <v>1198</v>
      </c>
      <c r="G831" s="205"/>
      <c r="H831" s="208">
        <v>3.72</v>
      </c>
      <c r="I831" s="209"/>
      <c r="J831" s="205"/>
      <c r="K831" s="205"/>
      <c r="L831" s="210"/>
      <c r="M831" s="211"/>
      <c r="N831" s="212"/>
      <c r="O831" s="212"/>
      <c r="P831" s="212"/>
      <c r="Q831" s="212"/>
      <c r="R831" s="212"/>
      <c r="S831" s="212"/>
      <c r="T831" s="213"/>
      <c r="AT831" s="214" t="s">
        <v>148</v>
      </c>
      <c r="AU831" s="214" t="s">
        <v>79</v>
      </c>
      <c r="AV831" s="11" t="s">
        <v>79</v>
      </c>
      <c r="AW831" s="11" t="s">
        <v>33</v>
      </c>
      <c r="AX831" s="11" t="s">
        <v>69</v>
      </c>
      <c r="AY831" s="214" t="s">
        <v>136</v>
      </c>
    </row>
    <row r="832" spans="2:65" s="12" customFormat="1" ht="13.5">
      <c r="B832" s="215"/>
      <c r="C832" s="216"/>
      <c r="D832" s="217" t="s">
        <v>148</v>
      </c>
      <c r="E832" s="218" t="s">
        <v>21</v>
      </c>
      <c r="F832" s="219" t="s">
        <v>151</v>
      </c>
      <c r="G832" s="216"/>
      <c r="H832" s="220">
        <v>3.72</v>
      </c>
      <c r="I832" s="221"/>
      <c r="J832" s="216"/>
      <c r="K832" s="216"/>
      <c r="L832" s="222"/>
      <c r="M832" s="223"/>
      <c r="N832" s="224"/>
      <c r="O832" s="224"/>
      <c r="P832" s="224"/>
      <c r="Q832" s="224"/>
      <c r="R832" s="224"/>
      <c r="S832" s="224"/>
      <c r="T832" s="225"/>
      <c r="AT832" s="226" t="s">
        <v>148</v>
      </c>
      <c r="AU832" s="226" t="s">
        <v>79</v>
      </c>
      <c r="AV832" s="12" t="s">
        <v>143</v>
      </c>
      <c r="AW832" s="12" t="s">
        <v>33</v>
      </c>
      <c r="AX832" s="12" t="s">
        <v>77</v>
      </c>
      <c r="AY832" s="226" t="s">
        <v>136</v>
      </c>
    </row>
    <row r="833" spans="2:65" s="1" customFormat="1" ht="22.5" customHeight="1">
      <c r="B833" s="40"/>
      <c r="C833" s="188" t="s">
        <v>691</v>
      </c>
      <c r="D833" s="188" t="s">
        <v>138</v>
      </c>
      <c r="E833" s="189" t="s">
        <v>1199</v>
      </c>
      <c r="F833" s="190" t="s">
        <v>1200</v>
      </c>
      <c r="G833" s="191" t="s">
        <v>141</v>
      </c>
      <c r="H833" s="192">
        <v>7.92</v>
      </c>
      <c r="I833" s="193"/>
      <c r="J833" s="194">
        <f>ROUND(I833*H833,2)</f>
        <v>0</v>
      </c>
      <c r="K833" s="190" t="s">
        <v>142</v>
      </c>
      <c r="L833" s="60"/>
      <c r="M833" s="195" t="s">
        <v>21</v>
      </c>
      <c r="N833" s="196" t="s">
        <v>40</v>
      </c>
      <c r="O833" s="41"/>
      <c r="P833" s="197">
        <f>O833*H833</f>
        <v>0</v>
      </c>
      <c r="Q833" s="197">
        <v>0</v>
      </c>
      <c r="R833" s="197">
        <f>Q833*H833</f>
        <v>0</v>
      </c>
      <c r="S833" s="197">
        <v>0</v>
      </c>
      <c r="T833" s="198">
        <f>S833*H833</f>
        <v>0</v>
      </c>
      <c r="AR833" s="23" t="s">
        <v>191</v>
      </c>
      <c r="AT833" s="23" t="s">
        <v>138</v>
      </c>
      <c r="AU833" s="23" t="s">
        <v>79</v>
      </c>
      <c r="AY833" s="23" t="s">
        <v>136</v>
      </c>
      <c r="BE833" s="199">
        <f>IF(N833="základní",J833,0)</f>
        <v>0</v>
      </c>
      <c r="BF833" s="199">
        <f>IF(N833="snížená",J833,0)</f>
        <v>0</v>
      </c>
      <c r="BG833" s="199">
        <f>IF(N833="zákl. přenesená",J833,0)</f>
        <v>0</v>
      </c>
      <c r="BH833" s="199">
        <f>IF(N833="sníž. přenesená",J833,0)</f>
        <v>0</v>
      </c>
      <c r="BI833" s="199">
        <f>IF(N833="nulová",J833,0)</f>
        <v>0</v>
      </c>
      <c r="BJ833" s="23" t="s">
        <v>77</v>
      </c>
      <c r="BK833" s="199">
        <f>ROUND(I833*H833,2)</f>
        <v>0</v>
      </c>
      <c r="BL833" s="23" t="s">
        <v>191</v>
      </c>
      <c r="BM833" s="23" t="s">
        <v>1201</v>
      </c>
    </row>
    <row r="834" spans="2:65" s="1" customFormat="1" ht="27">
      <c r="B834" s="40"/>
      <c r="C834" s="62"/>
      <c r="D834" s="200" t="s">
        <v>144</v>
      </c>
      <c r="E834" s="62"/>
      <c r="F834" s="201" t="s">
        <v>1202</v>
      </c>
      <c r="G834" s="62"/>
      <c r="H834" s="62"/>
      <c r="I834" s="158"/>
      <c r="J834" s="62"/>
      <c r="K834" s="62"/>
      <c r="L834" s="60"/>
      <c r="M834" s="202"/>
      <c r="N834" s="41"/>
      <c r="O834" s="41"/>
      <c r="P834" s="41"/>
      <c r="Q834" s="41"/>
      <c r="R834" s="41"/>
      <c r="S834" s="41"/>
      <c r="T834" s="77"/>
      <c r="AT834" s="23" t="s">
        <v>144</v>
      </c>
      <c r="AU834" s="23" t="s">
        <v>79</v>
      </c>
    </row>
    <row r="835" spans="2:65" s="1" customFormat="1" ht="94.5">
      <c r="B835" s="40"/>
      <c r="C835" s="62"/>
      <c r="D835" s="217" t="s">
        <v>146</v>
      </c>
      <c r="E835" s="62"/>
      <c r="F835" s="227" t="s">
        <v>1197</v>
      </c>
      <c r="G835" s="62"/>
      <c r="H835" s="62"/>
      <c r="I835" s="158"/>
      <c r="J835" s="62"/>
      <c r="K835" s="62"/>
      <c r="L835" s="60"/>
      <c r="M835" s="202"/>
      <c r="N835" s="41"/>
      <c r="O835" s="41"/>
      <c r="P835" s="41"/>
      <c r="Q835" s="41"/>
      <c r="R835" s="41"/>
      <c r="S835" s="41"/>
      <c r="T835" s="77"/>
      <c r="AT835" s="23" t="s">
        <v>146</v>
      </c>
      <c r="AU835" s="23" t="s">
        <v>79</v>
      </c>
    </row>
    <row r="836" spans="2:65" s="1" customFormat="1" ht="31.5" customHeight="1">
      <c r="B836" s="40"/>
      <c r="C836" s="232" t="s">
        <v>1203</v>
      </c>
      <c r="D836" s="232" t="s">
        <v>250</v>
      </c>
      <c r="E836" s="233" t="s">
        <v>1204</v>
      </c>
      <c r="F836" s="234" t="s">
        <v>1205</v>
      </c>
      <c r="G836" s="235" t="s">
        <v>229</v>
      </c>
      <c r="H836" s="236">
        <v>1</v>
      </c>
      <c r="I836" s="237"/>
      <c r="J836" s="238">
        <f>ROUND(I836*H836,2)</f>
        <v>0</v>
      </c>
      <c r="K836" s="234" t="s">
        <v>21</v>
      </c>
      <c r="L836" s="239"/>
      <c r="M836" s="240" t="s">
        <v>21</v>
      </c>
      <c r="N836" s="241" t="s">
        <v>40</v>
      </c>
      <c r="O836" s="41"/>
      <c r="P836" s="197">
        <f>O836*H836</f>
        <v>0</v>
      </c>
      <c r="Q836" s="197">
        <v>0</v>
      </c>
      <c r="R836" s="197">
        <f>Q836*H836</f>
        <v>0</v>
      </c>
      <c r="S836" s="197">
        <v>0</v>
      </c>
      <c r="T836" s="198">
        <f>S836*H836</f>
        <v>0</v>
      </c>
      <c r="AR836" s="23" t="s">
        <v>235</v>
      </c>
      <c r="AT836" s="23" t="s">
        <v>250</v>
      </c>
      <c r="AU836" s="23" t="s">
        <v>79</v>
      </c>
      <c r="AY836" s="23" t="s">
        <v>136</v>
      </c>
      <c r="BE836" s="199">
        <f>IF(N836="základní",J836,0)</f>
        <v>0</v>
      </c>
      <c r="BF836" s="199">
        <f>IF(N836="snížená",J836,0)</f>
        <v>0</v>
      </c>
      <c r="BG836" s="199">
        <f>IF(N836="zákl. přenesená",J836,0)</f>
        <v>0</v>
      </c>
      <c r="BH836" s="199">
        <f>IF(N836="sníž. přenesená",J836,0)</f>
        <v>0</v>
      </c>
      <c r="BI836" s="199">
        <f>IF(N836="nulová",J836,0)</f>
        <v>0</v>
      </c>
      <c r="BJ836" s="23" t="s">
        <v>77</v>
      </c>
      <c r="BK836" s="199">
        <f>ROUND(I836*H836,2)</f>
        <v>0</v>
      </c>
      <c r="BL836" s="23" t="s">
        <v>191</v>
      </c>
      <c r="BM836" s="23" t="s">
        <v>1206</v>
      </c>
    </row>
    <row r="837" spans="2:65" s="1" customFormat="1" ht="27">
      <c r="B837" s="40"/>
      <c r="C837" s="62"/>
      <c r="D837" s="217" t="s">
        <v>144</v>
      </c>
      <c r="E837" s="62"/>
      <c r="F837" s="231" t="s">
        <v>1205</v>
      </c>
      <c r="G837" s="62"/>
      <c r="H837" s="62"/>
      <c r="I837" s="158"/>
      <c r="J837" s="62"/>
      <c r="K837" s="62"/>
      <c r="L837" s="60"/>
      <c r="M837" s="202"/>
      <c r="N837" s="41"/>
      <c r="O837" s="41"/>
      <c r="P837" s="41"/>
      <c r="Q837" s="41"/>
      <c r="R837" s="41"/>
      <c r="S837" s="41"/>
      <c r="T837" s="77"/>
      <c r="AT837" s="23" t="s">
        <v>144</v>
      </c>
      <c r="AU837" s="23" t="s">
        <v>79</v>
      </c>
    </row>
    <row r="838" spans="2:65" s="1" customFormat="1" ht="31.5" customHeight="1">
      <c r="B838" s="40"/>
      <c r="C838" s="232" t="s">
        <v>694</v>
      </c>
      <c r="D838" s="232" t="s">
        <v>250</v>
      </c>
      <c r="E838" s="233" t="s">
        <v>1207</v>
      </c>
      <c r="F838" s="234" t="s">
        <v>1208</v>
      </c>
      <c r="G838" s="235" t="s">
        <v>229</v>
      </c>
      <c r="H838" s="236">
        <v>3</v>
      </c>
      <c r="I838" s="237"/>
      <c r="J838" s="238">
        <f>ROUND(I838*H838,2)</f>
        <v>0</v>
      </c>
      <c r="K838" s="234" t="s">
        <v>21</v>
      </c>
      <c r="L838" s="239"/>
      <c r="M838" s="240" t="s">
        <v>21</v>
      </c>
      <c r="N838" s="241" t="s">
        <v>40</v>
      </c>
      <c r="O838" s="41"/>
      <c r="P838" s="197">
        <f>O838*H838</f>
        <v>0</v>
      </c>
      <c r="Q838" s="197">
        <v>0</v>
      </c>
      <c r="R838" s="197">
        <f>Q838*H838</f>
        <v>0</v>
      </c>
      <c r="S838" s="197">
        <v>0</v>
      </c>
      <c r="T838" s="198">
        <f>S838*H838</f>
        <v>0</v>
      </c>
      <c r="AR838" s="23" t="s">
        <v>235</v>
      </c>
      <c r="AT838" s="23" t="s">
        <v>250</v>
      </c>
      <c r="AU838" s="23" t="s">
        <v>79</v>
      </c>
      <c r="AY838" s="23" t="s">
        <v>136</v>
      </c>
      <c r="BE838" s="199">
        <f>IF(N838="základní",J838,0)</f>
        <v>0</v>
      </c>
      <c r="BF838" s="199">
        <f>IF(N838="snížená",J838,0)</f>
        <v>0</v>
      </c>
      <c r="BG838" s="199">
        <f>IF(N838="zákl. přenesená",J838,0)</f>
        <v>0</v>
      </c>
      <c r="BH838" s="199">
        <f>IF(N838="sníž. přenesená",J838,0)</f>
        <v>0</v>
      </c>
      <c r="BI838" s="199">
        <f>IF(N838="nulová",J838,0)</f>
        <v>0</v>
      </c>
      <c r="BJ838" s="23" t="s">
        <v>77</v>
      </c>
      <c r="BK838" s="199">
        <f>ROUND(I838*H838,2)</f>
        <v>0</v>
      </c>
      <c r="BL838" s="23" t="s">
        <v>191</v>
      </c>
      <c r="BM838" s="23" t="s">
        <v>1209</v>
      </c>
    </row>
    <row r="839" spans="2:65" s="1" customFormat="1" ht="27">
      <c r="B839" s="40"/>
      <c r="C839" s="62"/>
      <c r="D839" s="217" t="s">
        <v>144</v>
      </c>
      <c r="E839" s="62"/>
      <c r="F839" s="231" t="s">
        <v>1208</v>
      </c>
      <c r="G839" s="62"/>
      <c r="H839" s="62"/>
      <c r="I839" s="158"/>
      <c r="J839" s="62"/>
      <c r="K839" s="62"/>
      <c r="L839" s="60"/>
      <c r="M839" s="202"/>
      <c r="N839" s="41"/>
      <c r="O839" s="41"/>
      <c r="P839" s="41"/>
      <c r="Q839" s="41"/>
      <c r="R839" s="41"/>
      <c r="S839" s="41"/>
      <c r="T839" s="77"/>
      <c r="AT839" s="23" t="s">
        <v>144</v>
      </c>
      <c r="AU839" s="23" t="s">
        <v>79</v>
      </c>
    </row>
    <row r="840" spans="2:65" s="1" customFormat="1" ht="31.5" customHeight="1">
      <c r="B840" s="40"/>
      <c r="C840" s="232" t="s">
        <v>1210</v>
      </c>
      <c r="D840" s="232" t="s">
        <v>250</v>
      </c>
      <c r="E840" s="233" t="s">
        <v>1211</v>
      </c>
      <c r="F840" s="234" t="s">
        <v>1212</v>
      </c>
      <c r="G840" s="235" t="s">
        <v>229</v>
      </c>
      <c r="H840" s="236">
        <v>2</v>
      </c>
      <c r="I840" s="237"/>
      <c r="J840" s="238">
        <f>ROUND(I840*H840,2)</f>
        <v>0</v>
      </c>
      <c r="K840" s="234" t="s">
        <v>21</v>
      </c>
      <c r="L840" s="239"/>
      <c r="M840" s="240" t="s">
        <v>21</v>
      </c>
      <c r="N840" s="241" t="s">
        <v>40</v>
      </c>
      <c r="O840" s="41"/>
      <c r="P840" s="197">
        <f>O840*H840</f>
        <v>0</v>
      </c>
      <c r="Q840" s="197">
        <v>0</v>
      </c>
      <c r="R840" s="197">
        <f>Q840*H840</f>
        <v>0</v>
      </c>
      <c r="S840" s="197">
        <v>0</v>
      </c>
      <c r="T840" s="198">
        <f>S840*H840</f>
        <v>0</v>
      </c>
      <c r="AR840" s="23" t="s">
        <v>235</v>
      </c>
      <c r="AT840" s="23" t="s">
        <v>250</v>
      </c>
      <c r="AU840" s="23" t="s">
        <v>79</v>
      </c>
      <c r="AY840" s="23" t="s">
        <v>136</v>
      </c>
      <c r="BE840" s="199">
        <f>IF(N840="základní",J840,0)</f>
        <v>0</v>
      </c>
      <c r="BF840" s="199">
        <f>IF(N840="snížená",J840,0)</f>
        <v>0</v>
      </c>
      <c r="BG840" s="199">
        <f>IF(N840="zákl. přenesená",J840,0)</f>
        <v>0</v>
      </c>
      <c r="BH840" s="199">
        <f>IF(N840="sníž. přenesená",J840,0)</f>
        <v>0</v>
      </c>
      <c r="BI840" s="199">
        <f>IF(N840="nulová",J840,0)</f>
        <v>0</v>
      </c>
      <c r="BJ840" s="23" t="s">
        <v>77</v>
      </c>
      <c r="BK840" s="199">
        <f>ROUND(I840*H840,2)</f>
        <v>0</v>
      </c>
      <c r="BL840" s="23" t="s">
        <v>191</v>
      </c>
      <c r="BM840" s="23" t="s">
        <v>1213</v>
      </c>
    </row>
    <row r="841" spans="2:65" s="1" customFormat="1" ht="27">
      <c r="B841" s="40"/>
      <c r="C841" s="62"/>
      <c r="D841" s="217" t="s">
        <v>144</v>
      </c>
      <c r="E841" s="62"/>
      <c r="F841" s="231" t="s">
        <v>1212</v>
      </c>
      <c r="G841" s="62"/>
      <c r="H841" s="62"/>
      <c r="I841" s="158"/>
      <c r="J841" s="62"/>
      <c r="K841" s="62"/>
      <c r="L841" s="60"/>
      <c r="M841" s="202"/>
      <c r="N841" s="41"/>
      <c r="O841" s="41"/>
      <c r="P841" s="41"/>
      <c r="Q841" s="41"/>
      <c r="R841" s="41"/>
      <c r="S841" s="41"/>
      <c r="T841" s="77"/>
      <c r="AT841" s="23" t="s">
        <v>144</v>
      </c>
      <c r="AU841" s="23" t="s">
        <v>79</v>
      </c>
    </row>
    <row r="842" spans="2:65" s="1" customFormat="1" ht="31.5" customHeight="1">
      <c r="B842" s="40"/>
      <c r="C842" s="232" t="s">
        <v>698</v>
      </c>
      <c r="D842" s="232" t="s">
        <v>250</v>
      </c>
      <c r="E842" s="233" t="s">
        <v>1214</v>
      </c>
      <c r="F842" s="234" t="s">
        <v>1215</v>
      </c>
      <c r="G842" s="235" t="s">
        <v>229</v>
      </c>
      <c r="H842" s="236">
        <v>2</v>
      </c>
      <c r="I842" s="237"/>
      <c r="J842" s="238">
        <f>ROUND(I842*H842,2)</f>
        <v>0</v>
      </c>
      <c r="K842" s="234" t="s">
        <v>21</v>
      </c>
      <c r="L842" s="239"/>
      <c r="M842" s="240" t="s">
        <v>21</v>
      </c>
      <c r="N842" s="241" t="s">
        <v>40</v>
      </c>
      <c r="O842" s="41"/>
      <c r="P842" s="197">
        <f>O842*H842</f>
        <v>0</v>
      </c>
      <c r="Q842" s="197">
        <v>0</v>
      </c>
      <c r="R842" s="197">
        <f>Q842*H842</f>
        <v>0</v>
      </c>
      <c r="S842" s="197">
        <v>0</v>
      </c>
      <c r="T842" s="198">
        <f>S842*H842</f>
        <v>0</v>
      </c>
      <c r="AR842" s="23" t="s">
        <v>235</v>
      </c>
      <c r="AT842" s="23" t="s">
        <v>250</v>
      </c>
      <c r="AU842" s="23" t="s">
        <v>79</v>
      </c>
      <c r="AY842" s="23" t="s">
        <v>136</v>
      </c>
      <c r="BE842" s="199">
        <f>IF(N842="základní",J842,0)</f>
        <v>0</v>
      </c>
      <c r="BF842" s="199">
        <f>IF(N842="snížená",J842,0)</f>
        <v>0</v>
      </c>
      <c r="BG842" s="199">
        <f>IF(N842="zákl. přenesená",J842,0)</f>
        <v>0</v>
      </c>
      <c r="BH842" s="199">
        <f>IF(N842="sníž. přenesená",J842,0)</f>
        <v>0</v>
      </c>
      <c r="BI842" s="199">
        <f>IF(N842="nulová",J842,0)</f>
        <v>0</v>
      </c>
      <c r="BJ842" s="23" t="s">
        <v>77</v>
      </c>
      <c r="BK842" s="199">
        <f>ROUND(I842*H842,2)</f>
        <v>0</v>
      </c>
      <c r="BL842" s="23" t="s">
        <v>191</v>
      </c>
      <c r="BM842" s="23" t="s">
        <v>1216</v>
      </c>
    </row>
    <row r="843" spans="2:65" s="1" customFormat="1" ht="27">
      <c r="B843" s="40"/>
      <c r="C843" s="62"/>
      <c r="D843" s="217" t="s">
        <v>144</v>
      </c>
      <c r="E843" s="62"/>
      <c r="F843" s="231" t="s">
        <v>1215</v>
      </c>
      <c r="G843" s="62"/>
      <c r="H843" s="62"/>
      <c r="I843" s="158"/>
      <c r="J843" s="62"/>
      <c r="K843" s="62"/>
      <c r="L843" s="60"/>
      <c r="M843" s="202"/>
      <c r="N843" s="41"/>
      <c r="O843" s="41"/>
      <c r="P843" s="41"/>
      <c r="Q843" s="41"/>
      <c r="R843" s="41"/>
      <c r="S843" s="41"/>
      <c r="T843" s="77"/>
      <c r="AT843" s="23" t="s">
        <v>144</v>
      </c>
      <c r="AU843" s="23" t="s">
        <v>79</v>
      </c>
    </row>
    <row r="844" spans="2:65" s="1" customFormat="1" ht="31.5" customHeight="1">
      <c r="B844" s="40"/>
      <c r="C844" s="232" t="s">
        <v>1217</v>
      </c>
      <c r="D844" s="232" t="s">
        <v>250</v>
      </c>
      <c r="E844" s="233" t="s">
        <v>1218</v>
      </c>
      <c r="F844" s="234" t="s">
        <v>1219</v>
      </c>
      <c r="G844" s="235" t="s">
        <v>229</v>
      </c>
      <c r="H844" s="236">
        <v>1</v>
      </c>
      <c r="I844" s="237"/>
      <c r="J844" s="238">
        <f>ROUND(I844*H844,2)</f>
        <v>0</v>
      </c>
      <c r="K844" s="234" t="s">
        <v>21</v>
      </c>
      <c r="L844" s="239"/>
      <c r="M844" s="240" t="s">
        <v>21</v>
      </c>
      <c r="N844" s="241" t="s">
        <v>40</v>
      </c>
      <c r="O844" s="41"/>
      <c r="P844" s="197">
        <f>O844*H844</f>
        <v>0</v>
      </c>
      <c r="Q844" s="197">
        <v>0</v>
      </c>
      <c r="R844" s="197">
        <f>Q844*H844</f>
        <v>0</v>
      </c>
      <c r="S844" s="197">
        <v>0</v>
      </c>
      <c r="T844" s="198">
        <f>S844*H844</f>
        <v>0</v>
      </c>
      <c r="AR844" s="23" t="s">
        <v>235</v>
      </c>
      <c r="AT844" s="23" t="s">
        <v>250</v>
      </c>
      <c r="AU844" s="23" t="s">
        <v>79</v>
      </c>
      <c r="AY844" s="23" t="s">
        <v>136</v>
      </c>
      <c r="BE844" s="199">
        <f>IF(N844="základní",J844,0)</f>
        <v>0</v>
      </c>
      <c r="BF844" s="199">
        <f>IF(N844="snížená",J844,0)</f>
        <v>0</v>
      </c>
      <c r="BG844" s="199">
        <f>IF(N844="zákl. přenesená",J844,0)</f>
        <v>0</v>
      </c>
      <c r="BH844" s="199">
        <f>IF(N844="sníž. přenesená",J844,0)</f>
        <v>0</v>
      </c>
      <c r="BI844" s="199">
        <f>IF(N844="nulová",J844,0)</f>
        <v>0</v>
      </c>
      <c r="BJ844" s="23" t="s">
        <v>77</v>
      </c>
      <c r="BK844" s="199">
        <f>ROUND(I844*H844,2)</f>
        <v>0</v>
      </c>
      <c r="BL844" s="23" t="s">
        <v>191</v>
      </c>
      <c r="BM844" s="23" t="s">
        <v>1220</v>
      </c>
    </row>
    <row r="845" spans="2:65" s="1" customFormat="1" ht="27">
      <c r="B845" s="40"/>
      <c r="C845" s="62"/>
      <c r="D845" s="217" t="s">
        <v>144</v>
      </c>
      <c r="E845" s="62"/>
      <c r="F845" s="231" t="s">
        <v>1219</v>
      </c>
      <c r="G845" s="62"/>
      <c r="H845" s="62"/>
      <c r="I845" s="158"/>
      <c r="J845" s="62"/>
      <c r="K845" s="62"/>
      <c r="L845" s="60"/>
      <c r="M845" s="202"/>
      <c r="N845" s="41"/>
      <c r="O845" s="41"/>
      <c r="P845" s="41"/>
      <c r="Q845" s="41"/>
      <c r="R845" s="41"/>
      <c r="S845" s="41"/>
      <c r="T845" s="77"/>
      <c r="AT845" s="23" t="s">
        <v>144</v>
      </c>
      <c r="AU845" s="23" t="s">
        <v>79</v>
      </c>
    </row>
    <row r="846" spans="2:65" s="1" customFormat="1" ht="22.5" customHeight="1">
      <c r="B846" s="40"/>
      <c r="C846" s="188" t="s">
        <v>701</v>
      </c>
      <c r="D846" s="188" t="s">
        <v>138</v>
      </c>
      <c r="E846" s="189" t="s">
        <v>1221</v>
      </c>
      <c r="F846" s="190" t="s">
        <v>1222</v>
      </c>
      <c r="G846" s="191" t="s">
        <v>229</v>
      </c>
      <c r="H846" s="192">
        <v>1</v>
      </c>
      <c r="I846" s="193"/>
      <c r="J846" s="194">
        <f>ROUND(I846*H846,2)</f>
        <v>0</v>
      </c>
      <c r="K846" s="190" t="s">
        <v>142</v>
      </c>
      <c r="L846" s="60"/>
      <c r="M846" s="195" t="s">
        <v>21</v>
      </c>
      <c r="N846" s="196" t="s">
        <v>40</v>
      </c>
      <c r="O846" s="41"/>
      <c r="P846" s="197">
        <f>O846*H846</f>
        <v>0</v>
      </c>
      <c r="Q846" s="197">
        <v>0</v>
      </c>
      <c r="R846" s="197">
        <f>Q846*H846</f>
        <v>0</v>
      </c>
      <c r="S846" s="197">
        <v>0</v>
      </c>
      <c r="T846" s="198">
        <f>S846*H846</f>
        <v>0</v>
      </c>
      <c r="AR846" s="23" t="s">
        <v>191</v>
      </c>
      <c r="AT846" s="23" t="s">
        <v>138</v>
      </c>
      <c r="AU846" s="23" t="s">
        <v>79</v>
      </c>
      <c r="AY846" s="23" t="s">
        <v>136</v>
      </c>
      <c r="BE846" s="199">
        <f>IF(N846="základní",J846,0)</f>
        <v>0</v>
      </c>
      <c r="BF846" s="199">
        <f>IF(N846="snížená",J846,0)</f>
        <v>0</v>
      </c>
      <c r="BG846" s="199">
        <f>IF(N846="zákl. přenesená",J846,0)</f>
        <v>0</v>
      </c>
      <c r="BH846" s="199">
        <f>IF(N846="sníž. přenesená",J846,0)</f>
        <v>0</v>
      </c>
      <c r="BI846" s="199">
        <f>IF(N846="nulová",J846,0)</f>
        <v>0</v>
      </c>
      <c r="BJ846" s="23" t="s">
        <v>77</v>
      </c>
      <c r="BK846" s="199">
        <f>ROUND(I846*H846,2)</f>
        <v>0</v>
      </c>
      <c r="BL846" s="23" t="s">
        <v>191</v>
      </c>
      <c r="BM846" s="23" t="s">
        <v>1223</v>
      </c>
    </row>
    <row r="847" spans="2:65" s="1" customFormat="1" ht="27">
      <c r="B847" s="40"/>
      <c r="C847" s="62"/>
      <c r="D847" s="200" t="s">
        <v>144</v>
      </c>
      <c r="E847" s="62"/>
      <c r="F847" s="201" t="s">
        <v>1224</v>
      </c>
      <c r="G847" s="62"/>
      <c r="H847" s="62"/>
      <c r="I847" s="158"/>
      <c r="J847" s="62"/>
      <c r="K847" s="62"/>
      <c r="L847" s="60"/>
      <c r="M847" s="202"/>
      <c r="N847" s="41"/>
      <c r="O847" s="41"/>
      <c r="P847" s="41"/>
      <c r="Q847" s="41"/>
      <c r="R847" s="41"/>
      <c r="S847" s="41"/>
      <c r="T847" s="77"/>
      <c r="AT847" s="23" t="s">
        <v>144</v>
      </c>
      <c r="AU847" s="23" t="s">
        <v>79</v>
      </c>
    </row>
    <row r="848" spans="2:65" s="1" customFormat="1" ht="148.5">
      <c r="B848" s="40"/>
      <c r="C848" s="62"/>
      <c r="D848" s="217" t="s">
        <v>146</v>
      </c>
      <c r="E848" s="62"/>
      <c r="F848" s="227" t="s">
        <v>1225</v>
      </c>
      <c r="G848" s="62"/>
      <c r="H848" s="62"/>
      <c r="I848" s="158"/>
      <c r="J848" s="62"/>
      <c r="K848" s="62"/>
      <c r="L848" s="60"/>
      <c r="M848" s="202"/>
      <c r="N848" s="41"/>
      <c r="O848" s="41"/>
      <c r="P848" s="41"/>
      <c r="Q848" s="41"/>
      <c r="R848" s="41"/>
      <c r="S848" s="41"/>
      <c r="T848" s="77"/>
      <c r="AT848" s="23" t="s">
        <v>146</v>
      </c>
      <c r="AU848" s="23" t="s">
        <v>79</v>
      </c>
    </row>
    <row r="849" spans="2:65" s="1" customFormat="1" ht="22.5" customHeight="1">
      <c r="B849" s="40"/>
      <c r="C849" s="188" t="s">
        <v>1226</v>
      </c>
      <c r="D849" s="188" t="s">
        <v>138</v>
      </c>
      <c r="E849" s="189" t="s">
        <v>1227</v>
      </c>
      <c r="F849" s="190" t="s">
        <v>1228</v>
      </c>
      <c r="G849" s="191" t="s">
        <v>229</v>
      </c>
      <c r="H849" s="192">
        <v>1</v>
      </c>
      <c r="I849" s="193"/>
      <c r="J849" s="194">
        <f>ROUND(I849*H849,2)</f>
        <v>0</v>
      </c>
      <c r="K849" s="190" t="s">
        <v>142</v>
      </c>
      <c r="L849" s="60"/>
      <c r="M849" s="195" t="s">
        <v>21</v>
      </c>
      <c r="N849" s="196" t="s">
        <v>40</v>
      </c>
      <c r="O849" s="41"/>
      <c r="P849" s="197">
        <f>O849*H849</f>
        <v>0</v>
      </c>
      <c r="Q849" s="197">
        <v>0</v>
      </c>
      <c r="R849" s="197">
        <f>Q849*H849</f>
        <v>0</v>
      </c>
      <c r="S849" s="197">
        <v>0</v>
      </c>
      <c r="T849" s="198">
        <f>S849*H849</f>
        <v>0</v>
      </c>
      <c r="AR849" s="23" t="s">
        <v>191</v>
      </c>
      <c r="AT849" s="23" t="s">
        <v>138</v>
      </c>
      <c r="AU849" s="23" t="s">
        <v>79</v>
      </c>
      <c r="AY849" s="23" t="s">
        <v>136</v>
      </c>
      <c r="BE849" s="199">
        <f>IF(N849="základní",J849,0)</f>
        <v>0</v>
      </c>
      <c r="BF849" s="199">
        <f>IF(N849="snížená",J849,0)</f>
        <v>0</v>
      </c>
      <c r="BG849" s="199">
        <f>IF(N849="zákl. přenesená",J849,0)</f>
        <v>0</v>
      </c>
      <c r="BH849" s="199">
        <f>IF(N849="sníž. přenesená",J849,0)</f>
        <v>0</v>
      </c>
      <c r="BI849" s="199">
        <f>IF(N849="nulová",J849,0)</f>
        <v>0</v>
      </c>
      <c r="BJ849" s="23" t="s">
        <v>77</v>
      </c>
      <c r="BK849" s="199">
        <f>ROUND(I849*H849,2)</f>
        <v>0</v>
      </c>
      <c r="BL849" s="23" t="s">
        <v>191</v>
      </c>
      <c r="BM849" s="23" t="s">
        <v>1229</v>
      </c>
    </row>
    <row r="850" spans="2:65" s="1" customFormat="1" ht="27">
      <c r="B850" s="40"/>
      <c r="C850" s="62"/>
      <c r="D850" s="200" t="s">
        <v>144</v>
      </c>
      <c r="E850" s="62"/>
      <c r="F850" s="201" t="s">
        <v>1230</v>
      </c>
      <c r="G850" s="62"/>
      <c r="H850" s="62"/>
      <c r="I850" s="158"/>
      <c r="J850" s="62"/>
      <c r="K850" s="62"/>
      <c r="L850" s="60"/>
      <c r="M850" s="202"/>
      <c r="N850" s="41"/>
      <c r="O850" s="41"/>
      <c r="P850" s="41"/>
      <c r="Q850" s="41"/>
      <c r="R850" s="41"/>
      <c r="S850" s="41"/>
      <c r="T850" s="77"/>
      <c r="AT850" s="23" t="s">
        <v>144</v>
      </c>
      <c r="AU850" s="23" t="s">
        <v>79</v>
      </c>
    </row>
    <row r="851" spans="2:65" s="1" customFormat="1" ht="148.5">
      <c r="B851" s="40"/>
      <c r="C851" s="62"/>
      <c r="D851" s="217" t="s">
        <v>146</v>
      </c>
      <c r="E851" s="62"/>
      <c r="F851" s="227" t="s">
        <v>1225</v>
      </c>
      <c r="G851" s="62"/>
      <c r="H851" s="62"/>
      <c r="I851" s="158"/>
      <c r="J851" s="62"/>
      <c r="K851" s="62"/>
      <c r="L851" s="60"/>
      <c r="M851" s="202"/>
      <c r="N851" s="41"/>
      <c r="O851" s="41"/>
      <c r="P851" s="41"/>
      <c r="Q851" s="41"/>
      <c r="R851" s="41"/>
      <c r="S851" s="41"/>
      <c r="T851" s="77"/>
      <c r="AT851" s="23" t="s">
        <v>146</v>
      </c>
      <c r="AU851" s="23" t="s">
        <v>79</v>
      </c>
    </row>
    <row r="852" spans="2:65" s="1" customFormat="1" ht="31.5" customHeight="1">
      <c r="B852" s="40"/>
      <c r="C852" s="232" t="s">
        <v>705</v>
      </c>
      <c r="D852" s="232" t="s">
        <v>250</v>
      </c>
      <c r="E852" s="233" t="s">
        <v>1231</v>
      </c>
      <c r="F852" s="234" t="s">
        <v>1232</v>
      </c>
      <c r="G852" s="235" t="s">
        <v>229</v>
      </c>
      <c r="H852" s="236">
        <v>1</v>
      </c>
      <c r="I852" s="237"/>
      <c r="J852" s="238">
        <f>ROUND(I852*H852,2)</f>
        <v>0</v>
      </c>
      <c r="K852" s="234" t="s">
        <v>21</v>
      </c>
      <c r="L852" s="239"/>
      <c r="M852" s="240" t="s">
        <v>21</v>
      </c>
      <c r="N852" s="241" t="s">
        <v>40</v>
      </c>
      <c r="O852" s="41"/>
      <c r="P852" s="197">
        <f>O852*H852</f>
        <v>0</v>
      </c>
      <c r="Q852" s="197">
        <v>0</v>
      </c>
      <c r="R852" s="197">
        <f>Q852*H852</f>
        <v>0</v>
      </c>
      <c r="S852" s="197">
        <v>0</v>
      </c>
      <c r="T852" s="198">
        <f>S852*H852</f>
        <v>0</v>
      </c>
      <c r="AR852" s="23" t="s">
        <v>235</v>
      </c>
      <c r="AT852" s="23" t="s">
        <v>250</v>
      </c>
      <c r="AU852" s="23" t="s">
        <v>79</v>
      </c>
      <c r="AY852" s="23" t="s">
        <v>136</v>
      </c>
      <c r="BE852" s="199">
        <f>IF(N852="základní",J852,0)</f>
        <v>0</v>
      </c>
      <c r="BF852" s="199">
        <f>IF(N852="snížená",J852,0)</f>
        <v>0</v>
      </c>
      <c r="BG852" s="199">
        <f>IF(N852="zákl. přenesená",J852,0)</f>
        <v>0</v>
      </c>
      <c r="BH852" s="199">
        <f>IF(N852="sníž. přenesená",J852,0)</f>
        <v>0</v>
      </c>
      <c r="BI852" s="199">
        <f>IF(N852="nulová",J852,0)</f>
        <v>0</v>
      </c>
      <c r="BJ852" s="23" t="s">
        <v>77</v>
      </c>
      <c r="BK852" s="199">
        <f>ROUND(I852*H852,2)</f>
        <v>0</v>
      </c>
      <c r="BL852" s="23" t="s">
        <v>191</v>
      </c>
      <c r="BM852" s="23" t="s">
        <v>1233</v>
      </c>
    </row>
    <row r="853" spans="2:65" s="1" customFormat="1" ht="27">
      <c r="B853" s="40"/>
      <c r="C853" s="62"/>
      <c r="D853" s="217" t="s">
        <v>144</v>
      </c>
      <c r="E853" s="62"/>
      <c r="F853" s="231" t="s">
        <v>1232</v>
      </c>
      <c r="G853" s="62"/>
      <c r="H853" s="62"/>
      <c r="I853" s="158"/>
      <c r="J853" s="62"/>
      <c r="K853" s="62"/>
      <c r="L853" s="60"/>
      <c r="M853" s="202"/>
      <c r="N853" s="41"/>
      <c r="O853" s="41"/>
      <c r="P853" s="41"/>
      <c r="Q853" s="41"/>
      <c r="R853" s="41"/>
      <c r="S853" s="41"/>
      <c r="T853" s="77"/>
      <c r="AT853" s="23" t="s">
        <v>144</v>
      </c>
      <c r="AU853" s="23" t="s">
        <v>79</v>
      </c>
    </row>
    <row r="854" spans="2:65" s="1" customFormat="1" ht="31.5" customHeight="1">
      <c r="B854" s="40"/>
      <c r="C854" s="232" t="s">
        <v>1234</v>
      </c>
      <c r="D854" s="232" t="s">
        <v>250</v>
      </c>
      <c r="E854" s="233" t="s">
        <v>1235</v>
      </c>
      <c r="F854" s="234" t="s">
        <v>1236</v>
      </c>
      <c r="G854" s="235" t="s">
        <v>229</v>
      </c>
      <c r="H854" s="236">
        <v>1</v>
      </c>
      <c r="I854" s="237"/>
      <c r="J854" s="238">
        <f>ROUND(I854*H854,2)</f>
        <v>0</v>
      </c>
      <c r="K854" s="234" t="s">
        <v>21</v>
      </c>
      <c r="L854" s="239"/>
      <c r="M854" s="240" t="s">
        <v>21</v>
      </c>
      <c r="N854" s="241" t="s">
        <v>40</v>
      </c>
      <c r="O854" s="41"/>
      <c r="P854" s="197">
        <f>O854*H854</f>
        <v>0</v>
      </c>
      <c r="Q854" s="197">
        <v>0</v>
      </c>
      <c r="R854" s="197">
        <f>Q854*H854</f>
        <v>0</v>
      </c>
      <c r="S854" s="197">
        <v>0</v>
      </c>
      <c r="T854" s="198">
        <f>S854*H854</f>
        <v>0</v>
      </c>
      <c r="AR854" s="23" t="s">
        <v>235</v>
      </c>
      <c r="AT854" s="23" t="s">
        <v>250</v>
      </c>
      <c r="AU854" s="23" t="s">
        <v>79</v>
      </c>
      <c r="AY854" s="23" t="s">
        <v>136</v>
      </c>
      <c r="BE854" s="199">
        <f>IF(N854="základní",J854,0)</f>
        <v>0</v>
      </c>
      <c r="BF854" s="199">
        <f>IF(N854="snížená",J854,0)</f>
        <v>0</v>
      </c>
      <c r="BG854" s="199">
        <f>IF(N854="zákl. přenesená",J854,0)</f>
        <v>0</v>
      </c>
      <c r="BH854" s="199">
        <f>IF(N854="sníž. přenesená",J854,0)</f>
        <v>0</v>
      </c>
      <c r="BI854" s="199">
        <f>IF(N854="nulová",J854,0)</f>
        <v>0</v>
      </c>
      <c r="BJ854" s="23" t="s">
        <v>77</v>
      </c>
      <c r="BK854" s="199">
        <f>ROUND(I854*H854,2)</f>
        <v>0</v>
      </c>
      <c r="BL854" s="23" t="s">
        <v>191</v>
      </c>
      <c r="BM854" s="23" t="s">
        <v>1237</v>
      </c>
    </row>
    <row r="855" spans="2:65" s="1" customFormat="1" ht="27">
      <c r="B855" s="40"/>
      <c r="C855" s="62"/>
      <c r="D855" s="217" t="s">
        <v>144</v>
      </c>
      <c r="E855" s="62"/>
      <c r="F855" s="231" t="s">
        <v>1236</v>
      </c>
      <c r="G855" s="62"/>
      <c r="H855" s="62"/>
      <c r="I855" s="158"/>
      <c r="J855" s="62"/>
      <c r="K855" s="62"/>
      <c r="L855" s="60"/>
      <c r="M855" s="202"/>
      <c r="N855" s="41"/>
      <c r="O855" s="41"/>
      <c r="P855" s="41"/>
      <c r="Q855" s="41"/>
      <c r="R855" s="41"/>
      <c r="S855" s="41"/>
      <c r="T855" s="77"/>
      <c r="AT855" s="23" t="s">
        <v>144</v>
      </c>
      <c r="AU855" s="23" t="s">
        <v>79</v>
      </c>
    </row>
    <row r="856" spans="2:65" s="1" customFormat="1" ht="22.5" customHeight="1">
      <c r="B856" s="40"/>
      <c r="C856" s="188" t="s">
        <v>708</v>
      </c>
      <c r="D856" s="188" t="s">
        <v>138</v>
      </c>
      <c r="E856" s="189" t="s">
        <v>1238</v>
      </c>
      <c r="F856" s="190" t="s">
        <v>1239</v>
      </c>
      <c r="G856" s="191" t="s">
        <v>229</v>
      </c>
      <c r="H856" s="192">
        <v>1</v>
      </c>
      <c r="I856" s="193"/>
      <c r="J856" s="194">
        <f>ROUND(I856*H856,2)</f>
        <v>0</v>
      </c>
      <c r="K856" s="190" t="s">
        <v>142</v>
      </c>
      <c r="L856" s="60"/>
      <c r="M856" s="195" t="s">
        <v>21</v>
      </c>
      <c r="N856" s="196" t="s">
        <v>40</v>
      </c>
      <c r="O856" s="41"/>
      <c r="P856" s="197">
        <f>O856*H856</f>
        <v>0</v>
      </c>
      <c r="Q856" s="197">
        <v>0</v>
      </c>
      <c r="R856" s="197">
        <f>Q856*H856</f>
        <v>0</v>
      </c>
      <c r="S856" s="197">
        <v>0</v>
      </c>
      <c r="T856" s="198">
        <f>S856*H856</f>
        <v>0</v>
      </c>
      <c r="AR856" s="23" t="s">
        <v>191</v>
      </c>
      <c r="AT856" s="23" t="s">
        <v>138</v>
      </c>
      <c r="AU856" s="23" t="s">
        <v>79</v>
      </c>
      <c r="AY856" s="23" t="s">
        <v>136</v>
      </c>
      <c r="BE856" s="199">
        <f>IF(N856="základní",J856,0)</f>
        <v>0</v>
      </c>
      <c r="BF856" s="199">
        <f>IF(N856="snížená",J856,0)</f>
        <v>0</v>
      </c>
      <c r="BG856" s="199">
        <f>IF(N856="zákl. přenesená",J856,0)</f>
        <v>0</v>
      </c>
      <c r="BH856" s="199">
        <f>IF(N856="sníž. přenesená",J856,0)</f>
        <v>0</v>
      </c>
      <c r="BI856" s="199">
        <f>IF(N856="nulová",J856,0)</f>
        <v>0</v>
      </c>
      <c r="BJ856" s="23" t="s">
        <v>77</v>
      </c>
      <c r="BK856" s="199">
        <f>ROUND(I856*H856,2)</f>
        <v>0</v>
      </c>
      <c r="BL856" s="23" t="s">
        <v>191</v>
      </c>
      <c r="BM856" s="23" t="s">
        <v>1240</v>
      </c>
    </row>
    <row r="857" spans="2:65" s="1" customFormat="1" ht="27">
      <c r="B857" s="40"/>
      <c r="C857" s="62"/>
      <c r="D857" s="200" t="s">
        <v>144</v>
      </c>
      <c r="E857" s="62"/>
      <c r="F857" s="201" t="s">
        <v>1241</v>
      </c>
      <c r="G857" s="62"/>
      <c r="H857" s="62"/>
      <c r="I857" s="158"/>
      <c r="J857" s="62"/>
      <c r="K857" s="62"/>
      <c r="L857" s="60"/>
      <c r="M857" s="202"/>
      <c r="N857" s="41"/>
      <c r="O857" s="41"/>
      <c r="P857" s="41"/>
      <c r="Q857" s="41"/>
      <c r="R857" s="41"/>
      <c r="S857" s="41"/>
      <c r="T857" s="77"/>
      <c r="AT857" s="23" t="s">
        <v>144</v>
      </c>
      <c r="AU857" s="23" t="s">
        <v>79</v>
      </c>
    </row>
    <row r="858" spans="2:65" s="1" customFormat="1" ht="148.5">
      <c r="B858" s="40"/>
      <c r="C858" s="62"/>
      <c r="D858" s="217" t="s">
        <v>146</v>
      </c>
      <c r="E858" s="62"/>
      <c r="F858" s="227" t="s">
        <v>1225</v>
      </c>
      <c r="G858" s="62"/>
      <c r="H858" s="62"/>
      <c r="I858" s="158"/>
      <c r="J858" s="62"/>
      <c r="K858" s="62"/>
      <c r="L858" s="60"/>
      <c r="M858" s="202"/>
      <c r="N858" s="41"/>
      <c r="O858" s="41"/>
      <c r="P858" s="41"/>
      <c r="Q858" s="41"/>
      <c r="R858" s="41"/>
      <c r="S858" s="41"/>
      <c r="T858" s="77"/>
      <c r="AT858" s="23" t="s">
        <v>146</v>
      </c>
      <c r="AU858" s="23" t="s">
        <v>79</v>
      </c>
    </row>
    <row r="859" spans="2:65" s="1" customFormat="1" ht="31.5" customHeight="1">
      <c r="B859" s="40"/>
      <c r="C859" s="232" t="s">
        <v>1242</v>
      </c>
      <c r="D859" s="232" t="s">
        <v>250</v>
      </c>
      <c r="E859" s="233" t="s">
        <v>1243</v>
      </c>
      <c r="F859" s="234" t="s">
        <v>1244</v>
      </c>
      <c r="G859" s="235" t="s">
        <v>229</v>
      </c>
      <c r="H859" s="236">
        <v>1</v>
      </c>
      <c r="I859" s="237"/>
      <c r="J859" s="238">
        <f>ROUND(I859*H859,2)</f>
        <v>0</v>
      </c>
      <c r="K859" s="234" t="s">
        <v>21</v>
      </c>
      <c r="L859" s="239"/>
      <c r="M859" s="240" t="s">
        <v>21</v>
      </c>
      <c r="N859" s="241" t="s">
        <v>40</v>
      </c>
      <c r="O859" s="41"/>
      <c r="P859" s="197">
        <f>O859*H859</f>
        <v>0</v>
      </c>
      <c r="Q859" s="197">
        <v>0</v>
      </c>
      <c r="R859" s="197">
        <f>Q859*H859</f>
        <v>0</v>
      </c>
      <c r="S859" s="197">
        <v>0</v>
      </c>
      <c r="T859" s="198">
        <f>S859*H859</f>
        <v>0</v>
      </c>
      <c r="AR859" s="23" t="s">
        <v>235</v>
      </c>
      <c r="AT859" s="23" t="s">
        <v>250</v>
      </c>
      <c r="AU859" s="23" t="s">
        <v>79</v>
      </c>
      <c r="AY859" s="23" t="s">
        <v>136</v>
      </c>
      <c r="BE859" s="199">
        <f>IF(N859="základní",J859,0)</f>
        <v>0</v>
      </c>
      <c r="BF859" s="199">
        <f>IF(N859="snížená",J859,0)</f>
        <v>0</v>
      </c>
      <c r="BG859" s="199">
        <f>IF(N859="zákl. přenesená",J859,0)</f>
        <v>0</v>
      </c>
      <c r="BH859" s="199">
        <f>IF(N859="sníž. přenesená",J859,0)</f>
        <v>0</v>
      </c>
      <c r="BI859" s="199">
        <f>IF(N859="nulová",J859,0)</f>
        <v>0</v>
      </c>
      <c r="BJ859" s="23" t="s">
        <v>77</v>
      </c>
      <c r="BK859" s="199">
        <f>ROUND(I859*H859,2)</f>
        <v>0</v>
      </c>
      <c r="BL859" s="23" t="s">
        <v>191</v>
      </c>
      <c r="BM859" s="23" t="s">
        <v>1245</v>
      </c>
    </row>
    <row r="860" spans="2:65" s="1" customFormat="1" ht="27">
      <c r="B860" s="40"/>
      <c r="C860" s="62"/>
      <c r="D860" s="217" t="s">
        <v>144</v>
      </c>
      <c r="E860" s="62"/>
      <c r="F860" s="231" t="s">
        <v>1244</v>
      </c>
      <c r="G860" s="62"/>
      <c r="H860" s="62"/>
      <c r="I860" s="158"/>
      <c r="J860" s="62"/>
      <c r="K860" s="62"/>
      <c r="L860" s="60"/>
      <c r="M860" s="202"/>
      <c r="N860" s="41"/>
      <c r="O860" s="41"/>
      <c r="P860" s="41"/>
      <c r="Q860" s="41"/>
      <c r="R860" s="41"/>
      <c r="S860" s="41"/>
      <c r="T860" s="77"/>
      <c r="AT860" s="23" t="s">
        <v>144</v>
      </c>
      <c r="AU860" s="23" t="s">
        <v>79</v>
      </c>
    </row>
    <row r="861" spans="2:65" s="1" customFormat="1" ht="22.5" customHeight="1">
      <c r="B861" s="40"/>
      <c r="C861" s="188" t="s">
        <v>712</v>
      </c>
      <c r="D861" s="188" t="s">
        <v>138</v>
      </c>
      <c r="E861" s="189" t="s">
        <v>1246</v>
      </c>
      <c r="F861" s="190" t="s">
        <v>1247</v>
      </c>
      <c r="G861" s="191" t="s">
        <v>305</v>
      </c>
      <c r="H861" s="192">
        <v>530</v>
      </c>
      <c r="I861" s="193"/>
      <c r="J861" s="194">
        <f>ROUND(I861*H861,2)</f>
        <v>0</v>
      </c>
      <c r="K861" s="190" t="s">
        <v>142</v>
      </c>
      <c r="L861" s="60"/>
      <c r="M861" s="195" t="s">
        <v>21</v>
      </c>
      <c r="N861" s="196" t="s">
        <v>40</v>
      </c>
      <c r="O861" s="41"/>
      <c r="P861" s="197">
        <f>O861*H861</f>
        <v>0</v>
      </c>
      <c r="Q861" s="197">
        <v>0</v>
      </c>
      <c r="R861" s="197">
        <f>Q861*H861</f>
        <v>0</v>
      </c>
      <c r="S861" s="197">
        <v>0</v>
      </c>
      <c r="T861" s="198">
        <f>S861*H861</f>
        <v>0</v>
      </c>
      <c r="AR861" s="23" t="s">
        <v>191</v>
      </c>
      <c r="AT861" s="23" t="s">
        <v>138</v>
      </c>
      <c r="AU861" s="23" t="s">
        <v>79</v>
      </c>
      <c r="AY861" s="23" t="s">
        <v>136</v>
      </c>
      <c r="BE861" s="199">
        <f>IF(N861="základní",J861,0)</f>
        <v>0</v>
      </c>
      <c r="BF861" s="199">
        <f>IF(N861="snížená",J861,0)</f>
        <v>0</v>
      </c>
      <c r="BG861" s="199">
        <f>IF(N861="zákl. přenesená",J861,0)</f>
        <v>0</v>
      </c>
      <c r="BH861" s="199">
        <f>IF(N861="sníž. přenesená",J861,0)</f>
        <v>0</v>
      </c>
      <c r="BI861" s="199">
        <f>IF(N861="nulová",J861,0)</f>
        <v>0</v>
      </c>
      <c r="BJ861" s="23" t="s">
        <v>77</v>
      </c>
      <c r="BK861" s="199">
        <f>ROUND(I861*H861,2)</f>
        <v>0</v>
      </c>
      <c r="BL861" s="23" t="s">
        <v>191</v>
      </c>
      <c r="BM861" s="23" t="s">
        <v>1248</v>
      </c>
    </row>
    <row r="862" spans="2:65" s="1" customFormat="1" ht="27">
      <c r="B862" s="40"/>
      <c r="C862" s="62"/>
      <c r="D862" s="200" t="s">
        <v>144</v>
      </c>
      <c r="E862" s="62"/>
      <c r="F862" s="201" t="s">
        <v>1249</v>
      </c>
      <c r="G862" s="62"/>
      <c r="H862" s="62"/>
      <c r="I862" s="158"/>
      <c r="J862" s="62"/>
      <c r="K862" s="62"/>
      <c r="L862" s="60"/>
      <c r="M862" s="202"/>
      <c r="N862" s="41"/>
      <c r="O862" s="41"/>
      <c r="P862" s="41"/>
      <c r="Q862" s="41"/>
      <c r="R862" s="41"/>
      <c r="S862" s="41"/>
      <c r="T862" s="77"/>
      <c r="AT862" s="23" t="s">
        <v>144</v>
      </c>
      <c r="AU862" s="23" t="s">
        <v>79</v>
      </c>
    </row>
    <row r="863" spans="2:65" s="1" customFormat="1" ht="40.5">
      <c r="B863" s="40"/>
      <c r="C863" s="62"/>
      <c r="D863" s="200" t="s">
        <v>146</v>
      </c>
      <c r="E863" s="62"/>
      <c r="F863" s="203" t="s">
        <v>1250</v>
      </c>
      <c r="G863" s="62"/>
      <c r="H863" s="62"/>
      <c r="I863" s="158"/>
      <c r="J863" s="62"/>
      <c r="K863" s="62"/>
      <c r="L863" s="60"/>
      <c r="M863" s="202"/>
      <c r="N863" s="41"/>
      <c r="O863" s="41"/>
      <c r="P863" s="41"/>
      <c r="Q863" s="41"/>
      <c r="R863" s="41"/>
      <c r="S863" s="41"/>
      <c r="T863" s="77"/>
      <c r="AT863" s="23" t="s">
        <v>146</v>
      </c>
      <c r="AU863" s="23" t="s">
        <v>79</v>
      </c>
    </row>
    <row r="864" spans="2:65" s="11" customFormat="1" ht="13.5">
      <c r="B864" s="204"/>
      <c r="C864" s="205"/>
      <c r="D864" s="200" t="s">
        <v>148</v>
      </c>
      <c r="E864" s="206" t="s">
        <v>21</v>
      </c>
      <c r="F864" s="207" t="s">
        <v>1251</v>
      </c>
      <c r="G864" s="205"/>
      <c r="H864" s="208">
        <v>530</v>
      </c>
      <c r="I864" s="209"/>
      <c r="J864" s="205"/>
      <c r="K864" s="205"/>
      <c r="L864" s="210"/>
      <c r="M864" s="211"/>
      <c r="N864" s="212"/>
      <c r="O864" s="212"/>
      <c r="P864" s="212"/>
      <c r="Q864" s="212"/>
      <c r="R864" s="212"/>
      <c r="S864" s="212"/>
      <c r="T864" s="213"/>
      <c r="AT864" s="214" t="s">
        <v>148</v>
      </c>
      <c r="AU864" s="214" t="s">
        <v>79</v>
      </c>
      <c r="AV864" s="11" t="s">
        <v>79</v>
      </c>
      <c r="AW864" s="11" t="s">
        <v>33</v>
      </c>
      <c r="AX864" s="11" t="s">
        <v>69</v>
      </c>
      <c r="AY864" s="214" t="s">
        <v>136</v>
      </c>
    </row>
    <row r="865" spans="2:65" s="12" customFormat="1" ht="13.5">
      <c r="B865" s="215"/>
      <c r="C865" s="216"/>
      <c r="D865" s="217" t="s">
        <v>148</v>
      </c>
      <c r="E865" s="218" t="s">
        <v>21</v>
      </c>
      <c r="F865" s="219" t="s">
        <v>151</v>
      </c>
      <c r="G865" s="216"/>
      <c r="H865" s="220">
        <v>530</v>
      </c>
      <c r="I865" s="221"/>
      <c r="J865" s="216"/>
      <c r="K865" s="216"/>
      <c r="L865" s="222"/>
      <c r="M865" s="223"/>
      <c r="N865" s="224"/>
      <c r="O865" s="224"/>
      <c r="P865" s="224"/>
      <c r="Q865" s="224"/>
      <c r="R865" s="224"/>
      <c r="S865" s="224"/>
      <c r="T865" s="225"/>
      <c r="AT865" s="226" t="s">
        <v>148</v>
      </c>
      <c r="AU865" s="226" t="s">
        <v>79</v>
      </c>
      <c r="AV865" s="12" t="s">
        <v>143</v>
      </c>
      <c r="AW865" s="12" t="s">
        <v>33</v>
      </c>
      <c r="AX865" s="12" t="s">
        <v>77</v>
      </c>
      <c r="AY865" s="226" t="s">
        <v>136</v>
      </c>
    </row>
    <row r="866" spans="2:65" s="1" customFormat="1" ht="22.5" customHeight="1">
      <c r="B866" s="40"/>
      <c r="C866" s="232" t="s">
        <v>1252</v>
      </c>
      <c r="D866" s="232" t="s">
        <v>250</v>
      </c>
      <c r="E866" s="233" t="s">
        <v>1253</v>
      </c>
      <c r="F866" s="234" t="s">
        <v>1254</v>
      </c>
      <c r="G866" s="235" t="s">
        <v>305</v>
      </c>
      <c r="H866" s="236">
        <v>278.25</v>
      </c>
      <c r="I866" s="237"/>
      <c r="J866" s="238">
        <f>ROUND(I866*H866,2)</f>
        <v>0</v>
      </c>
      <c r="K866" s="234" t="s">
        <v>21</v>
      </c>
      <c r="L866" s="239"/>
      <c r="M866" s="240" t="s">
        <v>21</v>
      </c>
      <c r="N866" s="241" t="s">
        <v>40</v>
      </c>
      <c r="O866" s="41"/>
      <c r="P866" s="197">
        <f>O866*H866</f>
        <v>0</v>
      </c>
      <c r="Q866" s="197">
        <v>0</v>
      </c>
      <c r="R866" s="197">
        <f>Q866*H866</f>
        <v>0</v>
      </c>
      <c r="S866" s="197">
        <v>0</v>
      </c>
      <c r="T866" s="198">
        <f>S866*H866</f>
        <v>0</v>
      </c>
      <c r="AR866" s="23" t="s">
        <v>235</v>
      </c>
      <c r="AT866" s="23" t="s">
        <v>250</v>
      </c>
      <c r="AU866" s="23" t="s">
        <v>79</v>
      </c>
      <c r="AY866" s="23" t="s">
        <v>136</v>
      </c>
      <c r="BE866" s="199">
        <f>IF(N866="základní",J866,0)</f>
        <v>0</v>
      </c>
      <c r="BF866" s="199">
        <f>IF(N866="snížená",J866,0)</f>
        <v>0</v>
      </c>
      <c r="BG866" s="199">
        <f>IF(N866="zákl. přenesená",J866,0)</f>
        <v>0</v>
      </c>
      <c r="BH866" s="199">
        <f>IF(N866="sníž. přenesená",J866,0)</f>
        <v>0</v>
      </c>
      <c r="BI866" s="199">
        <f>IF(N866="nulová",J866,0)</f>
        <v>0</v>
      </c>
      <c r="BJ866" s="23" t="s">
        <v>77</v>
      </c>
      <c r="BK866" s="199">
        <f>ROUND(I866*H866,2)</f>
        <v>0</v>
      </c>
      <c r="BL866" s="23" t="s">
        <v>191</v>
      </c>
      <c r="BM866" s="23" t="s">
        <v>1255</v>
      </c>
    </row>
    <row r="867" spans="2:65" s="1" customFormat="1" ht="13.5">
      <c r="B867" s="40"/>
      <c r="C867" s="62"/>
      <c r="D867" s="217" t="s">
        <v>144</v>
      </c>
      <c r="E867" s="62"/>
      <c r="F867" s="231" t="s">
        <v>1254</v>
      </c>
      <c r="G867" s="62"/>
      <c r="H867" s="62"/>
      <c r="I867" s="158"/>
      <c r="J867" s="62"/>
      <c r="K867" s="62"/>
      <c r="L867" s="60"/>
      <c r="M867" s="202"/>
      <c r="N867" s="41"/>
      <c r="O867" s="41"/>
      <c r="P867" s="41"/>
      <c r="Q867" s="41"/>
      <c r="R867" s="41"/>
      <c r="S867" s="41"/>
      <c r="T867" s="77"/>
      <c r="AT867" s="23" t="s">
        <v>144</v>
      </c>
      <c r="AU867" s="23" t="s">
        <v>79</v>
      </c>
    </row>
    <row r="868" spans="2:65" s="1" customFormat="1" ht="22.5" customHeight="1">
      <c r="B868" s="40"/>
      <c r="C868" s="232" t="s">
        <v>715</v>
      </c>
      <c r="D868" s="232" t="s">
        <v>250</v>
      </c>
      <c r="E868" s="233" t="s">
        <v>1256</v>
      </c>
      <c r="F868" s="234" t="s">
        <v>1257</v>
      </c>
      <c r="G868" s="235" t="s">
        <v>305</v>
      </c>
      <c r="H868" s="236">
        <v>278.25</v>
      </c>
      <c r="I868" s="237"/>
      <c r="J868" s="238">
        <f>ROUND(I868*H868,2)</f>
        <v>0</v>
      </c>
      <c r="K868" s="234" t="s">
        <v>21</v>
      </c>
      <c r="L868" s="239"/>
      <c r="M868" s="240" t="s">
        <v>21</v>
      </c>
      <c r="N868" s="241" t="s">
        <v>40</v>
      </c>
      <c r="O868" s="41"/>
      <c r="P868" s="197">
        <f>O868*H868</f>
        <v>0</v>
      </c>
      <c r="Q868" s="197">
        <v>0</v>
      </c>
      <c r="R868" s="197">
        <f>Q868*H868</f>
        <v>0</v>
      </c>
      <c r="S868" s="197">
        <v>0</v>
      </c>
      <c r="T868" s="198">
        <f>S868*H868</f>
        <v>0</v>
      </c>
      <c r="AR868" s="23" t="s">
        <v>235</v>
      </c>
      <c r="AT868" s="23" t="s">
        <v>250</v>
      </c>
      <c r="AU868" s="23" t="s">
        <v>79</v>
      </c>
      <c r="AY868" s="23" t="s">
        <v>136</v>
      </c>
      <c r="BE868" s="199">
        <f>IF(N868="základní",J868,0)</f>
        <v>0</v>
      </c>
      <c r="BF868" s="199">
        <f>IF(N868="snížená",J868,0)</f>
        <v>0</v>
      </c>
      <c r="BG868" s="199">
        <f>IF(N868="zákl. přenesená",J868,0)</f>
        <v>0</v>
      </c>
      <c r="BH868" s="199">
        <f>IF(N868="sníž. přenesená",J868,0)</f>
        <v>0</v>
      </c>
      <c r="BI868" s="199">
        <f>IF(N868="nulová",J868,0)</f>
        <v>0</v>
      </c>
      <c r="BJ868" s="23" t="s">
        <v>77</v>
      </c>
      <c r="BK868" s="199">
        <f>ROUND(I868*H868,2)</f>
        <v>0</v>
      </c>
      <c r="BL868" s="23" t="s">
        <v>191</v>
      </c>
      <c r="BM868" s="23" t="s">
        <v>1258</v>
      </c>
    </row>
    <row r="869" spans="2:65" s="1" customFormat="1" ht="13.5">
      <c r="B869" s="40"/>
      <c r="C869" s="62"/>
      <c r="D869" s="217" t="s">
        <v>144</v>
      </c>
      <c r="E869" s="62"/>
      <c r="F869" s="231" t="s">
        <v>1257</v>
      </c>
      <c r="G869" s="62"/>
      <c r="H869" s="62"/>
      <c r="I869" s="158"/>
      <c r="J869" s="62"/>
      <c r="K869" s="62"/>
      <c r="L869" s="60"/>
      <c r="M869" s="202"/>
      <c r="N869" s="41"/>
      <c r="O869" s="41"/>
      <c r="P869" s="41"/>
      <c r="Q869" s="41"/>
      <c r="R869" s="41"/>
      <c r="S869" s="41"/>
      <c r="T869" s="77"/>
      <c r="AT869" s="23" t="s">
        <v>144</v>
      </c>
      <c r="AU869" s="23" t="s">
        <v>79</v>
      </c>
    </row>
    <row r="870" spans="2:65" s="1" customFormat="1" ht="22.5" customHeight="1">
      <c r="B870" s="40"/>
      <c r="C870" s="188" t="s">
        <v>1259</v>
      </c>
      <c r="D870" s="188" t="s">
        <v>138</v>
      </c>
      <c r="E870" s="189" t="s">
        <v>1260</v>
      </c>
      <c r="F870" s="190" t="s">
        <v>1261</v>
      </c>
      <c r="G870" s="191" t="s">
        <v>229</v>
      </c>
      <c r="H870" s="192">
        <v>8</v>
      </c>
      <c r="I870" s="193"/>
      <c r="J870" s="194">
        <f>ROUND(I870*H870,2)</f>
        <v>0</v>
      </c>
      <c r="K870" s="190" t="s">
        <v>142</v>
      </c>
      <c r="L870" s="60"/>
      <c r="M870" s="195" t="s">
        <v>21</v>
      </c>
      <c r="N870" s="196" t="s">
        <v>40</v>
      </c>
      <c r="O870" s="41"/>
      <c r="P870" s="197">
        <f>O870*H870</f>
        <v>0</v>
      </c>
      <c r="Q870" s="197">
        <v>0</v>
      </c>
      <c r="R870" s="197">
        <f>Q870*H870</f>
        <v>0</v>
      </c>
      <c r="S870" s="197">
        <v>0</v>
      </c>
      <c r="T870" s="198">
        <f>S870*H870</f>
        <v>0</v>
      </c>
      <c r="AR870" s="23" t="s">
        <v>191</v>
      </c>
      <c r="AT870" s="23" t="s">
        <v>138</v>
      </c>
      <c r="AU870" s="23" t="s">
        <v>79</v>
      </c>
      <c r="AY870" s="23" t="s">
        <v>136</v>
      </c>
      <c r="BE870" s="199">
        <f>IF(N870="základní",J870,0)</f>
        <v>0</v>
      </c>
      <c r="BF870" s="199">
        <f>IF(N870="snížená",J870,0)</f>
        <v>0</v>
      </c>
      <c r="BG870" s="199">
        <f>IF(N870="zákl. přenesená",J870,0)</f>
        <v>0</v>
      </c>
      <c r="BH870" s="199">
        <f>IF(N870="sníž. přenesená",J870,0)</f>
        <v>0</v>
      </c>
      <c r="BI870" s="199">
        <f>IF(N870="nulová",J870,0)</f>
        <v>0</v>
      </c>
      <c r="BJ870" s="23" t="s">
        <v>77</v>
      </c>
      <c r="BK870" s="199">
        <f>ROUND(I870*H870,2)</f>
        <v>0</v>
      </c>
      <c r="BL870" s="23" t="s">
        <v>191</v>
      </c>
      <c r="BM870" s="23" t="s">
        <v>1262</v>
      </c>
    </row>
    <row r="871" spans="2:65" s="1" customFormat="1" ht="27">
      <c r="B871" s="40"/>
      <c r="C871" s="62"/>
      <c r="D871" s="200" t="s">
        <v>144</v>
      </c>
      <c r="E871" s="62"/>
      <c r="F871" s="201" t="s">
        <v>1263</v>
      </c>
      <c r="G871" s="62"/>
      <c r="H871" s="62"/>
      <c r="I871" s="158"/>
      <c r="J871" s="62"/>
      <c r="K871" s="62"/>
      <c r="L871" s="60"/>
      <c r="M871" s="202"/>
      <c r="N871" s="41"/>
      <c r="O871" s="41"/>
      <c r="P871" s="41"/>
      <c r="Q871" s="41"/>
      <c r="R871" s="41"/>
      <c r="S871" s="41"/>
      <c r="T871" s="77"/>
      <c r="AT871" s="23" t="s">
        <v>144</v>
      </c>
      <c r="AU871" s="23" t="s">
        <v>79</v>
      </c>
    </row>
    <row r="872" spans="2:65" s="1" customFormat="1" ht="40.5">
      <c r="B872" s="40"/>
      <c r="C872" s="62"/>
      <c r="D872" s="217" t="s">
        <v>146</v>
      </c>
      <c r="E872" s="62"/>
      <c r="F872" s="227" t="s">
        <v>1250</v>
      </c>
      <c r="G872" s="62"/>
      <c r="H872" s="62"/>
      <c r="I872" s="158"/>
      <c r="J872" s="62"/>
      <c r="K872" s="62"/>
      <c r="L872" s="60"/>
      <c r="M872" s="202"/>
      <c r="N872" s="41"/>
      <c r="O872" s="41"/>
      <c r="P872" s="41"/>
      <c r="Q872" s="41"/>
      <c r="R872" s="41"/>
      <c r="S872" s="41"/>
      <c r="T872" s="77"/>
      <c r="AT872" s="23" t="s">
        <v>146</v>
      </c>
      <c r="AU872" s="23" t="s">
        <v>79</v>
      </c>
    </row>
    <row r="873" spans="2:65" s="1" customFormat="1" ht="22.5" customHeight="1">
      <c r="B873" s="40"/>
      <c r="C873" s="188" t="s">
        <v>721</v>
      </c>
      <c r="D873" s="188" t="s">
        <v>138</v>
      </c>
      <c r="E873" s="189" t="s">
        <v>1264</v>
      </c>
      <c r="F873" s="190" t="s">
        <v>1265</v>
      </c>
      <c r="G873" s="191" t="s">
        <v>229</v>
      </c>
      <c r="H873" s="192">
        <v>13</v>
      </c>
      <c r="I873" s="193"/>
      <c r="J873" s="194">
        <f>ROUND(I873*H873,2)</f>
        <v>0</v>
      </c>
      <c r="K873" s="190" t="s">
        <v>142</v>
      </c>
      <c r="L873" s="60"/>
      <c r="M873" s="195" t="s">
        <v>21</v>
      </c>
      <c r="N873" s="196" t="s">
        <v>40</v>
      </c>
      <c r="O873" s="41"/>
      <c r="P873" s="197">
        <f>O873*H873</f>
        <v>0</v>
      </c>
      <c r="Q873" s="197">
        <v>0</v>
      </c>
      <c r="R873" s="197">
        <f>Q873*H873</f>
        <v>0</v>
      </c>
      <c r="S873" s="197">
        <v>0</v>
      </c>
      <c r="T873" s="198">
        <f>S873*H873</f>
        <v>0</v>
      </c>
      <c r="AR873" s="23" t="s">
        <v>191</v>
      </c>
      <c r="AT873" s="23" t="s">
        <v>138</v>
      </c>
      <c r="AU873" s="23" t="s">
        <v>79</v>
      </c>
      <c r="AY873" s="23" t="s">
        <v>136</v>
      </c>
      <c r="BE873" s="199">
        <f>IF(N873="základní",J873,0)</f>
        <v>0</v>
      </c>
      <c r="BF873" s="199">
        <f>IF(N873="snížená",J873,0)</f>
        <v>0</v>
      </c>
      <c r="BG873" s="199">
        <f>IF(N873="zákl. přenesená",J873,0)</f>
        <v>0</v>
      </c>
      <c r="BH873" s="199">
        <f>IF(N873="sníž. přenesená",J873,0)</f>
        <v>0</v>
      </c>
      <c r="BI873" s="199">
        <f>IF(N873="nulová",J873,0)</f>
        <v>0</v>
      </c>
      <c r="BJ873" s="23" t="s">
        <v>77</v>
      </c>
      <c r="BK873" s="199">
        <f>ROUND(I873*H873,2)</f>
        <v>0</v>
      </c>
      <c r="BL873" s="23" t="s">
        <v>191</v>
      </c>
      <c r="BM873" s="23" t="s">
        <v>1266</v>
      </c>
    </row>
    <row r="874" spans="2:65" s="1" customFormat="1" ht="27">
      <c r="B874" s="40"/>
      <c r="C874" s="62"/>
      <c r="D874" s="200" t="s">
        <v>144</v>
      </c>
      <c r="E874" s="62"/>
      <c r="F874" s="201" t="s">
        <v>1267</v>
      </c>
      <c r="G874" s="62"/>
      <c r="H874" s="62"/>
      <c r="I874" s="158"/>
      <c r="J874" s="62"/>
      <c r="K874" s="62"/>
      <c r="L874" s="60"/>
      <c r="M874" s="202"/>
      <c r="N874" s="41"/>
      <c r="O874" s="41"/>
      <c r="P874" s="41"/>
      <c r="Q874" s="41"/>
      <c r="R874" s="41"/>
      <c r="S874" s="41"/>
      <c r="T874" s="77"/>
      <c r="AT874" s="23" t="s">
        <v>144</v>
      </c>
      <c r="AU874" s="23" t="s">
        <v>79</v>
      </c>
    </row>
    <row r="875" spans="2:65" s="1" customFormat="1" ht="40.5">
      <c r="B875" s="40"/>
      <c r="C875" s="62"/>
      <c r="D875" s="200" t="s">
        <v>146</v>
      </c>
      <c r="E875" s="62"/>
      <c r="F875" s="203" t="s">
        <v>1250</v>
      </c>
      <c r="G875" s="62"/>
      <c r="H875" s="62"/>
      <c r="I875" s="158"/>
      <c r="J875" s="62"/>
      <c r="K875" s="62"/>
      <c r="L875" s="60"/>
      <c r="M875" s="202"/>
      <c r="N875" s="41"/>
      <c r="O875" s="41"/>
      <c r="P875" s="41"/>
      <c r="Q875" s="41"/>
      <c r="R875" s="41"/>
      <c r="S875" s="41"/>
      <c r="T875" s="77"/>
      <c r="AT875" s="23" t="s">
        <v>146</v>
      </c>
      <c r="AU875" s="23" t="s">
        <v>79</v>
      </c>
    </row>
    <row r="876" spans="2:65" s="11" customFormat="1" ht="13.5">
      <c r="B876" s="204"/>
      <c r="C876" s="205"/>
      <c r="D876" s="200" t="s">
        <v>148</v>
      </c>
      <c r="E876" s="206" t="s">
        <v>21</v>
      </c>
      <c r="F876" s="207" t="s">
        <v>1268</v>
      </c>
      <c r="G876" s="205"/>
      <c r="H876" s="208">
        <v>13</v>
      </c>
      <c r="I876" s="209"/>
      <c r="J876" s="205"/>
      <c r="K876" s="205"/>
      <c r="L876" s="210"/>
      <c r="M876" s="211"/>
      <c r="N876" s="212"/>
      <c r="O876" s="212"/>
      <c r="P876" s="212"/>
      <c r="Q876" s="212"/>
      <c r="R876" s="212"/>
      <c r="S876" s="212"/>
      <c r="T876" s="213"/>
      <c r="AT876" s="214" t="s">
        <v>148</v>
      </c>
      <c r="AU876" s="214" t="s">
        <v>79</v>
      </c>
      <c r="AV876" s="11" t="s">
        <v>79</v>
      </c>
      <c r="AW876" s="11" t="s">
        <v>33</v>
      </c>
      <c r="AX876" s="11" t="s">
        <v>69</v>
      </c>
      <c r="AY876" s="214" t="s">
        <v>136</v>
      </c>
    </row>
    <row r="877" spans="2:65" s="12" customFormat="1" ht="13.5">
      <c r="B877" s="215"/>
      <c r="C877" s="216"/>
      <c r="D877" s="217" t="s">
        <v>148</v>
      </c>
      <c r="E877" s="218" t="s">
        <v>21</v>
      </c>
      <c r="F877" s="219" t="s">
        <v>151</v>
      </c>
      <c r="G877" s="216"/>
      <c r="H877" s="220">
        <v>13</v>
      </c>
      <c r="I877" s="221"/>
      <c r="J877" s="216"/>
      <c r="K877" s="216"/>
      <c r="L877" s="222"/>
      <c r="M877" s="223"/>
      <c r="N877" s="224"/>
      <c r="O877" s="224"/>
      <c r="P877" s="224"/>
      <c r="Q877" s="224"/>
      <c r="R877" s="224"/>
      <c r="S877" s="224"/>
      <c r="T877" s="225"/>
      <c r="AT877" s="226" t="s">
        <v>148</v>
      </c>
      <c r="AU877" s="226" t="s">
        <v>79</v>
      </c>
      <c r="AV877" s="12" t="s">
        <v>143</v>
      </c>
      <c r="AW877" s="12" t="s">
        <v>33</v>
      </c>
      <c r="AX877" s="12" t="s">
        <v>77</v>
      </c>
      <c r="AY877" s="226" t="s">
        <v>136</v>
      </c>
    </row>
    <row r="878" spans="2:65" s="1" customFormat="1" ht="22.5" customHeight="1">
      <c r="B878" s="40"/>
      <c r="C878" s="188" t="s">
        <v>1269</v>
      </c>
      <c r="D878" s="188" t="s">
        <v>138</v>
      </c>
      <c r="E878" s="189" t="s">
        <v>1270</v>
      </c>
      <c r="F878" s="190" t="s">
        <v>1271</v>
      </c>
      <c r="G878" s="191" t="s">
        <v>229</v>
      </c>
      <c r="H878" s="192">
        <v>14</v>
      </c>
      <c r="I878" s="193"/>
      <c r="J878" s="194">
        <f>ROUND(I878*H878,2)</f>
        <v>0</v>
      </c>
      <c r="K878" s="190" t="s">
        <v>142</v>
      </c>
      <c r="L878" s="60"/>
      <c r="M878" s="195" t="s">
        <v>21</v>
      </c>
      <c r="N878" s="196" t="s">
        <v>40</v>
      </c>
      <c r="O878" s="41"/>
      <c r="P878" s="197">
        <f>O878*H878</f>
        <v>0</v>
      </c>
      <c r="Q878" s="197">
        <v>0</v>
      </c>
      <c r="R878" s="197">
        <f>Q878*H878</f>
        <v>0</v>
      </c>
      <c r="S878" s="197">
        <v>0</v>
      </c>
      <c r="T878" s="198">
        <f>S878*H878</f>
        <v>0</v>
      </c>
      <c r="AR878" s="23" t="s">
        <v>191</v>
      </c>
      <c r="AT878" s="23" t="s">
        <v>138</v>
      </c>
      <c r="AU878" s="23" t="s">
        <v>79</v>
      </c>
      <c r="AY878" s="23" t="s">
        <v>136</v>
      </c>
      <c r="BE878" s="199">
        <f>IF(N878="základní",J878,0)</f>
        <v>0</v>
      </c>
      <c r="BF878" s="199">
        <f>IF(N878="snížená",J878,0)</f>
        <v>0</v>
      </c>
      <c r="BG878" s="199">
        <f>IF(N878="zákl. přenesená",J878,0)</f>
        <v>0</v>
      </c>
      <c r="BH878" s="199">
        <f>IF(N878="sníž. přenesená",J878,0)</f>
        <v>0</v>
      </c>
      <c r="BI878" s="199">
        <f>IF(N878="nulová",J878,0)</f>
        <v>0</v>
      </c>
      <c r="BJ878" s="23" t="s">
        <v>77</v>
      </c>
      <c r="BK878" s="199">
        <f>ROUND(I878*H878,2)</f>
        <v>0</v>
      </c>
      <c r="BL878" s="23" t="s">
        <v>191</v>
      </c>
      <c r="BM878" s="23" t="s">
        <v>1272</v>
      </c>
    </row>
    <row r="879" spans="2:65" s="1" customFormat="1" ht="27">
      <c r="B879" s="40"/>
      <c r="C879" s="62"/>
      <c r="D879" s="200" t="s">
        <v>144</v>
      </c>
      <c r="E879" s="62"/>
      <c r="F879" s="201" t="s">
        <v>1273</v>
      </c>
      <c r="G879" s="62"/>
      <c r="H879" s="62"/>
      <c r="I879" s="158"/>
      <c r="J879" s="62"/>
      <c r="K879" s="62"/>
      <c r="L879" s="60"/>
      <c r="M879" s="202"/>
      <c r="N879" s="41"/>
      <c r="O879" s="41"/>
      <c r="P879" s="41"/>
      <c r="Q879" s="41"/>
      <c r="R879" s="41"/>
      <c r="S879" s="41"/>
      <c r="T879" s="77"/>
      <c r="AT879" s="23" t="s">
        <v>144</v>
      </c>
      <c r="AU879" s="23" t="s">
        <v>79</v>
      </c>
    </row>
    <row r="880" spans="2:65" s="1" customFormat="1" ht="40.5">
      <c r="B880" s="40"/>
      <c r="C880" s="62"/>
      <c r="D880" s="217" t="s">
        <v>146</v>
      </c>
      <c r="E880" s="62"/>
      <c r="F880" s="227" t="s">
        <v>1250</v>
      </c>
      <c r="G880" s="62"/>
      <c r="H880" s="62"/>
      <c r="I880" s="158"/>
      <c r="J880" s="62"/>
      <c r="K880" s="62"/>
      <c r="L880" s="60"/>
      <c r="M880" s="202"/>
      <c r="N880" s="41"/>
      <c r="O880" s="41"/>
      <c r="P880" s="41"/>
      <c r="Q880" s="41"/>
      <c r="R880" s="41"/>
      <c r="S880" s="41"/>
      <c r="T880" s="77"/>
      <c r="AT880" s="23" t="s">
        <v>146</v>
      </c>
      <c r="AU880" s="23" t="s">
        <v>79</v>
      </c>
    </row>
    <row r="881" spans="2:65" s="1" customFormat="1" ht="22.5" customHeight="1">
      <c r="B881" s="40"/>
      <c r="C881" s="188" t="s">
        <v>726</v>
      </c>
      <c r="D881" s="188" t="s">
        <v>138</v>
      </c>
      <c r="E881" s="189" t="s">
        <v>1274</v>
      </c>
      <c r="F881" s="190" t="s">
        <v>1275</v>
      </c>
      <c r="G881" s="191" t="s">
        <v>229</v>
      </c>
      <c r="H881" s="192">
        <v>9</v>
      </c>
      <c r="I881" s="193"/>
      <c r="J881" s="194">
        <f>ROUND(I881*H881,2)</f>
        <v>0</v>
      </c>
      <c r="K881" s="190" t="s">
        <v>142</v>
      </c>
      <c r="L881" s="60"/>
      <c r="M881" s="195" t="s">
        <v>21</v>
      </c>
      <c r="N881" s="196" t="s">
        <v>40</v>
      </c>
      <c r="O881" s="41"/>
      <c r="P881" s="197">
        <f>O881*H881</f>
        <v>0</v>
      </c>
      <c r="Q881" s="197">
        <v>0</v>
      </c>
      <c r="R881" s="197">
        <f>Q881*H881</f>
        <v>0</v>
      </c>
      <c r="S881" s="197">
        <v>0</v>
      </c>
      <c r="T881" s="198">
        <f>S881*H881</f>
        <v>0</v>
      </c>
      <c r="AR881" s="23" t="s">
        <v>191</v>
      </c>
      <c r="AT881" s="23" t="s">
        <v>138</v>
      </c>
      <c r="AU881" s="23" t="s">
        <v>79</v>
      </c>
      <c r="AY881" s="23" t="s">
        <v>136</v>
      </c>
      <c r="BE881" s="199">
        <f>IF(N881="základní",J881,0)</f>
        <v>0</v>
      </c>
      <c r="BF881" s="199">
        <f>IF(N881="snížená",J881,0)</f>
        <v>0</v>
      </c>
      <c r="BG881" s="199">
        <f>IF(N881="zákl. přenesená",J881,0)</f>
        <v>0</v>
      </c>
      <c r="BH881" s="199">
        <f>IF(N881="sníž. přenesená",J881,0)</f>
        <v>0</v>
      </c>
      <c r="BI881" s="199">
        <f>IF(N881="nulová",J881,0)</f>
        <v>0</v>
      </c>
      <c r="BJ881" s="23" t="s">
        <v>77</v>
      </c>
      <c r="BK881" s="199">
        <f>ROUND(I881*H881,2)</f>
        <v>0</v>
      </c>
      <c r="BL881" s="23" t="s">
        <v>191</v>
      </c>
      <c r="BM881" s="23" t="s">
        <v>1276</v>
      </c>
    </row>
    <row r="882" spans="2:65" s="1" customFormat="1" ht="27">
      <c r="B882" s="40"/>
      <c r="C882" s="62"/>
      <c r="D882" s="200" t="s">
        <v>144</v>
      </c>
      <c r="E882" s="62"/>
      <c r="F882" s="201" t="s">
        <v>1277</v>
      </c>
      <c r="G882" s="62"/>
      <c r="H882" s="62"/>
      <c r="I882" s="158"/>
      <c r="J882" s="62"/>
      <c r="K882" s="62"/>
      <c r="L882" s="60"/>
      <c r="M882" s="202"/>
      <c r="N882" s="41"/>
      <c r="O882" s="41"/>
      <c r="P882" s="41"/>
      <c r="Q882" s="41"/>
      <c r="R882" s="41"/>
      <c r="S882" s="41"/>
      <c r="T882" s="77"/>
      <c r="AT882" s="23" t="s">
        <v>144</v>
      </c>
      <c r="AU882" s="23" t="s">
        <v>79</v>
      </c>
    </row>
    <row r="883" spans="2:65" s="1" customFormat="1" ht="40.5">
      <c r="B883" s="40"/>
      <c r="C883" s="62"/>
      <c r="D883" s="200" t="s">
        <v>146</v>
      </c>
      <c r="E883" s="62"/>
      <c r="F883" s="203" t="s">
        <v>1250</v>
      </c>
      <c r="G883" s="62"/>
      <c r="H883" s="62"/>
      <c r="I883" s="158"/>
      <c r="J883" s="62"/>
      <c r="K883" s="62"/>
      <c r="L883" s="60"/>
      <c r="M883" s="202"/>
      <c r="N883" s="41"/>
      <c r="O883" s="41"/>
      <c r="P883" s="41"/>
      <c r="Q883" s="41"/>
      <c r="R883" s="41"/>
      <c r="S883" s="41"/>
      <c r="T883" s="77"/>
      <c r="AT883" s="23" t="s">
        <v>146</v>
      </c>
      <c r="AU883" s="23" t="s">
        <v>79</v>
      </c>
    </row>
    <row r="884" spans="2:65" s="11" customFormat="1" ht="13.5">
      <c r="B884" s="204"/>
      <c r="C884" s="205"/>
      <c r="D884" s="200" t="s">
        <v>148</v>
      </c>
      <c r="E884" s="206" t="s">
        <v>21</v>
      </c>
      <c r="F884" s="207" t="s">
        <v>1278</v>
      </c>
      <c r="G884" s="205"/>
      <c r="H884" s="208">
        <v>9</v>
      </c>
      <c r="I884" s="209"/>
      <c r="J884" s="205"/>
      <c r="K884" s="205"/>
      <c r="L884" s="210"/>
      <c r="M884" s="211"/>
      <c r="N884" s="212"/>
      <c r="O884" s="212"/>
      <c r="P884" s="212"/>
      <c r="Q884" s="212"/>
      <c r="R884" s="212"/>
      <c r="S884" s="212"/>
      <c r="T884" s="213"/>
      <c r="AT884" s="214" t="s">
        <v>148</v>
      </c>
      <c r="AU884" s="214" t="s">
        <v>79</v>
      </c>
      <c r="AV884" s="11" t="s">
        <v>79</v>
      </c>
      <c r="AW884" s="11" t="s">
        <v>33</v>
      </c>
      <c r="AX884" s="11" t="s">
        <v>69</v>
      </c>
      <c r="AY884" s="214" t="s">
        <v>136</v>
      </c>
    </row>
    <row r="885" spans="2:65" s="12" customFormat="1" ht="13.5">
      <c r="B885" s="215"/>
      <c r="C885" s="216"/>
      <c r="D885" s="217" t="s">
        <v>148</v>
      </c>
      <c r="E885" s="218" t="s">
        <v>21</v>
      </c>
      <c r="F885" s="219" t="s">
        <v>151</v>
      </c>
      <c r="G885" s="216"/>
      <c r="H885" s="220">
        <v>9</v>
      </c>
      <c r="I885" s="221"/>
      <c r="J885" s="216"/>
      <c r="K885" s="216"/>
      <c r="L885" s="222"/>
      <c r="M885" s="223"/>
      <c r="N885" s="224"/>
      <c r="O885" s="224"/>
      <c r="P885" s="224"/>
      <c r="Q885" s="224"/>
      <c r="R885" s="224"/>
      <c r="S885" s="224"/>
      <c r="T885" s="225"/>
      <c r="AT885" s="226" t="s">
        <v>148</v>
      </c>
      <c r="AU885" s="226" t="s">
        <v>79</v>
      </c>
      <c r="AV885" s="12" t="s">
        <v>143</v>
      </c>
      <c r="AW885" s="12" t="s">
        <v>33</v>
      </c>
      <c r="AX885" s="12" t="s">
        <v>77</v>
      </c>
      <c r="AY885" s="226" t="s">
        <v>136</v>
      </c>
    </row>
    <row r="886" spans="2:65" s="1" customFormat="1" ht="22.5" customHeight="1">
      <c r="B886" s="40"/>
      <c r="C886" s="188" t="s">
        <v>1279</v>
      </c>
      <c r="D886" s="188" t="s">
        <v>138</v>
      </c>
      <c r="E886" s="189" t="s">
        <v>1280</v>
      </c>
      <c r="F886" s="190" t="s">
        <v>1281</v>
      </c>
      <c r="G886" s="191" t="s">
        <v>201</v>
      </c>
      <c r="H886" s="192">
        <v>0.96699999999999997</v>
      </c>
      <c r="I886" s="193"/>
      <c r="J886" s="194">
        <f>ROUND(I886*H886,2)</f>
        <v>0</v>
      </c>
      <c r="K886" s="190" t="s">
        <v>142</v>
      </c>
      <c r="L886" s="60"/>
      <c r="M886" s="195" t="s">
        <v>21</v>
      </c>
      <c r="N886" s="196" t="s">
        <v>40</v>
      </c>
      <c r="O886" s="41"/>
      <c r="P886" s="197">
        <f>O886*H886</f>
        <v>0</v>
      </c>
      <c r="Q886" s="197">
        <v>0</v>
      </c>
      <c r="R886" s="197">
        <f>Q886*H886</f>
        <v>0</v>
      </c>
      <c r="S886" s="197">
        <v>0</v>
      </c>
      <c r="T886" s="198">
        <f>S886*H886</f>
        <v>0</v>
      </c>
      <c r="AR886" s="23" t="s">
        <v>191</v>
      </c>
      <c r="AT886" s="23" t="s">
        <v>138</v>
      </c>
      <c r="AU886" s="23" t="s">
        <v>79</v>
      </c>
      <c r="AY886" s="23" t="s">
        <v>136</v>
      </c>
      <c r="BE886" s="199">
        <f>IF(N886="základní",J886,0)</f>
        <v>0</v>
      </c>
      <c r="BF886" s="199">
        <f>IF(N886="snížená",J886,0)</f>
        <v>0</v>
      </c>
      <c r="BG886" s="199">
        <f>IF(N886="zákl. přenesená",J886,0)</f>
        <v>0</v>
      </c>
      <c r="BH886" s="199">
        <f>IF(N886="sníž. přenesená",J886,0)</f>
        <v>0</v>
      </c>
      <c r="BI886" s="199">
        <f>IF(N886="nulová",J886,0)</f>
        <v>0</v>
      </c>
      <c r="BJ886" s="23" t="s">
        <v>77</v>
      </c>
      <c r="BK886" s="199">
        <f>ROUND(I886*H886,2)</f>
        <v>0</v>
      </c>
      <c r="BL886" s="23" t="s">
        <v>191</v>
      </c>
      <c r="BM886" s="23" t="s">
        <v>1282</v>
      </c>
    </row>
    <row r="887" spans="2:65" s="1" customFormat="1" ht="27">
      <c r="B887" s="40"/>
      <c r="C887" s="62"/>
      <c r="D887" s="200" t="s">
        <v>144</v>
      </c>
      <c r="E887" s="62"/>
      <c r="F887" s="201" t="s">
        <v>1283</v>
      </c>
      <c r="G887" s="62"/>
      <c r="H887" s="62"/>
      <c r="I887" s="158"/>
      <c r="J887" s="62"/>
      <c r="K887" s="62"/>
      <c r="L887" s="60"/>
      <c r="M887" s="202"/>
      <c r="N887" s="41"/>
      <c r="O887" s="41"/>
      <c r="P887" s="41"/>
      <c r="Q887" s="41"/>
      <c r="R887" s="41"/>
      <c r="S887" s="41"/>
      <c r="T887" s="77"/>
      <c r="AT887" s="23" t="s">
        <v>144</v>
      </c>
      <c r="AU887" s="23" t="s">
        <v>79</v>
      </c>
    </row>
    <row r="888" spans="2:65" s="1" customFormat="1" ht="121.5">
      <c r="B888" s="40"/>
      <c r="C888" s="62"/>
      <c r="D888" s="217" t="s">
        <v>146</v>
      </c>
      <c r="E888" s="62"/>
      <c r="F888" s="227" t="s">
        <v>1284</v>
      </c>
      <c r="G888" s="62"/>
      <c r="H888" s="62"/>
      <c r="I888" s="158"/>
      <c r="J888" s="62"/>
      <c r="K888" s="62"/>
      <c r="L888" s="60"/>
      <c r="M888" s="202"/>
      <c r="N888" s="41"/>
      <c r="O888" s="41"/>
      <c r="P888" s="41"/>
      <c r="Q888" s="41"/>
      <c r="R888" s="41"/>
      <c r="S888" s="41"/>
      <c r="T888" s="77"/>
      <c r="AT888" s="23" t="s">
        <v>146</v>
      </c>
      <c r="AU888" s="23" t="s">
        <v>79</v>
      </c>
    </row>
    <row r="889" spans="2:65" s="1" customFormat="1" ht="22.5" customHeight="1">
      <c r="B889" s="40"/>
      <c r="C889" s="232" t="s">
        <v>732</v>
      </c>
      <c r="D889" s="232" t="s">
        <v>250</v>
      </c>
      <c r="E889" s="233" t="s">
        <v>1285</v>
      </c>
      <c r="F889" s="234" t="s">
        <v>1286</v>
      </c>
      <c r="G889" s="235" t="s">
        <v>305</v>
      </c>
      <c r="H889" s="236">
        <v>7.8</v>
      </c>
      <c r="I889" s="237"/>
      <c r="J889" s="238">
        <f>ROUND(I889*H889,2)</f>
        <v>0</v>
      </c>
      <c r="K889" s="234" t="s">
        <v>21</v>
      </c>
      <c r="L889" s="239"/>
      <c r="M889" s="240" t="s">
        <v>21</v>
      </c>
      <c r="N889" s="241" t="s">
        <v>40</v>
      </c>
      <c r="O889" s="41"/>
      <c r="P889" s="197">
        <f>O889*H889</f>
        <v>0</v>
      </c>
      <c r="Q889" s="197">
        <v>0</v>
      </c>
      <c r="R889" s="197">
        <f>Q889*H889</f>
        <v>0</v>
      </c>
      <c r="S889" s="197">
        <v>0</v>
      </c>
      <c r="T889" s="198">
        <f>S889*H889</f>
        <v>0</v>
      </c>
      <c r="AR889" s="23" t="s">
        <v>235</v>
      </c>
      <c r="AT889" s="23" t="s">
        <v>250</v>
      </c>
      <c r="AU889" s="23" t="s">
        <v>79</v>
      </c>
      <c r="AY889" s="23" t="s">
        <v>136</v>
      </c>
      <c r="BE889" s="199">
        <f>IF(N889="základní",J889,0)</f>
        <v>0</v>
      </c>
      <c r="BF889" s="199">
        <f>IF(N889="snížená",J889,0)</f>
        <v>0</v>
      </c>
      <c r="BG889" s="199">
        <f>IF(N889="zákl. přenesená",J889,0)</f>
        <v>0</v>
      </c>
      <c r="BH889" s="199">
        <f>IF(N889="sníž. přenesená",J889,0)</f>
        <v>0</v>
      </c>
      <c r="BI889" s="199">
        <f>IF(N889="nulová",J889,0)</f>
        <v>0</v>
      </c>
      <c r="BJ889" s="23" t="s">
        <v>77</v>
      </c>
      <c r="BK889" s="199">
        <f>ROUND(I889*H889,2)</f>
        <v>0</v>
      </c>
      <c r="BL889" s="23" t="s">
        <v>191</v>
      </c>
      <c r="BM889" s="23" t="s">
        <v>1287</v>
      </c>
    </row>
    <row r="890" spans="2:65" s="1" customFormat="1" ht="13.5">
      <c r="B890" s="40"/>
      <c r="C890" s="62"/>
      <c r="D890" s="217" t="s">
        <v>144</v>
      </c>
      <c r="E890" s="62"/>
      <c r="F890" s="231" t="s">
        <v>1286</v>
      </c>
      <c r="G890" s="62"/>
      <c r="H890" s="62"/>
      <c r="I890" s="158"/>
      <c r="J890" s="62"/>
      <c r="K890" s="62"/>
      <c r="L890" s="60"/>
      <c r="M890" s="202"/>
      <c r="N890" s="41"/>
      <c r="O890" s="41"/>
      <c r="P890" s="41"/>
      <c r="Q890" s="41"/>
      <c r="R890" s="41"/>
      <c r="S890" s="41"/>
      <c r="T890" s="77"/>
      <c r="AT890" s="23" t="s">
        <v>144</v>
      </c>
      <c r="AU890" s="23" t="s">
        <v>79</v>
      </c>
    </row>
    <row r="891" spans="2:65" s="1" customFormat="1" ht="22.5" customHeight="1">
      <c r="B891" s="40"/>
      <c r="C891" s="232" t="s">
        <v>1288</v>
      </c>
      <c r="D891" s="232" t="s">
        <v>250</v>
      </c>
      <c r="E891" s="233" t="s">
        <v>1289</v>
      </c>
      <c r="F891" s="234" t="s">
        <v>1290</v>
      </c>
      <c r="G891" s="235" t="s">
        <v>305</v>
      </c>
      <c r="H891" s="236">
        <v>15.236000000000001</v>
      </c>
      <c r="I891" s="237"/>
      <c r="J891" s="238">
        <f>ROUND(I891*H891,2)</f>
        <v>0</v>
      </c>
      <c r="K891" s="234" t="s">
        <v>21</v>
      </c>
      <c r="L891" s="239"/>
      <c r="M891" s="240" t="s">
        <v>21</v>
      </c>
      <c r="N891" s="241" t="s">
        <v>40</v>
      </c>
      <c r="O891" s="41"/>
      <c r="P891" s="197">
        <f>O891*H891</f>
        <v>0</v>
      </c>
      <c r="Q891" s="197">
        <v>0</v>
      </c>
      <c r="R891" s="197">
        <f>Q891*H891</f>
        <v>0</v>
      </c>
      <c r="S891" s="197">
        <v>0</v>
      </c>
      <c r="T891" s="198">
        <f>S891*H891</f>
        <v>0</v>
      </c>
      <c r="AR891" s="23" t="s">
        <v>235</v>
      </c>
      <c r="AT891" s="23" t="s">
        <v>250</v>
      </c>
      <c r="AU891" s="23" t="s">
        <v>79</v>
      </c>
      <c r="AY891" s="23" t="s">
        <v>136</v>
      </c>
      <c r="BE891" s="199">
        <f>IF(N891="základní",J891,0)</f>
        <v>0</v>
      </c>
      <c r="BF891" s="199">
        <f>IF(N891="snížená",J891,0)</f>
        <v>0</v>
      </c>
      <c r="BG891" s="199">
        <f>IF(N891="zákl. přenesená",J891,0)</f>
        <v>0</v>
      </c>
      <c r="BH891" s="199">
        <f>IF(N891="sníž. přenesená",J891,0)</f>
        <v>0</v>
      </c>
      <c r="BI891" s="199">
        <f>IF(N891="nulová",J891,0)</f>
        <v>0</v>
      </c>
      <c r="BJ891" s="23" t="s">
        <v>77</v>
      </c>
      <c r="BK891" s="199">
        <f>ROUND(I891*H891,2)</f>
        <v>0</v>
      </c>
      <c r="BL891" s="23" t="s">
        <v>191</v>
      </c>
      <c r="BM891" s="23" t="s">
        <v>1291</v>
      </c>
    </row>
    <row r="892" spans="2:65" s="1" customFormat="1" ht="13.5">
      <c r="B892" s="40"/>
      <c r="C892" s="62"/>
      <c r="D892" s="200" t="s">
        <v>144</v>
      </c>
      <c r="E892" s="62"/>
      <c r="F892" s="201" t="s">
        <v>1290</v>
      </c>
      <c r="G892" s="62"/>
      <c r="H892" s="62"/>
      <c r="I892" s="158"/>
      <c r="J892" s="62"/>
      <c r="K892" s="62"/>
      <c r="L892" s="60"/>
      <c r="M892" s="202"/>
      <c r="N892" s="41"/>
      <c r="O892" s="41"/>
      <c r="P892" s="41"/>
      <c r="Q892" s="41"/>
      <c r="R892" s="41"/>
      <c r="S892" s="41"/>
      <c r="T892" s="77"/>
      <c r="AT892" s="23" t="s">
        <v>144</v>
      </c>
      <c r="AU892" s="23" t="s">
        <v>79</v>
      </c>
    </row>
    <row r="893" spans="2:65" s="11" customFormat="1" ht="13.5">
      <c r="B893" s="204"/>
      <c r="C893" s="205"/>
      <c r="D893" s="200" t="s">
        <v>148</v>
      </c>
      <c r="E893" s="206" t="s">
        <v>21</v>
      </c>
      <c r="F893" s="207" t="s">
        <v>1292</v>
      </c>
      <c r="G893" s="205"/>
      <c r="H893" s="208">
        <v>15.236000000000001</v>
      </c>
      <c r="I893" s="209"/>
      <c r="J893" s="205"/>
      <c r="K893" s="205"/>
      <c r="L893" s="210"/>
      <c r="M893" s="211"/>
      <c r="N893" s="212"/>
      <c r="O893" s="212"/>
      <c r="P893" s="212"/>
      <c r="Q893" s="212"/>
      <c r="R893" s="212"/>
      <c r="S893" s="212"/>
      <c r="T893" s="213"/>
      <c r="AT893" s="214" t="s">
        <v>148</v>
      </c>
      <c r="AU893" s="214" t="s">
        <v>79</v>
      </c>
      <c r="AV893" s="11" t="s">
        <v>79</v>
      </c>
      <c r="AW893" s="11" t="s">
        <v>33</v>
      </c>
      <c r="AX893" s="11" t="s">
        <v>69</v>
      </c>
      <c r="AY893" s="214" t="s">
        <v>136</v>
      </c>
    </row>
    <row r="894" spans="2:65" s="12" customFormat="1" ht="13.5">
      <c r="B894" s="215"/>
      <c r="C894" s="216"/>
      <c r="D894" s="217" t="s">
        <v>148</v>
      </c>
      <c r="E894" s="218" t="s">
        <v>21</v>
      </c>
      <c r="F894" s="219" t="s">
        <v>151</v>
      </c>
      <c r="G894" s="216"/>
      <c r="H894" s="220">
        <v>15.236000000000001</v>
      </c>
      <c r="I894" s="221"/>
      <c r="J894" s="216"/>
      <c r="K894" s="216"/>
      <c r="L894" s="222"/>
      <c r="M894" s="223"/>
      <c r="N894" s="224"/>
      <c r="O894" s="224"/>
      <c r="P894" s="224"/>
      <c r="Q894" s="224"/>
      <c r="R894" s="224"/>
      <c r="S894" s="224"/>
      <c r="T894" s="225"/>
      <c r="AT894" s="226" t="s">
        <v>148</v>
      </c>
      <c r="AU894" s="226" t="s">
        <v>79</v>
      </c>
      <c r="AV894" s="12" t="s">
        <v>143</v>
      </c>
      <c r="AW894" s="12" t="s">
        <v>33</v>
      </c>
      <c r="AX894" s="12" t="s">
        <v>77</v>
      </c>
      <c r="AY894" s="226" t="s">
        <v>136</v>
      </c>
    </row>
    <row r="895" spans="2:65" s="1" customFormat="1" ht="22.5" customHeight="1">
      <c r="B895" s="40"/>
      <c r="C895" s="232" t="s">
        <v>736</v>
      </c>
      <c r="D895" s="232" t="s">
        <v>250</v>
      </c>
      <c r="E895" s="233" t="s">
        <v>1293</v>
      </c>
      <c r="F895" s="234" t="s">
        <v>1294</v>
      </c>
      <c r="G895" s="235" t="s">
        <v>305</v>
      </c>
      <c r="H895" s="236">
        <v>10.561</v>
      </c>
      <c r="I895" s="237"/>
      <c r="J895" s="238">
        <f>ROUND(I895*H895,2)</f>
        <v>0</v>
      </c>
      <c r="K895" s="234" t="s">
        <v>21</v>
      </c>
      <c r="L895" s="239"/>
      <c r="M895" s="240" t="s">
        <v>21</v>
      </c>
      <c r="N895" s="241" t="s">
        <v>40</v>
      </c>
      <c r="O895" s="41"/>
      <c r="P895" s="197">
        <f>O895*H895</f>
        <v>0</v>
      </c>
      <c r="Q895" s="197">
        <v>0</v>
      </c>
      <c r="R895" s="197">
        <f>Q895*H895</f>
        <v>0</v>
      </c>
      <c r="S895" s="197">
        <v>0</v>
      </c>
      <c r="T895" s="198">
        <f>S895*H895</f>
        <v>0</v>
      </c>
      <c r="AR895" s="23" t="s">
        <v>235</v>
      </c>
      <c r="AT895" s="23" t="s">
        <v>250</v>
      </c>
      <c r="AU895" s="23" t="s">
        <v>79</v>
      </c>
      <c r="AY895" s="23" t="s">
        <v>136</v>
      </c>
      <c r="BE895" s="199">
        <f>IF(N895="základní",J895,0)</f>
        <v>0</v>
      </c>
      <c r="BF895" s="199">
        <f>IF(N895="snížená",J895,0)</f>
        <v>0</v>
      </c>
      <c r="BG895" s="199">
        <f>IF(N895="zákl. přenesená",J895,0)</f>
        <v>0</v>
      </c>
      <c r="BH895" s="199">
        <f>IF(N895="sníž. přenesená",J895,0)</f>
        <v>0</v>
      </c>
      <c r="BI895" s="199">
        <f>IF(N895="nulová",J895,0)</f>
        <v>0</v>
      </c>
      <c r="BJ895" s="23" t="s">
        <v>77</v>
      </c>
      <c r="BK895" s="199">
        <f>ROUND(I895*H895,2)</f>
        <v>0</v>
      </c>
      <c r="BL895" s="23" t="s">
        <v>191</v>
      </c>
      <c r="BM895" s="23" t="s">
        <v>1295</v>
      </c>
    </row>
    <row r="896" spans="2:65" s="1" customFormat="1" ht="13.5">
      <c r="B896" s="40"/>
      <c r="C896" s="62"/>
      <c r="D896" s="217" t="s">
        <v>144</v>
      </c>
      <c r="E896" s="62"/>
      <c r="F896" s="231" t="s">
        <v>1294</v>
      </c>
      <c r="G896" s="62"/>
      <c r="H896" s="62"/>
      <c r="I896" s="158"/>
      <c r="J896" s="62"/>
      <c r="K896" s="62"/>
      <c r="L896" s="60"/>
      <c r="M896" s="202"/>
      <c r="N896" s="41"/>
      <c r="O896" s="41"/>
      <c r="P896" s="41"/>
      <c r="Q896" s="41"/>
      <c r="R896" s="41"/>
      <c r="S896" s="41"/>
      <c r="T896" s="77"/>
      <c r="AT896" s="23" t="s">
        <v>144</v>
      </c>
      <c r="AU896" s="23" t="s">
        <v>79</v>
      </c>
    </row>
    <row r="897" spans="2:65" s="1" customFormat="1" ht="22.5" customHeight="1">
      <c r="B897" s="40"/>
      <c r="C897" s="232" t="s">
        <v>1296</v>
      </c>
      <c r="D897" s="232" t="s">
        <v>250</v>
      </c>
      <c r="E897" s="233" t="s">
        <v>1297</v>
      </c>
      <c r="F897" s="234" t="s">
        <v>1298</v>
      </c>
      <c r="G897" s="235" t="s">
        <v>305</v>
      </c>
      <c r="H897" s="236">
        <v>16.597999999999999</v>
      </c>
      <c r="I897" s="237"/>
      <c r="J897" s="238">
        <f>ROUND(I897*H897,2)</f>
        <v>0</v>
      </c>
      <c r="K897" s="234" t="s">
        <v>21</v>
      </c>
      <c r="L897" s="239"/>
      <c r="M897" s="240" t="s">
        <v>21</v>
      </c>
      <c r="N897" s="241" t="s">
        <v>40</v>
      </c>
      <c r="O897" s="41"/>
      <c r="P897" s="197">
        <f>O897*H897</f>
        <v>0</v>
      </c>
      <c r="Q897" s="197">
        <v>0</v>
      </c>
      <c r="R897" s="197">
        <f>Q897*H897</f>
        <v>0</v>
      </c>
      <c r="S897" s="197">
        <v>0</v>
      </c>
      <c r="T897" s="198">
        <f>S897*H897</f>
        <v>0</v>
      </c>
      <c r="AR897" s="23" t="s">
        <v>235</v>
      </c>
      <c r="AT897" s="23" t="s">
        <v>250</v>
      </c>
      <c r="AU897" s="23" t="s">
        <v>79</v>
      </c>
      <c r="AY897" s="23" t="s">
        <v>136</v>
      </c>
      <c r="BE897" s="199">
        <f>IF(N897="základní",J897,0)</f>
        <v>0</v>
      </c>
      <c r="BF897" s="199">
        <f>IF(N897="snížená",J897,0)</f>
        <v>0</v>
      </c>
      <c r="BG897" s="199">
        <f>IF(N897="zákl. přenesená",J897,0)</f>
        <v>0</v>
      </c>
      <c r="BH897" s="199">
        <f>IF(N897="sníž. přenesená",J897,0)</f>
        <v>0</v>
      </c>
      <c r="BI897" s="199">
        <f>IF(N897="nulová",J897,0)</f>
        <v>0</v>
      </c>
      <c r="BJ897" s="23" t="s">
        <v>77</v>
      </c>
      <c r="BK897" s="199">
        <f>ROUND(I897*H897,2)</f>
        <v>0</v>
      </c>
      <c r="BL897" s="23" t="s">
        <v>191</v>
      </c>
      <c r="BM897" s="23" t="s">
        <v>1299</v>
      </c>
    </row>
    <row r="898" spans="2:65" s="1" customFormat="1" ht="13.5">
      <c r="B898" s="40"/>
      <c r="C898" s="62"/>
      <c r="D898" s="200" t="s">
        <v>144</v>
      </c>
      <c r="E898" s="62"/>
      <c r="F898" s="201" t="s">
        <v>1298</v>
      </c>
      <c r="G898" s="62"/>
      <c r="H898" s="62"/>
      <c r="I898" s="158"/>
      <c r="J898" s="62"/>
      <c r="K898" s="62"/>
      <c r="L898" s="60"/>
      <c r="M898" s="202"/>
      <c r="N898" s="41"/>
      <c r="O898" s="41"/>
      <c r="P898" s="41"/>
      <c r="Q898" s="41"/>
      <c r="R898" s="41"/>
      <c r="S898" s="41"/>
      <c r="T898" s="77"/>
      <c r="AT898" s="23" t="s">
        <v>144</v>
      </c>
      <c r="AU898" s="23" t="s">
        <v>79</v>
      </c>
    </row>
    <row r="899" spans="2:65" s="11" customFormat="1" ht="13.5">
      <c r="B899" s="204"/>
      <c r="C899" s="205"/>
      <c r="D899" s="200" t="s">
        <v>148</v>
      </c>
      <c r="E899" s="206" t="s">
        <v>21</v>
      </c>
      <c r="F899" s="207" t="s">
        <v>1300</v>
      </c>
      <c r="G899" s="205"/>
      <c r="H899" s="208">
        <v>16.597999999999999</v>
      </c>
      <c r="I899" s="209"/>
      <c r="J899" s="205"/>
      <c r="K899" s="205"/>
      <c r="L899" s="210"/>
      <c r="M899" s="211"/>
      <c r="N899" s="212"/>
      <c r="O899" s="212"/>
      <c r="P899" s="212"/>
      <c r="Q899" s="212"/>
      <c r="R899" s="212"/>
      <c r="S899" s="212"/>
      <c r="T899" s="213"/>
      <c r="AT899" s="214" t="s">
        <v>148</v>
      </c>
      <c r="AU899" s="214" t="s">
        <v>79</v>
      </c>
      <c r="AV899" s="11" t="s">
        <v>79</v>
      </c>
      <c r="AW899" s="11" t="s">
        <v>33</v>
      </c>
      <c r="AX899" s="11" t="s">
        <v>69</v>
      </c>
      <c r="AY899" s="214" t="s">
        <v>136</v>
      </c>
    </row>
    <row r="900" spans="2:65" s="12" customFormat="1" ht="13.5">
      <c r="B900" s="215"/>
      <c r="C900" s="216"/>
      <c r="D900" s="200" t="s">
        <v>148</v>
      </c>
      <c r="E900" s="228" t="s">
        <v>21</v>
      </c>
      <c r="F900" s="229" t="s">
        <v>151</v>
      </c>
      <c r="G900" s="216"/>
      <c r="H900" s="230">
        <v>16.597999999999999</v>
      </c>
      <c r="I900" s="221"/>
      <c r="J900" s="216"/>
      <c r="K900" s="216"/>
      <c r="L900" s="222"/>
      <c r="M900" s="223"/>
      <c r="N900" s="224"/>
      <c r="O900" s="224"/>
      <c r="P900" s="224"/>
      <c r="Q900" s="224"/>
      <c r="R900" s="224"/>
      <c r="S900" s="224"/>
      <c r="T900" s="225"/>
      <c r="AT900" s="226" t="s">
        <v>148</v>
      </c>
      <c r="AU900" s="226" t="s">
        <v>79</v>
      </c>
      <c r="AV900" s="12" t="s">
        <v>143</v>
      </c>
      <c r="AW900" s="12" t="s">
        <v>33</v>
      </c>
      <c r="AX900" s="12" t="s">
        <v>77</v>
      </c>
      <c r="AY900" s="226" t="s">
        <v>136</v>
      </c>
    </row>
    <row r="901" spans="2:65" s="10" customFormat="1" ht="29.85" customHeight="1">
      <c r="B901" s="171"/>
      <c r="C901" s="172"/>
      <c r="D901" s="185" t="s">
        <v>68</v>
      </c>
      <c r="E901" s="186" t="s">
        <v>1301</v>
      </c>
      <c r="F901" s="186" t="s">
        <v>1302</v>
      </c>
      <c r="G901" s="172"/>
      <c r="H901" s="172"/>
      <c r="I901" s="175"/>
      <c r="J901" s="187">
        <f>BK901</f>
        <v>0</v>
      </c>
      <c r="K901" s="172"/>
      <c r="L901" s="177"/>
      <c r="M901" s="178"/>
      <c r="N901" s="179"/>
      <c r="O901" s="179"/>
      <c r="P901" s="180">
        <f>SUM(P902:P952)</f>
        <v>0</v>
      </c>
      <c r="Q901" s="179"/>
      <c r="R901" s="180">
        <f>SUM(R902:R952)</f>
        <v>0</v>
      </c>
      <c r="S901" s="179"/>
      <c r="T901" s="181">
        <f>SUM(T902:T952)</f>
        <v>0</v>
      </c>
      <c r="AR901" s="182" t="s">
        <v>79</v>
      </c>
      <c r="AT901" s="183" t="s">
        <v>68</v>
      </c>
      <c r="AU901" s="183" t="s">
        <v>77</v>
      </c>
      <c r="AY901" s="182" t="s">
        <v>136</v>
      </c>
      <c r="BK901" s="184">
        <f>SUM(BK902:BK952)</f>
        <v>0</v>
      </c>
    </row>
    <row r="902" spans="2:65" s="1" customFormat="1" ht="31.5" customHeight="1">
      <c r="B902" s="40"/>
      <c r="C902" s="188" t="s">
        <v>744</v>
      </c>
      <c r="D902" s="188" t="s">
        <v>138</v>
      </c>
      <c r="E902" s="189" t="s">
        <v>1303</v>
      </c>
      <c r="F902" s="190" t="s">
        <v>1304</v>
      </c>
      <c r="G902" s="191" t="s">
        <v>676</v>
      </c>
      <c r="H902" s="192">
        <v>1</v>
      </c>
      <c r="I902" s="193"/>
      <c r="J902" s="194">
        <f>ROUND(I902*H902,2)</f>
        <v>0</v>
      </c>
      <c r="K902" s="190" t="s">
        <v>21</v>
      </c>
      <c r="L902" s="60"/>
      <c r="M902" s="195" t="s">
        <v>21</v>
      </c>
      <c r="N902" s="196" t="s">
        <v>40</v>
      </c>
      <c r="O902" s="41"/>
      <c r="P902" s="197">
        <f>O902*H902</f>
        <v>0</v>
      </c>
      <c r="Q902" s="197">
        <v>0</v>
      </c>
      <c r="R902" s="197">
        <f>Q902*H902</f>
        <v>0</v>
      </c>
      <c r="S902" s="197">
        <v>0</v>
      </c>
      <c r="T902" s="198">
        <f>S902*H902</f>
        <v>0</v>
      </c>
      <c r="AR902" s="23" t="s">
        <v>191</v>
      </c>
      <c r="AT902" s="23" t="s">
        <v>138</v>
      </c>
      <c r="AU902" s="23" t="s">
        <v>79</v>
      </c>
      <c r="AY902" s="23" t="s">
        <v>136</v>
      </c>
      <c r="BE902" s="199">
        <f>IF(N902="základní",J902,0)</f>
        <v>0</v>
      </c>
      <c r="BF902" s="199">
        <f>IF(N902="snížená",J902,0)</f>
        <v>0</v>
      </c>
      <c r="BG902" s="199">
        <f>IF(N902="zákl. přenesená",J902,0)</f>
        <v>0</v>
      </c>
      <c r="BH902" s="199">
        <f>IF(N902="sníž. přenesená",J902,0)</f>
        <v>0</v>
      </c>
      <c r="BI902" s="199">
        <f>IF(N902="nulová",J902,0)</f>
        <v>0</v>
      </c>
      <c r="BJ902" s="23" t="s">
        <v>77</v>
      </c>
      <c r="BK902" s="199">
        <f>ROUND(I902*H902,2)</f>
        <v>0</v>
      </c>
      <c r="BL902" s="23" t="s">
        <v>191</v>
      </c>
      <c r="BM902" s="23" t="s">
        <v>1305</v>
      </c>
    </row>
    <row r="903" spans="2:65" s="1" customFormat="1" ht="27">
      <c r="B903" s="40"/>
      <c r="C903" s="62"/>
      <c r="D903" s="217" t="s">
        <v>144</v>
      </c>
      <c r="E903" s="62"/>
      <c r="F903" s="231" t="s">
        <v>1304</v>
      </c>
      <c r="G903" s="62"/>
      <c r="H903" s="62"/>
      <c r="I903" s="158"/>
      <c r="J903" s="62"/>
      <c r="K903" s="62"/>
      <c r="L903" s="60"/>
      <c r="M903" s="202"/>
      <c r="N903" s="41"/>
      <c r="O903" s="41"/>
      <c r="P903" s="41"/>
      <c r="Q903" s="41"/>
      <c r="R903" s="41"/>
      <c r="S903" s="41"/>
      <c r="T903" s="77"/>
      <c r="AT903" s="23" t="s">
        <v>144</v>
      </c>
      <c r="AU903" s="23" t="s">
        <v>79</v>
      </c>
    </row>
    <row r="904" spans="2:65" s="1" customFormat="1" ht="22.5" customHeight="1">
      <c r="B904" s="40"/>
      <c r="C904" s="188" t="s">
        <v>1306</v>
      </c>
      <c r="D904" s="188" t="s">
        <v>138</v>
      </c>
      <c r="E904" s="189" t="s">
        <v>1307</v>
      </c>
      <c r="F904" s="190" t="s">
        <v>1308</v>
      </c>
      <c r="G904" s="191" t="s">
        <v>141</v>
      </c>
      <c r="H904" s="192">
        <v>4.57</v>
      </c>
      <c r="I904" s="193"/>
      <c r="J904" s="194">
        <f>ROUND(I904*H904,2)</f>
        <v>0</v>
      </c>
      <c r="K904" s="190" t="s">
        <v>142</v>
      </c>
      <c r="L904" s="60"/>
      <c r="M904" s="195" t="s">
        <v>21</v>
      </c>
      <c r="N904" s="196" t="s">
        <v>40</v>
      </c>
      <c r="O904" s="41"/>
      <c r="P904" s="197">
        <f>O904*H904</f>
        <v>0</v>
      </c>
      <c r="Q904" s="197">
        <v>0</v>
      </c>
      <c r="R904" s="197">
        <f>Q904*H904</f>
        <v>0</v>
      </c>
      <c r="S904" s="197">
        <v>0</v>
      </c>
      <c r="T904" s="198">
        <f>S904*H904</f>
        <v>0</v>
      </c>
      <c r="AR904" s="23" t="s">
        <v>191</v>
      </c>
      <c r="AT904" s="23" t="s">
        <v>138</v>
      </c>
      <c r="AU904" s="23" t="s">
        <v>79</v>
      </c>
      <c r="AY904" s="23" t="s">
        <v>136</v>
      </c>
      <c r="BE904" s="199">
        <f>IF(N904="základní",J904,0)</f>
        <v>0</v>
      </c>
      <c r="BF904" s="199">
        <f>IF(N904="snížená",J904,0)</f>
        <v>0</v>
      </c>
      <c r="BG904" s="199">
        <f>IF(N904="zákl. přenesená",J904,0)</f>
        <v>0</v>
      </c>
      <c r="BH904" s="199">
        <f>IF(N904="sníž. přenesená",J904,0)</f>
        <v>0</v>
      </c>
      <c r="BI904" s="199">
        <f>IF(N904="nulová",J904,0)</f>
        <v>0</v>
      </c>
      <c r="BJ904" s="23" t="s">
        <v>77</v>
      </c>
      <c r="BK904" s="199">
        <f>ROUND(I904*H904,2)</f>
        <v>0</v>
      </c>
      <c r="BL904" s="23" t="s">
        <v>191</v>
      </c>
      <c r="BM904" s="23" t="s">
        <v>1309</v>
      </c>
    </row>
    <row r="905" spans="2:65" s="1" customFormat="1" ht="27">
      <c r="B905" s="40"/>
      <c r="C905" s="62"/>
      <c r="D905" s="200" t="s">
        <v>144</v>
      </c>
      <c r="E905" s="62"/>
      <c r="F905" s="201" t="s">
        <v>1310</v>
      </c>
      <c r="G905" s="62"/>
      <c r="H905" s="62"/>
      <c r="I905" s="158"/>
      <c r="J905" s="62"/>
      <c r="K905" s="62"/>
      <c r="L905" s="60"/>
      <c r="M905" s="202"/>
      <c r="N905" s="41"/>
      <c r="O905" s="41"/>
      <c r="P905" s="41"/>
      <c r="Q905" s="41"/>
      <c r="R905" s="41"/>
      <c r="S905" s="41"/>
      <c r="T905" s="77"/>
      <c r="AT905" s="23" t="s">
        <v>144</v>
      </c>
      <c r="AU905" s="23" t="s">
        <v>79</v>
      </c>
    </row>
    <row r="906" spans="2:65" s="1" customFormat="1" ht="121.5">
      <c r="B906" s="40"/>
      <c r="C906" s="62"/>
      <c r="D906" s="217" t="s">
        <v>146</v>
      </c>
      <c r="E906" s="62"/>
      <c r="F906" s="227" t="s">
        <v>1311</v>
      </c>
      <c r="G906" s="62"/>
      <c r="H906" s="62"/>
      <c r="I906" s="158"/>
      <c r="J906" s="62"/>
      <c r="K906" s="62"/>
      <c r="L906" s="60"/>
      <c r="M906" s="202"/>
      <c r="N906" s="41"/>
      <c r="O906" s="41"/>
      <c r="P906" s="41"/>
      <c r="Q906" s="41"/>
      <c r="R906" s="41"/>
      <c r="S906" s="41"/>
      <c r="T906" s="77"/>
      <c r="AT906" s="23" t="s">
        <v>146</v>
      </c>
      <c r="AU906" s="23" t="s">
        <v>79</v>
      </c>
    </row>
    <row r="907" spans="2:65" s="1" customFormat="1" ht="31.5" customHeight="1">
      <c r="B907" s="40"/>
      <c r="C907" s="232" t="s">
        <v>753</v>
      </c>
      <c r="D907" s="232" t="s">
        <v>250</v>
      </c>
      <c r="E907" s="233" t="s">
        <v>1312</v>
      </c>
      <c r="F907" s="234" t="s">
        <v>1313</v>
      </c>
      <c r="G907" s="235" t="s">
        <v>229</v>
      </c>
      <c r="H907" s="236">
        <v>3</v>
      </c>
      <c r="I907" s="237"/>
      <c r="J907" s="238">
        <f>ROUND(I907*H907,2)</f>
        <v>0</v>
      </c>
      <c r="K907" s="234" t="s">
        <v>21</v>
      </c>
      <c r="L907" s="239"/>
      <c r="M907" s="240" t="s">
        <v>21</v>
      </c>
      <c r="N907" s="241" t="s">
        <v>40</v>
      </c>
      <c r="O907" s="41"/>
      <c r="P907" s="197">
        <f>O907*H907</f>
        <v>0</v>
      </c>
      <c r="Q907" s="197">
        <v>0</v>
      </c>
      <c r="R907" s="197">
        <f>Q907*H907</f>
        <v>0</v>
      </c>
      <c r="S907" s="197">
        <v>0</v>
      </c>
      <c r="T907" s="198">
        <f>S907*H907</f>
        <v>0</v>
      </c>
      <c r="AR907" s="23" t="s">
        <v>235</v>
      </c>
      <c r="AT907" s="23" t="s">
        <v>250</v>
      </c>
      <c r="AU907" s="23" t="s">
        <v>79</v>
      </c>
      <c r="AY907" s="23" t="s">
        <v>136</v>
      </c>
      <c r="BE907" s="199">
        <f>IF(N907="základní",J907,0)</f>
        <v>0</v>
      </c>
      <c r="BF907" s="199">
        <f>IF(N907="snížená",J907,0)</f>
        <v>0</v>
      </c>
      <c r="BG907" s="199">
        <f>IF(N907="zákl. přenesená",J907,0)</f>
        <v>0</v>
      </c>
      <c r="BH907" s="199">
        <f>IF(N907="sníž. přenesená",J907,0)</f>
        <v>0</v>
      </c>
      <c r="BI907" s="199">
        <f>IF(N907="nulová",J907,0)</f>
        <v>0</v>
      </c>
      <c r="BJ907" s="23" t="s">
        <v>77</v>
      </c>
      <c r="BK907" s="199">
        <f>ROUND(I907*H907,2)</f>
        <v>0</v>
      </c>
      <c r="BL907" s="23" t="s">
        <v>191</v>
      </c>
      <c r="BM907" s="23" t="s">
        <v>1314</v>
      </c>
    </row>
    <row r="908" spans="2:65" s="1" customFormat="1" ht="27">
      <c r="B908" s="40"/>
      <c r="C908" s="62"/>
      <c r="D908" s="217" t="s">
        <v>144</v>
      </c>
      <c r="E908" s="62"/>
      <c r="F908" s="231" t="s">
        <v>1313</v>
      </c>
      <c r="G908" s="62"/>
      <c r="H908" s="62"/>
      <c r="I908" s="158"/>
      <c r="J908" s="62"/>
      <c r="K908" s="62"/>
      <c r="L908" s="60"/>
      <c r="M908" s="202"/>
      <c r="N908" s="41"/>
      <c r="O908" s="41"/>
      <c r="P908" s="41"/>
      <c r="Q908" s="41"/>
      <c r="R908" s="41"/>
      <c r="S908" s="41"/>
      <c r="T908" s="77"/>
      <c r="AT908" s="23" t="s">
        <v>144</v>
      </c>
      <c r="AU908" s="23" t="s">
        <v>79</v>
      </c>
    </row>
    <row r="909" spans="2:65" s="1" customFormat="1" ht="31.5" customHeight="1">
      <c r="B909" s="40"/>
      <c r="C909" s="232" t="s">
        <v>1315</v>
      </c>
      <c r="D909" s="232" t="s">
        <v>250</v>
      </c>
      <c r="E909" s="233" t="s">
        <v>1316</v>
      </c>
      <c r="F909" s="234" t="s">
        <v>1317</v>
      </c>
      <c r="G909" s="235" t="s">
        <v>229</v>
      </c>
      <c r="H909" s="236">
        <v>2</v>
      </c>
      <c r="I909" s="237"/>
      <c r="J909" s="238">
        <f>ROUND(I909*H909,2)</f>
        <v>0</v>
      </c>
      <c r="K909" s="234" t="s">
        <v>21</v>
      </c>
      <c r="L909" s="239"/>
      <c r="M909" s="240" t="s">
        <v>21</v>
      </c>
      <c r="N909" s="241" t="s">
        <v>40</v>
      </c>
      <c r="O909" s="41"/>
      <c r="P909" s="197">
        <f>O909*H909</f>
        <v>0</v>
      </c>
      <c r="Q909" s="197">
        <v>0</v>
      </c>
      <c r="R909" s="197">
        <f>Q909*H909</f>
        <v>0</v>
      </c>
      <c r="S909" s="197">
        <v>0</v>
      </c>
      <c r="T909" s="198">
        <f>S909*H909</f>
        <v>0</v>
      </c>
      <c r="AR909" s="23" t="s">
        <v>235</v>
      </c>
      <c r="AT909" s="23" t="s">
        <v>250</v>
      </c>
      <c r="AU909" s="23" t="s">
        <v>79</v>
      </c>
      <c r="AY909" s="23" t="s">
        <v>136</v>
      </c>
      <c r="BE909" s="199">
        <f>IF(N909="základní",J909,0)</f>
        <v>0</v>
      </c>
      <c r="BF909" s="199">
        <f>IF(N909="snížená",J909,0)</f>
        <v>0</v>
      </c>
      <c r="BG909" s="199">
        <f>IF(N909="zákl. přenesená",J909,0)</f>
        <v>0</v>
      </c>
      <c r="BH909" s="199">
        <f>IF(N909="sníž. přenesená",J909,0)</f>
        <v>0</v>
      </c>
      <c r="BI909" s="199">
        <f>IF(N909="nulová",J909,0)</f>
        <v>0</v>
      </c>
      <c r="BJ909" s="23" t="s">
        <v>77</v>
      </c>
      <c r="BK909" s="199">
        <f>ROUND(I909*H909,2)</f>
        <v>0</v>
      </c>
      <c r="BL909" s="23" t="s">
        <v>191</v>
      </c>
      <c r="BM909" s="23" t="s">
        <v>1318</v>
      </c>
    </row>
    <row r="910" spans="2:65" s="1" customFormat="1" ht="27">
      <c r="B910" s="40"/>
      <c r="C910" s="62"/>
      <c r="D910" s="217" t="s">
        <v>144</v>
      </c>
      <c r="E910" s="62"/>
      <c r="F910" s="231" t="s">
        <v>1317</v>
      </c>
      <c r="G910" s="62"/>
      <c r="H910" s="62"/>
      <c r="I910" s="158"/>
      <c r="J910" s="62"/>
      <c r="K910" s="62"/>
      <c r="L910" s="60"/>
      <c r="M910" s="202"/>
      <c r="N910" s="41"/>
      <c r="O910" s="41"/>
      <c r="P910" s="41"/>
      <c r="Q910" s="41"/>
      <c r="R910" s="41"/>
      <c r="S910" s="41"/>
      <c r="T910" s="77"/>
      <c r="AT910" s="23" t="s">
        <v>144</v>
      </c>
      <c r="AU910" s="23" t="s">
        <v>79</v>
      </c>
    </row>
    <row r="911" spans="2:65" s="1" customFormat="1" ht="22.5" customHeight="1">
      <c r="B911" s="40"/>
      <c r="C911" s="232" t="s">
        <v>762</v>
      </c>
      <c r="D911" s="232" t="s">
        <v>250</v>
      </c>
      <c r="E911" s="233" t="s">
        <v>1319</v>
      </c>
      <c r="F911" s="234" t="s">
        <v>1320</v>
      </c>
      <c r="G911" s="235" t="s">
        <v>229</v>
      </c>
      <c r="H911" s="236">
        <v>6</v>
      </c>
      <c r="I911" s="237"/>
      <c r="J911" s="238">
        <f>ROUND(I911*H911,2)</f>
        <v>0</v>
      </c>
      <c r="K911" s="234" t="s">
        <v>21</v>
      </c>
      <c r="L911" s="239"/>
      <c r="M911" s="240" t="s">
        <v>21</v>
      </c>
      <c r="N911" s="241" t="s">
        <v>40</v>
      </c>
      <c r="O911" s="41"/>
      <c r="P911" s="197">
        <f>O911*H911</f>
        <v>0</v>
      </c>
      <c r="Q911" s="197">
        <v>0</v>
      </c>
      <c r="R911" s="197">
        <f>Q911*H911</f>
        <v>0</v>
      </c>
      <c r="S911" s="197">
        <v>0</v>
      </c>
      <c r="T911" s="198">
        <f>S911*H911</f>
        <v>0</v>
      </c>
      <c r="AR911" s="23" t="s">
        <v>235</v>
      </c>
      <c r="AT911" s="23" t="s">
        <v>250</v>
      </c>
      <c r="AU911" s="23" t="s">
        <v>79</v>
      </c>
      <c r="AY911" s="23" t="s">
        <v>136</v>
      </c>
      <c r="BE911" s="199">
        <f>IF(N911="základní",J911,0)</f>
        <v>0</v>
      </c>
      <c r="BF911" s="199">
        <f>IF(N911="snížená",J911,0)</f>
        <v>0</v>
      </c>
      <c r="BG911" s="199">
        <f>IF(N911="zákl. přenesená",J911,0)</f>
        <v>0</v>
      </c>
      <c r="BH911" s="199">
        <f>IF(N911="sníž. přenesená",J911,0)</f>
        <v>0</v>
      </c>
      <c r="BI911" s="199">
        <f>IF(N911="nulová",J911,0)</f>
        <v>0</v>
      </c>
      <c r="BJ911" s="23" t="s">
        <v>77</v>
      </c>
      <c r="BK911" s="199">
        <f>ROUND(I911*H911,2)</f>
        <v>0</v>
      </c>
      <c r="BL911" s="23" t="s">
        <v>191</v>
      </c>
      <c r="BM911" s="23" t="s">
        <v>1321</v>
      </c>
    </row>
    <row r="912" spans="2:65" s="1" customFormat="1" ht="13.5">
      <c r="B912" s="40"/>
      <c r="C912" s="62"/>
      <c r="D912" s="217" t="s">
        <v>144</v>
      </c>
      <c r="E912" s="62"/>
      <c r="F912" s="231" t="s">
        <v>1320</v>
      </c>
      <c r="G912" s="62"/>
      <c r="H912" s="62"/>
      <c r="I912" s="158"/>
      <c r="J912" s="62"/>
      <c r="K912" s="62"/>
      <c r="L912" s="60"/>
      <c r="M912" s="202"/>
      <c r="N912" s="41"/>
      <c r="O912" s="41"/>
      <c r="P912" s="41"/>
      <c r="Q912" s="41"/>
      <c r="R912" s="41"/>
      <c r="S912" s="41"/>
      <c r="T912" s="77"/>
      <c r="AT912" s="23" t="s">
        <v>144</v>
      </c>
      <c r="AU912" s="23" t="s">
        <v>79</v>
      </c>
    </row>
    <row r="913" spans="2:65" s="1" customFormat="1" ht="22.5" customHeight="1">
      <c r="B913" s="40"/>
      <c r="C913" s="188" t="s">
        <v>1322</v>
      </c>
      <c r="D913" s="188" t="s">
        <v>138</v>
      </c>
      <c r="E913" s="189" t="s">
        <v>1323</v>
      </c>
      <c r="F913" s="190" t="s">
        <v>1324</v>
      </c>
      <c r="G913" s="191" t="s">
        <v>229</v>
      </c>
      <c r="H913" s="192">
        <v>1</v>
      </c>
      <c r="I913" s="193"/>
      <c r="J913" s="194">
        <f>ROUND(I913*H913,2)</f>
        <v>0</v>
      </c>
      <c r="K913" s="190" t="s">
        <v>142</v>
      </c>
      <c r="L913" s="60"/>
      <c r="M913" s="195" t="s">
        <v>21</v>
      </c>
      <c r="N913" s="196" t="s">
        <v>40</v>
      </c>
      <c r="O913" s="41"/>
      <c r="P913" s="197">
        <f>O913*H913</f>
        <v>0</v>
      </c>
      <c r="Q913" s="197">
        <v>0</v>
      </c>
      <c r="R913" s="197">
        <f>Q913*H913</f>
        <v>0</v>
      </c>
      <c r="S913" s="197">
        <v>0</v>
      </c>
      <c r="T913" s="198">
        <f>S913*H913</f>
        <v>0</v>
      </c>
      <c r="AR913" s="23" t="s">
        <v>191</v>
      </c>
      <c r="AT913" s="23" t="s">
        <v>138</v>
      </c>
      <c r="AU913" s="23" t="s">
        <v>79</v>
      </c>
      <c r="AY913" s="23" t="s">
        <v>136</v>
      </c>
      <c r="BE913" s="199">
        <f>IF(N913="základní",J913,0)</f>
        <v>0</v>
      </c>
      <c r="BF913" s="199">
        <f>IF(N913="snížená",J913,0)</f>
        <v>0</v>
      </c>
      <c r="BG913" s="199">
        <f>IF(N913="zákl. přenesená",J913,0)</f>
        <v>0</v>
      </c>
      <c r="BH913" s="199">
        <f>IF(N913="sníž. přenesená",J913,0)</f>
        <v>0</v>
      </c>
      <c r="BI913" s="199">
        <f>IF(N913="nulová",J913,0)</f>
        <v>0</v>
      </c>
      <c r="BJ913" s="23" t="s">
        <v>77</v>
      </c>
      <c r="BK913" s="199">
        <f>ROUND(I913*H913,2)</f>
        <v>0</v>
      </c>
      <c r="BL913" s="23" t="s">
        <v>191</v>
      </c>
      <c r="BM913" s="23" t="s">
        <v>1325</v>
      </c>
    </row>
    <row r="914" spans="2:65" s="1" customFormat="1" ht="13.5">
      <c r="B914" s="40"/>
      <c r="C914" s="62"/>
      <c r="D914" s="200" t="s">
        <v>144</v>
      </c>
      <c r="E914" s="62"/>
      <c r="F914" s="201" t="s">
        <v>1326</v>
      </c>
      <c r="G914" s="62"/>
      <c r="H914" s="62"/>
      <c r="I914" s="158"/>
      <c r="J914" s="62"/>
      <c r="K914" s="62"/>
      <c r="L914" s="60"/>
      <c r="M914" s="202"/>
      <c r="N914" s="41"/>
      <c r="O914" s="41"/>
      <c r="P914" s="41"/>
      <c r="Q914" s="41"/>
      <c r="R914" s="41"/>
      <c r="S914" s="41"/>
      <c r="T914" s="77"/>
      <c r="AT914" s="23" t="s">
        <v>144</v>
      </c>
      <c r="AU914" s="23" t="s">
        <v>79</v>
      </c>
    </row>
    <row r="915" spans="2:65" s="1" customFormat="1" ht="148.5">
      <c r="B915" s="40"/>
      <c r="C915" s="62"/>
      <c r="D915" s="217" t="s">
        <v>146</v>
      </c>
      <c r="E915" s="62"/>
      <c r="F915" s="227" t="s">
        <v>1327</v>
      </c>
      <c r="G915" s="62"/>
      <c r="H915" s="62"/>
      <c r="I915" s="158"/>
      <c r="J915" s="62"/>
      <c r="K915" s="62"/>
      <c r="L915" s="60"/>
      <c r="M915" s="202"/>
      <c r="N915" s="41"/>
      <c r="O915" s="41"/>
      <c r="P915" s="41"/>
      <c r="Q915" s="41"/>
      <c r="R915" s="41"/>
      <c r="S915" s="41"/>
      <c r="T915" s="77"/>
      <c r="AT915" s="23" t="s">
        <v>146</v>
      </c>
      <c r="AU915" s="23" t="s">
        <v>79</v>
      </c>
    </row>
    <row r="916" spans="2:65" s="1" customFormat="1" ht="31.5" customHeight="1">
      <c r="B916" s="40"/>
      <c r="C916" s="232" t="s">
        <v>765</v>
      </c>
      <c r="D916" s="232" t="s">
        <v>250</v>
      </c>
      <c r="E916" s="233" t="s">
        <v>1328</v>
      </c>
      <c r="F916" s="234" t="s">
        <v>1329</v>
      </c>
      <c r="G916" s="235" t="s">
        <v>229</v>
      </c>
      <c r="H916" s="236">
        <v>1</v>
      </c>
      <c r="I916" s="237"/>
      <c r="J916" s="238">
        <f>ROUND(I916*H916,2)</f>
        <v>0</v>
      </c>
      <c r="K916" s="234" t="s">
        <v>21</v>
      </c>
      <c r="L916" s="239"/>
      <c r="M916" s="240" t="s">
        <v>21</v>
      </c>
      <c r="N916" s="241" t="s">
        <v>40</v>
      </c>
      <c r="O916" s="41"/>
      <c r="P916" s="197">
        <f>O916*H916</f>
        <v>0</v>
      </c>
      <c r="Q916" s="197">
        <v>0</v>
      </c>
      <c r="R916" s="197">
        <f>Q916*H916</f>
        <v>0</v>
      </c>
      <c r="S916" s="197">
        <v>0</v>
      </c>
      <c r="T916" s="198">
        <f>S916*H916</f>
        <v>0</v>
      </c>
      <c r="AR916" s="23" t="s">
        <v>235</v>
      </c>
      <c r="AT916" s="23" t="s">
        <v>250</v>
      </c>
      <c r="AU916" s="23" t="s">
        <v>79</v>
      </c>
      <c r="AY916" s="23" t="s">
        <v>136</v>
      </c>
      <c r="BE916" s="199">
        <f>IF(N916="základní",J916,0)</f>
        <v>0</v>
      </c>
      <c r="BF916" s="199">
        <f>IF(N916="snížená",J916,0)</f>
        <v>0</v>
      </c>
      <c r="BG916" s="199">
        <f>IF(N916="zákl. přenesená",J916,0)</f>
        <v>0</v>
      </c>
      <c r="BH916" s="199">
        <f>IF(N916="sníž. přenesená",J916,0)</f>
        <v>0</v>
      </c>
      <c r="BI916" s="199">
        <f>IF(N916="nulová",J916,0)</f>
        <v>0</v>
      </c>
      <c r="BJ916" s="23" t="s">
        <v>77</v>
      </c>
      <c r="BK916" s="199">
        <f>ROUND(I916*H916,2)</f>
        <v>0</v>
      </c>
      <c r="BL916" s="23" t="s">
        <v>191</v>
      </c>
      <c r="BM916" s="23" t="s">
        <v>1330</v>
      </c>
    </row>
    <row r="917" spans="2:65" s="1" customFormat="1" ht="27">
      <c r="B917" s="40"/>
      <c r="C917" s="62"/>
      <c r="D917" s="217" t="s">
        <v>144</v>
      </c>
      <c r="E917" s="62"/>
      <c r="F917" s="231" t="s">
        <v>1329</v>
      </c>
      <c r="G917" s="62"/>
      <c r="H917" s="62"/>
      <c r="I917" s="158"/>
      <c r="J917" s="62"/>
      <c r="K917" s="62"/>
      <c r="L917" s="60"/>
      <c r="M917" s="202"/>
      <c r="N917" s="41"/>
      <c r="O917" s="41"/>
      <c r="P917" s="41"/>
      <c r="Q917" s="41"/>
      <c r="R917" s="41"/>
      <c r="S917" s="41"/>
      <c r="T917" s="77"/>
      <c r="AT917" s="23" t="s">
        <v>144</v>
      </c>
      <c r="AU917" s="23" t="s">
        <v>79</v>
      </c>
    </row>
    <row r="918" spans="2:65" s="1" customFormat="1" ht="31.5" customHeight="1">
      <c r="B918" s="40"/>
      <c r="C918" s="232" t="s">
        <v>1331</v>
      </c>
      <c r="D918" s="232" t="s">
        <v>250</v>
      </c>
      <c r="E918" s="233" t="s">
        <v>1332</v>
      </c>
      <c r="F918" s="234" t="s">
        <v>1333</v>
      </c>
      <c r="G918" s="235" t="s">
        <v>229</v>
      </c>
      <c r="H918" s="236">
        <v>1</v>
      </c>
      <c r="I918" s="237"/>
      <c r="J918" s="238">
        <f>ROUND(I918*H918,2)</f>
        <v>0</v>
      </c>
      <c r="K918" s="234" t="s">
        <v>21</v>
      </c>
      <c r="L918" s="239"/>
      <c r="M918" s="240" t="s">
        <v>21</v>
      </c>
      <c r="N918" s="241" t="s">
        <v>40</v>
      </c>
      <c r="O918" s="41"/>
      <c r="P918" s="197">
        <f>O918*H918</f>
        <v>0</v>
      </c>
      <c r="Q918" s="197">
        <v>0</v>
      </c>
      <c r="R918" s="197">
        <f>Q918*H918</f>
        <v>0</v>
      </c>
      <c r="S918" s="197">
        <v>0</v>
      </c>
      <c r="T918" s="198">
        <f>S918*H918</f>
        <v>0</v>
      </c>
      <c r="AR918" s="23" t="s">
        <v>235</v>
      </c>
      <c r="AT918" s="23" t="s">
        <v>250</v>
      </c>
      <c r="AU918" s="23" t="s">
        <v>79</v>
      </c>
      <c r="AY918" s="23" t="s">
        <v>136</v>
      </c>
      <c r="BE918" s="199">
        <f>IF(N918="základní",J918,0)</f>
        <v>0</v>
      </c>
      <c r="BF918" s="199">
        <f>IF(N918="snížená",J918,0)</f>
        <v>0</v>
      </c>
      <c r="BG918" s="199">
        <f>IF(N918="zákl. přenesená",J918,0)</f>
        <v>0</v>
      </c>
      <c r="BH918" s="199">
        <f>IF(N918="sníž. přenesená",J918,0)</f>
        <v>0</v>
      </c>
      <c r="BI918" s="199">
        <f>IF(N918="nulová",J918,0)</f>
        <v>0</v>
      </c>
      <c r="BJ918" s="23" t="s">
        <v>77</v>
      </c>
      <c r="BK918" s="199">
        <f>ROUND(I918*H918,2)</f>
        <v>0</v>
      </c>
      <c r="BL918" s="23" t="s">
        <v>191</v>
      </c>
      <c r="BM918" s="23" t="s">
        <v>1334</v>
      </c>
    </row>
    <row r="919" spans="2:65" s="1" customFormat="1" ht="27">
      <c r="B919" s="40"/>
      <c r="C919" s="62"/>
      <c r="D919" s="217" t="s">
        <v>144</v>
      </c>
      <c r="E919" s="62"/>
      <c r="F919" s="231" t="s">
        <v>1333</v>
      </c>
      <c r="G919" s="62"/>
      <c r="H919" s="62"/>
      <c r="I919" s="158"/>
      <c r="J919" s="62"/>
      <c r="K919" s="62"/>
      <c r="L919" s="60"/>
      <c r="M919" s="202"/>
      <c r="N919" s="41"/>
      <c r="O919" s="41"/>
      <c r="P919" s="41"/>
      <c r="Q919" s="41"/>
      <c r="R919" s="41"/>
      <c r="S919" s="41"/>
      <c r="T919" s="77"/>
      <c r="AT919" s="23" t="s">
        <v>144</v>
      </c>
      <c r="AU919" s="23" t="s">
        <v>79</v>
      </c>
    </row>
    <row r="920" spans="2:65" s="1" customFormat="1" ht="31.5" customHeight="1">
      <c r="B920" s="40"/>
      <c r="C920" s="232" t="s">
        <v>771</v>
      </c>
      <c r="D920" s="232" t="s">
        <v>250</v>
      </c>
      <c r="E920" s="233" t="s">
        <v>1335</v>
      </c>
      <c r="F920" s="234" t="s">
        <v>1336</v>
      </c>
      <c r="G920" s="235" t="s">
        <v>229</v>
      </c>
      <c r="H920" s="236">
        <v>1</v>
      </c>
      <c r="I920" s="237"/>
      <c r="J920" s="238">
        <f>ROUND(I920*H920,2)</f>
        <v>0</v>
      </c>
      <c r="K920" s="234" t="s">
        <v>21</v>
      </c>
      <c r="L920" s="239"/>
      <c r="M920" s="240" t="s">
        <v>21</v>
      </c>
      <c r="N920" s="241" t="s">
        <v>40</v>
      </c>
      <c r="O920" s="41"/>
      <c r="P920" s="197">
        <f>O920*H920</f>
        <v>0</v>
      </c>
      <c r="Q920" s="197">
        <v>0</v>
      </c>
      <c r="R920" s="197">
        <f>Q920*H920</f>
        <v>0</v>
      </c>
      <c r="S920" s="197">
        <v>0</v>
      </c>
      <c r="T920" s="198">
        <f>S920*H920</f>
        <v>0</v>
      </c>
      <c r="AR920" s="23" t="s">
        <v>235</v>
      </c>
      <c r="AT920" s="23" t="s">
        <v>250</v>
      </c>
      <c r="AU920" s="23" t="s">
        <v>79</v>
      </c>
      <c r="AY920" s="23" t="s">
        <v>136</v>
      </c>
      <c r="BE920" s="199">
        <f>IF(N920="základní",J920,0)</f>
        <v>0</v>
      </c>
      <c r="BF920" s="199">
        <f>IF(N920="snížená",J920,0)</f>
        <v>0</v>
      </c>
      <c r="BG920" s="199">
        <f>IF(N920="zákl. přenesená",J920,0)</f>
        <v>0</v>
      </c>
      <c r="BH920" s="199">
        <f>IF(N920="sníž. přenesená",J920,0)</f>
        <v>0</v>
      </c>
      <c r="BI920" s="199">
        <f>IF(N920="nulová",J920,0)</f>
        <v>0</v>
      </c>
      <c r="BJ920" s="23" t="s">
        <v>77</v>
      </c>
      <c r="BK920" s="199">
        <f>ROUND(I920*H920,2)</f>
        <v>0</v>
      </c>
      <c r="BL920" s="23" t="s">
        <v>191</v>
      </c>
      <c r="BM920" s="23" t="s">
        <v>1337</v>
      </c>
    </row>
    <row r="921" spans="2:65" s="1" customFormat="1" ht="27">
      <c r="B921" s="40"/>
      <c r="C921" s="62"/>
      <c r="D921" s="217" t="s">
        <v>144</v>
      </c>
      <c r="E921" s="62"/>
      <c r="F921" s="231" t="s">
        <v>1336</v>
      </c>
      <c r="G921" s="62"/>
      <c r="H921" s="62"/>
      <c r="I921" s="158"/>
      <c r="J921" s="62"/>
      <c r="K921" s="62"/>
      <c r="L921" s="60"/>
      <c r="M921" s="202"/>
      <c r="N921" s="41"/>
      <c r="O921" s="41"/>
      <c r="P921" s="41"/>
      <c r="Q921" s="41"/>
      <c r="R921" s="41"/>
      <c r="S921" s="41"/>
      <c r="T921" s="77"/>
      <c r="AT921" s="23" t="s">
        <v>144</v>
      </c>
      <c r="AU921" s="23" t="s">
        <v>79</v>
      </c>
    </row>
    <row r="922" spans="2:65" s="1" customFormat="1" ht="22.5" customHeight="1">
      <c r="B922" s="40"/>
      <c r="C922" s="188" t="s">
        <v>1338</v>
      </c>
      <c r="D922" s="188" t="s">
        <v>138</v>
      </c>
      <c r="E922" s="189" t="s">
        <v>1339</v>
      </c>
      <c r="F922" s="190" t="s">
        <v>1340</v>
      </c>
      <c r="G922" s="191" t="s">
        <v>229</v>
      </c>
      <c r="H922" s="192">
        <v>3</v>
      </c>
      <c r="I922" s="193"/>
      <c r="J922" s="194">
        <f>ROUND(I922*H922,2)</f>
        <v>0</v>
      </c>
      <c r="K922" s="190" t="s">
        <v>142</v>
      </c>
      <c r="L922" s="60"/>
      <c r="M922" s="195" t="s">
        <v>21</v>
      </c>
      <c r="N922" s="196" t="s">
        <v>40</v>
      </c>
      <c r="O922" s="41"/>
      <c r="P922" s="197">
        <f>O922*H922</f>
        <v>0</v>
      </c>
      <c r="Q922" s="197">
        <v>0</v>
      </c>
      <c r="R922" s="197">
        <f>Q922*H922</f>
        <v>0</v>
      </c>
      <c r="S922" s="197">
        <v>0</v>
      </c>
      <c r="T922" s="198">
        <f>S922*H922</f>
        <v>0</v>
      </c>
      <c r="AR922" s="23" t="s">
        <v>191</v>
      </c>
      <c r="AT922" s="23" t="s">
        <v>138</v>
      </c>
      <c r="AU922" s="23" t="s">
        <v>79</v>
      </c>
      <c r="AY922" s="23" t="s">
        <v>136</v>
      </c>
      <c r="BE922" s="199">
        <f>IF(N922="základní",J922,0)</f>
        <v>0</v>
      </c>
      <c r="BF922" s="199">
        <f>IF(N922="snížená",J922,0)</f>
        <v>0</v>
      </c>
      <c r="BG922" s="199">
        <f>IF(N922="zákl. přenesená",J922,0)</f>
        <v>0</v>
      </c>
      <c r="BH922" s="199">
        <f>IF(N922="sníž. přenesená",J922,0)</f>
        <v>0</v>
      </c>
      <c r="BI922" s="199">
        <f>IF(N922="nulová",J922,0)</f>
        <v>0</v>
      </c>
      <c r="BJ922" s="23" t="s">
        <v>77</v>
      </c>
      <c r="BK922" s="199">
        <f>ROUND(I922*H922,2)</f>
        <v>0</v>
      </c>
      <c r="BL922" s="23" t="s">
        <v>191</v>
      </c>
      <c r="BM922" s="23" t="s">
        <v>1341</v>
      </c>
    </row>
    <row r="923" spans="2:65" s="1" customFormat="1" ht="13.5">
      <c r="B923" s="40"/>
      <c r="C923" s="62"/>
      <c r="D923" s="200" t="s">
        <v>144</v>
      </c>
      <c r="E923" s="62"/>
      <c r="F923" s="201" t="s">
        <v>1342</v>
      </c>
      <c r="G923" s="62"/>
      <c r="H923" s="62"/>
      <c r="I923" s="158"/>
      <c r="J923" s="62"/>
      <c r="K923" s="62"/>
      <c r="L923" s="60"/>
      <c r="M923" s="202"/>
      <c r="N923" s="41"/>
      <c r="O923" s="41"/>
      <c r="P923" s="41"/>
      <c r="Q923" s="41"/>
      <c r="R923" s="41"/>
      <c r="S923" s="41"/>
      <c r="T923" s="77"/>
      <c r="AT923" s="23" t="s">
        <v>144</v>
      </c>
      <c r="AU923" s="23" t="s">
        <v>79</v>
      </c>
    </row>
    <row r="924" spans="2:65" s="1" customFormat="1" ht="148.5">
      <c r="B924" s="40"/>
      <c r="C924" s="62"/>
      <c r="D924" s="217" t="s">
        <v>146</v>
      </c>
      <c r="E924" s="62"/>
      <c r="F924" s="227" t="s">
        <v>1327</v>
      </c>
      <c r="G924" s="62"/>
      <c r="H924" s="62"/>
      <c r="I924" s="158"/>
      <c r="J924" s="62"/>
      <c r="K924" s="62"/>
      <c r="L924" s="60"/>
      <c r="M924" s="202"/>
      <c r="N924" s="41"/>
      <c r="O924" s="41"/>
      <c r="P924" s="41"/>
      <c r="Q924" s="41"/>
      <c r="R924" s="41"/>
      <c r="S924" s="41"/>
      <c r="T924" s="77"/>
      <c r="AT924" s="23" t="s">
        <v>146</v>
      </c>
      <c r="AU924" s="23" t="s">
        <v>79</v>
      </c>
    </row>
    <row r="925" spans="2:65" s="1" customFormat="1" ht="31.5" customHeight="1">
      <c r="B925" s="40"/>
      <c r="C925" s="232" t="s">
        <v>774</v>
      </c>
      <c r="D925" s="232" t="s">
        <v>250</v>
      </c>
      <c r="E925" s="233" t="s">
        <v>1343</v>
      </c>
      <c r="F925" s="234" t="s">
        <v>1344</v>
      </c>
      <c r="G925" s="235" t="s">
        <v>229</v>
      </c>
      <c r="H925" s="236">
        <v>2</v>
      </c>
      <c r="I925" s="237"/>
      <c r="J925" s="238">
        <f>ROUND(I925*H925,2)</f>
        <v>0</v>
      </c>
      <c r="K925" s="234" t="s">
        <v>21</v>
      </c>
      <c r="L925" s="239"/>
      <c r="M925" s="240" t="s">
        <v>21</v>
      </c>
      <c r="N925" s="241" t="s">
        <v>40</v>
      </c>
      <c r="O925" s="41"/>
      <c r="P925" s="197">
        <f>O925*H925</f>
        <v>0</v>
      </c>
      <c r="Q925" s="197">
        <v>0</v>
      </c>
      <c r="R925" s="197">
        <f>Q925*H925</f>
        <v>0</v>
      </c>
      <c r="S925" s="197">
        <v>0</v>
      </c>
      <c r="T925" s="198">
        <f>S925*H925</f>
        <v>0</v>
      </c>
      <c r="AR925" s="23" t="s">
        <v>235</v>
      </c>
      <c r="AT925" s="23" t="s">
        <v>250</v>
      </c>
      <c r="AU925" s="23" t="s">
        <v>79</v>
      </c>
      <c r="AY925" s="23" t="s">
        <v>136</v>
      </c>
      <c r="BE925" s="199">
        <f>IF(N925="základní",J925,0)</f>
        <v>0</v>
      </c>
      <c r="BF925" s="199">
        <f>IF(N925="snížená",J925,0)</f>
        <v>0</v>
      </c>
      <c r="BG925" s="199">
        <f>IF(N925="zákl. přenesená",J925,0)</f>
        <v>0</v>
      </c>
      <c r="BH925" s="199">
        <f>IF(N925="sníž. přenesená",J925,0)</f>
        <v>0</v>
      </c>
      <c r="BI925" s="199">
        <f>IF(N925="nulová",J925,0)</f>
        <v>0</v>
      </c>
      <c r="BJ925" s="23" t="s">
        <v>77</v>
      </c>
      <c r="BK925" s="199">
        <f>ROUND(I925*H925,2)</f>
        <v>0</v>
      </c>
      <c r="BL925" s="23" t="s">
        <v>191</v>
      </c>
      <c r="BM925" s="23" t="s">
        <v>1345</v>
      </c>
    </row>
    <row r="926" spans="2:65" s="1" customFormat="1" ht="27">
      <c r="B926" s="40"/>
      <c r="C926" s="62"/>
      <c r="D926" s="217" t="s">
        <v>144</v>
      </c>
      <c r="E926" s="62"/>
      <c r="F926" s="231" t="s">
        <v>1344</v>
      </c>
      <c r="G926" s="62"/>
      <c r="H926" s="62"/>
      <c r="I926" s="158"/>
      <c r="J926" s="62"/>
      <c r="K926" s="62"/>
      <c r="L926" s="60"/>
      <c r="M926" s="202"/>
      <c r="N926" s="41"/>
      <c r="O926" s="41"/>
      <c r="P926" s="41"/>
      <c r="Q926" s="41"/>
      <c r="R926" s="41"/>
      <c r="S926" s="41"/>
      <c r="T926" s="77"/>
      <c r="AT926" s="23" t="s">
        <v>144</v>
      </c>
      <c r="AU926" s="23" t="s">
        <v>79</v>
      </c>
    </row>
    <row r="927" spans="2:65" s="1" customFormat="1" ht="31.5" customHeight="1">
      <c r="B927" s="40"/>
      <c r="C927" s="232" t="s">
        <v>1346</v>
      </c>
      <c r="D927" s="232" t="s">
        <v>250</v>
      </c>
      <c r="E927" s="233" t="s">
        <v>1347</v>
      </c>
      <c r="F927" s="234" t="s">
        <v>1348</v>
      </c>
      <c r="G927" s="235" t="s">
        <v>229</v>
      </c>
      <c r="H927" s="236">
        <v>1</v>
      </c>
      <c r="I927" s="237"/>
      <c r="J927" s="238">
        <f>ROUND(I927*H927,2)</f>
        <v>0</v>
      </c>
      <c r="K927" s="234" t="s">
        <v>21</v>
      </c>
      <c r="L927" s="239"/>
      <c r="M927" s="240" t="s">
        <v>21</v>
      </c>
      <c r="N927" s="241" t="s">
        <v>40</v>
      </c>
      <c r="O927" s="41"/>
      <c r="P927" s="197">
        <f>O927*H927</f>
        <v>0</v>
      </c>
      <c r="Q927" s="197">
        <v>0</v>
      </c>
      <c r="R927" s="197">
        <f>Q927*H927</f>
        <v>0</v>
      </c>
      <c r="S927" s="197">
        <v>0</v>
      </c>
      <c r="T927" s="198">
        <f>S927*H927</f>
        <v>0</v>
      </c>
      <c r="AR927" s="23" t="s">
        <v>235</v>
      </c>
      <c r="AT927" s="23" t="s">
        <v>250</v>
      </c>
      <c r="AU927" s="23" t="s">
        <v>79</v>
      </c>
      <c r="AY927" s="23" t="s">
        <v>136</v>
      </c>
      <c r="BE927" s="199">
        <f>IF(N927="základní",J927,0)</f>
        <v>0</v>
      </c>
      <c r="BF927" s="199">
        <f>IF(N927="snížená",J927,0)</f>
        <v>0</v>
      </c>
      <c r="BG927" s="199">
        <f>IF(N927="zákl. přenesená",J927,0)</f>
        <v>0</v>
      </c>
      <c r="BH927" s="199">
        <f>IF(N927="sníž. přenesená",J927,0)</f>
        <v>0</v>
      </c>
      <c r="BI927" s="199">
        <f>IF(N927="nulová",J927,0)</f>
        <v>0</v>
      </c>
      <c r="BJ927" s="23" t="s">
        <v>77</v>
      </c>
      <c r="BK927" s="199">
        <f>ROUND(I927*H927,2)</f>
        <v>0</v>
      </c>
      <c r="BL927" s="23" t="s">
        <v>191</v>
      </c>
      <c r="BM927" s="23" t="s">
        <v>1349</v>
      </c>
    </row>
    <row r="928" spans="2:65" s="1" customFormat="1" ht="27">
      <c r="B928" s="40"/>
      <c r="C928" s="62"/>
      <c r="D928" s="217" t="s">
        <v>144</v>
      </c>
      <c r="E928" s="62"/>
      <c r="F928" s="231" t="s">
        <v>1348</v>
      </c>
      <c r="G928" s="62"/>
      <c r="H928" s="62"/>
      <c r="I928" s="158"/>
      <c r="J928" s="62"/>
      <c r="K928" s="62"/>
      <c r="L928" s="60"/>
      <c r="M928" s="202"/>
      <c r="N928" s="41"/>
      <c r="O928" s="41"/>
      <c r="P928" s="41"/>
      <c r="Q928" s="41"/>
      <c r="R928" s="41"/>
      <c r="S928" s="41"/>
      <c r="T928" s="77"/>
      <c r="AT928" s="23" t="s">
        <v>144</v>
      </c>
      <c r="AU928" s="23" t="s">
        <v>79</v>
      </c>
    </row>
    <row r="929" spans="2:65" s="1" customFormat="1" ht="22.5" customHeight="1">
      <c r="B929" s="40"/>
      <c r="C929" s="188" t="s">
        <v>780</v>
      </c>
      <c r="D929" s="188" t="s">
        <v>138</v>
      </c>
      <c r="E929" s="189" t="s">
        <v>1350</v>
      </c>
      <c r="F929" s="190" t="s">
        <v>1351</v>
      </c>
      <c r="G929" s="191" t="s">
        <v>229</v>
      </c>
      <c r="H929" s="192">
        <v>1</v>
      </c>
      <c r="I929" s="193"/>
      <c r="J929" s="194">
        <f>ROUND(I929*H929,2)</f>
        <v>0</v>
      </c>
      <c r="K929" s="190" t="s">
        <v>142</v>
      </c>
      <c r="L929" s="60"/>
      <c r="M929" s="195" t="s">
        <v>21</v>
      </c>
      <c r="N929" s="196" t="s">
        <v>40</v>
      </c>
      <c r="O929" s="41"/>
      <c r="P929" s="197">
        <f>O929*H929</f>
        <v>0</v>
      </c>
      <c r="Q929" s="197">
        <v>0</v>
      </c>
      <c r="R929" s="197">
        <f>Q929*H929</f>
        <v>0</v>
      </c>
      <c r="S929" s="197">
        <v>0</v>
      </c>
      <c r="T929" s="198">
        <f>S929*H929</f>
        <v>0</v>
      </c>
      <c r="AR929" s="23" t="s">
        <v>191</v>
      </c>
      <c r="AT929" s="23" t="s">
        <v>138</v>
      </c>
      <c r="AU929" s="23" t="s">
        <v>79</v>
      </c>
      <c r="AY929" s="23" t="s">
        <v>136</v>
      </c>
      <c r="BE929" s="199">
        <f>IF(N929="základní",J929,0)</f>
        <v>0</v>
      </c>
      <c r="BF929" s="199">
        <f>IF(N929="snížená",J929,0)</f>
        <v>0</v>
      </c>
      <c r="BG929" s="199">
        <f>IF(N929="zákl. přenesená",J929,0)</f>
        <v>0</v>
      </c>
      <c r="BH929" s="199">
        <f>IF(N929="sníž. přenesená",J929,0)</f>
        <v>0</v>
      </c>
      <c r="BI929" s="199">
        <f>IF(N929="nulová",J929,0)</f>
        <v>0</v>
      </c>
      <c r="BJ929" s="23" t="s">
        <v>77</v>
      </c>
      <c r="BK929" s="199">
        <f>ROUND(I929*H929,2)</f>
        <v>0</v>
      </c>
      <c r="BL929" s="23" t="s">
        <v>191</v>
      </c>
      <c r="BM929" s="23" t="s">
        <v>1352</v>
      </c>
    </row>
    <row r="930" spans="2:65" s="1" customFormat="1" ht="13.5">
      <c r="B930" s="40"/>
      <c r="C930" s="62"/>
      <c r="D930" s="200" t="s">
        <v>144</v>
      </c>
      <c r="E930" s="62"/>
      <c r="F930" s="201" t="s">
        <v>1353</v>
      </c>
      <c r="G930" s="62"/>
      <c r="H930" s="62"/>
      <c r="I930" s="158"/>
      <c r="J930" s="62"/>
      <c r="K930" s="62"/>
      <c r="L930" s="60"/>
      <c r="M930" s="202"/>
      <c r="N930" s="41"/>
      <c r="O930" s="41"/>
      <c r="P930" s="41"/>
      <c r="Q930" s="41"/>
      <c r="R930" s="41"/>
      <c r="S930" s="41"/>
      <c r="T930" s="77"/>
      <c r="AT930" s="23" t="s">
        <v>144</v>
      </c>
      <c r="AU930" s="23" t="s">
        <v>79</v>
      </c>
    </row>
    <row r="931" spans="2:65" s="1" customFormat="1" ht="148.5">
      <c r="B931" s="40"/>
      <c r="C931" s="62"/>
      <c r="D931" s="217" t="s">
        <v>146</v>
      </c>
      <c r="E931" s="62"/>
      <c r="F931" s="227" t="s">
        <v>1327</v>
      </c>
      <c r="G931" s="62"/>
      <c r="H931" s="62"/>
      <c r="I931" s="158"/>
      <c r="J931" s="62"/>
      <c r="K931" s="62"/>
      <c r="L931" s="60"/>
      <c r="M931" s="202"/>
      <c r="N931" s="41"/>
      <c r="O931" s="41"/>
      <c r="P931" s="41"/>
      <c r="Q931" s="41"/>
      <c r="R931" s="41"/>
      <c r="S931" s="41"/>
      <c r="T931" s="77"/>
      <c r="AT931" s="23" t="s">
        <v>146</v>
      </c>
      <c r="AU931" s="23" t="s">
        <v>79</v>
      </c>
    </row>
    <row r="932" spans="2:65" s="1" customFormat="1" ht="22.5" customHeight="1">
      <c r="B932" s="40"/>
      <c r="C932" s="188" t="s">
        <v>1354</v>
      </c>
      <c r="D932" s="188" t="s">
        <v>138</v>
      </c>
      <c r="E932" s="189" t="s">
        <v>1355</v>
      </c>
      <c r="F932" s="190" t="s">
        <v>1356</v>
      </c>
      <c r="G932" s="191" t="s">
        <v>229</v>
      </c>
      <c r="H932" s="192">
        <v>1</v>
      </c>
      <c r="I932" s="193"/>
      <c r="J932" s="194">
        <f>ROUND(I932*H932,2)</f>
        <v>0</v>
      </c>
      <c r="K932" s="190" t="s">
        <v>142</v>
      </c>
      <c r="L932" s="60"/>
      <c r="M932" s="195" t="s">
        <v>21</v>
      </c>
      <c r="N932" s="196" t="s">
        <v>40</v>
      </c>
      <c r="O932" s="41"/>
      <c r="P932" s="197">
        <f>O932*H932</f>
        <v>0</v>
      </c>
      <c r="Q932" s="197">
        <v>0</v>
      </c>
      <c r="R932" s="197">
        <f>Q932*H932</f>
        <v>0</v>
      </c>
      <c r="S932" s="197">
        <v>0</v>
      </c>
      <c r="T932" s="198">
        <f>S932*H932</f>
        <v>0</v>
      </c>
      <c r="AR932" s="23" t="s">
        <v>191</v>
      </c>
      <c r="AT932" s="23" t="s">
        <v>138</v>
      </c>
      <c r="AU932" s="23" t="s">
        <v>79</v>
      </c>
      <c r="AY932" s="23" t="s">
        <v>136</v>
      </c>
      <c r="BE932" s="199">
        <f>IF(N932="základní",J932,0)</f>
        <v>0</v>
      </c>
      <c r="BF932" s="199">
        <f>IF(N932="snížená",J932,0)</f>
        <v>0</v>
      </c>
      <c r="BG932" s="199">
        <f>IF(N932="zákl. přenesená",J932,0)</f>
        <v>0</v>
      </c>
      <c r="BH932" s="199">
        <f>IF(N932="sníž. přenesená",J932,0)</f>
        <v>0</v>
      </c>
      <c r="BI932" s="199">
        <f>IF(N932="nulová",J932,0)</f>
        <v>0</v>
      </c>
      <c r="BJ932" s="23" t="s">
        <v>77</v>
      </c>
      <c r="BK932" s="199">
        <f>ROUND(I932*H932,2)</f>
        <v>0</v>
      </c>
      <c r="BL932" s="23" t="s">
        <v>191</v>
      </c>
      <c r="BM932" s="23" t="s">
        <v>1357</v>
      </c>
    </row>
    <row r="933" spans="2:65" s="1" customFormat="1" ht="13.5">
      <c r="B933" s="40"/>
      <c r="C933" s="62"/>
      <c r="D933" s="200" t="s">
        <v>144</v>
      </c>
      <c r="E933" s="62"/>
      <c r="F933" s="201" t="s">
        <v>1358</v>
      </c>
      <c r="G933" s="62"/>
      <c r="H933" s="62"/>
      <c r="I933" s="158"/>
      <c r="J933" s="62"/>
      <c r="K933" s="62"/>
      <c r="L933" s="60"/>
      <c r="M933" s="202"/>
      <c r="N933" s="41"/>
      <c r="O933" s="41"/>
      <c r="P933" s="41"/>
      <c r="Q933" s="41"/>
      <c r="R933" s="41"/>
      <c r="S933" s="41"/>
      <c r="T933" s="77"/>
      <c r="AT933" s="23" t="s">
        <v>144</v>
      </c>
      <c r="AU933" s="23" t="s">
        <v>79</v>
      </c>
    </row>
    <row r="934" spans="2:65" s="1" customFormat="1" ht="148.5">
      <c r="B934" s="40"/>
      <c r="C934" s="62"/>
      <c r="D934" s="217" t="s">
        <v>146</v>
      </c>
      <c r="E934" s="62"/>
      <c r="F934" s="227" t="s">
        <v>1327</v>
      </c>
      <c r="G934" s="62"/>
      <c r="H934" s="62"/>
      <c r="I934" s="158"/>
      <c r="J934" s="62"/>
      <c r="K934" s="62"/>
      <c r="L934" s="60"/>
      <c r="M934" s="202"/>
      <c r="N934" s="41"/>
      <c r="O934" s="41"/>
      <c r="P934" s="41"/>
      <c r="Q934" s="41"/>
      <c r="R934" s="41"/>
      <c r="S934" s="41"/>
      <c r="T934" s="77"/>
      <c r="AT934" s="23" t="s">
        <v>146</v>
      </c>
      <c r="AU934" s="23" t="s">
        <v>79</v>
      </c>
    </row>
    <row r="935" spans="2:65" s="1" customFormat="1" ht="31.5" customHeight="1">
      <c r="B935" s="40"/>
      <c r="C935" s="232" t="s">
        <v>786</v>
      </c>
      <c r="D935" s="232" t="s">
        <v>250</v>
      </c>
      <c r="E935" s="233" t="s">
        <v>1359</v>
      </c>
      <c r="F935" s="234" t="s">
        <v>1360</v>
      </c>
      <c r="G935" s="235" t="s">
        <v>229</v>
      </c>
      <c r="H935" s="236">
        <v>1</v>
      </c>
      <c r="I935" s="237"/>
      <c r="J935" s="238">
        <f>ROUND(I935*H935,2)</f>
        <v>0</v>
      </c>
      <c r="K935" s="234" t="s">
        <v>21</v>
      </c>
      <c r="L935" s="239"/>
      <c r="M935" s="240" t="s">
        <v>21</v>
      </c>
      <c r="N935" s="241" t="s">
        <v>40</v>
      </c>
      <c r="O935" s="41"/>
      <c r="P935" s="197">
        <f>O935*H935</f>
        <v>0</v>
      </c>
      <c r="Q935" s="197">
        <v>0</v>
      </c>
      <c r="R935" s="197">
        <f>Q935*H935</f>
        <v>0</v>
      </c>
      <c r="S935" s="197">
        <v>0</v>
      </c>
      <c r="T935" s="198">
        <f>S935*H935</f>
        <v>0</v>
      </c>
      <c r="AR935" s="23" t="s">
        <v>235</v>
      </c>
      <c r="AT935" s="23" t="s">
        <v>250</v>
      </c>
      <c r="AU935" s="23" t="s">
        <v>79</v>
      </c>
      <c r="AY935" s="23" t="s">
        <v>136</v>
      </c>
      <c r="BE935" s="199">
        <f>IF(N935="základní",J935,0)</f>
        <v>0</v>
      </c>
      <c r="BF935" s="199">
        <f>IF(N935="snížená",J935,0)</f>
        <v>0</v>
      </c>
      <c r="BG935" s="199">
        <f>IF(N935="zákl. přenesená",J935,0)</f>
        <v>0</v>
      </c>
      <c r="BH935" s="199">
        <f>IF(N935="sníž. přenesená",J935,0)</f>
        <v>0</v>
      </c>
      <c r="BI935" s="199">
        <f>IF(N935="nulová",J935,0)</f>
        <v>0</v>
      </c>
      <c r="BJ935" s="23" t="s">
        <v>77</v>
      </c>
      <c r="BK935" s="199">
        <f>ROUND(I935*H935,2)</f>
        <v>0</v>
      </c>
      <c r="BL935" s="23" t="s">
        <v>191</v>
      </c>
      <c r="BM935" s="23" t="s">
        <v>1361</v>
      </c>
    </row>
    <row r="936" spans="2:65" s="1" customFormat="1" ht="27">
      <c r="B936" s="40"/>
      <c r="C936" s="62"/>
      <c r="D936" s="217" t="s">
        <v>144</v>
      </c>
      <c r="E936" s="62"/>
      <c r="F936" s="231" t="s">
        <v>1360</v>
      </c>
      <c r="G936" s="62"/>
      <c r="H936" s="62"/>
      <c r="I936" s="158"/>
      <c r="J936" s="62"/>
      <c r="K936" s="62"/>
      <c r="L936" s="60"/>
      <c r="M936" s="202"/>
      <c r="N936" s="41"/>
      <c r="O936" s="41"/>
      <c r="P936" s="41"/>
      <c r="Q936" s="41"/>
      <c r="R936" s="41"/>
      <c r="S936" s="41"/>
      <c r="T936" s="77"/>
      <c r="AT936" s="23" t="s">
        <v>144</v>
      </c>
      <c r="AU936" s="23" t="s">
        <v>79</v>
      </c>
    </row>
    <row r="937" spans="2:65" s="1" customFormat="1" ht="22.5" customHeight="1">
      <c r="B937" s="40"/>
      <c r="C937" s="188" t="s">
        <v>1362</v>
      </c>
      <c r="D937" s="188" t="s">
        <v>138</v>
      </c>
      <c r="E937" s="189" t="s">
        <v>1363</v>
      </c>
      <c r="F937" s="190" t="s">
        <v>1364</v>
      </c>
      <c r="G937" s="191" t="s">
        <v>229</v>
      </c>
      <c r="H937" s="192">
        <v>1</v>
      </c>
      <c r="I937" s="193"/>
      <c r="J937" s="194">
        <f>ROUND(I937*H937,2)</f>
        <v>0</v>
      </c>
      <c r="K937" s="190" t="s">
        <v>21</v>
      </c>
      <c r="L937" s="60"/>
      <c r="M937" s="195" t="s">
        <v>21</v>
      </c>
      <c r="N937" s="196" t="s">
        <v>40</v>
      </c>
      <c r="O937" s="41"/>
      <c r="P937" s="197">
        <f>O937*H937</f>
        <v>0</v>
      </c>
      <c r="Q937" s="197">
        <v>0</v>
      </c>
      <c r="R937" s="197">
        <f>Q937*H937</f>
        <v>0</v>
      </c>
      <c r="S937" s="197">
        <v>0</v>
      </c>
      <c r="T937" s="198">
        <f>S937*H937</f>
        <v>0</v>
      </c>
      <c r="AR937" s="23" t="s">
        <v>191</v>
      </c>
      <c r="AT937" s="23" t="s">
        <v>138</v>
      </c>
      <c r="AU937" s="23" t="s">
        <v>79</v>
      </c>
      <c r="AY937" s="23" t="s">
        <v>136</v>
      </c>
      <c r="BE937" s="199">
        <f>IF(N937="základní",J937,0)</f>
        <v>0</v>
      </c>
      <c r="BF937" s="199">
        <f>IF(N937="snížená",J937,0)</f>
        <v>0</v>
      </c>
      <c r="BG937" s="199">
        <f>IF(N937="zákl. přenesená",J937,0)</f>
        <v>0</v>
      </c>
      <c r="BH937" s="199">
        <f>IF(N937="sníž. přenesená",J937,0)</f>
        <v>0</v>
      </c>
      <c r="BI937" s="199">
        <f>IF(N937="nulová",J937,0)</f>
        <v>0</v>
      </c>
      <c r="BJ937" s="23" t="s">
        <v>77</v>
      </c>
      <c r="BK937" s="199">
        <f>ROUND(I937*H937,2)</f>
        <v>0</v>
      </c>
      <c r="BL937" s="23" t="s">
        <v>191</v>
      </c>
      <c r="BM937" s="23" t="s">
        <v>1365</v>
      </c>
    </row>
    <row r="938" spans="2:65" s="1" customFormat="1" ht="13.5">
      <c r="B938" s="40"/>
      <c r="C938" s="62"/>
      <c r="D938" s="217" t="s">
        <v>144</v>
      </c>
      <c r="E938" s="62"/>
      <c r="F938" s="231" t="s">
        <v>1364</v>
      </c>
      <c r="G938" s="62"/>
      <c r="H938" s="62"/>
      <c r="I938" s="158"/>
      <c r="J938" s="62"/>
      <c r="K938" s="62"/>
      <c r="L938" s="60"/>
      <c r="M938" s="202"/>
      <c r="N938" s="41"/>
      <c r="O938" s="41"/>
      <c r="P938" s="41"/>
      <c r="Q938" s="41"/>
      <c r="R938" s="41"/>
      <c r="S938" s="41"/>
      <c r="T938" s="77"/>
      <c r="AT938" s="23" t="s">
        <v>144</v>
      </c>
      <c r="AU938" s="23" t="s">
        <v>79</v>
      </c>
    </row>
    <row r="939" spans="2:65" s="1" customFormat="1" ht="22.5" customHeight="1">
      <c r="B939" s="40"/>
      <c r="C939" s="188" t="s">
        <v>790</v>
      </c>
      <c r="D939" s="188" t="s">
        <v>138</v>
      </c>
      <c r="E939" s="189" t="s">
        <v>1366</v>
      </c>
      <c r="F939" s="190" t="s">
        <v>1367</v>
      </c>
      <c r="G939" s="191" t="s">
        <v>141</v>
      </c>
      <c r="H939" s="192">
        <v>18.25</v>
      </c>
      <c r="I939" s="193"/>
      <c r="J939" s="194">
        <f>ROUND(I939*H939,2)</f>
        <v>0</v>
      </c>
      <c r="K939" s="190" t="s">
        <v>21</v>
      </c>
      <c r="L939" s="60"/>
      <c r="M939" s="195" t="s">
        <v>21</v>
      </c>
      <c r="N939" s="196" t="s">
        <v>40</v>
      </c>
      <c r="O939" s="41"/>
      <c r="P939" s="197">
        <f>O939*H939</f>
        <v>0</v>
      </c>
      <c r="Q939" s="197">
        <v>0</v>
      </c>
      <c r="R939" s="197">
        <f>Q939*H939</f>
        <v>0</v>
      </c>
      <c r="S939" s="197">
        <v>0</v>
      </c>
      <c r="T939" s="198">
        <f>S939*H939</f>
        <v>0</v>
      </c>
      <c r="AR939" s="23" t="s">
        <v>191</v>
      </c>
      <c r="AT939" s="23" t="s">
        <v>138</v>
      </c>
      <c r="AU939" s="23" t="s">
        <v>79</v>
      </c>
      <c r="AY939" s="23" t="s">
        <v>136</v>
      </c>
      <c r="BE939" s="199">
        <f>IF(N939="základní",J939,0)</f>
        <v>0</v>
      </c>
      <c r="BF939" s="199">
        <f>IF(N939="snížená",J939,0)</f>
        <v>0</v>
      </c>
      <c r="BG939" s="199">
        <f>IF(N939="zákl. přenesená",J939,0)</f>
        <v>0</v>
      </c>
      <c r="BH939" s="199">
        <f>IF(N939="sníž. přenesená",J939,0)</f>
        <v>0</v>
      </c>
      <c r="BI939" s="199">
        <f>IF(N939="nulová",J939,0)</f>
        <v>0</v>
      </c>
      <c r="BJ939" s="23" t="s">
        <v>77</v>
      </c>
      <c r="BK939" s="199">
        <f>ROUND(I939*H939,2)</f>
        <v>0</v>
      </c>
      <c r="BL939" s="23" t="s">
        <v>191</v>
      </c>
      <c r="BM939" s="23" t="s">
        <v>1368</v>
      </c>
    </row>
    <row r="940" spans="2:65" s="1" customFormat="1" ht="13.5">
      <c r="B940" s="40"/>
      <c r="C940" s="62"/>
      <c r="D940" s="200" t="s">
        <v>144</v>
      </c>
      <c r="E940" s="62"/>
      <c r="F940" s="201" t="s">
        <v>1367</v>
      </c>
      <c r="G940" s="62"/>
      <c r="H940" s="62"/>
      <c r="I940" s="158"/>
      <c r="J940" s="62"/>
      <c r="K940" s="62"/>
      <c r="L940" s="60"/>
      <c r="M940" s="202"/>
      <c r="N940" s="41"/>
      <c r="O940" s="41"/>
      <c r="P940" s="41"/>
      <c r="Q940" s="41"/>
      <c r="R940" s="41"/>
      <c r="S940" s="41"/>
      <c r="T940" s="77"/>
      <c r="AT940" s="23" t="s">
        <v>144</v>
      </c>
      <c r="AU940" s="23" t="s">
        <v>79</v>
      </c>
    </row>
    <row r="941" spans="2:65" s="11" customFormat="1" ht="13.5">
      <c r="B941" s="204"/>
      <c r="C941" s="205"/>
      <c r="D941" s="200" t="s">
        <v>148</v>
      </c>
      <c r="E941" s="206" t="s">
        <v>21</v>
      </c>
      <c r="F941" s="207" t="s">
        <v>1369</v>
      </c>
      <c r="G941" s="205"/>
      <c r="H941" s="208">
        <v>18.25</v>
      </c>
      <c r="I941" s="209"/>
      <c r="J941" s="205"/>
      <c r="K941" s="205"/>
      <c r="L941" s="210"/>
      <c r="M941" s="211"/>
      <c r="N941" s="212"/>
      <c r="O941" s="212"/>
      <c r="P941" s="212"/>
      <c r="Q941" s="212"/>
      <c r="R941" s="212"/>
      <c r="S941" s="212"/>
      <c r="T941" s="213"/>
      <c r="AT941" s="214" t="s">
        <v>148</v>
      </c>
      <c r="AU941" s="214" t="s">
        <v>79</v>
      </c>
      <c r="AV941" s="11" t="s">
        <v>79</v>
      </c>
      <c r="AW941" s="11" t="s">
        <v>33</v>
      </c>
      <c r="AX941" s="11" t="s">
        <v>69</v>
      </c>
      <c r="AY941" s="214" t="s">
        <v>136</v>
      </c>
    </row>
    <row r="942" spans="2:65" s="12" customFormat="1" ht="13.5">
      <c r="B942" s="215"/>
      <c r="C942" s="216"/>
      <c r="D942" s="217" t="s">
        <v>148</v>
      </c>
      <c r="E942" s="218" t="s">
        <v>21</v>
      </c>
      <c r="F942" s="219" t="s">
        <v>151</v>
      </c>
      <c r="G942" s="216"/>
      <c r="H942" s="220">
        <v>18.25</v>
      </c>
      <c r="I942" s="221"/>
      <c r="J942" s="216"/>
      <c r="K942" s="216"/>
      <c r="L942" s="222"/>
      <c r="M942" s="223"/>
      <c r="N942" s="224"/>
      <c r="O942" s="224"/>
      <c r="P942" s="224"/>
      <c r="Q942" s="224"/>
      <c r="R942" s="224"/>
      <c r="S942" s="224"/>
      <c r="T942" s="225"/>
      <c r="AT942" s="226" t="s">
        <v>148</v>
      </c>
      <c r="AU942" s="226" t="s">
        <v>79</v>
      </c>
      <c r="AV942" s="12" t="s">
        <v>143</v>
      </c>
      <c r="AW942" s="12" t="s">
        <v>33</v>
      </c>
      <c r="AX942" s="12" t="s">
        <v>77</v>
      </c>
      <c r="AY942" s="226" t="s">
        <v>136</v>
      </c>
    </row>
    <row r="943" spans="2:65" s="1" customFormat="1" ht="22.5" customHeight="1">
      <c r="B943" s="40"/>
      <c r="C943" s="188" t="s">
        <v>1370</v>
      </c>
      <c r="D943" s="188" t="s">
        <v>138</v>
      </c>
      <c r="E943" s="189" t="s">
        <v>1371</v>
      </c>
      <c r="F943" s="190" t="s">
        <v>1372</v>
      </c>
      <c r="G943" s="191" t="s">
        <v>141</v>
      </c>
      <c r="H943" s="192">
        <v>5.1479999999999997</v>
      </c>
      <c r="I943" s="193"/>
      <c r="J943" s="194">
        <f>ROUND(I943*H943,2)</f>
        <v>0</v>
      </c>
      <c r="K943" s="190" t="s">
        <v>142</v>
      </c>
      <c r="L943" s="60"/>
      <c r="M943" s="195" t="s">
        <v>21</v>
      </c>
      <c r="N943" s="196" t="s">
        <v>40</v>
      </c>
      <c r="O943" s="41"/>
      <c r="P943" s="197">
        <f>O943*H943</f>
        <v>0</v>
      </c>
      <c r="Q943" s="197">
        <v>0</v>
      </c>
      <c r="R943" s="197">
        <f>Q943*H943</f>
        <v>0</v>
      </c>
      <c r="S943" s="197">
        <v>0</v>
      </c>
      <c r="T943" s="198">
        <f>S943*H943</f>
        <v>0</v>
      </c>
      <c r="AR943" s="23" t="s">
        <v>191</v>
      </c>
      <c r="AT943" s="23" t="s">
        <v>138</v>
      </c>
      <c r="AU943" s="23" t="s">
        <v>79</v>
      </c>
      <c r="AY943" s="23" t="s">
        <v>136</v>
      </c>
      <c r="BE943" s="199">
        <f>IF(N943="základní",J943,0)</f>
        <v>0</v>
      </c>
      <c r="BF943" s="199">
        <f>IF(N943="snížená",J943,0)</f>
        <v>0</v>
      </c>
      <c r="BG943" s="199">
        <f>IF(N943="zákl. přenesená",J943,0)</f>
        <v>0</v>
      </c>
      <c r="BH943" s="199">
        <f>IF(N943="sníž. přenesená",J943,0)</f>
        <v>0</v>
      </c>
      <c r="BI943" s="199">
        <f>IF(N943="nulová",J943,0)</f>
        <v>0</v>
      </c>
      <c r="BJ943" s="23" t="s">
        <v>77</v>
      </c>
      <c r="BK943" s="199">
        <f>ROUND(I943*H943,2)</f>
        <v>0</v>
      </c>
      <c r="BL943" s="23" t="s">
        <v>191</v>
      </c>
      <c r="BM943" s="23" t="s">
        <v>1373</v>
      </c>
    </row>
    <row r="944" spans="2:65" s="1" customFormat="1" ht="13.5">
      <c r="B944" s="40"/>
      <c r="C944" s="62"/>
      <c r="D944" s="200" t="s">
        <v>144</v>
      </c>
      <c r="E944" s="62"/>
      <c r="F944" s="201" t="s">
        <v>1374</v>
      </c>
      <c r="G944" s="62"/>
      <c r="H944" s="62"/>
      <c r="I944" s="158"/>
      <c r="J944" s="62"/>
      <c r="K944" s="62"/>
      <c r="L944" s="60"/>
      <c r="M944" s="202"/>
      <c r="N944" s="41"/>
      <c r="O944" s="41"/>
      <c r="P944" s="41"/>
      <c r="Q944" s="41"/>
      <c r="R944" s="41"/>
      <c r="S944" s="41"/>
      <c r="T944" s="77"/>
      <c r="AT944" s="23" t="s">
        <v>144</v>
      </c>
      <c r="AU944" s="23" t="s">
        <v>79</v>
      </c>
    </row>
    <row r="945" spans="2:65" s="1" customFormat="1" ht="40.5">
      <c r="B945" s="40"/>
      <c r="C945" s="62"/>
      <c r="D945" s="217" t="s">
        <v>146</v>
      </c>
      <c r="E945" s="62"/>
      <c r="F945" s="227" t="s">
        <v>1375</v>
      </c>
      <c r="G945" s="62"/>
      <c r="H945" s="62"/>
      <c r="I945" s="158"/>
      <c r="J945" s="62"/>
      <c r="K945" s="62"/>
      <c r="L945" s="60"/>
      <c r="M945" s="202"/>
      <c r="N945" s="41"/>
      <c r="O945" s="41"/>
      <c r="P945" s="41"/>
      <c r="Q945" s="41"/>
      <c r="R945" s="41"/>
      <c r="S945" s="41"/>
      <c r="T945" s="77"/>
      <c r="AT945" s="23" t="s">
        <v>146</v>
      </c>
      <c r="AU945" s="23" t="s">
        <v>79</v>
      </c>
    </row>
    <row r="946" spans="2:65" s="1" customFormat="1" ht="31.5" customHeight="1">
      <c r="B946" s="40"/>
      <c r="C946" s="232" t="s">
        <v>797</v>
      </c>
      <c r="D946" s="232" t="s">
        <v>250</v>
      </c>
      <c r="E946" s="233" t="s">
        <v>1376</v>
      </c>
      <c r="F946" s="234" t="s">
        <v>1377</v>
      </c>
      <c r="G946" s="235" t="s">
        <v>229</v>
      </c>
      <c r="H946" s="236">
        <v>2</v>
      </c>
      <c r="I946" s="237"/>
      <c r="J946" s="238">
        <f>ROUND(I946*H946,2)</f>
        <v>0</v>
      </c>
      <c r="K946" s="234" t="s">
        <v>21</v>
      </c>
      <c r="L946" s="239"/>
      <c r="M946" s="240" t="s">
        <v>21</v>
      </c>
      <c r="N946" s="241" t="s">
        <v>40</v>
      </c>
      <c r="O946" s="41"/>
      <c r="P946" s="197">
        <f>O946*H946</f>
        <v>0</v>
      </c>
      <c r="Q946" s="197">
        <v>0</v>
      </c>
      <c r="R946" s="197">
        <f>Q946*H946</f>
        <v>0</v>
      </c>
      <c r="S946" s="197">
        <v>0</v>
      </c>
      <c r="T946" s="198">
        <f>S946*H946</f>
        <v>0</v>
      </c>
      <c r="AR946" s="23" t="s">
        <v>235</v>
      </c>
      <c r="AT946" s="23" t="s">
        <v>250</v>
      </c>
      <c r="AU946" s="23" t="s">
        <v>79</v>
      </c>
      <c r="AY946" s="23" t="s">
        <v>136</v>
      </c>
      <c r="BE946" s="199">
        <f>IF(N946="základní",J946,0)</f>
        <v>0</v>
      </c>
      <c r="BF946" s="199">
        <f>IF(N946="snížená",J946,0)</f>
        <v>0</v>
      </c>
      <c r="BG946" s="199">
        <f>IF(N946="zákl. přenesená",J946,0)</f>
        <v>0</v>
      </c>
      <c r="BH946" s="199">
        <f>IF(N946="sníž. přenesená",J946,0)</f>
        <v>0</v>
      </c>
      <c r="BI946" s="199">
        <f>IF(N946="nulová",J946,0)</f>
        <v>0</v>
      </c>
      <c r="BJ946" s="23" t="s">
        <v>77</v>
      </c>
      <c r="BK946" s="199">
        <f>ROUND(I946*H946,2)</f>
        <v>0</v>
      </c>
      <c r="BL946" s="23" t="s">
        <v>191</v>
      </c>
      <c r="BM946" s="23" t="s">
        <v>1378</v>
      </c>
    </row>
    <row r="947" spans="2:65" s="1" customFormat="1" ht="13.5">
      <c r="B947" s="40"/>
      <c r="C947" s="62"/>
      <c r="D947" s="217" t="s">
        <v>144</v>
      </c>
      <c r="E947" s="62"/>
      <c r="F947" s="231" t="s">
        <v>1377</v>
      </c>
      <c r="G947" s="62"/>
      <c r="H947" s="62"/>
      <c r="I947" s="158"/>
      <c r="J947" s="62"/>
      <c r="K947" s="62"/>
      <c r="L947" s="60"/>
      <c r="M947" s="202"/>
      <c r="N947" s="41"/>
      <c r="O947" s="41"/>
      <c r="P947" s="41"/>
      <c r="Q947" s="41"/>
      <c r="R947" s="41"/>
      <c r="S947" s="41"/>
      <c r="T947" s="77"/>
      <c r="AT947" s="23" t="s">
        <v>144</v>
      </c>
      <c r="AU947" s="23" t="s">
        <v>79</v>
      </c>
    </row>
    <row r="948" spans="2:65" s="1" customFormat="1" ht="31.5" customHeight="1">
      <c r="B948" s="40"/>
      <c r="C948" s="188" t="s">
        <v>1379</v>
      </c>
      <c r="D948" s="188" t="s">
        <v>138</v>
      </c>
      <c r="E948" s="189" t="s">
        <v>1380</v>
      </c>
      <c r="F948" s="190" t="s">
        <v>1381</v>
      </c>
      <c r="G948" s="191" t="s">
        <v>676</v>
      </c>
      <c r="H948" s="192">
        <v>1</v>
      </c>
      <c r="I948" s="193"/>
      <c r="J948" s="194">
        <f>ROUND(I948*H948,2)</f>
        <v>0</v>
      </c>
      <c r="K948" s="190" t="s">
        <v>21</v>
      </c>
      <c r="L948" s="60"/>
      <c r="M948" s="195" t="s">
        <v>21</v>
      </c>
      <c r="N948" s="196" t="s">
        <v>40</v>
      </c>
      <c r="O948" s="41"/>
      <c r="P948" s="197">
        <f>O948*H948</f>
        <v>0</v>
      </c>
      <c r="Q948" s="197">
        <v>0</v>
      </c>
      <c r="R948" s="197">
        <f>Q948*H948</f>
        <v>0</v>
      </c>
      <c r="S948" s="197">
        <v>0</v>
      </c>
      <c r="T948" s="198">
        <f>S948*H948</f>
        <v>0</v>
      </c>
      <c r="AR948" s="23" t="s">
        <v>191</v>
      </c>
      <c r="AT948" s="23" t="s">
        <v>138</v>
      </c>
      <c r="AU948" s="23" t="s">
        <v>79</v>
      </c>
      <c r="AY948" s="23" t="s">
        <v>136</v>
      </c>
      <c r="BE948" s="199">
        <f>IF(N948="základní",J948,0)</f>
        <v>0</v>
      </c>
      <c r="BF948" s="199">
        <f>IF(N948="snížená",J948,0)</f>
        <v>0</v>
      </c>
      <c r="BG948" s="199">
        <f>IF(N948="zákl. přenesená",J948,0)</f>
        <v>0</v>
      </c>
      <c r="BH948" s="199">
        <f>IF(N948="sníž. přenesená",J948,0)</f>
        <v>0</v>
      </c>
      <c r="BI948" s="199">
        <f>IF(N948="nulová",J948,0)</f>
        <v>0</v>
      </c>
      <c r="BJ948" s="23" t="s">
        <v>77</v>
      </c>
      <c r="BK948" s="199">
        <f>ROUND(I948*H948,2)</f>
        <v>0</v>
      </c>
      <c r="BL948" s="23" t="s">
        <v>191</v>
      </c>
      <c r="BM948" s="23" t="s">
        <v>1382</v>
      </c>
    </row>
    <row r="949" spans="2:65" s="1" customFormat="1" ht="27">
      <c r="B949" s="40"/>
      <c r="C949" s="62"/>
      <c r="D949" s="217" t="s">
        <v>144</v>
      </c>
      <c r="E949" s="62"/>
      <c r="F949" s="231" t="s">
        <v>1381</v>
      </c>
      <c r="G949" s="62"/>
      <c r="H949" s="62"/>
      <c r="I949" s="158"/>
      <c r="J949" s="62"/>
      <c r="K949" s="62"/>
      <c r="L949" s="60"/>
      <c r="M949" s="202"/>
      <c r="N949" s="41"/>
      <c r="O949" s="41"/>
      <c r="P949" s="41"/>
      <c r="Q949" s="41"/>
      <c r="R949" s="41"/>
      <c r="S949" s="41"/>
      <c r="T949" s="77"/>
      <c r="AT949" s="23" t="s">
        <v>144</v>
      </c>
      <c r="AU949" s="23" t="s">
        <v>79</v>
      </c>
    </row>
    <row r="950" spans="2:65" s="1" customFormat="1" ht="22.5" customHeight="1">
      <c r="B950" s="40"/>
      <c r="C950" s="188" t="s">
        <v>803</v>
      </c>
      <c r="D950" s="188" t="s">
        <v>138</v>
      </c>
      <c r="E950" s="189" t="s">
        <v>1383</v>
      </c>
      <c r="F950" s="190" t="s">
        <v>1384</v>
      </c>
      <c r="G950" s="191" t="s">
        <v>201</v>
      </c>
      <c r="H950" s="192">
        <v>0.35799999999999998</v>
      </c>
      <c r="I950" s="193"/>
      <c r="J950" s="194">
        <f>ROUND(I950*H950,2)</f>
        <v>0</v>
      </c>
      <c r="K950" s="190" t="s">
        <v>142</v>
      </c>
      <c r="L950" s="60"/>
      <c r="M950" s="195" t="s">
        <v>21</v>
      </c>
      <c r="N950" s="196" t="s">
        <v>40</v>
      </c>
      <c r="O950" s="41"/>
      <c r="P950" s="197">
        <f>O950*H950</f>
        <v>0</v>
      </c>
      <c r="Q950" s="197">
        <v>0</v>
      </c>
      <c r="R950" s="197">
        <f>Q950*H950</f>
        <v>0</v>
      </c>
      <c r="S950" s="197">
        <v>0</v>
      </c>
      <c r="T950" s="198">
        <f>S950*H950</f>
        <v>0</v>
      </c>
      <c r="AR950" s="23" t="s">
        <v>191</v>
      </c>
      <c r="AT950" s="23" t="s">
        <v>138</v>
      </c>
      <c r="AU950" s="23" t="s">
        <v>79</v>
      </c>
      <c r="AY950" s="23" t="s">
        <v>136</v>
      </c>
      <c r="BE950" s="199">
        <f>IF(N950="základní",J950,0)</f>
        <v>0</v>
      </c>
      <c r="BF950" s="199">
        <f>IF(N950="snížená",J950,0)</f>
        <v>0</v>
      </c>
      <c r="BG950" s="199">
        <f>IF(N950="zákl. přenesená",J950,0)</f>
        <v>0</v>
      </c>
      <c r="BH950" s="199">
        <f>IF(N950="sníž. přenesená",J950,0)</f>
        <v>0</v>
      </c>
      <c r="BI950" s="199">
        <f>IF(N950="nulová",J950,0)</f>
        <v>0</v>
      </c>
      <c r="BJ950" s="23" t="s">
        <v>77</v>
      </c>
      <c r="BK950" s="199">
        <f>ROUND(I950*H950,2)</f>
        <v>0</v>
      </c>
      <c r="BL950" s="23" t="s">
        <v>191</v>
      </c>
      <c r="BM950" s="23" t="s">
        <v>1385</v>
      </c>
    </row>
    <row r="951" spans="2:65" s="1" customFormat="1" ht="27">
      <c r="B951" s="40"/>
      <c r="C951" s="62"/>
      <c r="D951" s="200" t="s">
        <v>144</v>
      </c>
      <c r="E951" s="62"/>
      <c r="F951" s="201" t="s">
        <v>1386</v>
      </c>
      <c r="G951" s="62"/>
      <c r="H951" s="62"/>
      <c r="I951" s="158"/>
      <c r="J951" s="62"/>
      <c r="K951" s="62"/>
      <c r="L951" s="60"/>
      <c r="M951" s="202"/>
      <c r="N951" s="41"/>
      <c r="O951" s="41"/>
      <c r="P951" s="41"/>
      <c r="Q951" s="41"/>
      <c r="R951" s="41"/>
      <c r="S951" s="41"/>
      <c r="T951" s="77"/>
      <c r="AT951" s="23" t="s">
        <v>144</v>
      </c>
      <c r="AU951" s="23" t="s">
        <v>79</v>
      </c>
    </row>
    <row r="952" spans="2:65" s="1" customFormat="1" ht="121.5">
      <c r="B952" s="40"/>
      <c r="C952" s="62"/>
      <c r="D952" s="200" t="s">
        <v>146</v>
      </c>
      <c r="E952" s="62"/>
      <c r="F952" s="203" t="s">
        <v>1387</v>
      </c>
      <c r="G952" s="62"/>
      <c r="H952" s="62"/>
      <c r="I952" s="158"/>
      <c r="J952" s="62"/>
      <c r="K952" s="62"/>
      <c r="L952" s="60"/>
      <c r="M952" s="202"/>
      <c r="N952" s="41"/>
      <c r="O952" s="41"/>
      <c r="P952" s="41"/>
      <c r="Q952" s="41"/>
      <c r="R952" s="41"/>
      <c r="S952" s="41"/>
      <c r="T952" s="77"/>
      <c r="AT952" s="23" t="s">
        <v>146</v>
      </c>
      <c r="AU952" s="23" t="s">
        <v>79</v>
      </c>
    </row>
    <row r="953" spans="2:65" s="10" customFormat="1" ht="29.85" customHeight="1">
      <c r="B953" s="171"/>
      <c r="C953" s="172"/>
      <c r="D953" s="185" t="s">
        <v>68</v>
      </c>
      <c r="E953" s="186" t="s">
        <v>1388</v>
      </c>
      <c r="F953" s="186" t="s">
        <v>1389</v>
      </c>
      <c r="G953" s="172"/>
      <c r="H953" s="172"/>
      <c r="I953" s="175"/>
      <c r="J953" s="187">
        <f>BK953</f>
        <v>0</v>
      </c>
      <c r="K953" s="172"/>
      <c r="L953" s="177"/>
      <c r="M953" s="178"/>
      <c r="N953" s="179"/>
      <c r="O953" s="179"/>
      <c r="P953" s="180">
        <f>SUM(P954:P967)</f>
        <v>0</v>
      </c>
      <c r="Q953" s="179"/>
      <c r="R953" s="180">
        <f>SUM(R954:R967)</f>
        <v>0</v>
      </c>
      <c r="S953" s="179"/>
      <c r="T953" s="181">
        <f>SUM(T954:T967)</f>
        <v>0</v>
      </c>
      <c r="AR953" s="182" t="s">
        <v>79</v>
      </c>
      <c r="AT953" s="183" t="s">
        <v>68</v>
      </c>
      <c r="AU953" s="183" t="s">
        <v>77</v>
      </c>
      <c r="AY953" s="182" t="s">
        <v>136</v>
      </c>
      <c r="BK953" s="184">
        <f>SUM(BK954:BK967)</f>
        <v>0</v>
      </c>
    </row>
    <row r="954" spans="2:65" s="1" customFormat="1" ht="22.5" customHeight="1">
      <c r="B954" s="40"/>
      <c r="C954" s="188" t="s">
        <v>1390</v>
      </c>
      <c r="D954" s="188" t="s">
        <v>138</v>
      </c>
      <c r="E954" s="189" t="s">
        <v>1391</v>
      </c>
      <c r="F954" s="190" t="s">
        <v>1392</v>
      </c>
      <c r="G954" s="191" t="s">
        <v>305</v>
      </c>
      <c r="H954" s="192">
        <v>9.82</v>
      </c>
      <c r="I954" s="193"/>
      <c r="J954" s="194">
        <f>ROUND(I954*H954,2)</f>
        <v>0</v>
      </c>
      <c r="K954" s="190" t="s">
        <v>142</v>
      </c>
      <c r="L954" s="60"/>
      <c r="M954" s="195" t="s">
        <v>21</v>
      </c>
      <c r="N954" s="196" t="s">
        <v>40</v>
      </c>
      <c r="O954" s="41"/>
      <c r="P954" s="197">
        <f>O954*H954</f>
        <v>0</v>
      </c>
      <c r="Q954" s="197">
        <v>0</v>
      </c>
      <c r="R954" s="197">
        <f>Q954*H954</f>
        <v>0</v>
      </c>
      <c r="S954" s="197">
        <v>0</v>
      </c>
      <c r="T954" s="198">
        <f>S954*H954</f>
        <v>0</v>
      </c>
      <c r="AR954" s="23" t="s">
        <v>191</v>
      </c>
      <c r="AT954" s="23" t="s">
        <v>138</v>
      </c>
      <c r="AU954" s="23" t="s">
        <v>79</v>
      </c>
      <c r="AY954" s="23" t="s">
        <v>136</v>
      </c>
      <c r="BE954" s="199">
        <f>IF(N954="základní",J954,0)</f>
        <v>0</v>
      </c>
      <c r="BF954" s="199">
        <f>IF(N954="snížená",J954,0)</f>
        <v>0</v>
      </c>
      <c r="BG954" s="199">
        <f>IF(N954="zákl. přenesená",J954,0)</f>
        <v>0</v>
      </c>
      <c r="BH954" s="199">
        <f>IF(N954="sníž. přenesená",J954,0)</f>
        <v>0</v>
      </c>
      <c r="BI954" s="199">
        <f>IF(N954="nulová",J954,0)</f>
        <v>0</v>
      </c>
      <c r="BJ954" s="23" t="s">
        <v>77</v>
      </c>
      <c r="BK954" s="199">
        <f>ROUND(I954*H954,2)</f>
        <v>0</v>
      </c>
      <c r="BL954" s="23" t="s">
        <v>191</v>
      </c>
      <c r="BM954" s="23" t="s">
        <v>1393</v>
      </c>
    </row>
    <row r="955" spans="2:65" s="1" customFormat="1" ht="40.5">
      <c r="B955" s="40"/>
      <c r="C955" s="62"/>
      <c r="D955" s="200" t="s">
        <v>144</v>
      </c>
      <c r="E955" s="62"/>
      <c r="F955" s="201" t="s">
        <v>1394</v>
      </c>
      <c r="G955" s="62"/>
      <c r="H955" s="62"/>
      <c r="I955" s="158"/>
      <c r="J955" s="62"/>
      <c r="K955" s="62"/>
      <c r="L955" s="60"/>
      <c r="M955" s="202"/>
      <c r="N955" s="41"/>
      <c r="O955" s="41"/>
      <c r="P955" s="41"/>
      <c r="Q955" s="41"/>
      <c r="R955" s="41"/>
      <c r="S955" s="41"/>
      <c r="T955" s="77"/>
      <c r="AT955" s="23" t="s">
        <v>144</v>
      </c>
      <c r="AU955" s="23" t="s">
        <v>79</v>
      </c>
    </row>
    <row r="956" spans="2:65" s="11" customFormat="1" ht="13.5">
      <c r="B956" s="204"/>
      <c r="C956" s="205"/>
      <c r="D956" s="200" t="s">
        <v>148</v>
      </c>
      <c r="E956" s="206" t="s">
        <v>21</v>
      </c>
      <c r="F956" s="207" t="s">
        <v>1395</v>
      </c>
      <c r="G956" s="205"/>
      <c r="H956" s="208">
        <v>9.82</v>
      </c>
      <c r="I956" s="209"/>
      <c r="J956" s="205"/>
      <c r="K956" s="205"/>
      <c r="L956" s="210"/>
      <c r="M956" s="211"/>
      <c r="N956" s="212"/>
      <c r="O956" s="212"/>
      <c r="P956" s="212"/>
      <c r="Q956" s="212"/>
      <c r="R956" s="212"/>
      <c r="S956" s="212"/>
      <c r="T956" s="213"/>
      <c r="AT956" s="214" t="s">
        <v>148</v>
      </c>
      <c r="AU956" s="214" t="s">
        <v>79</v>
      </c>
      <c r="AV956" s="11" t="s">
        <v>79</v>
      </c>
      <c r="AW956" s="11" t="s">
        <v>33</v>
      </c>
      <c r="AX956" s="11" t="s">
        <v>69</v>
      </c>
      <c r="AY956" s="214" t="s">
        <v>136</v>
      </c>
    </row>
    <row r="957" spans="2:65" s="12" customFormat="1" ht="13.5">
      <c r="B957" s="215"/>
      <c r="C957" s="216"/>
      <c r="D957" s="217" t="s">
        <v>148</v>
      </c>
      <c r="E957" s="218" t="s">
        <v>21</v>
      </c>
      <c r="F957" s="219" t="s">
        <v>151</v>
      </c>
      <c r="G957" s="216"/>
      <c r="H957" s="220">
        <v>9.82</v>
      </c>
      <c r="I957" s="221"/>
      <c r="J957" s="216"/>
      <c r="K957" s="216"/>
      <c r="L957" s="222"/>
      <c r="M957" s="223"/>
      <c r="N957" s="224"/>
      <c r="O957" s="224"/>
      <c r="P957" s="224"/>
      <c r="Q957" s="224"/>
      <c r="R957" s="224"/>
      <c r="S957" s="224"/>
      <c r="T957" s="225"/>
      <c r="AT957" s="226" t="s">
        <v>148</v>
      </c>
      <c r="AU957" s="226" t="s">
        <v>79</v>
      </c>
      <c r="AV957" s="12" t="s">
        <v>143</v>
      </c>
      <c r="AW957" s="12" t="s">
        <v>33</v>
      </c>
      <c r="AX957" s="12" t="s">
        <v>77</v>
      </c>
      <c r="AY957" s="226" t="s">
        <v>136</v>
      </c>
    </row>
    <row r="958" spans="2:65" s="1" customFormat="1" ht="22.5" customHeight="1">
      <c r="B958" s="40"/>
      <c r="C958" s="232" t="s">
        <v>806</v>
      </c>
      <c r="D958" s="232" t="s">
        <v>250</v>
      </c>
      <c r="E958" s="233" t="s">
        <v>1396</v>
      </c>
      <c r="F958" s="234" t="s">
        <v>1397</v>
      </c>
      <c r="G958" s="235" t="s">
        <v>305</v>
      </c>
      <c r="H958" s="236">
        <v>10.4</v>
      </c>
      <c r="I958" s="237"/>
      <c r="J958" s="238">
        <f>ROUND(I958*H958,2)</f>
        <v>0</v>
      </c>
      <c r="K958" s="234" t="s">
        <v>21</v>
      </c>
      <c r="L958" s="239"/>
      <c r="M958" s="240" t="s">
        <v>21</v>
      </c>
      <c r="N958" s="241" t="s">
        <v>40</v>
      </c>
      <c r="O958" s="41"/>
      <c r="P958" s="197">
        <f>O958*H958</f>
        <v>0</v>
      </c>
      <c r="Q958" s="197">
        <v>0</v>
      </c>
      <c r="R958" s="197">
        <f>Q958*H958</f>
        <v>0</v>
      </c>
      <c r="S958" s="197">
        <v>0</v>
      </c>
      <c r="T958" s="198">
        <f>S958*H958</f>
        <v>0</v>
      </c>
      <c r="AR958" s="23" t="s">
        <v>235</v>
      </c>
      <c r="AT958" s="23" t="s">
        <v>250</v>
      </c>
      <c r="AU958" s="23" t="s">
        <v>79</v>
      </c>
      <c r="AY958" s="23" t="s">
        <v>136</v>
      </c>
      <c r="BE958" s="199">
        <f>IF(N958="základní",J958,0)</f>
        <v>0</v>
      </c>
      <c r="BF958" s="199">
        <f>IF(N958="snížená",J958,0)</f>
        <v>0</v>
      </c>
      <c r="BG958" s="199">
        <f>IF(N958="zákl. přenesená",J958,0)</f>
        <v>0</v>
      </c>
      <c r="BH958" s="199">
        <f>IF(N958="sníž. přenesená",J958,0)</f>
        <v>0</v>
      </c>
      <c r="BI958" s="199">
        <f>IF(N958="nulová",J958,0)</f>
        <v>0</v>
      </c>
      <c r="BJ958" s="23" t="s">
        <v>77</v>
      </c>
      <c r="BK958" s="199">
        <f>ROUND(I958*H958,2)</f>
        <v>0</v>
      </c>
      <c r="BL958" s="23" t="s">
        <v>191</v>
      </c>
      <c r="BM958" s="23" t="s">
        <v>1398</v>
      </c>
    </row>
    <row r="959" spans="2:65" s="1" customFormat="1" ht="13.5">
      <c r="B959" s="40"/>
      <c r="C959" s="62"/>
      <c r="D959" s="217" t="s">
        <v>144</v>
      </c>
      <c r="E959" s="62"/>
      <c r="F959" s="231" t="s">
        <v>1397</v>
      </c>
      <c r="G959" s="62"/>
      <c r="H959" s="62"/>
      <c r="I959" s="158"/>
      <c r="J959" s="62"/>
      <c r="K959" s="62"/>
      <c r="L959" s="60"/>
      <c r="M959" s="202"/>
      <c r="N959" s="41"/>
      <c r="O959" s="41"/>
      <c r="P959" s="41"/>
      <c r="Q959" s="41"/>
      <c r="R959" s="41"/>
      <c r="S959" s="41"/>
      <c r="T959" s="77"/>
      <c r="AT959" s="23" t="s">
        <v>144</v>
      </c>
      <c r="AU959" s="23" t="s">
        <v>79</v>
      </c>
    </row>
    <row r="960" spans="2:65" s="1" customFormat="1" ht="22.5" customHeight="1">
      <c r="B960" s="40"/>
      <c r="C960" s="188" t="s">
        <v>1399</v>
      </c>
      <c r="D960" s="188" t="s">
        <v>138</v>
      </c>
      <c r="E960" s="189" t="s">
        <v>1400</v>
      </c>
      <c r="F960" s="190" t="s">
        <v>1401</v>
      </c>
      <c r="G960" s="191" t="s">
        <v>141</v>
      </c>
      <c r="H960" s="192">
        <v>3.5</v>
      </c>
      <c r="I960" s="193"/>
      <c r="J960" s="194">
        <f>ROUND(I960*H960,2)</f>
        <v>0</v>
      </c>
      <c r="K960" s="190" t="s">
        <v>142</v>
      </c>
      <c r="L960" s="60"/>
      <c r="M960" s="195" t="s">
        <v>21</v>
      </c>
      <c r="N960" s="196" t="s">
        <v>40</v>
      </c>
      <c r="O960" s="41"/>
      <c r="P960" s="197">
        <f>O960*H960</f>
        <v>0</v>
      </c>
      <c r="Q960" s="197">
        <v>0</v>
      </c>
      <c r="R960" s="197">
        <f>Q960*H960</f>
        <v>0</v>
      </c>
      <c r="S960" s="197">
        <v>0</v>
      </c>
      <c r="T960" s="198">
        <f>S960*H960</f>
        <v>0</v>
      </c>
      <c r="AR960" s="23" t="s">
        <v>191</v>
      </c>
      <c r="AT960" s="23" t="s">
        <v>138</v>
      </c>
      <c r="AU960" s="23" t="s">
        <v>79</v>
      </c>
      <c r="AY960" s="23" t="s">
        <v>136</v>
      </c>
      <c r="BE960" s="199">
        <f>IF(N960="základní",J960,0)</f>
        <v>0</v>
      </c>
      <c r="BF960" s="199">
        <f>IF(N960="snížená",J960,0)</f>
        <v>0</v>
      </c>
      <c r="BG960" s="199">
        <f>IF(N960="zákl. přenesená",J960,0)</f>
        <v>0</v>
      </c>
      <c r="BH960" s="199">
        <f>IF(N960="sníž. přenesená",J960,0)</f>
        <v>0</v>
      </c>
      <c r="BI960" s="199">
        <f>IF(N960="nulová",J960,0)</f>
        <v>0</v>
      </c>
      <c r="BJ960" s="23" t="s">
        <v>77</v>
      </c>
      <c r="BK960" s="199">
        <f>ROUND(I960*H960,2)</f>
        <v>0</v>
      </c>
      <c r="BL960" s="23" t="s">
        <v>191</v>
      </c>
      <c r="BM960" s="23" t="s">
        <v>1402</v>
      </c>
    </row>
    <row r="961" spans="2:65" s="1" customFormat="1" ht="27">
      <c r="B961" s="40"/>
      <c r="C961" s="62"/>
      <c r="D961" s="200" t="s">
        <v>144</v>
      </c>
      <c r="E961" s="62"/>
      <c r="F961" s="201" t="s">
        <v>1403</v>
      </c>
      <c r="G961" s="62"/>
      <c r="H961" s="62"/>
      <c r="I961" s="158"/>
      <c r="J961" s="62"/>
      <c r="K961" s="62"/>
      <c r="L961" s="60"/>
      <c r="M961" s="202"/>
      <c r="N961" s="41"/>
      <c r="O961" s="41"/>
      <c r="P961" s="41"/>
      <c r="Q961" s="41"/>
      <c r="R961" s="41"/>
      <c r="S961" s="41"/>
      <c r="T961" s="77"/>
      <c r="AT961" s="23" t="s">
        <v>144</v>
      </c>
      <c r="AU961" s="23" t="s">
        <v>79</v>
      </c>
    </row>
    <row r="962" spans="2:65" s="1" customFormat="1" ht="54">
      <c r="B962" s="40"/>
      <c r="C962" s="62"/>
      <c r="D962" s="217" t="s">
        <v>146</v>
      </c>
      <c r="E962" s="62"/>
      <c r="F962" s="227" t="s">
        <v>1404</v>
      </c>
      <c r="G962" s="62"/>
      <c r="H962" s="62"/>
      <c r="I962" s="158"/>
      <c r="J962" s="62"/>
      <c r="K962" s="62"/>
      <c r="L962" s="60"/>
      <c r="M962" s="202"/>
      <c r="N962" s="41"/>
      <c r="O962" s="41"/>
      <c r="P962" s="41"/>
      <c r="Q962" s="41"/>
      <c r="R962" s="41"/>
      <c r="S962" s="41"/>
      <c r="T962" s="77"/>
      <c r="AT962" s="23" t="s">
        <v>146</v>
      </c>
      <c r="AU962" s="23" t="s">
        <v>79</v>
      </c>
    </row>
    <row r="963" spans="2:65" s="1" customFormat="1" ht="22.5" customHeight="1">
      <c r="B963" s="40"/>
      <c r="C963" s="232" t="s">
        <v>814</v>
      </c>
      <c r="D963" s="232" t="s">
        <v>250</v>
      </c>
      <c r="E963" s="233" t="s">
        <v>1405</v>
      </c>
      <c r="F963" s="234" t="s">
        <v>1406</v>
      </c>
      <c r="G963" s="235" t="s">
        <v>141</v>
      </c>
      <c r="H963" s="236">
        <v>3.64</v>
      </c>
      <c r="I963" s="237"/>
      <c r="J963" s="238">
        <f>ROUND(I963*H963,2)</f>
        <v>0</v>
      </c>
      <c r="K963" s="234" t="s">
        <v>21</v>
      </c>
      <c r="L963" s="239"/>
      <c r="M963" s="240" t="s">
        <v>21</v>
      </c>
      <c r="N963" s="241" t="s">
        <v>40</v>
      </c>
      <c r="O963" s="41"/>
      <c r="P963" s="197">
        <f>O963*H963</f>
        <v>0</v>
      </c>
      <c r="Q963" s="197">
        <v>0</v>
      </c>
      <c r="R963" s="197">
        <f>Q963*H963</f>
        <v>0</v>
      </c>
      <c r="S963" s="197">
        <v>0</v>
      </c>
      <c r="T963" s="198">
        <f>S963*H963</f>
        <v>0</v>
      </c>
      <c r="AR963" s="23" t="s">
        <v>235</v>
      </c>
      <c r="AT963" s="23" t="s">
        <v>250</v>
      </c>
      <c r="AU963" s="23" t="s">
        <v>79</v>
      </c>
      <c r="AY963" s="23" t="s">
        <v>136</v>
      </c>
      <c r="BE963" s="199">
        <f>IF(N963="základní",J963,0)</f>
        <v>0</v>
      </c>
      <c r="BF963" s="199">
        <f>IF(N963="snížená",J963,0)</f>
        <v>0</v>
      </c>
      <c r="BG963" s="199">
        <f>IF(N963="zákl. přenesená",J963,0)</f>
        <v>0</v>
      </c>
      <c r="BH963" s="199">
        <f>IF(N963="sníž. přenesená",J963,0)</f>
        <v>0</v>
      </c>
      <c r="BI963" s="199">
        <f>IF(N963="nulová",J963,0)</f>
        <v>0</v>
      </c>
      <c r="BJ963" s="23" t="s">
        <v>77</v>
      </c>
      <c r="BK963" s="199">
        <f>ROUND(I963*H963,2)</f>
        <v>0</v>
      </c>
      <c r="BL963" s="23" t="s">
        <v>191</v>
      </c>
      <c r="BM963" s="23" t="s">
        <v>1407</v>
      </c>
    </row>
    <row r="964" spans="2:65" s="1" customFormat="1" ht="13.5">
      <c r="B964" s="40"/>
      <c r="C964" s="62"/>
      <c r="D964" s="217" t="s">
        <v>144</v>
      </c>
      <c r="E964" s="62"/>
      <c r="F964" s="231" t="s">
        <v>1406</v>
      </c>
      <c r="G964" s="62"/>
      <c r="H964" s="62"/>
      <c r="I964" s="158"/>
      <c r="J964" s="62"/>
      <c r="K964" s="62"/>
      <c r="L964" s="60"/>
      <c r="M964" s="202"/>
      <c r="N964" s="41"/>
      <c r="O964" s="41"/>
      <c r="P964" s="41"/>
      <c r="Q964" s="41"/>
      <c r="R964" s="41"/>
      <c r="S964" s="41"/>
      <c r="T964" s="77"/>
      <c r="AT964" s="23" t="s">
        <v>144</v>
      </c>
      <c r="AU964" s="23" t="s">
        <v>79</v>
      </c>
    </row>
    <row r="965" spans="2:65" s="1" customFormat="1" ht="22.5" customHeight="1">
      <c r="B965" s="40"/>
      <c r="C965" s="188" t="s">
        <v>1408</v>
      </c>
      <c r="D965" s="188" t="s">
        <v>138</v>
      </c>
      <c r="E965" s="189" t="s">
        <v>1409</v>
      </c>
      <c r="F965" s="190" t="s">
        <v>1410</v>
      </c>
      <c r="G965" s="191" t="s">
        <v>201</v>
      </c>
      <c r="H965" s="192">
        <v>2.1869999999999998</v>
      </c>
      <c r="I965" s="193"/>
      <c r="J965" s="194">
        <f>ROUND(I965*H965,2)</f>
        <v>0</v>
      </c>
      <c r="K965" s="190" t="s">
        <v>142</v>
      </c>
      <c r="L965" s="60"/>
      <c r="M965" s="195" t="s">
        <v>21</v>
      </c>
      <c r="N965" s="196" t="s">
        <v>40</v>
      </c>
      <c r="O965" s="41"/>
      <c r="P965" s="197">
        <f>O965*H965</f>
        <v>0</v>
      </c>
      <c r="Q965" s="197">
        <v>0</v>
      </c>
      <c r="R965" s="197">
        <f>Q965*H965</f>
        <v>0</v>
      </c>
      <c r="S965" s="197">
        <v>0</v>
      </c>
      <c r="T965" s="198">
        <f>S965*H965</f>
        <v>0</v>
      </c>
      <c r="AR965" s="23" t="s">
        <v>191</v>
      </c>
      <c r="AT965" s="23" t="s">
        <v>138</v>
      </c>
      <c r="AU965" s="23" t="s">
        <v>79</v>
      </c>
      <c r="AY965" s="23" t="s">
        <v>136</v>
      </c>
      <c r="BE965" s="199">
        <f>IF(N965="základní",J965,0)</f>
        <v>0</v>
      </c>
      <c r="BF965" s="199">
        <f>IF(N965="snížená",J965,0)</f>
        <v>0</v>
      </c>
      <c r="BG965" s="199">
        <f>IF(N965="zákl. přenesená",J965,0)</f>
        <v>0</v>
      </c>
      <c r="BH965" s="199">
        <f>IF(N965="sníž. přenesená",J965,0)</f>
        <v>0</v>
      </c>
      <c r="BI965" s="199">
        <f>IF(N965="nulová",J965,0)</f>
        <v>0</v>
      </c>
      <c r="BJ965" s="23" t="s">
        <v>77</v>
      </c>
      <c r="BK965" s="199">
        <f>ROUND(I965*H965,2)</f>
        <v>0</v>
      </c>
      <c r="BL965" s="23" t="s">
        <v>191</v>
      </c>
      <c r="BM965" s="23" t="s">
        <v>1411</v>
      </c>
    </row>
    <row r="966" spans="2:65" s="1" customFormat="1" ht="40.5">
      <c r="B966" s="40"/>
      <c r="C966" s="62"/>
      <c r="D966" s="200" t="s">
        <v>144</v>
      </c>
      <c r="E966" s="62"/>
      <c r="F966" s="201" t="s">
        <v>1412</v>
      </c>
      <c r="G966" s="62"/>
      <c r="H966" s="62"/>
      <c r="I966" s="158"/>
      <c r="J966" s="62"/>
      <c r="K966" s="62"/>
      <c r="L966" s="60"/>
      <c r="M966" s="202"/>
      <c r="N966" s="41"/>
      <c r="O966" s="41"/>
      <c r="P966" s="41"/>
      <c r="Q966" s="41"/>
      <c r="R966" s="41"/>
      <c r="S966" s="41"/>
      <c r="T966" s="77"/>
      <c r="AT966" s="23" t="s">
        <v>144</v>
      </c>
      <c r="AU966" s="23" t="s">
        <v>79</v>
      </c>
    </row>
    <row r="967" spans="2:65" s="1" customFormat="1" ht="121.5">
      <c r="B967" s="40"/>
      <c r="C967" s="62"/>
      <c r="D967" s="200" t="s">
        <v>146</v>
      </c>
      <c r="E967" s="62"/>
      <c r="F967" s="203" t="s">
        <v>1413</v>
      </c>
      <c r="G967" s="62"/>
      <c r="H967" s="62"/>
      <c r="I967" s="158"/>
      <c r="J967" s="62"/>
      <c r="K967" s="62"/>
      <c r="L967" s="60"/>
      <c r="M967" s="202"/>
      <c r="N967" s="41"/>
      <c r="O967" s="41"/>
      <c r="P967" s="41"/>
      <c r="Q967" s="41"/>
      <c r="R967" s="41"/>
      <c r="S967" s="41"/>
      <c r="T967" s="77"/>
      <c r="AT967" s="23" t="s">
        <v>146</v>
      </c>
      <c r="AU967" s="23" t="s">
        <v>79</v>
      </c>
    </row>
    <row r="968" spans="2:65" s="10" customFormat="1" ht="29.85" customHeight="1">
      <c r="B968" s="171"/>
      <c r="C968" s="172"/>
      <c r="D968" s="185" t="s">
        <v>68</v>
      </c>
      <c r="E968" s="186" t="s">
        <v>1414</v>
      </c>
      <c r="F968" s="186" t="s">
        <v>1415</v>
      </c>
      <c r="G968" s="172"/>
      <c r="H968" s="172"/>
      <c r="I968" s="175"/>
      <c r="J968" s="187">
        <f>BK968</f>
        <v>0</v>
      </c>
      <c r="K968" s="172"/>
      <c r="L968" s="177"/>
      <c r="M968" s="178"/>
      <c r="N968" s="179"/>
      <c r="O968" s="179"/>
      <c r="P968" s="180">
        <f>SUM(P969:P981)</f>
        <v>0</v>
      </c>
      <c r="Q968" s="179"/>
      <c r="R968" s="180">
        <f>SUM(R969:R981)</f>
        <v>0</v>
      </c>
      <c r="S968" s="179"/>
      <c r="T968" s="181">
        <f>SUM(T969:T981)</f>
        <v>0</v>
      </c>
      <c r="AR968" s="182" t="s">
        <v>79</v>
      </c>
      <c r="AT968" s="183" t="s">
        <v>68</v>
      </c>
      <c r="AU968" s="183" t="s">
        <v>77</v>
      </c>
      <c r="AY968" s="182" t="s">
        <v>136</v>
      </c>
      <c r="BK968" s="184">
        <f>SUM(BK969:BK981)</f>
        <v>0</v>
      </c>
    </row>
    <row r="969" spans="2:65" s="1" customFormat="1" ht="31.5" customHeight="1">
      <c r="B969" s="40"/>
      <c r="C969" s="188" t="s">
        <v>817</v>
      </c>
      <c r="D969" s="188" t="s">
        <v>138</v>
      </c>
      <c r="E969" s="189" t="s">
        <v>1416</v>
      </c>
      <c r="F969" s="190" t="s">
        <v>1417</v>
      </c>
      <c r="G969" s="191" t="s">
        <v>141</v>
      </c>
      <c r="H969" s="192">
        <v>41</v>
      </c>
      <c r="I969" s="193"/>
      <c r="J969" s="194">
        <f>ROUND(I969*H969,2)</f>
        <v>0</v>
      </c>
      <c r="K969" s="190" t="s">
        <v>21</v>
      </c>
      <c r="L969" s="60"/>
      <c r="M969" s="195" t="s">
        <v>21</v>
      </c>
      <c r="N969" s="196" t="s">
        <v>40</v>
      </c>
      <c r="O969" s="41"/>
      <c r="P969" s="197">
        <f>O969*H969</f>
        <v>0</v>
      </c>
      <c r="Q969" s="197">
        <v>0</v>
      </c>
      <c r="R969" s="197">
        <f>Q969*H969</f>
        <v>0</v>
      </c>
      <c r="S969" s="197">
        <v>0</v>
      </c>
      <c r="T969" s="198">
        <f>S969*H969</f>
        <v>0</v>
      </c>
      <c r="AR969" s="23" t="s">
        <v>191</v>
      </c>
      <c r="AT969" s="23" t="s">
        <v>138</v>
      </c>
      <c r="AU969" s="23" t="s">
        <v>79</v>
      </c>
      <c r="AY969" s="23" t="s">
        <v>136</v>
      </c>
      <c r="BE969" s="199">
        <f>IF(N969="základní",J969,0)</f>
        <v>0</v>
      </c>
      <c r="BF969" s="199">
        <f>IF(N969="snížená",J969,0)</f>
        <v>0</v>
      </c>
      <c r="BG969" s="199">
        <f>IF(N969="zákl. přenesená",J969,0)</f>
        <v>0</v>
      </c>
      <c r="BH969" s="199">
        <f>IF(N969="sníž. přenesená",J969,0)</f>
        <v>0</v>
      </c>
      <c r="BI969" s="199">
        <f>IF(N969="nulová",J969,0)</f>
        <v>0</v>
      </c>
      <c r="BJ969" s="23" t="s">
        <v>77</v>
      </c>
      <c r="BK969" s="199">
        <f>ROUND(I969*H969,2)</f>
        <v>0</v>
      </c>
      <c r="BL969" s="23" t="s">
        <v>191</v>
      </c>
      <c r="BM969" s="23" t="s">
        <v>1418</v>
      </c>
    </row>
    <row r="970" spans="2:65" s="1" customFormat="1" ht="27">
      <c r="B970" s="40"/>
      <c r="C970" s="62"/>
      <c r="D970" s="217" t="s">
        <v>144</v>
      </c>
      <c r="E970" s="62"/>
      <c r="F970" s="231" t="s">
        <v>1417</v>
      </c>
      <c r="G970" s="62"/>
      <c r="H970" s="62"/>
      <c r="I970" s="158"/>
      <c r="J970" s="62"/>
      <c r="K970" s="62"/>
      <c r="L970" s="60"/>
      <c r="M970" s="202"/>
      <c r="N970" s="41"/>
      <c r="O970" s="41"/>
      <c r="P970" s="41"/>
      <c r="Q970" s="41"/>
      <c r="R970" s="41"/>
      <c r="S970" s="41"/>
      <c r="T970" s="77"/>
      <c r="AT970" s="23" t="s">
        <v>144</v>
      </c>
      <c r="AU970" s="23" t="s">
        <v>79</v>
      </c>
    </row>
    <row r="971" spans="2:65" s="1" customFormat="1" ht="22.5" customHeight="1">
      <c r="B971" s="40"/>
      <c r="C971" s="232" t="s">
        <v>1419</v>
      </c>
      <c r="D971" s="232" t="s">
        <v>250</v>
      </c>
      <c r="E971" s="233" t="s">
        <v>1420</v>
      </c>
      <c r="F971" s="234" t="s">
        <v>1421</v>
      </c>
      <c r="G971" s="235" t="s">
        <v>141</v>
      </c>
      <c r="H971" s="236">
        <v>43.05</v>
      </c>
      <c r="I971" s="237"/>
      <c r="J971" s="238">
        <f>ROUND(I971*H971,2)</f>
        <v>0</v>
      </c>
      <c r="K971" s="234" t="s">
        <v>21</v>
      </c>
      <c r="L971" s="239"/>
      <c r="M971" s="240" t="s">
        <v>21</v>
      </c>
      <c r="N971" s="241" t="s">
        <v>40</v>
      </c>
      <c r="O971" s="41"/>
      <c r="P971" s="197">
        <f>O971*H971</f>
        <v>0</v>
      </c>
      <c r="Q971" s="197">
        <v>0</v>
      </c>
      <c r="R971" s="197">
        <f>Q971*H971</f>
        <v>0</v>
      </c>
      <c r="S971" s="197">
        <v>0</v>
      </c>
      <c r="T971" s="198">
        <f>S971*H971</f>
        <v>0</v>
      </c>
      <c r="AR971" s="23" t="s">
        <v>235</v>
      </c>
      <c r="AT971" s="23" t="s">
        <v>250</v>
      </c>
      <c r="AU971" s="23" t="s">
        <v>79</v>
      </c>
      <c r="AY971" s="23" t="s">
        <v>136</v>
      </c>
      <c r="BE971" s="199">
        <f>IF(N971="základní",J971,0)</f>
        <v>0</v>
      </c>
      <c r="BF971" s="199">
        <f>IF(N971="snížená",J971,0)</f>
        <v>0</v>
      </c>
      <c r="BG971" s="199">
        <f>IF(N971="zákl. přenesená",J971,0)</f>
        <v>0</v>
      </c>
      <c r="BH971" s="199">
        <f>IF(N971="sníž. přenesená",J971,0)</f>
        <v>0</v>
      </c>
      <c r="BI971" s="199">
        <f>IF(N971="nulová",J971,0)</f>
        <v>0</v>
      </c>
      <c r="BJ971" s="23" t="s">
        <v>77</v>
      </c>
      <c r="BK971" s="199">
        <f>ROUND(I971*H971,2)</f>
        <v>0</v>
      </c>
      <c r="BL971" s="23" t="s">
        <v>191</v>
      </c>
      <c r="BM971" s="23" t="s">
        <v>1422</v>
      </c>
    </row>
    <row r="972" spans="2:65" s="1" customFormat="1" ht="13.5">
      <c r="B972" s="40"/>
      <c r="C972" s="62"/>
      <c r="D972" s="217" t="s">
        <v>144</v>
      </c>
      <c r="E972" s="62"/>
      <c r="F972" s="231" t="s">
        <v>1421</v>
      </c>
      <c r="G972" s="62"/>
      <c r="H972" s="62"/>
      <c r="I972" s="158"/>
      <c r="J972" s="62"/>
      <c r="K972" s="62"/>
      <c r="L972" s="60"/>
      <c r="M972" s="202"/>
      <c r="N972" s="41"/>
      <c r="O972" s="41"/>
      <c r="P972" s="41"/>
      <c r="Q972" s="41"/>
      <c r="R972" s="41"/>
      <c r="S972" s="41"/>
      <c r="T972" s="77"/>
      <c r="AT972" s="23" t="s">
        <v>144</v>
      </c>
      <c r="AU972" s="23" t="s">
        <v>79</v>
      </c>
    </row>
    <row r="973" spans="2:65" s="1" customFormat="1" ht="31.5" customHeight="1">
      <c r="B973" s="40"/>
      <c r="C973" s="188" t="s">
        <v>823</v>
      </c>
      <c r="D973" s="188" t="s">
        <v>138</v>
      </c>
      <c r="E973" s="189" t="s">
        <v>1423</v>
      </c>
      <c r="F973" s="190" t="s">
        <v>1424</v>
      </c>
      <c r="G973" s="191" t="s">
        <v>141</v>
      </c>
      <c r="H973" s="192">
        <v>41</v>
      </c>
      <c r="I973" s="193"/>
      <c r="J973" s="194">
        <f>ROUND(I973*H973,2)</f>
        <v>0</v>
      </c>
      <c r="K973" s="190" t="s">
        <v>142</v>
      </c>
      <c r="L973" s="60"/>
      <c r="M973" s="195" t="s">
        <v>21</v>
      </c>
      <c r="N973" s="196" t="s">
        <v>40</v>
      </c>
      <c r="O973" s="41"/>
      <c r="P973" s="197">
        <f>O973*H973</f>
        <v>0</v>
      </c>
      <c r="Q973" s="197">
        <v>0</v>
      </c>
      <c r="R973" s="197">
        <f>Q973*H973</f>
        <v>0</v>
      </c>
      <c r="S973" s="197">
        <v>0</v>
      </c>
      <c r="T973" s="198">
        <f>S973*H973</f>
        <v>0</v>
      </c>
      <c r="AR973" s="23" t="s">
        <v>191</v>
      </c>
      <c r="AT973" s="23" t="s">
        <v>138</v>
      </c>
      <c r="AU973" s="23" t="s">
        <v>79</v>
      </c>
      <c r="AY973" s="23" t="s">
        <v>136</v>
      </c>
      <c r="BE973" s="199">
        <f>IF(N973="základní",J973,0)</f>
        <v>0</v>
      </c>
      <c r="BF973" s="199">
        <f>IF(N973="snížená",J973,0)</f>
        <v>0</v>
      </c>
      <c r="BG973" s="199">
        <f>IF(N973="zákl. přenesená",J973,0)</f>
        <v>0</v>
      </c>
      <c r="BH973" s="199">
        <f>IF(N973="sníž. přenesená",J973,0)</f>
        <v>0</v>
      </c>
      <c r="BI973" s="199">
        <f>IF(N973="nulová",J973,0)</f>
        <v>0</v>
      </c>
      <c r="BJ973" s="23" t="s">
        <v>77</v>
      </c>
      <c r="BK973" s="199">
        <f>ROUND(I973*H973,2)</f>
        <v>0</v>
      </c>
      <c r="BL973" s="23" t="s">
        <v>191</v>
      </c>
      <c r="BM973" s="23" t="s">
        <v>1425</v>
      </c>
    </row>
    <row r="974" spans="2:65" s="1" customFormat="1" ht="13.5">
      <c r="B974" s="40"/>
      <c r="C974" s="62"/>
      <c r="D974" s="217" t="s">
        <v>144</v>
      </c>
      <c r="E974" s="62"/>
      <c r="F974" s="231" t="s">
        <v>1426</v>
      </c>
      <c r="G974" s="62"/>
      <c r="H974" s="62"/>
      <c r="I974" s="158"/>
      <c r="J974" s="62"/>
      <c r="K974" s="62"/>
      <c r="L974" s="60"/>
      <c r="M974" s="202"/>
      <c r="N974" s="41"/>
      <c r="O974" s="41"/>
      <c r="P974" s="41"/>
      <c r="Q974" s="41"/>
      <c r="R974" s="41"/>
      <c r="S974" s="41"/>
      <c r="T974" s="77"/>
      <c r="AT974" s="23" t="s">
        <v>144</v>
      </c>
      <c r="AU974" s="23" t="s">
        <v>79</v>
      </c>
    </row>
    <row r="975" spans="2:65" s="1" customFormat="1" ht="31.5" customHeight="1">
      <c r="B975" s="40"/>
      <c r="C975" s="188" t="s">
        <v>1427</v>
      </c>
      <c r="D975" s="188" t="s">
        <v>138</v>
      </c>
      <c r="E975" s="189" t="s">
        <v>1428</v>
      </c>
      <c r="F975" s="190" t="s">
        <v>1429</v>
      </c>
      <c r="G975" s="191" t="s">
        <v>141</v>
      </c>
      <c r="H975" s="192">
        <v>0.53</v>
      </c>
      <c r="I975" s="193"/>
      <c r="J975" s="194">
        <f>ROUND(I975*H975,2)</f>
        <v>0</v>
      </c>
      <c r="K975" s="190" t="s">
        <v>142</v>
      </c>
      <c r="L975" s="60"/>
      <c r="M975" s="195" t="s">
        <v>21</v>
      </c>
      <c r="N975" s="196" t="s">
        <v>40</v>
      </c>
      <c r="O975" s="41"/>
      <c r="P975" s="197">
        <f>O975*H975</f>
        <v>0</v>
      </c>
      <c r="Q975" s="197">
        <v>0</v>
      </c>
      <c r="R975" s="197">
        <f>Q975*H975</f>
        <v>0</v>
      </c>
      <c r="S975" s="197">
        <v>0</v>
      </c>
      <c r="T975" s="198">
        <f>S975*H975</f>
        <v>0</v>
      </c>
      <c r="AR975" s="23" t="s">
        <v>191</v>
      </c>
      <c r="AT975" s="23" t="s">
        <v>138</v>
      </c>
      <c r="AU975" s="23" t="s">
        <v>79</v>
      </c>
      <c r="AY975" s="23" t="s">
        <v>136</v>
      </c>
      <c r="BE975" s="199">
        <f>IF(N975="základní",J975,0)</f>
        <v>0</v>
      </c>
      <c r="BF975" s="199">
        <f>IF(N975="snížená",J975,0)</f>
        <v>0</v>
      </c>
      <c r="BG975" s="199">
        <f>IF(N975="zákl. přenesená",J975,0)</f>
        <v>0</v>
      </c>
      <c r="BH975" s="199">
        <f>IF(N975="sníž. přenesená",J975,0)</f>
        <v>0</v>
      </c>
      <c r="BI975" s="199">
        <f>IF(N975="nulová",J975,0)</f>
        <v>0</v>
      </c>
      <c r="BJ975" s="23" t="s">
        <v>77</v>
      </c>
      <c r="BK975" s="199">
        <f>ROUND(I975*H975,2)</f>
        <v>0</v>
      </c>
      <c r="BL975" s="23" t="s">
        <v>191</v>
      </c>
      <c r="BM975" s="23" t="s">
        <v>1430</v>
      </c>
    </row>
    <row r="976" spans="2:65" s="1" customFormat="1" ht="27">
      <c r="B976" s="40"/>
      <c r="C976" s="62"/>
      <c r="D976" s="217" t="s">
        <v>144</v>
      </c>
      <c r="E976" s="62"/>
      <c r="F976" s="231" t="s">
        <v>1431</v>
      </c>
      <c r="G976" s="62"/>
      <c r="H976" s="62"/>
      <c r="I976" s="158"/>
      <c r="J976" s="62"/>
      <c r="K976" s="62"/>
      <c r="L976" s="60"/>
      <c r="M976" s="202"/>
      <c r="N976" s="41"/>
      <c r="O976" s="41"/>
      <c r="P976" s="41"/>
      <c r="Q976" s="41"/>
      <c r="R976" s="41"/>
      <c r="S976" s="41"/>
      <c r="T976" s="77"/>
      <c r="AT976" s="23" t="s">
        <v>144</v>
      </c>
      <c r="AU976" s="23" t="s">
        <v>79</v>
      </c>
    </row>
    <row r="977" spans="2:65" s="1" customFormat="1" ht="22.5" customHeight="1">
      <c r="B977" s="40"/>
      <c r="C977" s="232" t="s">
        <v>828</v>
      </c>
      <c r="D977" s="232" t="s">
        <v>250</v>
      </c>
      <c r="E977" s="233" t="s">
        <v>1432</v>
      </c>
      <c r="F977" s="234" t="s">
        <v>1433</v>
      </c>
      <c r="G977" s="235" t="s">
        <v>229</v>
      </c>
      <c r="H977" s="236">
        <v>3.15</v>
      </c>
      <c r="I977" s="237"/>
      <c r="J977" s="238">
        <f>ROUND(I977*H977,2)</f>
        <v>0</v>
      </c>
      <c r="K977" s="234" t="s">
        <v>21</v>
      </c>
      <c r="L977" s="239"/>
      <c r="M977" s="240" t="s">
        <v>21</v>
      </c>
      <c r="N977" s="241" t="s">
        <v>40</v>
      </c>
      <c r="O977" s="41"/>
      <c r="P977" s="197">
        <f>O977*H977</f>
        <v>0</v>
      </c>
      <c r="Q977" s="197">
        <v>0</v>
      </c>
      <c r="R977" s="197">
        <f>Q977*H977</f>
        <v>0</v>
      </c>
      <c r="S977" s="197">
        <v>0</v>
      </c>
      <c r="T977" s="198">
        <f>S977*H977</f>
        <v>0</v>
      </c>
      <c r="AR977" s="23" t="s">
        <v>235</v>
      </c>
      <c r="AT977" s="23" t="s">
        <v>250</v>
      </c>
      <c r="AU977" s="23" t="s">
        <v>79</v>
      </c>
      <c r="AY977" s="23" t="s">
        <v>136</v>
      </c>
      <c r="BE977" s="199">
        <f>IF(N977="základní",J977,0)</f>
        <v>0</v>
      </c>
      <c r="BF977" s="199">
        <f>IF(N977="snížená",J977,0)</f>
        <v>0</v>
      </c>
      <c r="BG977" s="199">
        <f>IF(N977="zákl. přenesená",J977,0)</f>
        <v>0</v>
      </c>
      <c r="BH977" s="199">
        <f>IF(N977="sníž. přenesená",J977,0)</f>
        <v>0</v>
      </c>
      <c r="BI977" s="199">
        <f>IF(N977="nulová",J977,0)</f>
        <v>0</v>
      </c>
      <c r="BJ977" s="23" t="s">
        <v>77</v>
      </c>
      <c r="BK977" s="199">
        <f>ROUND(I977*H977,2)</f>
        <v>0</v>
      </c>
      <c r="BL977" s="23" t="s">
        <v>191</v>
      </c>
      <c r="BM977" s="23" t="s">
        <v>1434</v>
      </c>
    </row>
    <row r="978" spans="2:65" s="1" customFormat="1" ht="13.5">
      <c r="B978" s="40"/>
      <c r="C978" s="62"/>
      <c r="D978" s="217" t="s">
        <v>144</v>
      </c>
      <c r="E978" s="62"/>
      <c r="F978" s="231" t="s">
        <v>1433</v>
      </c>
      <c r="G978" s="62"/>
      <c r="H978" s="62"/>
      <c r="I978" s="158"/>
      <c r="J978" s="62"/>
      <c r="K978" s="62"/>
      <c r="L978" s="60"/>
      <c r="M978" s="202"/>
      <c r="N978" s="41"/>
      <c r="O978" s="41"/>
      <c r="P978" s="41"/>
      <c r="Q978" s="41"/>
      <c r="R978" s="41"/>
      <c r="S978" s="41"/>
      <c r="T978" s="77"/>
      <c r="AT978" s="23" t="s">
        <v>144</v>
      </c>
      <c r="AU978" s="23" t="s">
        <v>79</v>
      </c>
    </row>
    <row r="979" spans="2:65" s="1" customFormat="1" ht="22.5" customHeight="1">
      <c r="B979" s="40"/>
      <c r="C979" s="188" t="s">
        <v>1435</v>
      </c>
      <c r="D979" s="188" t="s">
        <v>138</v>
      </c>
      <c r="E979" s="189" t="s">
        <v>1436</v>
      </c>
      <c r="F979" s="190" t="s">
        <v>1437</v>
      </c>
      <c r="G979" s="191" t="s">
        <v>201</v>
      </c>
      <c r="H979" s="192">
        <v>6.6879999999999997</v>
      </c>
      <c r="I979" s="193"/>
      <c r="J979" s="194">
        <f>ROUND(I979*H979,2)</f>
        <v>0</v>
      </c>
      <c r="K979" s="190" t="s">
        <v>142</v>
      </c>
      <c r="L979" s="60"/>
      <c r="M979" s="195" t="s">
        <v>21</v>
      </c>
      <c r="N979" s="196" t="s">
        <v>40</v>
      </c>
      <c r="O979" s="41"/>
      <c r="P979" s="197">
        <f>O979*H979</f>
        <v>0</v>
      </c>
      <c r="Q979" s="197">
        <v>0</v>
      </c>
      <c r="R979" s="197">
        <f>Q979*H979</f>
        <v>0</v>
      </c>
      <c r="S979" s="197">
        <v>0</v>
      </c>
      <c r="T979" s="198">
        <f>S979*H979</f>
        <v>0</v>
      </c>
      <c r="AR979" s="23" t="s">
        <v>191</v>
      </c>
      <c r="AT979" s="23" t="s">
        <v>138</v>
      </c>
      <c r="AU979" s="23" t="s">
        <v>79</v>
      </c>
      <c r="AY979" s="23" t="s">
        <v>136</v>
      </c>
      <c r="BE979" s="199">
        <f>IF(N979="základní",J979,0)</f>
        <v>0</v>
      </c>
      <c r="BF979" s="199">
        <f>IF(N979="snížená",J979,0)</f>
        <v>0</v>
      </c>
      <c r="BG979" s="199">
        <f>IF(N979="zákl. přenesená",J979,0)</f>
        <v>0</v>
      </c>
      <c r="BH979" s="199">
        <f>IF(N979="sníž. přenesená",J979,0)</f>
        <v>0</v>
      </c>
      <c r="BI979" s="199">
        <f>IF(N979="nulová",J979,0)</f>
        <v>0</v>
      </c>
      <c r="BJ979" s="23" t="s">
        <v>77</v>
      </c>
      <c r="BK979" s="199">
        <f>ROUND(I979*H979,2)</f>
        <v>0</v>
      </c>
      <c r="BL979" s="23" t="s">
        <v>191</v>
      </c>
      <c r="BM979" s="23" t="s">
        <v>1438</v>
      </c>
    </row>
    <row r="980" spans="2:65" s="1" customFormat="1" ht="27">
      <c r="B980" s="40"/>
      <c r="C980" s="62"/>
      <c r="D980" s="200" t="s">
        <v>144</v>
      </c>
      <c r="E980" s="62"/>
      <c r="F980" s="201" t="s">
        <v>1439</v>
      </c>
      <c r="G980" s="62"/>
      <c r="H980" s="62"/>
      <c r="I980" s="158"/>
      <c r="J980" s="62"/>
      <c r="K980" s="62"/>
      <c r="L980" s="60"/>
      <c r="M980" s="202"/>
      <c r="N980" s="41"/>
      <c r="O980" s="41"/>
      <c r="P980" s="41"/>
      <c r="Q980" s="41"/>
      <c r="R980" s="41"/>
      <c r="S980" s="41"/>
      <c r="T980" s="77"/>
      <c r="AT980" s="23" t="s">
        <v>144</v>
      </c>
      <c r="AU980" s="23" t="s">
        <v>79</v>
      </c>
    </row>
    <row r="981" spans="2:65" s="1" customFormat="1" ht="121.5">
      <c r="B981" s="40"/>
      <c r="C981" s="62"/>
      <c r="D981" s="200" t="s">
        <v>146</v>
      </c>
      <c r="E981" s="62"/>
      <c r="F981" s="203" t="s">
        <v>1413</v>
      </c>
      <c r="G981" s="62"/>
      <c r="H981" s="62"/>
      <c r="I981" s="158"/>
      <c r="J981" s="62"/>
      <c r="K981" s="62"/>
      <c r="L981" s="60"/>
      <c r="M981" s="202"/>
      <c r="N981" s="41"/>
      <c r="O981" s="41"/>
      <c r="P981" s="41"/>
      <c r="Q981" s="41"/>
      <c r="R981" s="41"/>
      <c r="S981" s="41"/>
      <c r="T981" s="77"/>
      <c r="AT981" s="23" t="s">
        <v>146</v>
      </c>
      <c r="AU981" s="23" t="s">
        <v>79</v>
      </c>
    </row>
    <row r="982" spans="2:65" s="10" customFormat="1" ht="29.85" customHeight="1">
      <c r="B982" s="171"/>
      <c r="C982" s="172"/>
      <c r="D982" s="185" t="s">
        <v>68</v>
      </c>
      <c r="E982" s="186" t="s">
        <v>1440</v>
      </c>
      <c r="F982" s="186" t="s">
        <v>1441</v>
      </c>
      <c r="G982" s="172"/>
      <c r="H982" s="172"/>
      <c r="I982" s="175"/>
      <c r="J982" s="187">
        <f>BK982</f>
        <v>0</v>
      </c>
      <c r="K982" s="172"/>
      <c r="L982" s="177"/>
      <c r="M982" s="178"/>
      <c r="N982" s="179"/>
      <c r="O982" s="179"/>
      <c r="P982" s="180">
        <f>SUM(P983:P1012)</f>
        <v>0</v>
      </c>
      <c r="Q982" s="179"/>
      <c r="R982" s="180">
        <f>SUM(R983:R1012)</f>
        <v>0</v>
      </c>
      <c r="S982" s="179"/>
      <c r="T982" s="181">
        <f>SUM(T983:T1012)</f>
        <v>0</v>
      </c>
      <c r="AR982" s="182" t="s">
        <v>79</v>
      </c>
      <c r="AT982" s="183" t="s">
        <v>68</v>
      </c>
      <c r="AU982" s="183" t="s">
        <v>77</v>
      </c>
      <c r="AY982" s="182" t="s">
        <v>136</v>
      </c>
      <c r="BK982" s="184">
        <f>SUM(BK983:BK1012)</f>
        <v>0</v>
      </c>
    </row>
    <row r="983" spans="2:65" s="1" customFormat="1" ht="22.5" customHeight="1">
      <c r="B983" s="40"/>
      <c r="C983" s="188" t="s">
        <v>837</v>
      </c>
      <c r="D983" s="188" t="s">
        <v>138</v>
      </c>
      <c r="E983" s="189" t="s">
        <v>1442</v>
      </c>
      <c r="F983" s="190" t="s">
        <v>1443</v>
      </c>
      <c r="G983" s="191" t="s">
        <v>141</v>
      </c>
      <c r="H983" s="192">
        <v>45.722000000000001</v>
      </c>
      <c r="I983" s="193"/>
      <c r="J983" s="194">
        <f>ROUND(I983*H983,2)</f>
        <v>0</v>
      </c>
      <c r="K983" s="190" t="s">
        <v>142</v>
      </c>
      <c r="L983" s="60"/>
      <c r="M983" s="195" t="s">
        <v>21</v>
      </c>
      <c r="N983" s="196" t="s">
        <v>40</v>
      </c>
      <c r="O983" s="41"/>
      <c r="P983" s="197">
        <f>O983*H983</f>
        <v>0</v>
      </c>
      <c r="Q983" s="197">
        <v>0</v>
      </c>
      <c r="R983" s="197">
        <f>Q983*H983</f>
        <v>0</v>
      </c>
      <c r="S983" s="197">
        <v>0</v>
      </c>
      <c r="T983" s="198">
        <f>S983*H983</f>
        <v>0</v>
      </c>
      <c r="AR983" s="23" t="s">
        <v>191</v>
      </c>
      <c r="AT983" s="23" t="s">
        <v>138</v>
      </c>
      <c r="AU983" s="23" t="s">
        <v>79</v>
      </c>
      <c r="AY983" s="23" t="s">
        <v>136</v>
      </c>
      <c r="BE983" s="199">
        <f>IF(N983="základní",J983,0)</f>
        <v>0</v>
      </c>
      <c r="BF983" s="199">
        <f>IF(N983="snížená",J983,0)</f>
        <v>0</v>
      </c>
      <c r="BG983" s="199">
        <f>IF(N983="zákl. přenesená",J983,0)</f>
        <v>0</v>
      </c>
      <c r="BH983" s="199">
        <f>IF(N983="sníž. přenesená",J983,0)</f>
        <v>0</v>
      </c>
      <c r="BI983" s="199">
        <f>IF(N983="nulová",J983,0)</f>
        <v>0</v>
      </c>
      <c r="BJ983" s="23" t="s">
        <v>77</v>
      </c>
      <c r="BK983" s="199">
        <f>ROUND(I983*H983,2)</f>
        <v>0</v>
      </c>
      <c r="BL983" s="23" t="s">
        <v>191</v>
      </c>
      <c r="BM983" s="23" t="s">
        <v>1444</v>
      </c>
    </row>
    <row r="984" spans="2:65" s="1" customFormat="1" ht="13.5">
      <c r="B984" s="40"/>
      <c r="C984" s="62"/>
      <c r="D984" s="200" t="s">
        <v>144</v>
      </c>
      <c r="E984" s="62"/>
      <c r="F984" s="201" t="s">
        <v>1445</v>
      </c>
      <c r="G984" s="62"/>
      <c r="H984" s="62"/>
      <c r="I984" s="158"/>
      <c r="J984" s="62"/>
      <c r="K984" s="62"/>
      <c r="L984" s="60"/>
      <c r="M984" s="202"/>
      <c r="N984" s="41"/>
      <c r="O984" s="41"/>
      <c r="P984" s="41"/>
      <c r="Q984" s="41"/>
      <c r="R984" s="41"/>
      <c r="S984" s="41"/>
      <c r="T984" s="77"/>
      <c r="AT984" s="23" t="s">
        <v>144</v>
      </c>
      <c r="AU984" s="23" t="s">
        <v>79</v>
      </c>
    </row>
    <row r="985" spans="2:65" s="13" customFormat="1" ht="13.5">
      <c r="B985" s="242"/>
      <c r="C985" s="243"/>
      <c r="D985" s="200" t="s">
        <v>148</v>
      </c>
      <c r="E985" s="244" t="s">
        <v>21</v>
      </c>
      <c r="F985" s="245" t="s">
        <v>1446</v>
      </c>
      <c r="G985" s="243"/>
      <c r="H985" s="246" t="s">
        <v>21</v>
      </c>
      <c r="I985" s="247"/>
      <c r="J985" s="243"/>
      <c r="K985" s="243"/>
      <c r="L985" s="248"/>
      <c r="M985" s="249"/>
      <c r="N985" s="250"/>
      <c r="O985" s="250"/>
      <c r="P985" s="250"/>
      <c r="Q985" s="250"/>
      <c r="R985" s="250"/>
      <c r="S985" s="250"/>
      <c r="T985" s="251"/>
      <c r="AT985" s="252" t="s">
        <v>148</v>
      </c>
      <c r="AU985" s="252" t="s">
        <v>79</v>
      </c>
      <c r="AV985" s="13" t="s">
        <v>77</v>
      </c>
      <c r="AW985" s="13" t="s">
        <v>33</v>
      </c>
      <c r="AX985" s="13" t="s">
        <v>69</v>
      </c>
      <c r="AY985" s="252" t="s">
        <v>136</v>
      </c>
    </row>
    <row r="986" spans="2:65" s="11" customFormat="1" ht="13.5">
      <c r="B986" s="204"/>
      <c r="C986" s="205"/>
      <c r="D986" s="200" t="s">
        <v>148</v>
      </c>
      <c r="E986" s="206" t="s">
        <v>21</v>
      </c>
      <c r="F986" s="207" t="s">
        <v>1447</v>
      </c>
      <c r="G986" s="205"/>
      <c r="H986" s="208">
        <v>1.7549999999999999</v>
      </c>
      <c r="I986" s="209"/>
      <c r="J986" s="205"/>
      <c r="K986" s="205"/>
      <c r="L986" s="210"/>
      <c r="M986" s="211"/>
      <c r="N986" s="212"/>
      <c r="O986" s="212"/>
      <c r="P986" s="212"/>
      <c r="Q986" s="212"/>
      <c r="R986" s="212"/>
      <c r="S986" s="212"/>
      <c r="T986" s="213"/>
      <c r="AT986" s="214" t="s">
        <v>148</v>
      </c>
      <c r="AU986" s="214" t="s">
        <v>79</v>
      </c>
      <c r="AV986" s="11" t="s">
        <v>79</v>
      </c>
      <c r="AW986" s="11" t="s">
        <v>33</v>
      </c>
      <c r="AX986" s="11" t="s">
        <v>69</v>
      </c>
      <c r="AY986" s="214" t="s">
        <v>136</v>
      </c>
    </row>
    <row r="987" spans="2:65" s="13" customFormat="1" ht="13.5">
      <c r="B987" s="242"/>
      <c r="C987" s="243"/>
      <c r="D987" s="200" t="s">
        <v>148</v>
      </c>
      <c r="E987" s="244" t="s">
        <v>21</v>
      </c>
      <c r="F987" s="245" t="s">
        <v>1448</v>
      </c>
      <c r="G987" s="243"/>
      <c r="H987" s="246" t="s">
        <v>21</v>
      </c>
      <c r="I987" s="247"/>
      <c r="J987" s="243"/>
      <c r="K987" s="243"/>
      <c r="L987" s="248"/>
      <c r="M987" s="249"/>
      <c r="N987" s="250"/>
      <c r="O987" s="250"/>
      <c r="P987" s="250"/>
      <c r="Q987" s="250"/>
      <c r="R987" s="250"/>
      <c r="S987" s="250"/>
      <c r="T987" s="251"/>
      <c r="AT987" s="252" t="s">
        <v>148</v>
      </c>
      <c r="AU987" s="252" t="s">
        <v>79</v>
      </c>
      <c r="AV987" s="13" t="s">
        <v>77</v>
      </c>
      <c r="AW987" s="13" t="s">
        <v>33</v>
      </c>
      <c r="AX987" s="13" t="s">
        <v>69</v>
      </c>
      <c r="AY987" s="252" t="s">
        <v>136</v>
      </c>
    </row>
    <row r="988" spans="2:65" s="11" customFormat="1" ht="13.5">
      <c r="B988" s="204"/>
      <c r="C988" s="205"/>
      <c r="D988" s="200" t="s">
        <v>148</v>
      </c>
      <c r="E988" s="206" t="s">
        <v>21</v>
      </c>
      <c r="F988" s="207" t="s">
        <v>1449</v>
      </c>
      <c r="G988" s="205"/>
      <c r="H988" s="208">
        <v>16.766999999999999</v>
      </c>
      <c r="I988" s="209"/>
      <c r="J988" s="205"/>
      <c r="K988" s="205"/>
      <c r="L988" s="210"/>
      <c r="M988" s="211"/>
      <c r="N988" s="212"/>
      <c r="O988" s="212"/>
      <c r="P988" s="212"/>
      <c r="Q988" s="212"/>
      <c r="R988" s="212"/>
      <c r="S988" s="212"/>
      <c r="T988" s="213"/>
      <c r="AT988" s="214" t="s">
        <v>148</v>
      </c>
      <c r="AU988" s="214" t="s">
        <v>79</v>
      </c>
      <c r="AV988" s="11" t="s">
        <v>79</v>
      </c>
      <c r="AW988" s="11" t="s">
        <v>33</v>
      </c>
      <c r="AX988" s="11" t="s">
        <v>69</v>
      </c>
      <c r="AY988" s="214" t="s">
        <v>136</v>
      </c>
    </row>
    <row r="989" spans="2:65" s="13" customFormat="1" ht="13.5">
      <c r="B989" s="242"/>
      <c r="C989" s="243"/>
      <c r="D989" s="200" t="s">
        <v>148</v>
      </c>
      <c r="E989" s="244" t="s">
        <v>21</v>
      </c>
      <c r="F989" s="245" t="s">
        <v>1450</v>
      </c>
      <c r="G989" s="243"/>
      <c r="H989" s="246" t="s">
        <v>21</v>
      </c>
      <c r="I989" s="247"/>
      <c r="J989" s="243"/>
      <c r="K989" s="243"/>
      <c r="L989" s="248"/>
      <c r="M989" s="249"/>
      <c r="N989" s="250"/>
      <c r="O989" s="250"/>
      <c r="P989" s="250"/>
      <c r="Q989" s="250"/>
      <c r="R989" s="250"/>
      <c r="S989" s="250"/>
      <c r="T989" s="251"/>
      <c r="AT989" s="252" t="s">
        <v>148</v>
      </c>
      <c r="AU989" s="252" t="s">
        <v>79</v>
      </c>
      <c r="AV989" s="13" t="s">
        <v>77</v>
      </c>
      <c r="AW989" s="13" t="s">
        <v>33</v>
      </c>
      <c r="AX989" s="13" t="s">
        <v>69</v>
      </c>
      <c r="AY989" s="252" t="s">
        <v>136</v>
      </c>
    </row>
    <row r="990" spans="2:65" s="11" customFormat="1" ht="13.5">
      <c r="B990" s="204"/>
      <c r="C990" s="205"/>
      <c r="D990" s="200" t="s">
        <v>148</v>
      </c>
      <c r="E990" s="206" t="s">
        <v>21</v>
      </c>
      <c r="F990" s="207" t="s">
        <v>1451</v>
      </c>
      <c r="G990" s="205"/>
      <c r="H990" s="208">
        <v>10.395</v>
      </c>
      <c r="I990" s="209"/>
      <c r="J990" s="205"/>
      <c r="K990" s="205"/>
      <c r="L990" s="210"/>
      <c r="M990" s="211"/>
      <c r="N990" s="212"/>
      <c r="O990" s="212"/>
      <c r="P990" s="212"/>
      <c r="Q990" s="212"/>
      <c r="R990" s="212"/>
      <c r="S990" s="212"/>
      <c r="T990" s="213"/>
      <c r="AT990" s="214" t="s">
        <v>148</v>
      </c>
      <c r="AU990" s="214" t="s">
        <v>79</v>
      </c>
      <c r="AV990" s="11" t="s">
        <v>79</v>
      </c>
      <c r="AW990" s="11" t="s">
        <v>33</v>
      </c>
      <c r="AX990" s="11" t="s">
        <v>69</v>
      </c>
      <c r="AY990" s="214" t="s">
        <v>136</v>
      </c>
    </row>
    <row r="991" spans="2:65" s="13" customFormat="1" ht="13.5">
      <c r="B991" s="242"/>
      <c r="C991" s="243"/>
      <c r="D991" s="200" t="s">
        <v>148</v>
      </c>
      <c r="E991" s="244" t="s">
        <v>21</v>
      </c>
      <c r="F991" s="245" t="s">
        <v>1452</v>
      </c>
      <c r="G991" s="243"/>
      <c r="H991" s="246" t="s">
        <v>21</v>
      </c>
      <c r="I991" s="247"/>
      <c r="J991" s="243"/>
      <c r="K991" s="243"/>
      <c r="L991" s="248"/>
      <c r="M991" s="249"/>
      <c r="N991" s="250"/>
      <c r="O991" s="250"/>
      <c r="P991" s="250"/>
      <c r="Q991" s="250"/>
      <c r="R991" s="250"/>
      <c r="S991" s="250"/>
      <c r="T991" s="251"/>
      <c r="AT991" s="252" t="s">
        <v>148</v>
      </c>
      <c r="AU991" s="252" t="s">
        <v>79</v>
      </c>
      <c r="AV991" s="13" t="s">
        <v>77</v>
      </c>
      <c r="AW991" s="13" t="s">
        <v>33</v>
      </c>
      <c r="AX991" s="13" t="s">
        <v>69</v>
      </c>
      <c r="AY991" s="252" t="s">
        <v>136</v>
      </c>
    </row>
    <row r="992" spans="2:65" s="11" customFormat="1" ht="13.5">
      <c r="B992" s="204"/>
      <c r="C992" s="205"/>
      <c r="D992" s="200" t="s">
        <v>148</v>
      </c>
      <c r="E992" s="206" t="s">
        <v>21</v>
      </c>
      <c r="F992" s="207" t="s">
        <v>184</v>
      </c>
      <c r="G992" s="205"/>
      <c r="H992" s="208">
        <v>14</v>
      </c>
      <c r="I992" s="209"/>
      <c r="J992" s="205"/>
      <c r="K992" s="205"/>
      <c r="L992" s="210"/>
      <c r="M992" s="211"/>
      <c r="N992" s="212"/>
      <c r="O992" s="212"/>
      <c r="P992" s="212"/>
      <c r="Q992" s="212"/>
      <c r="R992" s="212"/>
      <c r="S992" s="212"/>
      <c r="T992" s="213"/>
      <c r="AT992" s="214" t="s">
        <v>148</v>
      </c>
      <c r="AU992" s="214" t="s">
        <v>79</v>
      </c>
      <c r="AV992" s="11" t="s">
        <v>79</v>
      </c>
      <c r="AW992" s="11" t="s">
        <v>33</v>
      </c>
      <c r="AX992" s="11" t="s">
        <v>69</v>
      </c>
      <c r="AY992" s="214" t="s">
        <v>136</v>
      </c>
    </row>
    <row r="993" spans="2:65" s="13" customFormat="1" ht="13.5">
      <c r="B993" s="242"/>
      <c r="C993" s="243"/>
      <c r="D993" s="200" t="s">
        <v>148</v>
      </c>
      <c r="E993" s="244" t="s">
        <v>21</v>
      </c>
      <c r="F993" s="245" t="s">
        <v>1111</v>
      </c>
      <c r="G993" s="243"/>
      <c r="H993" s="246" t="s">
        <v>21</v>
      </c>
      <c r="I993" s="247"/>
      <c r="J993" s="243"/>
      <c r="K993" s="243"/>
      <c r="L993" s="248"/>
      <c r="M993" s="249"/>
      <c r="N993" s="250"/>
      <c r="O993" s="250"/>
      <c r="P993" s="250"/>
      <c r="Q993" s="250"/>
      <c r="R993" s="250"/>
      <c r="S993" s="250"/>
      <c r="T993" s="251"/>
      <c r="AT993" s="252" t="s">
        <v>148</v>
      </c>
      <c r="AU993" s="252" t="s">
        <v>79</v>
      </c>
      <c r="AV993" s="13" t="s">
        <v>77</v>
      </c>
      <c r="AW993" s="13" t="s">
        <v>33</v>
      </c>
      <c r="AX993" s="13" t="s">
        <v>69</v>
      </c>
      <c r="AY993" s="252" t="s">
        <v>136</v>
      </c>
    </row>
    <row r="994" spans="2:65" s="11" customFormat="1" ht="13.5">
      <c r="B994" s="204"/>
      <c r="C994" s="205"/>
      <c r="D994" s="200" t="s">
        <v>148</v>
      </c>
      <c r="E994" s="206" t="s">
        <v>21</v>
      </c>
      <c r="F994" s="207" t="s">
        <v>1453</v>
      </c>
      <c r="G994" s="205"/>
      <c r="H994" s="208">
        <v>2.8050000000000002</v>
      </c>
      <c r="I994" s="209"/>
      <c r="J994" s="205"/>
      <c r="K994" s="205"/>
      <c r="L994" s="210"/>
      <c r="M994" s="211"/>
      <c r="N994" s="212"/>
      <c r="O994" s="212"/>
      <c r="P994" s="212"/>
      <c r="Q994" s="212"/>
      <c r="R994" s="212"/>
      <c r="S994" s="212"/>
      <c r="T994" s="213"/>
      <c r="AT994" s="214" t="s">
        <v>148</v>
      </c>
      <c r="AU994" s="214" t="s">
        <v>79</v>
      </c>
      <c r="AV994" s="11" t="s">
        <v>79</v>
      </c>
      <c r="AW994" s="11" t="s">
        <v>33</v>
      </c>
      <c r="AX994" s="11" t="s">
        <v>69</v>
      </c>
      <c r="AY994" s="214" t="s">
        <v>136</v>
      </c>
    </row>
    <row r="995" spans="2:65" s="12" customFormat="1" ht="13.5">
      <c r="B995" s="215"/>
      <c r="C995" s="216"/>
      <c r="D995" s="217" t="s">
        <v>148</v>
      </c>
      <c r="E995" s="218" t="s">
        <v>21</v>
      </c>
      <c r="F995" s="219" t="s">
        <v>151</v>
      </c>
      <c r="G995" s="216"/>
      <c r="H995" s="220">
        <v>45.722000000000001</v>
      </c>
      <c r="I995" s="221"/>
      <c r="J995" s="216"/>
      <c r="K995" s="216"/>
      <c r="L995" s="222"/>
      <c r="M995" s="223"/>
      <c r="N995" s="224"/>
      <c r="O995" s="224"/>
      <c r="P995" s="224"/>
      <c r="Q995" s="224"/>
      <c r="R995" s="224"/>
      <c r="S995" s="224"/>
      <c r="T995" s="225"/>
      <c r="AT995" s="226" t="s">
        <v>148</v>
      </c>
      <c r="AU995" s="226" t="s">
        <v>79</v>
      </c>
      <c r="AV995" s="12" t="s">
        <v>143</v>
      </c>
      <c r="AW995" s="12" t="s">
        <v>33</v>
      </c>
      <c r="AX995" s="12" t="s">
        <v>77</v>
      </c>
      <c r="AY995" s="226" t="s">
        <v>136</v>
      </c>
    </row>
    <row r="996" spans="2:65" s="1" customFormat="1" ht="22.5" customHeight="1">
      <c r="B996" s="40"/>
      <c r="C996" s="188" t="s">
        <v>1454</v>
      </c>
      <c r="D996" s="188" t="s">
        <v>138</v>
      </c>
      <c r="E996" s="189" t="s">
        <v>1455</v>
      </c>
      <c r="F996" s="190" t="s">
        <v>1456</v>
      </c>
      <c r="G996" s="191" t="s">
        <v>141</v>
      </c>
      <c r="H996" s="192">
        <v>45.722000000000001</v>
      </c>
      <c r="I996" s="193"/>
      <c r="J996" s="194">
        <f>ROUND(I996*H996,2)</f>
        <v>0</v>
      </c>
      <c r="K996" s="190" t="s">
        <v>142</v>
      </c>
      <c r="L996" s="60"/>
      <c r="M996" s="195" t="s">
        <v>21</v>
      </c>
      <c r="N996" s="196" t="s">
        <v>40</v>
      </c>
      <c r="O996" s="41"/>
      <c r="P996" s="197">
        <f>O996*H996</f>
        <v>0</v>
      </c>
      <c r="Q996" s="197">
        <v>0</v>
      </c>
      <c r="R996" s="197">
        <f>Q996*H996</f>
        <v>0</v>
      </c>
      <c r="S996" s="197">
        <v>0</v>
      </c>
      <c r="T996" s="198">
        <f>S996*H996</f>
        <v>0</v>
      </c>
      <c r="AR996" s="23" t="s">
        <v>191</v>
      </c>
      <c r="AT996" s="23" t="s">
        <v>138</v>
      </c>
      <c r="AU996" s="23" t="s">
        <v>79</v>
      </c>
      <c r="AY996" s="23" t="s">
        <v>136</v>
      </c>
      <c r="BE996" s="199">
        <f>IF(N996="základní",J996,0)</f>
        <v>0</v>
      </c>
      <c r="BF996" s="199">
        <f>IF(N996="snížená",J996,0)</f>
        <v>0</v>
      </c>
      <c r="BG996" s="199">
        <f>IF(N996="zákl. přenesená",J996,0)</f>
        <v>0</v>
      </c>
      <c r="BH996" s="199">
        <f>IF(N996="sníž. přenesená",J996,0)</f>
        <v>0</v>
      </c>
      <c r="BI996" s="199">
        <f>IF(N996="nulová",J996,0)</f>
        <v>0</v>
      </c>
      <c r="BJ996" s="23" t="s">
        <v>77</v>
      </c>
      <c r="BK996" s="199">
        <f>ROUND(I996*H996,2)</f>
        <v>0</v>
      </c>
      <c r="BL996" s="23" t="s">
        <v>191</v>
      </c>
      <c r="BM996" s="23" t="s">
        <v>1457</v>
      </c>
    </row>
    <row r="997" spans="2:65" s="1" customFormat="1" ht="13.5">
      <c r="B997" s="40"/>
      <c r="C997" s="62"/>
      <c r="D997" s="217" t="s">
        <v>144</v>
      </c>
      <c r="E997" s="62"/>
      <c r="F997" s="231" t="s">
        <v>1458</v>
      </c>
      <c r="G997" s="62"/>
      <c r="H997" s="62"/>
      <c r="I997" s="158"/>
      <c r="J997" s="62"/>
      <c r="K997" s="62"/>
      <c r="L997" s="60"/>
      <c r="M997" s="202"/>
      <c r="N997" s="41"/>
      <c r="O997" s="41"/>
      <c r="P997" s="41"/>
      <c r="Q997" s="41"/>
      <c r="R997" s="41"/>
      <c r="S997" s="41"/>
      <c r="T997" s="77"/>
      <c r="AT997" s="23" t="s">
        <v>144</v>
      </c>
      <c r="AU997" s="23" t="s">
        <v>79</v>
      </c>
    </row>
    <row r="998" spans="2:65" s="1" customFormat="1" ht="22.5" customHeight="1">
      <c r="B998" s="40"/>
      <c r="C998" s="188" t="s">
        <v>838</v>
      </c>
      <c r="D998" s="188" t="s">
        <v>138</v>
      </c>
      <c r="E998" s="189" t="s">
        <v>1459</v>
      </c>
      <c r="F998" s="190" t="s">
        <v>1460</v>
      </c>
      <c r="G998" s="191" t="s">
        <v>141</v>
      </c>
      <c r="H998" s="192">
        <v>45.722000000000001</v>
      </c>
      <c r="I998" s="193"/>
      <c r="J998" s="194">
        <f>ROUND(I998*H998,2)</f>
        <v>0</v>
      </c>
      <c r="K998" s="190" t="s">
        <v>142</v>
      </c>
      <c r="L998" s="60"/>
      <c r="M998" s="195" t="s">
        <v>21</v>
      </c>
      <c r="N998" s="196" t="s">
        <v>40</v>
      </c>
      <c r="O998" s="41"/>
      <c r="P998" s="197">
        <f>O998*H998</f>
        <v>0</v>
      </c>
      <c r="Q998" s="197">
        <v>0</v>
      </c>
      <c r="R998" s="197">
        <f>Q998*H998</f>
        <v>0</v>
      </c>
      <c r="S998" s="197">
        <v>0</v>
      </c>
      <c r="T998" s="198">
        <f>S998*H998</f>
        <v>0</v>
      </c>
      <c r="AR998" s="23" t="s">
        <v>191</v>
      </c>
      <c r="AT998" s="23" t="s">
        <v>138</v>
      </c>
      <c r="AU998" s="23" t="s">
        <v>79</v>
      </c>
      <c r="AY998" s="23" t="s">
        <v>136</v>
      </c>
      <c r="BE998" s="199">
        <f>IF(N998="základní",J998,0)</f>
        <v>0</v>
      </c>
      <c r="BF998" s="199">
        <f>IF(N998="snížená",J998,0)</f>
        <v>0</v>
      </c>
      <c r="BG998" s="199">
        <f>IF(N998="zákl. přenesená",J998,0)</f>
        <v>0</v>
      </c>
      <c r="BH998" s="199">
        <f>IF(N998="sníž. přenesená",J998,0)</f>
        <v>0</v>
      </c>
      <c r="BI998" s="199">
        <f>IF(N998="nulová",J998,0)</f>
        <v>0</v>
      </c>
      <c r="BJ998" s="23" t="s">
        <v>77</v>
      </c>
      <c r="BK998" s="199">
        <f>ROUND(I998*H998,2)</f>
        <v>0</v>
      </c>
      <c r="BL998" s="23" t="s">
        <v>191</v>
      </c>
      <c r="BM998" s="23" t="s">
        <v>1461</v>
      </c>
    </row>
    <row r="999" spans="2:65" s="1" customFormat="1" ht="13.5">
      <c r="B999" s="40"/>
      <c r="C999" s="62"/>
      <c r="D999" s="217" t="s">
        <v>144</v>
      </c>
      <c r="E999" s="62"/>
      <c r="F999" s="231" t="s">
        <v>1462</v>
      </c>
      <c r="G999" s="62"/>
      <c r="H999" s="62"/>
      <c r="I999" s="158"/>
      <c r="J999" s="62"/>
      <c r="K999" s="62"/>
      <c r="L999" s="60"/>
      <c r="M999" s="202"/>
      <c r="N999" s="41"/>
      <c r="O999" s="41"/>
      <c r="P999" s="41"/>
      <c r="Q999" s="41"/>
      <c r="R999" s="41"/>
      <c r="S999" s="41"/>
      <c r="T999" s="77"/>
      <c r="AT999" s="23" t="s">
        <v>144</v>
      </c>
      <c r="AU999" s="23" t="s">
        <v>79</v>
      </c>
    </row>
    <row r="1000" spans="2:65" s="1" customFormat="1" ht="22.5" customHeight="1">
      <c r="B1000" s="40"/>
      <c r="C1000" s="188" t="s">
        <v>1463</v>
      </c>
      <c r="D1000" s="188" t="s">
        <v>138</v>
      </c>
      <c r="E1000" s="189" t="s">
        <v>1464</v>
      </c>
      <c r="F1000" s="190" t="s">
        <v>1465</v>
      </c>
      <c r="G1000" s="191" t="s">
        <v>141</v>
      </c>
      <c r="H1000" s="192">
        <v>1011.982</v>
      </c>
      <c r="I1000" s="193"/>
      <c r="J1000" s="194">
        <f>ROUND(I1000*H1000,2)</f>
        <v>0</v>
      </c>
      <c r="K1000" s="190" t="s">
        <v>142</v>
      </c>
      <c r="L1000" s="60"/>
      <c r="M1000" s="195" t="s">
        <v>21</v>
      </c>
      <c r="N1000" s="196" t="s">
        <v>40</v>
      </c>
      <c r="O1000" s="41"/>
      <c r="P1000" s="197">
        <f>O1000*H1000</f>
        <v>0</v>
      </c>
      <c r="Q1000" s="197">
        <v>0</v>
      </c>
      <c r="R1000" s="197">
        <f>Q1000*H1000</f>
        <v>0</v>
      </c>
      <c r="S1000" s="197">
        <v>0</v>
      </c>
      <c r="T1000" s="198">
        <f>S1000*H1000</f>
        <v>0</v>
      </c>
      <c r="AR1000" s="23" t="s">
        <v>191</v>
      </c>
      <c r="AT1000" s="23" t="s">
        <v>138</v>
      </c>
      <c r="AU1000" s="23" t="s">
        <v>79</v>
      </c>
      <c r="AY1000" s="23" t="s">
        <v>136</v>
      </c>
      <c r="BE1000" s="199">
        <f>IF(N1000="základní",J1000,0)</f>
        <v>0</v>
      </c>
      <c r="BF1000" s="199">
        <f>IF(N1000="snížená",J1000,0)</f>
        <v>0</v>
      </c>
      <c r="BG1000" s="199">
        <f>IF(N1000="zákl. přenesená",J1000,0)</f>
        <v>0</v>
      </c>
      <c r="BH1000" s="199">
        <f>IF(N1000="sníž. přenesená",J1000,0)</f>
        <v>0</v>
      </c>
      <c r="BI1000" s="199">
        <f>IF(N1000="nulová",J1000,0)</f>
        <v>0</v>
      </c>
      <c r="BJ1000" s="23" t="s">
        <v>77</v>
      </c>
      <c r="BK1000" s="199">
        <f>ROUND(I1000*H1000,2)</f>
        <v>0</v>
      </c>
      <c r="BL1000" s="23" t="s">
        <v>191</v>
      </c>
      <c r="BM1000" s="23" t="s">
        <v>1466</v>
      </c>
    </row>
    <row r="1001" spans="2:65" s="1" customFormat="1" ht="27">
      <c r="B1001" s="40"/>
      <c r="C1001" s="62"/>
      <c r="D1001" s="217" t="s">
        <v>144</v>
      </c>
      <c r="E1001" s="62"/>
      <c r="F1001" s="231" t="s">
        <v>1467</v>
      </c>
      <c r="G1001" s="62"/>
      <c r="H1001" s="62"/>
      <c r="I1001" s="158"/>
      <c r="J1001" s="62"/>
      <c r="K1001" s="62"/>
      <c r="L1001" s="60"/>
      <c r="M1001" s="202"/>
      <c r="N1001" s="41"/>
      <c r="O1001" s="41"/>
      <c r="P1001" s="41"/>
      <c r="Q1001" s="41"/>
      <c r="R1001" s="41"/>
      <c r="S1001" s="41"/>
      <c r="T1001" s="77"/>
      <c r="AT1001" s="23" t="s">
        <v>144</v>
      </c>
      <c r="AU1001" s="23" t="s">
        <v>79</v>
      </c>
    </row>
    <row r="1002" spans="2:65" s="1" customFormat="1" ht="22.5" customHeight="1">
      <c r="B1002" s="40"/>
      <c r="C1002" s="188" t="s">
        <v>843</v>
      </c>
      <c r="D1002" s="188" t="s">
        <v>138</v>
      </c>
      <c r="E1002" s="189" t="s">
        <v>1468</v>
      </c>
      <c r="F1002" s="190" t="s">
        <v>1469</v>
      </c>
      <c r="G1002" s="191" t="s">
        <v>141</v>
      </c>
      <c r="H1002" s="192">
        <v>6</v>
      </c>
      <c r="I1002" s="193"/>
      <c r="J1002" s="194">
        <f>ROUND(I1002*H1002,2)</f>
        <v>0</v>
      </c>
      <c r="K1002" s="190" t="s">
        <v>142</v>
      </c>
      <c r="L1002" s="60"/>
      <c r="M1002" s="195" t="s">
        <v>21</v>
      </c>
      <c r="N1002" s="196" t="s">
        <v>40</v>
      </c>
      <c r="O1002" s="41"/>
      <c r="P1002" s="197">
        <f>O1002*H1002</f>
        <v>0</v>
      </c>
      <c r="Q1002" s="197">
        <v>0</v>
      </c>
      <c r="R1002" s="197">
        <f>Q1002*H1002</f>
        <v>0</v>
      </c>
      <c r="S1002" s="197">
        <v>0</v>
      </c>
      <c r="T1002" s="198">
        <f>S1002*H1002</f>
        <v>0</v>
      </c>
      <c r="AR1002" s="23" t="s">
        <v>191</v>
      </c>
      <c r="AT1002" s="23" t="s">
        <v>138</v>
      </c>
      <c r="AU1002" s="23" t="s">
        <v>79</v>
      </c>
      <c r="AY1002" s="23" t="s">
        <v>136</v>
      </c>
      <c r="BE1002" s="199">
        <f>IF(N1002="základní",J1002,0)</f>
        <v>0</v>
      </c>
      <c r="BF1002" s="199">
        <f>IF(N1002="snížená",J1002,0)</f>
        <v>0</v>
      </c>
      <c r="BG1002" s="199">
        <f>IF(N1002="zákl. přenesená",J1002,0)</f>
        <v>0</v>
      </c>
      <c r="BH1002" s="199">
        <f>IF(N1002="sníž. přenesená",J1002,0)</f>
        <v>0</v>
      </c>
      <c r="BI1002" s="199">
        <f>IF(N1002="nulová",J1002,0)</f>
        <v>0</v>
      </c>
      <c r="BJ1002" s="23" t="s">
        <v>77</v>
      </c>
      <c r="BK1002" s="199">
        <f>ROUND(I1002*H1002,2)</f>
        <v>0</v>
      </c>
      <c r="BL1002" s="23" t="s">
        <v>191</v>
      </c>
      <c r="BM1002" s="23" t="s">
        <v>1470</v>
      </c>
    </row>
    <row r="1003" spans="2:65" s="1" customFormat="1" ht="27">
      <c r="B1003" s="40"/>
      <c r="C1003" s="62"/>
      <c r="D1003" s="200" t="s">
        <v>144</v>
      </c>
      <c r="E1003" s="62"/>
      <c r="F1003" s="201" t="s">
        <v>1471</v>
      </c>
      <c r="G1003" s="62"/>
      <c r="H1003" s="62"/>
      <c r="I1003" s="158"/>
      <c r="J1003" s="62"/>
      <c r="K1003" s="62"/>
      <c r="L1003" s="60"/>
      <c r="M1003" s="202"/>
      <c r="N1003" s="41"/>
      <c r="O1003" s="41"/>
      <c r="P1003" s="41"/>
      <c r="Q1003" s="41"/>
      <c r="R1003" s="41"/>
      <c r="S1003" s="41"/>
      <c r="T1003" s="77"/>
      <c r="AT1003" s="23" t="s">
        <v>144</v>
      </c>
      <c r="AU1003" s="23" t="s">
        <v>79</v>
      </c>
    </row>
    <row r="1004" spans="2:65" s="13" customFormat="1" ht="13.5">
      <c r="B1004" s="242"/>
      <c r="C1004" s="243"/>
      <c r="D1004" s="200" t="s">
        <v>148</v>
      </c>
      <c r="E1004" s="244" t="s">
        <v>21</v>
      </c>
      <c r="F1004" s="245" t="s">
        <v>1472</v>
      </c>
      <c r="G1004" s="243"/>
      <c r="H1004" s="246" t="s">
        <v>21</v>
      </c>
      <c r="I1004" s="247"/>
      <c r="J1004" s="243"/>
      <c r="K1004" s="243"/>
      <c r="L1004" s="248"/>
      <c r="M1004" s="249"/>
      <c r="N1004" s="250"/>
      <c r="O1004" s="250"/>
      <c r="P1004" s="250"/>
      <c r="Q1004" s="250"/>
      <c r="R1004" s="250"/>
      <c r="S1004" s="250"/>
      <c r="T1004" s="251"/>
      <c r="AT1004" s="252" t="s">
        <v>148</v>
      </c>
      <c r="AU1004" s="252" t="s">
        <v>79</v>
      </c>
      <c r="AV1004" s="13" t="s">
        <v>77</v>
      </c>
      <c r="AW1004" s="13" t="s">
        <v>33</v>
      </c>
      <c r="AX1004" s="13" t="s">
        <v>69</v>
      </c>
      <c r="AY1004" s="252" t="s">
        <v>136</v>
      </c>
    </row>
    <row r="1005" spans="2:65" s="11" customFormat="1" ht="13.5">
      <c r="B1005" s="204"/>
      <c r="C1005" s="205"/>
      <c r="D1005" s="200" t="s">
        <v>148</v>
      </c>
      <c r="E1005" s="206" t="s">
        <v>21</v>
      </c>
      <c r="F1005" s="207" t="s">
        <v>160</v>
      </c>
      <c r="G1005" s="205"/>
      <c r="H1005" s="208">
        <v>6</v>
      </c>
      <c r="I1005" s="209"/>
      <c r="J1005" s="205"/>
      <c r="K1005" s="205"/>
      <c r="L1005" s="210"/>
      <c r="M1005" s="211"/>
      <c r="N1005" s="212"/>
      <c r="O1005" s="212"/>
      <c r="P1005" s="212"/>
      <c r="Q1005" s="212"/>
      <c r="R1005" s="212"/>
      <c r="S1005" s="212"/>
      <c r="T1005" s="213"/>
      <c r="AT1005" s="214" t="s">
        <v>148</v>
      </c>
      <c r="AU1005" s="214" t="s">
        <v>79</v>
      </c>
      <c r="AV1005" s="11" t="s">
        <v>79</v>
      </c>
      <c r="AW1005" s="11" t="s">
        <v>33</v>
      </c>
      <c r="AX1005" s="11" t="s">
        <v>69</v>
      </c>
      <c r="AY1005" s="214" t="s">
        <v>136</v>
      </c>
    </row>
    <row r="1006" spans="2:65" s="12" customFormat="1" ht="13.5">
      <c r="B1006" s="215"/>
      <c r="C1006" s="216"/>
      <c r="D1006" s="217" t="s">
        <v>148</v>
      </c>
      <c r="E1006" s="218" t="s">
        <v>21</v>
      </c>
      <c r="F1006" s="219" t="s">
        <v>151</v>
      </c>
      <c r="G1006" s="216"/>
      <c r="H1006" s="220">
        <v>6</v>
      </c>
      <c r="I1006" s="221"/>
      <c r="J1006" s="216"/>
      <c r="K1006" s="216"/>
      <c r="L1006" s="222"/>
      <c r="M1006" s="223"/>
      <c r="N1006" s="224"/>
      <c r="O1006" s="224"/>
      <c r="P1006" s="224"/>
      <c r="Q1006" s="224"/>
      <c r="R1006" s="224"/>
      <c r="S1006" s="224"/>
      <c r="T1006" s="225"/>
      <c r="AT1006" s="226" t="s">
        <v>148</v>
      </c>
      <c r="AU1006" s="226" t="s">
        <v>79</v>
      </c>
      <c r="AV1006" s="12" t="s">
        <v>143</v>
      </c>
      <c r="AW1006" s="12" t="s">
        <v>33</v>
      </c>
      <c r="AX1006" s="12" t="s">
        <v>77</v>
      </c>
      <c r="AY1006" s="226" t="s">
        <v>136</v>
      </c>
    </row>
    <row r="1007" spans="2:65" s="1" customFormat="1" ht="22.5" customHeight="1">
      <c r="B1007" s="40"/>
      <c r="C1007" s="188" t="s">
        <v>1473</v>
      </c>
      <c r="D1007" s="188" t="s">
        <v>138</v>
      </c>
      <c r="E1007" s="189" t="s">
        <v>1474</v>
      </c>
      <c r="F1007" s="190" t="s">
        <v>1475</v>
      </c>
      <c r="G1007" s="191" t="s">
        <v>141</v>
      </c>
      <c r="H1007" s="192">
        <v>1011.982</v>
      </c>
      <c r="I1007" s="193"/>
      <c r="J1007" s="194">
        <f>ROUND(I1007*H1007,2)</f>
        <v>0</v>
      </c>
      <c r="K1007" s="190" t="s">
        <v>142</v>
      </c>
      <c r="L1007" s="60"/>
      <c r="M1007" s="195" t="s">
        <v>21</v>
      </c>
      <c r="N1007" s="196" t="s">
        <v>40</v>
      </c>
      <c r="O1007" s="41"/>
      <c r="P1007" s="197">
        <f>O1007*H1007</f>
        <v>0</v>
      </c>
      <c r="Q1007" s="197">
        <v>0</v>
      </c>
      <c r="R1007" s="197">
        <f>Q1007*H1007</f>
        <v>0</v>
      </c>
      <c r="S1007" s="197">
        <v>0</v>
      </c>
      <c r="T1007" s="198">
        <f>S1007*H1007</f>
        <v>0</v>
      </c>
      <c r="AR1007" s="23" t="s">
        <v>191</v>
      </c>
      <c r="AT1007" s="23" t="s">
        <v>138</v>
      </c>
      <c r="AU1007" s="23" t="s">
        <v>79</v>
      </c>
      <c r="AY1007" s="23" t="s">
        <v>136</v>
      </c>
      <c r="BE1007" s="199">
        <f>IF(N1007="základní",J1007,0)</f>
        <v>0</v>
      </c>
      <c r="BF1007" s="199">
        <f>IF(N1007="snížená",J1007,0)</f>
        <v>0</v>
      </c>
      <c r="BG1007" s="199">
        <f>IF(N1007="zákl. přenesená",J1007,0)</f>
        <v>0</v>
      </c>
      <c r="BH1007" s="199">
        <f>IF(N1007="sníž. přenesená",J1007,0)</f>
        <v>0</v>
      </c>
      <c r="BI1007" s="199">
        <f>IF(N1007="nulová",J1007,0)</f>
        <v>0</v>
      </c>
      <c r="BJ1007" s="23" t="s">
        <v>77</v>
      </c>
      <c r="BK1007" s="199">
        <f>ROUND(I1007*H1007,2)</f>
        <v>0</v>
      </c>
      <c r="BL1007" s="23" t="s">
        <v>191</v>
      </c>
      <c r="BM1007" s="23" t="s">
        <v>1476</v>
      </c>
    </row>
    <row r="1008" spans="2:65" s="1" customFormat="1" ht="27">
      <c r="B1008" s="40"/>
      <c r="C1008" s="62"/>
      <c r="D1008" s="217" t="s">
        <v>144</v>
      </c>
      <c r="E1008" s="62"/>
      <c r="F1008" s="231" t="s">
        <v>1477</v>
      </c>
      <c r="G1008" s="62"/>
      <c r="H1008" s="62"/>
      <c r="I1008" s="158"/>
      <c r="J1008" s="62"/>
      <c r="K1008" s="62"/>
      <c r="L1008" s="60"/>
      <c r="M1008" s="202"/>
      <c r="N1008" s="41"/>
      <c r="O1008" s="41"/>
      <c r="P1008" s="41"/>
      <c r="Q1008" s="41"/>
      <c r="R1008" s="41"/>
      <c r="S1008" s="41"/>
      <c r="T1008" s="77"/>
      <c r="AT1008" s="23" t="s">
        <v>144</v>
      </c>
      <c r="AU1008" s="23" t="s">
        <v>79</v>
      </c>
    </row>
    <row r="1009" spans="2:65" s="1" customFormat="1" ht="22.5" customHeight="1">
      <c r="B1009" s="40"/>
      <c r="C1009" s="188" t="s">
        <v>846</v>
      </c>
      <c r="D1009" s="188" t="s">
        <v>138</v>
      </c>
      <c r="E1009" s="189" t="s">
        <v>1478</v>
      </c>
      <c r="F1009" s="190" t="s">
        <v>1479</v>
      </c>
      <c r="G1009" s="191" t="s">
        <v>141</v>
      </c>
      <c r="H1009" s="192">
        <v>1011.982</v>
      </c>
      <c r="I1009" s="193"/>
      <c r="J1009" s="194">
        <f>ROUND(I1009*H1009,2)</f>
        <v>0</v>
      </c>
      <c r="K1009" s="190" t="s">
        <v>142</v>
      </c>
      <c r="L1009" s="60"/>
      <c r="M1009" s="195" t="s">
        <v>21</v>
      </c>
      <c r="N1009" s="196" t="s">
        <v>40</v>
      </c>
      <c r="O1009" s="41"/>
      <c r="P1009" s="197">
        <f>O1009*H1009</f>
        <v>0</v>
      </c>
      <c r="Q1009" s="197">
        <v>0</v>
      </c>
      <c r="R1009" s="197">
        <f>Q1009*H1009</f>
        <v>0</v>
      </c>
      <c r="S1009" s="197">
        <v>0</v>
      </c>
      <c r="T1009" s="198">
        <f>S1009*H1009</f>
        <v>0</v>
      </c>
      <c r="AR1009" s="23" t="s">
        <v>191</v>
      </c>
      <c r="AT1009" s="23" t="s">
        <v>138</v>
      </c>
      <c r="AU1009" s="23" t="s">
        <v>79</v>
      </c>
      <c r="AY1009" s="23" t="s">
        <v>136</v>
      </c>
      <c r="BE1009" s="199">
        <f>IF(N1009="základní",J1009,0)</f>
        <v>0</v>
      </c>
      <c r="BF1009" s="199">
        <f>IF(N1009="snížená",J1009,0)</f>
        <v>0</v>
      </c>
      <c r="BG1009" s="199">
        <f>IF(N1009="zákl. přenesená",J1009,0)</f>
        <v>0</v>
      </c>
      <c r="BH1009" s="199">
        <f>IF(N1009="sníž. přenesená",J1009,0)</f>
        <v>0</v>
      </c>
      <c r="BI1009" s="199">
        <f>IF(N1009="nulová",J1009,0)</f>
        <v>0</v>
      </c>
      <c r="BJ1009" s="23" t="s">
        <v>77</v>
      </c>
      <c r="BK1009" s="199">
        <f>ROUND(I1009*H1009,2)</f>
        <v>0</v>
      </c>
      <c r="BL1009" s="23" t="s">
        <v>191</v>
      </c>
      <c r="BM1009" s="23" t="s">
        <v>1480</v>
      </c>
    </row>
    <row r="1010" spans="2:65" s="1" customFormat="1" ht="27">
      <c r="B1010" s="40"/>
      <c r="C1010" s="62"/>
      <c r="D1010" s="217" t="s">
        <v>144</v>
      </c>
      <c r="E1010" s="62"/>
      <c r="F1010" s="231" t="s">
        <v>1481</v>
      </c>
      <c r="G1010" s="62"/>
      <c r="H1010" s="62"/>
      <c r="I1010" s="158"/>
      <c r="J1010" s="62"/>
      <c r="K1010" s="62"/>
      <c r="L1010" s="60"/>
      <c r="M1010" s="202"/>
      <c r="N1010" s="41"/>
      <c r="O1010" s="41"/>
      <c r="P1010" s="41"/>
      <c r="Q1010" s="41"/>
      <c r="R1010" s="41"/>
      <c r="S1010" s="41"/>
      <c r="T1010" s="77"/>
      <c r="AT1010" s="23" t="s">
        <v>144</v>
      </c>
      <c r="AU1010" s="23" t="s">
        <v>79</v>
      </c>
    </row>
    <row r="1011" spans="2:65" s="1" customFormat="1" ht="31.5" customHeight="1">
      <c r="B1011" s="40"/>
      <c r="C1011" s="188" t="s">
        <v>1482</v>
      </c>
      <c r="D1011" s="188" t="s">
        <v>138</v>
      </c>
      <c r="E1011" s="189" t="s">
        <v>1483</v>
      </c>
      <c r="F1011" s="190" t="s">
        <v>1484</v>
      </c>
      <c r="G1011" s="191" t="s">
        <v>141</v>
      </c>
      <c r="H1011" s="192">
        <v>1011.982</v>
      </c>
      <c r="I1011" s="193"/>
      <c r="J1011" s="194">
        <f>ROUND(I1011*H1011,2)</f>
        <v>0</v>
      </c>
      <c r="K1011" s="190" t="s">
        <v>142</v>
      </c>
      <c r="L1011" s="60"/>
      <c r="M1011" s="195" t="s">
        <v>21</v>
      </c>
      <c r="N1011" s="196" t="s">
        <v>40</v>
      </c>
      <c r="O1011" s="41"/>
      <c r="P1011" s="197">
        <f>O1011*H1011</f>
        <v>0</v>
      </c>
      <c r="Q1011" s="197">
        <v>0</v>
      </c>
      <c r="R1011" s="197">
        <f>Q1011*H1011</f>
        <v>0</v>
      </c>
      <c r="S1011" s="197">
        <v>0</v>
      </c>
      <c r="T1011" s="198">
        <f>S1011*H1011</f>
        <v>0</v>
      </c>
      <c r="AR1011" s="23" t="s">
        <v>191</v>
      </c>
      <c r="AT1011" s="23" t="s">
        <v>138</v>
      </c>
      <c r="AU1011" s="23" t="s">
        <v>79</v>
      </c>
      <c r="AY1011" s="23" t="s">
        <v>136</v>
      </c>
      <c r="BE1011" s="199">
        <f>IF(N1011="základní",J1011,0)</f>
        <v>0</v>
      </c>
      <c r="BF1011" s="199">
        <f>IF(N1011="snížená",J1011,0)</f>
        <v>0</v>
      </c>
      <c r="BG1011" s="199">
        <f>IF(N1011="zákl. přenesená",J1011,0)</f>
        <v>0</v>
      </c>
      <c r="BH1011" s="199">
        <f>IF(N1011="sníž. přenesená",J1011,0)</f>
        <v>0</v>
      </c>
      <c r="BI1011" s="199">
        <f>IF(N1011="nulová",J1011,0)</f>
        <v>0</v>
      </c>
      <c r="BJ1011" s="23" t="s">
        <v>77</v>
      </c>
      <c r="BK1011" s="199">
        <f>ROUND(I1011*H1011,2)</f>
        <v>0</v>
      </c>
      <c r="BL1011" s="23" t="s">
        <v>191</v>
      </c>
      <c r="BM1011" s="23" t="s">
        <v>1485</v>
      </c>
    </row>
    <row r="1012" spans="2:65" s="1" customFormat="1" ht="27">
      <c r="B1012" s="40"/>
      <c r="C1012" s="62"/>
      <c r="D1012" s="200" t="s">
        <v>144</v>
      </c>
      <c r="E1012" s="62"/>
      <c r="F1012" s="201" t="s">
        <v>1486</v>
      </c>
      <c r="G1012" s="62"/>
      <c r="H1012" s="62"/>
      <c r="I1012" s="158"/>
      <c r="J1012" s="62"/>
      <c r="K1012" s="62"/>
      <c r="L1012" s="60"/>
      <c r="M1012" s="202"/>
      <c r="N1012" s="41"/>
      <c r="O1012" s="41"/>
      <c r="P1012" s="41"/>
      <c r="Q1012" s="41"/>
      <c r="R1012" s="41"/>
      <c r="S1012" s="41"/>
      <c r="T1012" s="77"/>
      <c r="AT1012" s="23" t="s">
        <v>144</v>
      </c>
      <c r="AU1012" s="23" t="s">
        <v>79</v>
      </c>
    </row>
    <row r="1013" spans="2:65" s="10" customFormat="1" ht="29.85" customHeight="1">
      <c r="B1013" s="171"/>
      <c r="C1013" s="172"/>
      <c r="D1013" s="185" t="s">
        <v>68</v>
      </c>
      <c r="E1013" s="186" t="s">
        <v>1487</v>
      </c>
      <c r="F1013" s="186" t="s">
        <v>1488</v>
      </c>
      <c r="G1013" s="172"/>
      <c r="H1013" s="172"/>
      <c r="I1013" s="175"/>
      <c r="J1013" s="187">
        <f>BK1013</f>
        <v>0</v>
      </c>
      <c r="K1013" s="172"/>
      <c r="L1013" s="177"/>
      <c r="M1013" s="178"/>
      <c r="N1013" s="179"/>
      <c r="O1013" s="179"/>
      <c r="P1013" s="180">
        <f>SUM(P1014:P1044)</f>
        <v>0</v>
      </c>
      <c r="Q1013" s="179"/>
      <c r="R1013" s="180">
        <f>SUM(R1014:R1044)</f>
        <v>0</v>
      </c>
      <c r="S1013" s="179"/>
      <c r="T1013" s="181">
        <f>SUM(T1014:T1044)</f>
        <v>0</v>
      </c>
      <c r="AR1013" s="182" t="s">
        <v>79</v>
      </c>
      <c r="AT1013" s="183" t="s">
        <v>68</v>
      </c>
      <c r="AU1013" s="183" t="s">
        <v>77</v>
      </c>
      <c r="AY1013" s="182" t="s">
        <v>136</v>
      </c>
      <c r="BK1013" s="184">
        <f>SUM(BK1014:BK1044)</f>
        <v>0</v>
      </c>
    </row>
    <row r="1014" spans="2:65" s="1" customFormat="1" ht="22.5" customHeight="1">
      <c r="B1014" s="40"/>
      <c r="C1014" s="188" t="s">
        <v>853</v>
      </c>
      <c r="D1014" s="188" t="s">
        <v>138</v>
      </c>
      <c r="E1014" s="189" t="s">
        <v>1489</v>
      </c>
      <c r="F1014" s="190" t="s">
        <v>1490</v>
      </c>
      <c r="G1014" s="191" t="s">
        <v>141</v>
      </c>
      <c r="H1014" s="192">
        <v>100</v>
      </c>
      <c r="I1014" s="193"/>
      <c r="J1014" s="194">
        <f>ROUND(I1014*H1014,2)</f>
        <v>0</v>
      </c>
      <c r="K1014" s="190" t="s">
        <v>142</v>
      </c>
      <c r="L1014" s="60"/>
      <c r="M1014" s="195" t="s">
        <v>21</v>
      </c>
      <c r="N1014" s="196" t="s">
        <v>40</v>
      </c>
      <c r="O1014" s="41"/>
      <c r="P1014" s="197">
        <f>O1014*H1014</f>
        <v>0</v>
      </c>
      <c r="Q1014" s="197">
        <v>0</v>
      </c>
      <c r="R1014" s="197">
        <f>Q1014*H1014</f>
        <v>0</v>
      </c>
      <c r="S1014" s="197">
        <v>0</v>
      </c>
      <c r="T1014" s="198">
        <f>S1014*H1014</f>
        <v>0</v>
      </c>
      <c r="AR1014" s="23" t="s">
        <v>191</v>
      </c>
      <c r="AT1014" s="23" t="s">
        <v>138</v>
      </c>
      <c r="AU1014" s="23" t="s">
        <v>79</v>
      </c>
      <c r="AY1014" s="23" t="s">
        <v>136</v>
      </c>
      <c r="BE1014" s="199">
        <f>IF(N1014="základní",J1014,0)</f>
        <v>0</v>
      </c>
      <c r="BF1014" s="199">
        <f>IF(N1014="snížená",J1014,0)</f>
        <v>0</v>
      </c>
      <c r="BG1014" s="199">
        <f>IF(N1014="zákl. přenesená",J1014,0)</f>
        <v>0</v>
      </c>
      <c r="BH1014" s="199">
        <f>IF(N1014="sníž. přenesená",J1014,0)</f>
        <v>0</v>
      </c>
      <c r="BI1014" s="199">
        <f>IF(N1014="nulová",J1014,0)</f>
        <v>0</v>
      </c>
      <c r="BJ1014" s="23" t="s">
        <v>77</v>
      </c>
      <c r="BK1014" s="199">
        <f>ROUND(I1014*H1014,2)</f>
        <v>0</v>
      </c>
      <c r="BL1014" s="23" t="s">
        <v>191</v>
      </c>
      <c r="BM1014" s="23" t="s">
        <v>1491</v>
      </c>
    </row>
    <row r="1015" spans="2:65" s="1" customFormat="1" ht="13.5">
      <c r="B1015" s="40"/>
      <c r="C1015" s="62"/>
      <c r="D1015" s="217" t="s">
        <v>144</v>
      </c>
      <c r="E1015" s="62"/>
      <c r="F1015" s="231" t="s">
        <v>1492</v>
      </c>
      <c r="G1015" s="62"/>
      <c r="H1015" s="62"/>
      <c r="I1015" s="158"/>
      <c r="J1015" s="62"/>
      <c r="K1015" s="62"/>
      <c r="L1015" s="60"/>
      <c r="M1015" s="202"/>
      <c r="N1015" s="41"/>
      <c r="O1015" s="41"/>
      <c r="P1015" s="41"/>
      <c r="Q1015" s="41"/>
      <c r="R1015" s="41"/>
      <c r="S1015" s="41"/>
      <c r="T1015" s="77"/>
      <c r="AT1015" s="23" t="s">
        <v>144</v>
      </c>
      <c r="AU1015" s="23" t="s">
        <v>79</v>
      </c>
    </row>
    <row r="1016" spans="2:65" s="1" customFormat="1" ht="31.5" customHeight="1">
      <c r="B1016" s="40"/>
      <c r="C1016" s="188" t="s">
        <v>1493</v>
      </c>
      <c r="D1016" s="188" t="s">
        <v>138</v>
      </c>
      <c r="E1016" s="189" t="s">
        <v>1494</v>
      </c>
      <c r="F1016" s="190" t="s">
        <v>1495</v>
      </c>
      <c r="G1016" s="191" t="s">
        <v>141</v>
      </c>
      <c r="H1016" s="192">
        <v>100</v>
      </c>
      <c r="I1016" s="193"/>
      <c r="J1016" s="194">
        <f>ROUND(I1016*H1016,2)</f>
        <v>0</v>
      </c>
      <c r="K1016" s="190" t="s">
        <v>142</v>
      </c>
      <c r="L1016" s="60"/>
      <c r="M1016" s="195" t="s">
        <v>21</v>
      </c>
      <c r="N1016" s="196" t="s">
        <v>40</v>
      </c>
      <c r="O1016" s="41"/>
      <c r="P1016" s="197">
        <f>O1016*H1016</f>
        <v>0</v>
      </c>
      <c r="Q1016" s="197">
        <v>0</v>
      </c>
      <c r="R1016" s="197">
        <f>Q1016*H1016</f>
        <v>0</v>
      </c>
      <c r="S1016" s="197">
        <v>0</v>
      </c>
      <c r="T1016" s="198">
        <f>S1016*H1016</f>
        <v>0</v>
      </c>
      <c r="AR1016" s="23" t="s">
        <v>191</v>
      </c>
      <c r="AT1016" s="23" t="s">
        <v>138</v>
      </c>
      <c r="AU1016" s="23" t="s">
        <v>79</v>
      </c>
      <c r="AY1016" s="23" t="s">
        <v>136</v>
      </c>
      <c r="BE1016" s="199">
        <f>IF(N1016="základní",J1016,0)</f>
        <v>0</v>
      </c>
      <c r="BF1016" s="199">
        <f>IF(N1016="snížená",J1016,0)</f>
        <v>0</v>
      </c>
      <c r="BG1016" s="199">
        <f>IF(N1016="zákl. přenesená",J1016,0)</f>
        <v>0</v>
      </c>
      <c r="BH1016" s="199">
        <f>IF(N1016="sníž. přenesená",J1016,0)</f>
        <v>0</v>
      </c>
      <c r="BI1016" s="199">
        <f>IF(N1016="nulová",J1016,0)</f>
        <v>0</v>
      </c>
      <c r="BJ1016" s="23" t="s">
        <v>77</v>
      </c>
      <c r="BK1016" s="199">
        <f>ROUND(I1016*H1016,2)</f>
        <v>0</v>
      </c>
      <c r="BL1016" s="23" t="s">
        <v>191</v>
      </c>
      <c r="BM1016" s="23" t="s">
        <v>1496</v>
      </c>
    </row>
    <row r="1017" spans="2:65" s="1" customFormat="1" ht="27">
      <c r="B1017" s="40"/>
      <c r="C1017" s="62"/>
      <c r="D1017" s="217" t="s">
        <v>144</v>
      </c>
      <c r="E1017" s="62"/>
      <c r="F1017" s="231" t="s">
        <v>1497</v>
      </c>
      <c r="G1017" s="62"/>
      <c r="H1017" s="62"/>
      <c r="I1017" s="158"/>
      <c r="J1017" s="62"/>
      <c r="K1017" s="62"/>
      <c r="L1017" s="60"/>
      <c r="M1017" s="202"/>
      <c r="N1017" s="41"/>
      <c r="O1017" s="41"/>
      <c r="P1017" s="41"/>
      <c r="Q1017" s="41"/>
      <c r="R1017" s="41"/>
      <c r="S1017" s="41"/>
      <c r="T1017" s="77"/>
      <c r="AT1017" s="23" t="s">
        <v>144</v>
      </c>
      <c r="AU1017" s="23" t="s">
        <v>79</v>
      </c>
    </row>
    <row r="1018" spans="2:65" s="1" customFormat="1" ht="22.5" customHeight="1">
      <c r="B1018" s="40"/>
      <c r="C1018" s="188" t="s">
        <v>858</v>
      </c>
      <c r="D1018" s="188" t="s">
        <v>138</v>
      </c>
      <c r="E1018" s="189" t="s">
        <v>1498</v>
      </c>
      <c r="F1018" s="190" t="s">
        <v>1499</v>
      </c>
      <c r="G1018" s="191" t="s">
        <v>676</v>
      </c>
      <c r="H1018" s="192">
        <v>1</v>
      </c>
      <c r="I1018" s="193"/>
      <c r="J1018" s="194">
        <f>ROUND(I1018*H1018,2)</f>
        <v>0</v>
      </c>
      <c r="K1018" s="190" t="s">
        <v>21</v>
      </c>
      <c r="L1018" s="60"/>
      <c r="M1018" s="195" t="s">
        <v>21</v>
      </c>
      <c r="N1018" s="196" t="s">
        <v>40</v>
      </c>
      <c r="O1018" s="41"/>
      <c r="P1018" s="197">
        <f>O1018*H1018</f>
        <v>0</v>
      </c>
      <c r="Q1018" s="197">
        <v>0</v>
      </c>
      <c r="R1018" s="197">
        <f>Q1018*H1018</f>
        <v>0</v>
      </c>
      <c r="S1018" s="197">
        <v>0</v>
      </c>
      <c r="T1018" s="198">
        <f>S1018*H1018</f>
        <v>0</v>
      </c>
      <c r="AR1018" s="23" t="s">
        <v>191</v>
      </c>
      <c r="AT1018" s="23" t="s">
        <v>138</v>
      </c>
      <c r="AU1018" s="23" t="s">
        <v>79</v>
      </c>
      <c r="AY1018" s="23" t="s">
        <v>136</v>
      </c>
      <c r="BE1018" s="199">
        <f>IF(N1018="základní",J1018,0)</f>
        <v>0</v>
      </c>
      <c r="BF1018" s="199">
        <f>IF(N1018="snížená",J1018,0)</f>
        <v>0</v>
      </c>
      <c r="BG1018" s="199">
        <f>IF(N1018="zákl. přenesená",J1018,0)</f>
        <v>0</v>
      </c>
      <c r="BH1018" s="199">
        <f>IF(N1018="sníž. přenesená",J1018,0)</f>
        <v>0</v>
      </c>
      <c r="BI1018" s="199">
        <f>IF(N1018="nulová",J1018,0)</f>
        <v>0</v>
      </c>
      <c r="BJ1018" s="23" t="s">
        <v>77</v>
      </c>
      <c r="BK1018" s="199">
        <f>ROUND(I1018*H1018,2)</f>
        <v>0</v>
      </c>
      <c r="BL1018" s="23" t="s">
        <v>191</v>
      </c>
      <c r="BM1018" s="23" t="s">
        <v>1500</v>
      </c>
    </row>
    <row r="1019" spans="2:65" s="1" customFormat="1" ht="13.5">
      <c r="B1019" s="40"/>
      <c r="C1019" s="62"/>
      <c r="D1019" s="217" t="s">
        <v>144</v>
      </c>
      <c r="E1019" s="62"/>
      <c r="F1019" s="231" t="s">
        <v>1499</v>
      </c>
      <c r="G1019" s="62"/>
      <c r="H1019" s="62"/>
      <c r="I1019" s="158"/>
      <c r="J1019" s="62"/>
      <c r="K1019" s="62"/>
      <c r="L1019" s="60"/>
      <c r="M1019" s="202"/>
      <c r="N1019" s="41"/>
      <c r="O1019" s="41"/>
      <c r="P1019" s="41"/>
      <c r="Q1019" s="41"/>
      <c r="R1019" s="41"/>
      <c r="S1019" s="41"/>
      <c r="T1019" s="77"/>
      <c r="AT1019" s="23" t="s">
        <v>144</v>
      </c>
      <c r="AU1019" s="23" t="s">
        <v>79</v>
      </c>
    </row>
    <row r="1020" spans="2:65" s="1" customFormat="1" ht="22.5" customHeight="1">
      <c r="B1020" s="40"/>
      <c r="C1020" s="232" t="s">
        <v>1501</v>
      </c>
      <c r="D1020" s="232" t="s">
        <v>250</v>
      </c>
      <c r="E1020" s="233" t="s">
        <v>1502</v>
      </c>
      <c r="F1020" s="234" t="s">
        <v>1503</v>
      </c>
      <c r="G1020" s="235" t="s">
        <v>229</v>
      </c>
      <c r="H1020" s="236">
        <v>1</v>
      </c>
      <c r="I1020" s="237"/>
      <c r="J1020" s="238">
        <f>ROUND(I1020*H1020,2)</f>
        <v>0</v>
      </c>
      <c r="K1020" s="234" t="s">
        <v>21</v>
      </c>
      <c r="L1020" s="239"/>
      <c r="M1020" s="240" t="s">
        <v>21</v>
      </c>
      <c r="N1020" s="241" t="s">
        <v>40</v>
      </c>
      <c r="O1020" s="41"/>
      <c r="P1020" s="197">
        <f>O1020*H1020</f>
        <v>0</v>
      </c>
      <c r="Q1020" s="197">
        <v>0</v>
      </c>
      <c r="R1020" s="197">
        <f>Q1020*H1020</f>
        <v>0</v>
      </c>
      <c r="S1020" s="197">
        <v>0</v>
      </c>
      <c r="T1020" s="198">
        <f>S1020*H1020</f>
        <v>0</v>
      </c>
      <c r="AR1020" s="23" t="s">
        <v>235</v>
      </c>
      <c r="AT1020" s="23" t="s">
        <v>250</v>
      </c>
      <c r="AU1020" s="23" t="s">
        <v>79</v>
      </c>
      <c r="AY1020" s="23" t="s">
        <v>136</v>
      </c>
      <c r="BE1020" s="199">
        <f>IF(N1020="základní",J1020,0)</f>
        <v>0</v>
      </c>
      <c r="BF1020" s="199">
        <f>IF(N1020="snížená",J1020,0)</f>
        <v>0</v>
      </c>
      <c r="BG1020" s="199">
        <f>IF(N1020="zákl. přenesená",J1020,0)</f>
        <v>0</v>
      </c>
      <c r="BH1020" s="199">
        <f>IF(N1020="sníž. přenesená",J1020,0)</f>
        <v>0</v>
      </c>
      <c r="BI1020" s="199">
        <f>IF(N1020="nulová",J1020,0)</f>
        <v>0</v>
      </c>
      <c r="BJ1020" s="23" t="s">
        <v>77</v>
      </c>
      <c r="BK1020" s="199">
        <f>ROUND(I1020*H1020,2)</f>
        <v>0</v>
      </c>
      <c r="BL1020" s="23" t="s">
        <v>191</v>
      </c>
      <c r="BM1020" s="23" t="s">
        <v>1504</v>
      </c>
    </row>
    <row r="1021" spans="2:65" s="1" customFormat="1" ht="13.5">
      <c r="B1021" s="40"/>
      <c r="C1021" s="62"/>
      <c r="D1021" s="217" t="s">
        <v>144</v>
      </c>
      <c r="E1021" s="62"/>
      <c r="F1021" s="231" t="s">
        <v>1503</v>
      </c>
      <c r="G1021" s="62"/>
      <c r="H1021" s="62"/>
      <c r="I1021" s="158"/>
      <c r="J1021" s="62"/>
      <c r="K1021" s="62"/>
      <c r="L1021" s="60"/>
      <c r="M1021" s="202"/>
      <c r="N1021" s="41"/>
      <c r="O1021" s="41"/>
      <c r="P1021" s="41"/>
      <c r="Q1021" s="41"/>
      <c r="R1021" s="41"/>
      <c r="S1021" s="41"/>
      <c r="T1021" s="77"/>
      <c r="AT1021" s="23" t="s">
        <v>144</v>
      </c>
      <c r="AU1021" s="23" t="s">
        <v>79</v>
      </c>
    </row>
    <row r="1022" spans="2:65" s="1" customFormat="1" ht="22.5" customHeight="1">
      <c r="B1022" s="40"/>
      <c r="C1022" s="232" t="s">
        <v>863</v>
      </c>
      <c r="D1022" s="232" t="s">
        <v>250</v>
      </c>
      <c r="E1022" s="233" t="s">
        <v>1505</v>
      </c>
      <c r="F1022" s="234" t="s">
        <v>1506</v>
      </c>
      <c r="G1022" s="235" t="s">
        <v>229</v>
      </c>
      <c r="H1022" s="236">
        <v>3</v>
      </c>
      <c r="I1022" s="237"/>
      <c r="J1022" s="238">
        <f>ROUND(I1022*H1022,2)</f>
        <v>0</v>
      </c>
      <c r="K1022" s="234" t="s">
        <v>21</v>
      </c>
      <c r="L1022" s="239"/>
      <c r="M1022" s="240" t="s">
        <v>21</v>
      </c>
      <c r="N1022" s="241" t="s">
        <v>40</v>
      </c>
      <c r="O1022" s="41"/>
      <c r="P1022" s="197">
        <f>O1022*H1022</f>
        <v>0</v>
      </c>
      <c r="Q1022" s="197">
        <v>0</v>
      </c>
      <c r="R1022" s="197">
        <f>Q1022*H1022</f>
        <v>0</v>
      </c>
      <c r="S1022" s="197">
        <v>0</v>
      </c>
      <c r="T1022" s="198">
        <f>S1022*H1022</f>
        <v>0</v>
      </c>
      <c r="AR1022" s="23" t="s">
        <v>235</v>
      </c>
      <c r="AT1022" s="23" t="s">
        <v>250</v>
      </c>
      <c r="AU1022" s="23" t="s">
        <v>79</v>
      </c>
      <c r="AY1022" s="23" t="s">
        <v>136</v>
      </c>
      <c r="BE1022" s="199">
        <f>IF(N1022="základní",J1022,0)</f>
        <v>0</v>
      </c>
      <c r="BF1022" s="199">
        <f>IF(N1022="snížená",J1022,0)</f>
        <v>0</v>
      </c>
      <c r="BG1022" s="199">
        <f>IF(N1022="zákl. přenesená",J1022,0)</f>
        <v>0</v>
      </c>
      <c r="BH1022" s="199">
        <f>IF(N1022="sníž. přenesená",J1022,0)</f>
        <v>0</v>
      </c>
      <c r="BI1022" s="199">
        <f>IF(N1022="nulová",J1022,0)</f>
        <v>0</v>
      </c>
      <c r="BJ1022" s="23" t="s">
        <v>77</v>
      </c>
      <c r="BK1022" s="199">
        <f>ROUND(I1022*H1022,2)</f>
        <v>0</v>
      </c>
      <c r="BL1022" s="23" t="s">
        <v>191</v>
      </c>
      <c r="BM1022" s="23" t="s">
        <v>1507</v>
      </c>
    </row>
    <row r="1023" spans="2:65" s="1" customFormat="1" ht="13.5">
      <c r="B1023" s="40"/>
      <c r="C1023" s="62"/>
      <c r="D1023" s="217" t="s">
        <v>144</v>
      </c>
      <c r="E1023" s="62"/>
      <c r="F1023" s="231" t="s">
        <v>1506</v>
      </c>
      <c r="G1023" s="62"/>
      <c r="H1023" s="62"/>
      <c r="I1023" s="158"/>
      <c r="J1023" s="62"/>
      <c r="K1023" s="62"/>
      <c r="L1023" s="60"/>
      <c r="M1023" s="202"/>
      <c r="N1023" s="41"/>
      <c r="O1023" s="41"/>
      <c r="P1023" s="41"/>
      <c r="Q1023" s="41"/>
      <c r="R1023" s="41"/>
      <c r="S1023" s="41"/>
      <c r="T1023" s="77"/>
      <c r="AT1023" s="23" t="s">
        <v>144</v>
      </c>
      <c r="AU1023" s="23" t="s">
        <v>79</v>
      </c>
    </row>
    <row r="1024" spans="2:65" s="1" customFormat="1" ht="22.5" customHeight="1">
      <c r="B1024" s="40"/>
      <c r="C1024" s="232" t="s">
        <v>1508</v>
      </c>
      <c r="D1024" s="232" t="s">
        <v>250</v>
      </c>
      <c r="E1024" s="233" t="s">
        <v>1509</v>
      </c>
      <c r="F1024" s="234" t="s">
        <v>1510</v>
      </c>
      <c r="G1024" s="235" t="s">
        <v>229</v>
      </c>
      <c r="H1024" s="236">
        <v>1</v>
      </c>
      <c r="I1024" s="237"/>
      <c r="J1024" s="238">
        <f>ROUND(I1024*H1024,2)</f>
        <v>0</v>
      </c>
      <c r="K1024" s="234" t="s">
        <v>21</v>
      </c>
      <c r="L1024" s="239"/>
      <c r="M1024" s="240" t="s">
        <v>21</v>
      </c>
      <c r="N1024" s="241" t="s">
        <v>40</v>
      </c>
      <c r="O1024" s="41"/>
      <c r="P1024" s="197">
        <f>O1024*H1024</f>
        <v>0</v>
      </c>
      <c r="Q1024" s="197">
        <v>0</v>
      </c>
      <c r="R1024" s="197">
        <f>Q1024*H1024</f>
        <v>0</v>
      </c>
      <c r="S1024" s="197">
        <v>0</v>
      </c>
      <c r="T1024" s="198">
        <f>S1024*H1024</f>
        <v>0</v>
      </c>
      <c r="AR1024" s="23" t="s">
        <v>235</v>
      </c>
      <c r="AT1024" s="23" t="s">
        <v>250</v>
      </c>
      <c r="AU1024" s="23" t="s">
        <v>79</v>
      </c>
      <c r="AY1024" s="23" t="s">
        <v>136</v>
      </c>
      <c r="BE1024" s="199">
        <f>IF(N1024="základní",J1024,0)</f>
        <v>0</v>
      </c>
      <c r="BF1024" s="199">
        <f>IF(N1024="snížená",J1024,0)</f>
        <v>0</v>
      </c>
      <c r="BG1024" s="199">
        <f>IF(N1024="zákl. přenesená",J1024,0)</f>
        <v>0</v>
      </c>
      <c r="BH1024" s="199">
        <f>IF(N1024="sníž. přenesená",J1024,0)</f>
        <v>0</v>
      </c>
      <c r="BI1024" s="199">
        <f>IF(N1024="nulová",J1024,0)</f>
        <v>0</v>
      </c>
      <c r="BJ1024" s="23" t="s">
        <v>77</v>
      </c>
      <c r="BK1024" s="199">
        <f>ROUND(I1024*H1024,2)</f>
        <v>0</v>
      </c>
      <c r="BL1024" s="23" t="s">
        <v>191</v>
      </c>
      <c r="BM1024" s="23" t="s">
        <v>1511</v>
      </c>
    </row>
    <row r="1025" spans="2:65" s="1" customFormat="1" ht="13.5">
      <c r="B1025" s="40"/>
      <c r="C1025" s="62"/>
      <c r="D1025" s="217" t="s">
        <v>144</v>
      </c>
      <c r="E1025" s="62"/>
      <c r="F1025" s="231" t="s">
        <v>1510</v>
      </c>
      <c r="G1025" s="62"/>
      <c r="H1025" s="62"/>
      <c r="I1025" s="158"/>
      <c r="J1025" s="62"/>
      <c r="K1025" s="62"/>
      <c r="L1025" s="60"/>
      <c r="M1025" s="202"/>
      <c r="N1025" s="41"/>
      <c r="O1025" s="41"/>
      <c r="P1025" s="41"/>
      <c r="Q1025" s="41"/>
      <c r="R1025" s="41"/>
      <c r="S1025" s="41"/>
      <c r="T1025" s="77"/>
      <c r="AT1025" s="23" t="s">
        <v>144</v>
      </c>
      <c r="AU1025" s="23" t="s">
        <v>79</v>
      </c>
    </row>
    <row r="1026" spans="2:65" s="1" customFormat="1" ht="22.5" customHeight="1">
      <c r="B1026" s="40"/>
      <c r="C1026" s="232" t="s">
        <v>866</v>
      </c>
      <c r="D1026" s="232" t="s">
        <v>250</v>
      </c>
      <c r="E1026" s="233" t="s">
        <v>1512</v>
      </c>
      <c r="F1026" s="234" t="s">
        <v>1513</v>
      </c>
      <c r="G1026" s="235" t="s">
        <v>229</v>
      </c>
      <c r="H1026" s="236">
        <v>5</v>
      </c>
      <c r="I1026" s="237"/>
      <c r="J1026" s="238">
        <f>ROUND(I1026*H1026,2)</f>
        <v>0</v>
      </c>
      <c r="K1026" s="234" t="s">
        <v>21</v>
      </c>
      <c r="L1026" s="239"/>
      <c r="M1026" s="240" t="s">
        <v>21</v>
      </c>
      <c r="N1026" s="241" t="s">
        <v>40</v>
      </c>
      <c r="O1026" s="41"/>
      <c r="P1026" s="197">
        <f>O1026*H1026</f>
        <v>0</v>
      </c>
      <c r="Q1026" s="197">
        <v>0</v>
      </c>
      <c r="R1026" s="197">
        <f>Q1026*H1026</f>
        <v>0</v>
      </c>
      <c r="S1026" s="197">
        <v>0</v>
      </c>
      <c r="T1026" s="198">
        <f>S1026*H1026</f>
        <v>0</v>
      </c>
      <c r="AR1026" s="23" t="s">
        <v>235</v>
      </c>
      <c r="AT1026" s="23" t="s">
        <v>250</v>
      </c>
      <c r="AU1026" s="23" t="s">
        <v>79</v>
      </c>
      <c r="AY1026" s="23" t="s">
        <v>136</v>
      </c>
      <c r="BE1026" s="199">
        <f>IF(N1026="základní",J1026,0)</f>
        <v>0</v>
      </c>
      <c r="BF1026" s="199">
        <f>IF(N1026="snížená",J1026,0)</f>
        <v>0</v>
      </c>
      <c r="BG1026" s="199">
        <f>IF(N1026="zákl. přenesená",J1026,0)</f>
        <v>0</v>
      </c>
      <c r="BH1026" s="199">
        <f>IF(N1026="sníž. přenesená",J1026,0)</f>
        <v>0</v>
      </c>
      <c r="BI1026" s="199">
        <f>IF(N1026="nulová",J1026,0)</f>
        <v>0</v>
      </c>
      <c r="BJ1026" s="23" t="s">
        <v>77</v>
      </c>
      <c r="BK1026" s="199">
        <f>ROUND(I1026*H1026,2)</f>
        <v>0</v>
      </c>
      <c r="BL1026" s="23" t="s">
        <v>191</v>
      </c>
      <c r="BM1026" s="23" t="s">
        <v>1514</v>
      </c>
    </row>
    <row r="1027" spans="2:65" s="1" customFormat="1" ht="13.5">
      <c r="B1027" s="40"/>
      <c r="C1027" s="62"/>
      <c r="D1027" s="217" t="s">
        <v>144</v>
      </c>
      <c r="E1027" s="62"/>
      <c r="F1027" s="231" t="s">
        <v>1513</v>
      </c>
      <c r="G1027" s="62"/>
      <c r="H1027" s="62"/>
      <c r="I1027" s="158"/>
      <c r="J1027" s="62"/>
      <c r="K1027" s="62"/>
      <c r="L1027" s="60"/>
      <c r="M1027" s="202"/>
      <c r="N1027" s="41"/>
      <c r="O1027" s="41"/>
      <c r="P1027" s="41"/>
      <c r="Q1027" s="41"/>
      <c r="R1027" s="41"/>
      <c r="S1027" s="41"/>
      <c r="T1027" s="77"/>
      <c r="AT1027" s="23" t="s">
        <v>144</v>
      </c>
      <c r="AU1027" s="23" t="s">
        <v>79</v>
      </c>
    </row>
    <row r="1028" spans="2:65" s="1" customFormat="1" ht="22.5" customHeight="1">
      <c r="B1028" s="40"/>
      <c r="C1028" s="232" t="s">
        <v>1515</v>
      </c>
      <c r="D1028" s="232" t="s">
        <v>250</v>
      </c>
      <c r="E1028" s="233" t="s">
        <v>1516</v>
      </c>
      <c r="F1028" s="234" t="s">
        <v>1517</v>
      </c>
      <c r="G1028" s="235" t="s">
        <v>229</v>
      </c>
      <c r="H1028" s="236">
        <v>4</v>
      </c>
      <c r="I1028" s="237"/>
      <c r="J1028" s="238">
        <f>ROUND(I1028*H1028,2)</f>
        <v>0</v>
      </c>
      <c r="K1028" s="234" t="s">
        <v>21</v>
      </c>
      <c r="L1028" s="239"/>
      <c r="M1028" s="240" t="s">
        <v>21</v>
      </c>
      <c r="N1028" s="241" t="s">
        <v>40</v>
      </c>
      <c r="O1028" s="41"/>
      <c r="P1028" s="197">
        <f>O1028*H1028</f>
        <v>0</v>
      </c>
      <c r="Q1028" s="197">
        <v>0</v>
      </c>
      <c r="R1028" s="197">
        <f>Q1028*H1028</f>
        <v>0</v>
      </c>
      <c r="S1028" s="197">
        <v>0</v>
      </c>
      <c r="T1028" s="198">
        <f>S1028*H1028</f>
        <v>0</v>
      </c>
      <c r="AR1028" s="23" t="s">
        <v>235</v>
      </c>
      <c r="AT1028" s="23" t="s">
        <v>250</v>
      </c>
      <c r="AU1028" s="23" t="s">
        <v>79</v>
      </c>
      <c r="AY1028" s="23" t="s">
        <v>136</v>
      </c>
      <c r="BE1028" s="199">
        <f>IF(N1028="základní",J1028,0)</f>
        <v>0</v>
      </c>
      <c r="BF1028" s="199">
        <f>IF(N1028="snížená",J1028,0)</f>
        <v>0</v>
      </c>
      <c r="BG1028" s="199">
        <f>IF(N1028="zákl. přenesená",J1028,0)</f>
        <v>0</v>
      </c>
      <c r="BH1028" s="199">
        <f>IF(N1028="sníž. přenesená",J1028,0)</f>
        <v>0</v>
      </c>
      <c r="BI1028" s="199">
        <f>IF(N1028="nulová",J1028,0)</f>
        <v>0</v>
      </c>
      <c r="BJ1028" s="23" t="s">
        <v>77</v>
      </c>
      <c r="BK1028" s="199">
        <f>ROUND(I1028*H1028,2)</f>
        <v>0</v>
      </c>
      <c r="BL1028" s="23" t="s">
        <v>191</v>
      </c>
      <c r="BM1028" s="23" t="s">
        <v>1518</v>
      </c>
    </row>
    <row r="1029" spans="2:65" s="1" customFormat="1" ht="13.5">
      <c r="B1029" s="40"/>
      <c r="C1029" s="62"/>
      <c r="D1029" s="217" t="s">
        <v>144</v>
      </c>
      <c r="E1029" s="62"/>
      <c r="F1029" s="231" t="s">
        <v>1517</v>
      </c>
      <c r="G1029" s="62"/>
      <c r="H1029" s="62"/>
      <c r="I1029" s="158"/>
      <c r="J1029" s="62"/>
      <c r="K1029" s="62"/>
      <c r="L1029" s="60"/>
      <c r="M1029" s="202"/>
      <c r="N1029" s="41"/>
      <c r="O1029" s="41"/>
      <c r="P1029" s="41"/>
      <c r="Q1029" s="41"/>
      <c r="R1029" s="41"/>
      <c r="S1029" s="41"/>
      <c r="T1029" s="77"/>
      <c r="AT1029" s="23" t="s">
        <v>144</v>
      </c>
      <c r="AU1029" s="23" t="s">
        <v>79</v>
      </c>
    </row>
    <row r="1030" spans="2:65" s="1" customFormat="1" ht="22.5" customHeight="1">
      <c r="B1030" s="40"/>
      <c r="C1030" s="232" t="s">
        <v>871</v>
      </c>
      <c r="D1030" s="232" t="s">
        <v>250</v>
      </c>
      <c r="E1030" s="233" t="s">
        <v>1519</v>
      </c>
      <c r="F1030" s="234" t="s">
        <v>1520</v>
      </c>
      <c r="G1030" s="235" t="s">
        <v>229</v>
      </c>
      <c r="H1030" s="236">
        <v>4</v>
      </c>
      <c r="I1030" s="237"/>
      <c r="J1030" s="238">
        <f>ROUND(I1030*H1030,2)</f>
        <v>0</v>
      </c>
      <c r="K1030" s="234" t="s">
        <v>21</v>
      </c>
      <c r="L1030" s="239"/>
      <c r="M1030" s="240" t="s">
        <v>21</v>
      </c>
      <c r="N1030" s="241" t="s">
        <v>40</v>
      </c>
      <c r="O1030" s="41"/>
      <c r="P1030" s="197">
        <f>O1030*H1030</f>
        <v>0</v>
      </c>
      <c r="Q1030" s="197">
        <v>0</v>
      </c>
      <c r="R1030" s="197">
        <f>Q1030*H1030</f>
        <v>0</v>
      </c>
      <c r="S1030" s="197">
        <v>0</v>
      </c>
      <c r="T1030" s="198">
        <f>S1030*H1030</f>
        <v>0</v>
      </c>
      <c r="AR1030" s="23" t="s">
        <v>235</v>
      </c>
      <c r="AT1030" s="23" t="s">
        <v>250</v>
      </c>
      <c r="AU1030" s="23" t="s">
        <v>79</v>
      </c>
      <c r="AY1030" s="23" t="s">
        <v>136</v>
      </c>
      <c r="BE1030" s="199">
        <f>IF(N1030="základní",J1030,0)</f>
        <v>0</v>
      </c>
      <c r="BF1030" s="199">
        <f>IF(N1030="snížená",J1030,0)</f>
        <v>0</v>
      </c>
      <c r="BG1030" s="199">
        <f>IF(N1030="zákl. přenesená",J1030,0)</f>
        <v>0</v>
      </c>
      <c r="BH1030" s="199">
        <f>IF(N1030="sníž. přenesená",J1030,0)</f>
        <v>0</v>
      </c>
      <c r="BI1030" s="199">
        <f>IF(N1030="nulová",J1030,0)</f>
        <v>0</v>
      </c>
      <c r="BJ1030" s="23" t="s">
        <v>77</v>
      </c>
      <c r="BK1030" s="199">
        <f>ROUND(I1030*H1030,2)</f>
        <v>0</v>
      </c>
      <c r="BL1030" s="23" t="s">
        <v>191</v>
      </c>
      <c r="BM1030" s="23" t="s">
        <v>1521</v>
      </c>
    </row>
    <row r="1031" spans="2:65" s="1" customFormat="1" ht="13.5">
      <c r="B1031" s="40"/>
      <c r="C1031" s="62"/>
      <c r="D1031" s="217" t="s">
        <v>144</v>
      </c>
      <c r="E1031" s="62"/>
      <c r="F1031" s="231" t="s">
        <v>1520</v>
      </c>
      <c r="G1031" s="62"/>
      <c r="H1031" s="62"/>
      <c r="I1031" s="158"/>
      <c r="J1031" s="62"/>
      <c r="K1031" s="62"/>
      <c r="L1031" s="60"/>
      <c r="M1031" s="202"/>
      <c r="N1031" s="41"/>
      <c r="O1031" s="41"/>
      <c r="P1031" s="41"/>
      <c r="Q1031" s="41"/>
      <c r="R1031" s="41"/>
      <c r="S1031" s="41"/>
      <c r="T1031" s="77"/>
      <c r="AT1031" s="23" t="s">
        <v>144</v>
      </c>
      <c r="AU1031" s="23" t="s">
        <v>79</v>
      </c>
    </row>
    <row r="1032" spans="2:65" s="1" customFormat="1" ht="22.5" customHeight="1">
      <c r="B1032" s="40"/>
      <c r="C1032" s="232" t="s">
        <v>1522</v>
      </c>
      <c r="D1032" s="232" t="s">
        <v>250</v>
      </c>
      <c r="E1032" s="233" t="s">
        <v>1523</v>
      </c>
      <c r="F1032" s="234" t="s">
        <v>1524</v>
      </c>
      <c r="G1032" s="235" t="s">
        <v>229</v>
      </c>
      <c r="H1032" s="236">
        <v>6</v>
      </c>
      <c r="I1032" s="237"/>
      <c r="J1032" s="238">
        <f>ROUND(I1032*H1032,2)</f>
        <v>0</v>
      </c>
      <c r="K1032" s="234" t="s">
        <v>21</v>
      </c>
      <c r="L1032" s="239"/>
      <c r="M1032" s="240" t="s">
        <v>21</v>
      </c>
      <c r="N1032" s="241" t="s">
        <v>40</v>
      </c>
      <c r="O1032" s="41"/>
      <c r="P1032" s="197">
        <f>O1032*H1032</f>
        <v>0</v>
      </c>
      <c r="Q1032" s="197">
        <v>0</v>
      </c>
      <c r="R1032" s="197">
        <f>Q1032*H1032</f>
        <v>0</v>
      </c>
      <c r="S1032" s="197">
        <v>0</v>
      </c>
      <c r="T1032" s="198">
        <f>S1032*H1032</f>
        <v>0</v>
      </c>
      <c r="AR1032" s="23" t="s">
        <v>235</v>
      </c>
      <c r="AT1032" s="23" t="s">
        <v>250</v>
      </c>
      <c r="AU1032" s="23" t="s">
        <v>79</v>
      </c>
      <c r="AY1032" s="23" t="s">
        <v>136</v>
      </c>
      <c r="BE1032" s="199">
        <f>IF(N1032="základní",J1032,0)</f>
        <v>0</v>
      </c>
      <c r="BF1032" s="199">
        <f>IF(N1032="snížená",J1032,0)</f>
        <v>0</v>
      </c>
      <c r="BG1032" s="199">
        <f>IF(N1032="zákl. přenesená",J1032,0)</f>
        <v>0</v>
      </c>
      <c r="BH1032" s="199">
        <f>IF(N1032="sníž. přenesená",J1032,0)</f>
        <v>0</v>
      </c>
      <c r="BI1032" s="199">
        <f>IF(N1032="nulová",J1032,0)</f>
        <v>0</v>
      </c>
      <c r="BJ1032" s="23" t="s">
        <v>77</v>
      </c>
      <c r="BK1032" s="199">
        <f>ROUND(I1032*H1032,2)</f>
        <v>0</v>
      </c>
      <c r="BL1032" s="23" t="s">
        <v>191</v>
      </c>
      <c r="BM1032" s="23" t="s">
        <v>1525</v>
      </c>
    </row>
    <row r="1033" spans="2:65" s="1" customFormat="1" ht="13.5">
      <c r="B1033" s="40"/>
      <c r="C1033" s="62"/>
      <c r="D1033" s="217" t="s">
        <v>144</v>
      </c>
      <c r="E1033" s="62"/>
      <c r="F1033" s="231" t="s">
        <v>1524</v>
      </c>
      <c r="G1033" s="62"/>
      <c r="H1033" s="62"/>
      <c r="I1033" s="158"/>
      <c r="J1033" s="62"/>
      <c r="K1033" s="62"/>
      <c r="L1033" s="60"/>
      <c r="M1033" s="202"/>
      <c r="N1033" s="41"/>
      <c r="O1033" s="41"/>
      <c r="P1033" s="41"/>
      <c r="Q1033" s="41"/>
      <c r="R1033" s="41"/>
      <c r="S1033" s="41"/>
      <c r="T1033" s="77"/>
      <c r="AT1033" s="23" t="s">
        <v>144</v>
      </c>
      <c r="AU1033" s="23" t="s">
        <v>79</v>
      </c>
    </row>
    <row r="1034" spans="2:65" s="1" customFormat="1" ht="31.5" customHeight="1">
      <c r="B1034" s="40"/>
      <c r="C1034" s="188" t="s">
        <v>875</v>
      </c>
      <c r="D1034" s="188" t="s">
        <v>138</v>
      </c>
      <c r="E1034" s="189" t="s">
        <v>1526</v>
      </c>
      <c r="F1034" s="190" t="s">
        <v>1527</v>
      </c>
      <c r="G1034" s="191" t="s">
        <v>305</v>
      </c>
      <c r="H1034" s="192">
        <v>66</v>
      </c>
      <c r="I1034" s="193"/>
      <c r="J1034" s="194">
        <f>ROUND(I1034*H1034,2)</f>
        <v>0</v>
      </c>
      <c r="K1034" s="190" t="s">
        <v>142</v>
      </c>
      <c r="L1034" s="60"/>
      <c r="M1034" s="195" t="s">
        <v>21</v>
      </c>
      <c r="N1034" s="196" t="s">
        <v>40</v>
      </c>
      <c r="O1034" s="41"/>
      <c r="P1034" s="197">
        <f>O1034*H1034</f>
        <v>0</v>
      </c>
      <c r="Q1034" s="197">
        <v>0</v>
      </c>
      <c r="R1034" s="197">
        <f>Q1034*H1034</f>
        <v>0</v>
      </c>
      <c r="S1034" s="197">
        <v>0</v>
      </c>
      <c r="T1034" s="198">
        <f>S1034*H1034</f>
        <v>0</v>
      </c>
      <c r="AR1034" s="23" t="s">
        <v>191</v>
      </c>
      <c r="AT1034" s="23" t="s">
        <v>138</v>
      </c>
      <c r="AU1034" s="23" t="s">
        <v>79</v>
      </c>
      <c r="AY1034" s="23" t="s">
        <v>136</v>
      </c>
      <c r="BE1034" s="199">
        <f>IF(N1034="základní",J1034,0)</f>
        <v>0</v>
      </c>
      <c r="BF1034" s="199">
        <f>IF(N1034="snížená",J1034,0)</f>
        <v>0</v>
      </c>
      <c r="BG1034" s="199">
        <f>IF(N1034="zákl. přenesená",J1034,0)</f>
        <v>0</v>
      </c>
      <c r="BH1034" s="199">
        <f>IF(N1034="sníž. přenesená",J1034,0)</f>
        <v>0</v>
      </c>
      <c r="BI1034" s="199">
        <f>IF(N1034="nulová",J1034,0)</f>
        <v>0</v>
      </c>
      <c r="BJ1034" s="23" t="s">
        <v>77</v>
      </c>
      <c r="BK1034" s="199">
        <f>ROUND(I1034*H1034,2)</f>
        <v>0</v>
      </c>
      <c r="BL1034" s="23" t="s">
        <v>191</v>
      </c>
      <c r="BM1034" s="23" t="s">
        <v>1528</v>
      </c>
    </row>
    <row r="1035" spans="2:65" s="1" customFormat="1" ht="27">
      <c r="B1035" s="40"/>
      <c r="C1035" s="62"/>
      <c r="D1035" s="200" t="s">
        <v>144</v>
      </c>
      <c r="E1035" s="62"/>
      <c r="F1035" s="201" t="s">
        <v>1529</v>
      </c>
      <c r="G1035" s="62"/>
      <c r="H1035" s="62"/>
      <c r="I1035" s="158"/>
      <c r="J1035" s="62"/>
      <c r="K1035" s="62"/>
      <c r="L1035" s="60"/>
      <c r="M1035" s="202"/>
      <c r="N1035" s="41"/>
      <c r="O1035" s="41"/>
      <c r="P1035" s="41"/>
      <c r="Q1035" s="41"/>
      <c r="R1035" s="41"/>
      <c r="S1035" s="41"/>
      <c r="T1035" s="77"/>
      <c r="AT1035" s="23" t="s">
        <v>144</v>
      </c>
      <c r="AU1035" s="23" t="s">
        <v>79</v>
      </c>
    </row>
    <row r="1036" spans="2:65" s="1" customFormat="1" ht="40.5">
      <c r="B1036" s="40"/>
      <c r="C1036" s="62"/>
      <c r="D1036" s="200" t="s">
        <v>146</v>
      </c>
      <c r="E1036" s="62"/>
      <c r="F1036" s="203" t="s">
        <v>1530</v>
      </c>
      <c r="G1036" s="62"/>
      <c r="H1036" s="62"/>
      <c r="I1036" s="158"/>
      <c r="J1036" s="62"/>
      <c r="K1036" s="62"/>
      <c r="L1036" s="60"/>
      <c r="M1036" s="202"/>
      <c r="N1036" s="41"/>
      <c r="O1036" s="41"/>
      <c r="P1036" s="41"/>
      <c r="Q1036" s="41"/>
      <c r="R1036" s="41"/>
      <c r="S1036" s="41"/>
      <c r="T1036" s="77"/>
      <c r="AT1036" s="23" t="s">
        <v>146</v>
      </c>
      <c r="AU1036" s="23" t="s">
        <v>79</v>
      </c>
    </row>
    <row r="1037" spans="2:65" s="11" customFormat="1" ht="13.5">
      <c r="B1037" s="204"/>
      <c r="C1037" s="205"/>
      <c r="D1037" s="200" t="s">
        <v>148</v>
      </c>
      <c r="E1037" s="206" t="s">
        <v>21</v>
      </c>
      <c r="F1037" s="207" t="s">
        <v>1531</v>
      </c>
      <c r="G1037" s="205"/>
      <c r="H1037" s="208">
        <v>66</v>
      </c>
      <c r="I1037" s="209"/>
      <c r="J1037" s="205"/>
      <c r="K1037" s="205"/>
      <c r="L1037" s="210"/>
      <c r="M1037" s="211"/>
      <c r="N1037" s="212"/>
      <c r="O1037" s="212"/>
      <c r="P1037" s="212"/>
      <c r="Q1037" s="212"/>
      <c r="R1037" s="212"/>
      <c r="S1037" s="212"/>
      <c r="T1037" s="213"/>
      <c r="AT1037" s="214" t="s">
        <v>148</v>
      </c>
      <c r="AU1037" s="214" t="s">
        <v>79</v>
      </c>
      <c r="AV1037" s="11" t="s">
        <v>79</v>
      </c>
      <c r="AW1037" s="11" t="s">
        <v>33</v>
      </c>
      <c r="AX1037" s="11" t="s">
        <v>69</v>
      </c>
      <c r="AY1037" s="214" t="s">
        <v>136</v>
      </c>
    </row>
    <row r="1038" spans="2:65" s="12" customFormat="1" ht="13.5">
      <c r="B1038" s="215"/>
      <c r="C1038" s="216"/>
      <c r="D1038" s="217" t="s">
        <v>148</v>
      </c>
      <c r="E1038" s="218" t="s">
        <v>21</v>
      </c>
      <c r="F1038" s="219" t="s">
        <v>151</v>
      </c>
      <c r="G1038" s="216"/>
      <c r="H1038" s="220">
        <v>66</v>
      </c>
      <c r="I1038" s="221"/>
      <c r="J1038" s="216"/>
      <c r="K1038" s="216"/>
      <c r="L1038" s="222"/>
      <c r="M1038" s="223"/>
      <c r="N1038" s="224"/>
      <c r="O1038" s="224"/>
      <c r="P1038" s="224"/>
      <c r="Q1038" s="224"/>
      <c r="R1038" s="224"/>
      <c r="S1038" s="224"/>
      <c r="T1038" s="225"/>
      <c r="AT1038" s="226" t="s">
        <v>148</v>
      </c>
      <c r="AU1038" s="226" t="s">
        <v>79</v>
      </c>
      <c r="AV1038" s="12" t="s">
        <v>143</v>
      </c>
      <c r="AW1038" s="12" t="s">
        <v>33</v>
      </c>
      <c r="AX1038" s="12" t="s">
        <v>77</v>
      </c>
      <c r="AY1038" s="226" t="s">
        <v>136</v>
      </c>
    </row>
    <row r="1039" spans="2:65" s="1" customFormat="1" ht="22.5" customHeight="1">
      <c r="B1039" s="40"/>
      <c r="C1039" s="232" t="s">
        <v>1532</v>
      </c>
      <c r="D1039" s="232" t="s">
        <v>250</v>
      </c>
      <c r="E1039" s="233" t="s">
        <v>1533</v>
      </c>
      <c r="F1039" s="234" t="s">
        <v>1534</v>
      </c>
      <c r="G1039" s="235" t="s">
        <v>305</v>
      </c>
      <c r="H1039" s="236">
        <v>36</v>
      </c>
      <c r="I1039" s="237"/>
      <c r="J1039" s="238">
        <f>ROUND(I1039*H1039,2)</f>
        <v>0</v>
      </c>
      <c r="K1039" s="234" t="s">
        <v>21</v>
      </c>
      <c r="L1039" s="239"/>
      <c r="M1039" s="240" t="s">
        <v>21</v>
      </c>
      <c r="N1039" s="241" t="s">
        <v>40</v>
      </c>
      <c r="O1039" s="41"/>
      <c r="P1039" s="197">
        <f>O1039*H1039</f>
        <v>0</v>
      </c>
      <c r="Q1039" s="197">
        <v>0</v>
      </c>
      <c r="R1039" s="197">
        <f>Q1039*H1039</f>
        <v>0</v>
      </c>
      <c r="S1039" s="197">
        <v>0</v>
      </c>
      <c r="T1039" s="198">
        <f>S1039*H1039</f>
        <v>0</v>
      </c>
      <c r="AR1039" s="23" t="s">
        <v>235</v>
      </c>
      <c r="AT1039" s="23" t="s">
        <v>250</v>
      </c>
      <c r="AU1039" s="23" t="s">
        <v>79</v>
      </c>
      <c r="AY1039" s="23" t="s">
        <v>136</v>
      </c>
      <c r="BE1039" s="199">
        <f>IF(N1039="základní",J1039,0)</f>
        <v>0</v>
      </c>
      <c r="BF1039" s="199">
        <f>IF(N1039="snížená",J1039,0)</f>
        <v>0</v>
      </c>
      <c r="BG1039" s="199">
        <f>IF(N1039="zákl. přenesená",J1039,0)</f>
        <v>0</v>
      </c>
      <c r="BH1039" s="199">
        <f>IF(N1039="sníž. přenesená",J1039,0)</f>
        <v>0</v>
      </c>
      <c r="BI1039" s="199">
        <f>IF(N1039="nulová",J1039,0)</f>
        <v>0</v>
      </c>
      <c r="BJ1039" s="23" t="s">
        <v>77</v>
      </c>
      <c r="BK1039" s="199">
        <f>ROUND(I1039*H1039,2)</f>
        <v>0</v>
      </c>
      <c r="BL1039" s="23" t="s">
        <v>191</v>
      </c>
      <c r="BM1039" s="23" t="s">
        <v>1535</v>
      </c>
    </row>
    <row r="1040" spans="2:65" s="1" customFormat="1" ht="13.5">
      <c r="B1040" s="40"/>
      <c r="C1040" s="62"/>
      <c r="D1040" s="217" t="s">
        <v>144</v>
      </c>
      <c r="E1040" s="62"/>
      <c r="F1040" s="231" t="s">
        <v>1534</v>
      </c>
      <c r="G1040" s="62"/>
      <c r="H1040" s="62"/>
      <c r="I1040" s="158"/>
      <c r="J1040" s="62"/>
      <c r="K1040" s="62"/>
      <c r="L1040" s="60"/>
      <c r="M1040" s="202"/>
      <c r="N1040" s="41"/>
      <c r="O1040" s="41"/>
      <c r="P1040" s="41"/>
      <c r="Q1040" s="41"/>
      <c r="R1040" s="41"/>
      <c r="S1040" s="41"/>
      <c r="T1040" s="77"/>
      <c r="AT1040" s="23" t="s">
        <v>144</v>
      </c>
      <c r="AU1040" s="23" t="s">
        <v>79</v>
      </c>
    </row>
    <row r="1041" spans="2:65" s="1" customFormat="1" ht="22.5" customHeight="1">
      <c r="B1041" s="40"/>
      <c r="C1041" s="232" t="s">
        <v>880</v>
      </c>
      <c r="D1041" s="232" t="s">
        <v>250</v>
      </c>
      <c r="E1041" s="233" t="s">
        <v>1536</v>
      </c>
      <c r="F1041" s="234" t="s">
        <v>1537</v>
      </c>
      <c r="G1041" s="235" t="s">
        <v>305</v>
      </c>
      <c r="H1041" s="236">
        <v>15</v>
      </c>
      <c r="I1041" s="237"/>
      <c r="J1041" s="238">
        <f>ROUND(I1041*H1041,2)</f>
        <v>0</v>
      </c>
      <c r="K1041" s="234" t="s">
        <v>21</v>
      </c>
      <c r="L1041" s="239"/>
      <c r="M1041" s="240" t="s">
        <v>21</v>
      </c>
      <c r="N1041" s="241" t="s">
        <v>40</v>
      </c>
      <c r="O1041" s="41"/>
      <c r="P1041" s="197">
        <f>O1041*H1041</f>
        <v>0</v>
      </c>
      <c r="Q1041" s="197">
        <v>0</v>
      </c>
      <c r="R1041" s="197">
        <f>Q1041*H1041</f>
        <v>0</v>
      </c>
      <c r="S1041" s="197">
        <v>0</v>
      </c>
      <c r="T1041" s="198">
        <f>S1041*H1041</f>
        <v>0</v>
      </c>
      <c r="AR1041" s="23" t="s">
        <v>235</v>
      </c>
      <c r="AT1041" s="23" t="s">
        <v>250</v>
      </c>
      <c r="AU1041" s="23" t="s">
        <v>79</v>
      </c>
      <c r="AY1041" s="23" t="s">
        <v>136</v>
      </c>
      <c r="BE1041" s="199">
        <f>IF(N1041="základní",J1041,0)</f>
        <v>0</v>
      </c>
      <c r="BF1041" s="199">
        <f>IF(N1041="snížená",J1041,0)</f>
        <v>0</v>
      </c>
      <c r="BG1041" s="199">
        <f>IF(N1041="zákl. přenesená",J1041,0)</f>
        <v>0</v>
      </c>
      <c r="BH1041" s="199">
        <f>IF(N1041="sníž. přenesená",J1041,0)</f>
        <v>0</v>
      </c>
      <c r="BI1041" s="199">
        <f>IF(N1041="nulová",J1041,0)</f>
        <v>0</v>
      </c>
      <c r="BJ1041" s="23" t="s">
        <v>77</v>
      </c>
      <c r="BK1041" s="199">
        <f>ROUND(I1041*H1041,2)</f>
        <v>0</v>
      </c>
      <c r="BL1041" s="23" t="s">
        <v>191</v>
      </c>
      <c r="BM1041" s="23" t="s">
        <v>1538</v>
      </c>
    </row>
    <row r="1042" spans="2:65" s="1" customFormat="1" ht="13.5">
      <c r="B1042" s="40"/>
      <c r="C1042" s="62"/>
      <c r="D1042" s="217" t="s">
        <v>144</v>
      </c>
      <c r="E1042" s="62"/>
      <c r="F1042" s="231" t="s">
        <v>1537</v>
      </c>
      <c r="G1042" s="62"/>
      <c r="H1042" s="62"/>
      <c r="I1042" s="158"/>
      <c r="J1042" s="62"/>
      <c r="K1042" s="62"/>
      <c r="L1042" s="60"/>
      <c r="M1042" s="202"/>
      <c r="N1042" s="41"/>
      <c r="O1042" s="41"/>
      <c r="P1042" s="41"/>
      <c r="Q1042" s="41"/>
      <c r="R1042" s="41"/>
      <c r="S1042" s="41"/>
      <c r="T1042" s="77"/>
      <c r="AT1042" s="23" t="s">
        <v>144</v>
      </c>
      <c r="AU1042" s="23" t="s">
        <v>79</v>
      </c>
    </row>
    <row r="1043" spans="2:65" s="1" customFormat="1" ht="22.5" customHeight="1">
      <c r="B1043" s="40"/>
      <c r="C1043" s="232" t="s">
        <v>1539</v>
      </c>
      <c r="D1043" s="232" t="s">
        <v>250</v>
      </c>
      <c r="E1043" s="233" t="s">
        <v>1540</v>
      </c>
      <c r="F1043" s="234" t="s">
        <v>1541</v>
      </c>
      <c r="G1043" s="235" t="s">
        <v>305</v>
      </c>
      <c r="H1043" s="236">
        <v>15</v>
      </c>
      <c r="I1043" s="237"/>
      <c r="J1043" s="238">
        <f>ROUND(I1043*H1043,2)</f>
        <v>0</v>
      </c>
      <c r="K1043" s="234" t="s">
        <v>21</v>
      </c>
      <c r="L1043" s="239"/>
      <c r="M1043" s="240" t="s">
        <v>21</v>
      </c>
      <c r="N1043" s="241" t="s">
        <v>40</v>
      </c>
      <c r="O1043" s="41"/>
      <c r="P1043" s="197">
        <f>O1043*H1043</f>
        <v>0</v>
      </c>
      <c r="Q1043" s="197">
        <v>0</v>
      </c>
      <c r="R1043" s="197">
        <f>Q1043*H1043</f>
        <v>0</v>
      </c>
      <c r="S1043" s="197">
        <v>0</v>
      </c>
      <c r="T1043" s="198">
        <f>S1043*H1043</f>
        <v>0</v>
      </c>
      <c r="AR1043" s="23" t="s">
        <v>235</v>
      </c>
      <c r="AT1043" s="23" t="s">
        <v>250</v>
      </c>
      <c r="AU1043" s="23" t="s">
        <v>79</v>
      </c>
      <c r="AY1043" s="23" t="s">
        <v>136</v>
      </c>
      <c r="BE1043" s="199">
        <f>IF(N1043="základní",J1043,0)</f>
        <v>0</v>
      </c>
      <c r="BF1043" s="199">
        <f>IF(N1043="snížená",J1043,0)</f>
        <v>0</v>
      </c>
      <c r="BG1043" s="199">
        <f>IF(N1043="zákl. přenesená",J1043,0)</f>
        <v>0</v>
      </c>
      <c r="BH1043" s="199">
        <f>IF(N1043="sníž. přenesená",J1043,0)</f>
        <v>0</v>
      </c>
      <c r="BI1043" s="199">
        <f>IF(N1043="nulová",J1043,0)</f>
        <v>0</v>
      </c>
      <c r="BJ1043" s="23" t="s">
        <v>77</v>
      </c>
      <c r="BK1043" s="199">
        <f>ROUND(I1043*H1043,2)</f>
        <v>0</v>
      </c>
      <c r="BL1043" s="23" t="s">
        <v>191</v>
      </c>
      <c r="BM1043" s="23" t="s">
        <v>1542</v>
      </c>
    </row>
    <row r="1044" spans="2:65" s="1" customFormat="1" ht="13.5">
      <c r="B1044" s="40"/>
      <c r="C1044" s="62"/>
      <c r="D1044" s="200" t="s">
        <v>144</v>
      </c>
      <c r="E1044" s="62"/>
      <c r="F1044" s="201" t="s">
        <v>1541</v>
      </c>
      <c r="G1044" s="62"/>
      <c r="H1044" s="62"/>
      <c r="I1044" s="158"/>
      <c r="J1044" s="62"/>
      <c r="K1044" s="62"/>
      <c r="L1044" s="60"/>
      <c r="M1044" s="202"/>
      <c r="N1044" s="41"/>
      <c r="O1044" s="41"/>
      <c r="P1044" s="41"/>
      <c r="Q1044" s="41"/>
      <c r="R1044" s="41"/>
      <c r="S1044" s="41"/>
      <c r="T1044" s="77"/>
      <c r="AT1044" s="23" t="s">
        <v>144</v>
      </c>
      <c r="AU1044" s="23" t="s">
        <v>79</v>
      </c>
    </row>
    <row r="1045" spans="2:65" s="10" customFormat="1" ht="37.35" customHeight="1">
      <c r="B1045" s="171"/>
      <c r="C1045" s="172"/>
      <c r="D1045" s="173" t="s">
        <v>68</v>
      </c>
      <c r="E1045" s="174" t="s">
        <v>1543</v>
      </c>
      <c r="F1045" s="174" t="s">
        <v>1544</v>
      </c>
      <c r="G1045" s="172"/>
      <c r="H1045" s="172"/>
      <c r="I1045" s="175"/>
      <c r="J1045" s="176">
        <f>BK1045</f>
        <v>0</v>
      </c>
      <c r="K1045" s="172"/>
      <c r="L1045" s="177"/>
      <c r="M1045" s="178"/>
      <c r="N1045" s="179"/>
      <c r="O1045" s="179"/>
      <c r="P1045" s="180">
        <f>P1046</f>
        <v>0</v>
      </c>
      <c r="Q1045" s="179"/>
      <c r="R1045" s="180">
        <f>R1046</f>
        <v>0</v>
      </c>
      <c r="S1045" s="179"/>
      <c r="T1045" s="181">
        <f>T1046</f>
        <v>0</v>
      </c>
      <c r="AR1045" s="182" t="s">
        <v>169</v>
      </c>
      <c r="AT1045" s="183" t="s">
        <v>68</v>
      </c>
      <c r="AU1045" s="183" t="s">
        <v>69</v>
      </c>
      <c r="AY1045" s="182" t="s">
        <v>136</v>
      </c>
      <c r="BK1045" s="184">
        <f>BK1046</f>
        <v>0</v>
      </c>
    </row>
    <row r="1046" spans="2:65" s="10" customFormat="1" ht="19.899999999999999" customHeight="1">
      <c r="B1046" s="171"/>
      <c r="C1046" s="172"/>
      <c r="D1046" s="185" t="s">
        <v>68</v>
      </c>
      <c r="E1046" s="186" t="s">
        <v>1543</v>
      </c>
      <c r="F1046" s="186" t="s">
        <v>1544</v>
      </c>
      <c r="G1046" s="172"/>
      <c r="H1046" s="172"/>
      <c r="I1046" s="175"/>
      <c r="J1046" s="187">
        <f>BK1046</f>
        <v>0</v>
      </c>
      <c r="K1046" s="172"/>
      <c r="L1046" s="177"/>
      <c r="M1046" s="178"/>
      <c r="N1046" s="179"/>
      <c r="O1046" s="179"/>
      <c r="P1046" s="180">
        <f>SUM(P1047:P1072)</f>
        <v>0</v>
      </c>
      <c r="Q1046" s="179"/>
      <c r="R1046" s="180">
        <f>SUM(R1047:R1072)</f>
        <v>0</v>
      </c>
      <c r="S1046" s="179"/>
      <c r="T1046" s="181">
        <f>SUM(T1047:T1072)</f>
        <v>0</v>
      </c>
      <c r="AR1046" s="182" t="s">
        <v>169</v>
      </c>
      <c r="AT1046" s="183" t="s">
        <v>68</v>
      </c>
      <c r="AU1046" s="183" t="s">
        <v>77</v>
      </c>
      <c r="AY1046" s="182" t="s">
        <v>136</v>
      </c>
      <c r="BK1046" s="184">
        <f>SUM(BK1047:BK1072)</f>
        <v>0</v>
      </c>
    </row>
    <row r="1047" spans="2:65" s="1" customFormat="1" ht="31.5" customHeight="1">
      <c r="B1047" s="40"/>
      <c r="C1047" s="188" t="s">
        <v>883</v>
      </c>
      <c r="D1047" s="188" t="s">
        <v>138</v>
      </c>
      <c r="E1047" s="189" t="s">
        <v>1545</v>
      </c>
      <c r="F1047" s="190" t="s">
        <v>1546</v>
      </c>
      <c r="G1047" s="191" t="s">
        <v>1547</v>
      </c>
      <c r="H1047" s="192">
        <v>1</v>
      </c>
      <c r="I1047" s="193"/>
      <c r="J1047" s="194">
        <f>ROUND(I1047*H1047,2)</f>
        <v>0</v>
      </c>
      <c r="K1047" s="190" t="s">
        <v>21</v>
      </c>
      <c r="L1047" s="60"/>
      <c r="M1047" s="195" t="s">
        <v>21</v>
      </c>
      <c r="N1047" s="196" t="s">
        <v>40</v>
      </c>
      <c r="O1047" s="41"/>
      <c r="P1047" s="197">
        <f>O1047*H1047</f>
        <v>0</v>
      </c>
      <c r="Q1047" s="197">
        <v>0</v>
      </c>
      <c r="R1047" s="197">
        <f>Q1047*H1047</f>
        <v>0</v>
      </c>
      <c r="S1047" s="197">
        <v>0</v>
      </c>
      <c r="T1047" s="198">
        <f>S1047*H1047</f>
        <v>0</v>
      </c>
      <c r="AR1047" s="23" t="s">
        <v>143</v>
      </c>
      <c r="AT1047" s="23" t="s">
        <v>138</v>
      </c>
      <c r="AU1047" s="23" t="s">
        <v>79</v>
      </c>
      <c r="AY1047" s="23" t="s">
        <v>136</v>
      </c>
      <c r="BE1047" s="199">
        <f>IF(N1047="základní",J1047,0)</f>
        <v>0</v>
      </c>
      <c r="BF1047" s="199">
        <f>IF(N1047="snížená",J1047,0)</f>
        <v>0</v>
      </c>
      <c r="BG1047" s="199">
        <f>IF(N1047="zákl. přenesená",J1047,0)</f>
        <v>0</v>
      </c>
      <c r="BH1047" s="199">
        <f>IF(N1047="sníž. přenesená",J1047,0)</f>
        <v>0</v>
      </c>
      <c r="BI1047" s="199">
        <f>IF(N1047="nulová",J1047,0)</f>
        <v>0</v>
      </c>
      <c r="BJ1047" s="23" t="s">
        <v>77</v>
      </c>
      <c r="BK1047" s="199">
        <f>ROUND(I1047*H1047,2)</f>
        <v>0</v>
      </c>
      <c r="BL1047" s="23" t="s">
        <v>143</v>
      </c>
      <c r="BM1047" s="23" t="s">
        <v>1548</v>
      </c>
    </row>
    <row r="1048" spans="2:65" s="1" customFormat="1" ht="13.5">
      <c r="B1048" s="40"/>
      <c r="C1048" s="62"/>
      <c r="D1048" s="217" t="s">
        <v>144</v>
      </c>
      <c r="E1048" s="62"/>
      <c r="F1048" s="231" t="s">
        <v>1546</v>
      </c>
      <c r="G1048" s="62"/>
      <c r="H1048" s="62"/>
      <c r="I1048" s="158"/>
      <c r="J1048" s="62"/>
      <c r="K1048" s="62"/>
      <c r="L1048" s="60"/>
      <c r="M1048" s="202"/>
      <c r="N1048" s="41"/>
      <c r="O1048" s="41"/>
      <c r="P1048" s="41"/>
      <c r="Q1048" s="41"/>
      <c r="R1048" s="41"/>
      <c r="S1048" s="41"/>
      <c r="T1048" s="77"/>
      <c r="AT1048" s="23" t="s">
        <v>144</v>
      </c>
      <c r="AU1048" s="23" t="s">
        <v>79</v>
      </c>
    </row>
    <row r="1049" spans="2:65" s="1" customFormat="1" ht="22.5" customHeight="1">
      <c r="B1049" s="40"/>
      <c r="C1049" s="188" t="s">
        <v>893</v>
      </c>
      <c r="D1049" s="188" t="s">
        <v>138</v>
      </c>
      <c r="E1049" s="189" t="s">
        <v>197</v>
      </c>
      <c r="F1049" s="190" t="s">
        <v>1549</v>
      </c>
      <c r="G1049" s="191" t="s">
        <v>676</v>
      </c>
      <c r="H1049" s="192">
        <v>1</v>
      </c>
      <c r="I1049" s="193"/>
      <c r="J1049" s="194">
        <f>ROUND(I1049*H1049,2)</f>
        <v>0</v>
      </c>
      <c r="K1049" s="190" t="s">
        <v>21</v>
      </c>
      <c r="L1049" s="60"/>
      <c r="M1049" s="195" t="s">
        <v>21</v>
      </c>
      <c r="N1049" s="196" t="s">
        <v>40</v>
      </c>
      <c r="O1049" s="41"/>
      <c r="P1049" s="197">
        <f>O1049*H1049</f>
        <v>0</v>
      </c>
      <c r="Q1049" s="197">
        <v>0</v>
      </c>
      <c r="R1049" s="197">
        <f>Q1049*H1049</f>
        <v>0</v>
      </c>
      <c r="S1049" s="197">
        <v>0</v>
      </c>
      <c r="T1049" s="198">
        <f>S1049*H1049</f>
        <v>0</v>
      </c>
      <c r="AR1049" s="23" t="s">
        <v>143</v>
      </c>
      <c r="AT1049" s="23" t="s">
        <v>138</v>
      </c>
      <c r="AU1049" s="23" t="s">
        <v>79</v>
      </c>
      <c r="AY1049" s="23" t="s">
        <v>136</v>
      </c>
      <c r="BE1049" s="199">
        <f>IF(N1049="základní",J1049,0)</f>
        <v>0</v>
      </c>
      <c r="BF1049" s="199">
        <f>IF(N1049="snížená",J1049,0)</f>
        <v>0</v>
      </c>
      <c r="BG1049" s="199">
        <f>IF(N1049="zákl. přenesená",J1049,0)</f>
        <v>0</v>
      </c>
      <c r="BH1049" s="199">
        <f>IF(N1049="sníž. přenesená",J1049,0)</f>
        <v>0</v>
      </c>
      <c r="BI1049" s="199">
        <f>IF(N1049="nulová",J1049,0)</f>
        <v>0</v>
      </c>
      <c r="BJ1049" s="23" t="s">
        <v>77</v>
      </c>
      <c r="BK1049" s="199">
        <f>ROUND(I1049*H1049,2)</f>
        <v>0</v>
      </c>
      <c r="BL1049" s="23" t="s">
        <v>143</v>
      </c>
      <c r="BM1049" s="23" t="s">
        <v>1550</v>
      </c>
    </row>
    <row r="1050" spans="2:65" s="1" customFormat="1" ht="13.5">
      <c r="B1050" s="40"/>
      <c r="C1050" s="62"/>
      <c r="D1050" s="217" t="s">
        <v>144</v>
      </c>
      <c r="E1050" s="62"/>
      <c r="F1050" s="231" t="s">
        <v>1549</v>
      </c>
      <c r="G1050" s="62"/>
      <c r="H1050" s="62"/>
      <c r="I1050" s="158"/>
      <c r="J1050" s="62"/>
      <c r="K1050" s="62"/>
      <c r="L1050" s="60"/>
      <c r="M1050" s="202"/>
      <c r="N1050" s="41"/>
      <c r="O1050" s="41"/>
      <c r="P1050" s="41"/>
      <c r="Q1050" s="41"/>
      <c r="R1050" s="41"/>
      <c r="S1050" s="41"/>
      <c r="T1050" s="77"/>
      <c r="AT1050" s="23" t="s">
        <v>144</v>
      </c>
      <c r="AU1050" s="23" t="s">
        <v>79</v>
      </c>
    </row>
    <row r="1051" spans="2:65" s="1" customFormat="1" ht="31.5" customHeight="1">
      <c r="B1051" s="40"/>
      <c r="C1051" s="188" t="s">
        <v>1551</v>
      </c>
      <c r="D1051" s="188" t="s">
        <v>138</v>
      </c>
      <c r="E1051" s="189" t="s">
        <v>1552</v>
      </c>
      <c r="F1051" s="190" t="s">
        <v>1553</v>
      </c>
      <c r="G1051" s="191" t="s">
        <v>1547</v>
      </c>
      <c r="H1051" s="192">
        <v>1</v>
      </c>
      <c r="I1051" s="193"/>
      <c r="J1051" s="194">
        <f>ROUND(I1051*H1051,2)</f>
        <v>0</v>
      </c>
      <c r="K1051" s="190" t="s">
        <v>21</v>
      </c>
      <c r="L1051" s="60"/>
      <c r="M1051" s="195" t="s">
        <v>21</v>
      </c>
      <c r="N1051" s="196" t="s">
        <v>40</v>
      </c>
      <c r="O1051" s="41"/>
      <c r="P1051" s="197">
        <f>O1051*H1051</f>
        <v>0</v>
      </c>
      <c r="Q1051" s="197">
        <v>0</v>
      </c>
      <c r="R1051" s="197">
        <f>Q1051*H1051</f>
        <v>0</v>
      </c>
      <c r="S1051" s="197">
        <v>0</v>
      </c>
      <c r="T1051" s="198">
        <f>S1051*H1051</f>
        <v>0</v>
      </c>
      <c r="AR1051" s="23" t="s">
        <v>143</v>
      </c>
      <c r="AT1051" s="23" t="s">
        <v>138</v>
      </c>
      <c r="AU1051" s="23" t="s">
        <v>79</v>
      </c>
      <c r="AY1051" s="23" t="s">
        <v>136</v>
      </c>
      <c r="BE1051" s="199">
        <f>IF(N1051="základní",J1051,0)</f>
        <v>0</v>
      </c>
      <c r="BF1051" s="199">
        <f>IF(N1051="snížená",J1051,0)</f>
        <v>0</v>
      </c>
      <c r="BG1051" s="199">
        <f>IF(N1051="zákl. přenesená",J1051,0)</f>
        <v>0</v>
      </c>
      <c r="BH1051" s="199">
        <f>IF(N1051="sníž. přenesená",J1051,0)</f>
        <v>0</v>
      </c>
      <c r="BI1051" s="199">
        <f>IF(N1051="nulová",J1051,0)</f>
        <v>0</v>
      </c>
      <c r="BJ1051" s="23" t="s">
        <v>77</v>
      </c>
      <c r="BK1051" s="199">
        <f>ROUND(I1051*H1051,2)</f>
        <v>0</v>
      </c>
      <c r="BL1051" s="23" t="s">
        <v>143</v>
      </c>
      <c r="BM1051" s="23" t="s">
        <v>1554</v>
      </c>
    </row>
    <row r="1052" spans="2:65" s="1" customFormat="1" ht="13.5">
      <c r="B1052" s="40"/>
      <c r="C1052" s="62"/>
      <c r="D1052" s="217" t="s">
        <v>144</v>
      </c>
      <c r="E1052" s="62"/>
      <c r="F1052" s="231" t="s">
        <v>1553</v>
      </c>
      <c r="G1052" s="62"/>
      <c r="H1052" s="62"/>
      <c r="I1052" s="158"/>
      <c r="J1052" s="62"/>
      <c r="K1052" s="62"/>
      <c r="L1052" s="60"/>
      <c r="M1052" s="202"/>
      <c r="N1052" s="41"/>
      <c r="O1052" s="41"/>
      <c r="P1052" s="41"/>
      <c r="Q1052" s="41"/>
      <c r="R1052" s="41"/>
      <c r="S1052" s="41"/>
      <c r="T1052" s="77"/>
      <c r="AT1052" s="23" t="s">
        <v>144</v>
      </c>
      <c r="AU1052" s="23" t="s">
        <v>79</v>
      </c>
    </row>
    <row r="1053" spans="2:65" s="1" customFormat="1" ht="31.5" customHeight="1">
      <c r="B1053" s="40"/>
      <c r="C1053" s="188" t="s">
        <v>901</v>
      </c>
      <c r="D1053" s="188" t="s">
        <v>138</v>
      </c>
      <c r="E1053" s="189" t="s">
        <v>1555</v>
      </c>
      <c r="F1053" s="190" t="s">
        <v>1556</v>
      </c>
      <c r="G1053" s="191" t="s">
        <v>1547</v>
      </c>
      <c r="H1053" s="192">
        <v>1</v>
      </c>
      <c r="I1053" s="193"/>
      <c r="J1053" s="194">
        <f>ROUND(I1053*H1053,2)</f>
        <v>0</v>
      </c>
      <c r="K1053" s="190" t="s">
        <v>21</v>
      </c>
      <c r="L1053" s="60"/>
      <c r="M1053" s="195" t="s">
        <v>21</v>
      </c>
      <c r="N1053" s="196" t="s">
        <v>40</v>
      </c>
      <c r="O1053" s="41"/>
      <c r="P1053" s="197">
        <f>O1053*H1053</f>
        <v>0</v>
      </c>
      <c r="Q1053" s="197">
        <v>0</v>
      </c>
      <c r="R1053" s="197">
        <f>Q1053*H1053</f>
        <v>0</v>
      </c>
      <c r="S1053" s="197">
        <v>0</v>
      </c>
      <c r="T1053" s="198">
        <f>S1053*H1053</f>
        <v>0</v>
      </c>
      <c r="AR1053" s="23" t="s">
        <v>143</v>
      </c>
      <c r="AT1053" s="23" t="s">
        <v>138</v>
      </c>
      <c r="AU1053" s="23" t="s">
        <v>79</v>
      </c>
      <c r="AY1053" s="23" t="s">
        <v>136</v>
      </c>
      <c r="BE1053" s="199">
        <f>IF(N1053="základní",J1053,0)</f>
        <v>0</v>
      </c>
      <c r="BF1053" s="199">
        <f>IF(N1053="snížená",J1053,0)</f>
        <v>0</v>
      </c>
      <c r="BG1053" s="199">
        <f>IF(N1053="zákl. přenesená",J1053,0)</f>
        <v>0</v>
      </c>
      <c r="BH1053" s="199">
        <f>IF(N1053="sníž. přenesená",J1053,0)</f>
        <v>0</v>
      </c>
      <c r="BI1053" s="199">
        <f>IF(N1053="nulová",J1053,0)</f>
        <v>0</v>
      </c>
      <c r="BJ1053" s="23" t="s">
        <v>77</v>
      </c>
      <c r="BK1053" s="199">
        <f>ROUND(I1053*H1053,2)</f>
        <v>0</v>
      </c>
      <c r="BL1053" s="23" t="s">
        <v>143</v>
      </c>
      <c r="BM1053" s="23" t="s">
        <v>1557</v>
      </c>
    </row>
    <row r="1054" spans="2:65" s="1" customFormat="1" ht="13.5">
      <c r="B1054" s="40"/>
      <c r="C1054" s="62"/>
      <c r="D1054" s="217" t="s">
        <v>144</v>
      </c>
      <c r="E1054" s="62"/>
      <c r="F1054" s="231" t="s">
        <v>1556</v>
      </c>
      <c r="G1054" s="62"/>
      <c r="H1054" s="62"/>
      <c r="I1054" s="158"/>
      <c r="J1054" s="62"/>
      <c r="K1054" s="62"/>
      <c r="L1054" s="60"/>
      <c r="M1054" s="202"/>
      <c r="N1054" s="41"/>
      <c r="O1054" s="41"/>
      <c r="P1054" s="41"/>
      <c r="Q1054" s="41"/>
      <c r="R1054" s="41"/>
      <c r="S1054" s="41"/>
      <c r="T1054" s="77"/>
      <c r="AT1054" s="23" t="s">
        <v>144</v>
      </c>
      <c r="AU1054" s="23" t="s">
        <v>79</v>
      </c>
    </row>
    <row r="1055" spans="2:65" s="1" customFormat="1" ht="22.5" customHeight="1">
      <c r="B1055" s="40"/>
      <c r="C1055" s="188" t="s">
        <v>1558</v>
      </c>
      <c r="D1055" s="188" t="s">
        <v>138</v>
      </c>
      <c r="E1055" s="189" t="s">
        <v>1559</v>
      </c>
      <c r="F1055" s="190" t="s">
        <v>1560</v>
      </c>
      <c r="G1055" s="191" t="s">
        <v>1547</v>
      </c>
      <c r="H1055" s="192">
        <v>1</v>
      </c>
      <c r="I1055" s="193"/>
      <c r="J1055" s="194">
        <f>ROUND(I1055*H1055,2)</f>
        <v>0</v>
      </c>
      <c r="K1055" s="190" t="s">
        <v>21</v>
      </c>
      <c r="L1055" s="60"/>
      <c r="M1055" s="195" t="s">
        <v>21</v>
      </c>
      <c r="N1055" s="196" t="s">
        <v>40</v>
      </c>
      <c r="O1055" s="41"/>
      <c r="P1055" s="197">
        <f>O1055*H1055</f>
        <v>0</v>
      </c>
      <c r="Q1055" s="197">
        <v>0</v>
      </c>
      <c r="R1055" s="197">
        <f>Q1055*H1055</f>
        <v>0</v>
      </c>
      <c r="S1055" s="197">
        <v>0</v>
      </c>
      <c r="T1055" s="198">
        <f>S1055*H1055</f>
        <v>0</v>
      </c>
      <c r="AR1055" s="23" t="s">
        <v>143</v>
      </c>
      <c r="AT1055" s="23" t="s">
        <v>138</v>
      </c>
      <c r="AU1055" s="23" t="s">
        <v>79</v>
      </c>
      <c r="AY1055" s="23" t="s">
        <v>136</v>
      </c>
      <c r="BE1055" s="199">
        <f>IF(N1055="základní",J1055,0)</f>
        <v>0</v>
      </c>
      <c r="BF1055" s="199">
        <f>IF(N1055="snížená",J1055,0)</f>
        <v>0</v>
      </c>
      <c r="BG1055" s="199">
        <f>IF(N1055="zákl. přenesená",J1055,0)</f>
        <v>0</v>
      </c>
      <c r="BH1055" s="199">
        <f>IF(N1055="sníž. přenesená",J1055,0)</f>
        <v>0</v>
      </c>
      <c r="BI1055" s="199">
        <f>IF(N1055="nulová",J1055,0)</f>
        <v>0</v>
      </c>
      <c r="BJ1055" s="23" t="s">
        <v>77</v>
      </c>
      <c r="BK1055" s="199">
        <f>ROUND(I1055*H1055,2)</f>
        <v>0</v>
      </c>
      <c r="BL1055" s="23" t="s">
        <v>143</v>
      </c>
      <c r="BM1055" s="23" t="s">
        <v>1561</v>
      </c>
    </row>
    <row r="1056" spans="2:65" s="1" customFormat="1" ht="13.5">
      <c r="B1056" s="40"/>
      <c r="C1056" s="62"/>
      <c r="D1056" s="217" t="s">
        <v>144</v>
      </c>
      <c r="E1056" s="62"/>
      <c r="F1056" s="231" t="s">
        <v>1560</v>
      </c>
      <c r="G1056" s="62"/>
      <c r="H1056" s="62"/>
      <c r="I1056" s="158"/>
      <c r="J1056" s="62"/>
      <c r="K1056" s="62"/>
      <c r="L1056" s="60"/>
      <c r="M1056" s="202"/>
      <c r="N1056" s="41"/>
      <c r="O1056" s="41"/>
      <c r="P1056" s="41"/>
      <c r="Q1056" s="41"/>
      <c r="R1056" s="41"/>
      <c r="S1056" s="41"/>
      <c r="T1056" s="77"/>
      <c r="AT1056" s="23" t="s">
        <v>144</v>
      </c>
      <c r="AU1056" s="23" t="s">
        <v>79</v>
      </c>
    </row>
    <row r="1057" spans="2:65" s="1" customFormat="1" ht="22.5" customHeight="1">
      <c r="B1057" s="40"/>
      <c r="C1057" s="188" t="s">
        <v>906</v>
      </c>
      <c r="D1057" s="188" t="s">
        <v>138</v>
      </c>
      <c r="E1057" s="189" t="s">
        <v>1562</v>
      </c>
      <c r="F1057" s="190" t="s">
        <v>1563</v>
      </c>
      <c r="G1057" s="191" t="s">
        <v>1547</v>
      </c>
      <c r="H1057" s="192">
        <v>1</v>
      </c>
      <c r="I1057" s="193"/>
      <c r="J1057" s="194">
        <f>ROUND(I1057*H1057,2)</f>
        <v>0</v>
      </c>
      <c r="K1057" s="190" t="s">
        <v>21</v>
      </c>
      <c r="L1057" s="60"/>
      <c r="M1057" s="195" t="s">
        <v>21</v>
      </c>
      <c r="N1057" s="196" t="s">
        <v>40</v>
      </c>
      <c r="O1057" s="41"/>
      <c r="P1057" s="197">
        <f>O1057*H1057</f>
        <v>0</v>
      </c>
      <c r="Q1057" s="197">
        <v>0</v>
      </c>
      <c r="R1057" s="197">
        <f>Q1057*H1057</f>
        <v>0</v>
      </c>
      <c r="S1057" s="197">
        <v>0</v>
      </c>
      <c r="T1057" s="198">
        <f>S1057*H1057</f>
        <v>0</v>
      </c>
      <c r="AR1057" s="23" t="s">
        <v>143</v>
      </c>
      <c r="AT1057" s="23" t="s">
        <v>138</v>
      </c>
      <c r="AU1057" s="23" t="s">
        <v>79</v>
      </c>
      <c r="AY1057" s="23" t="s">
        <v>136</v>
      </c>
      <c r="BE1057" s="199">
        <f>IF(N1057="základní",J1057,0)</f>
        <v>0</v>
      </c>
      <c r="BF1057" s="199">
        <f>IF(N1057="snížená",J1057,0)</f>
        <v>0</v>
      </c>
      <c r="BG1057" s="199">
        <f>IF(N1057="zákl. přenesená",J1057,0)</f>
        <v>0</v>
      </c>
      <c r="BH1057" s="199">
        <f>IF(N1057="sníž. přenesená",J1057,0)</f>
        <v>0</v>
      </c>
      <c r="BI1057" s="199">
        <f>IF(N1057="nulová",J1057,0)</f>
        <v>0</v>
      </c>
      <c r="BJ1057" s="23" t="s">
        <v>77</v>
      </c>
      <c r="BK1057" s="199">
        <f>ROUND(I1057*H1057,2)</f>
        <v>0</v>
      </c>
      <c r="BL1057" s="23" t="s">
        <v>143</v>
      </c>
      <c r="BM1057" s="23" t="s">
        <v>1564</v>
      </c>
    </row>
    <row r="1058" spans="2:65" s="1" customFormat="1" ht="13.5">
      <c r="B1058" s="40"/>
      <c r="C1058" s="62"/>
      <c r="D1058" s="217" t="s">
        <v>144</v>
      </c>
      <c r="E1058" s="62"/>
      <c r="F1058" s="231" t="s">
        <v>1563</v>
      </c>
      <c r="G1058" s="62"/>
      <c r="H1058" s="62"/>
      <c r="I1058" s="158"/>
      <c r="J1058" s="62"/>
      <c r="K1058" s="62"/>
      <c r="L1058" s="60"/>
      <c r="M1058" s="202"/>
      <c r="N1058" s="41"/>
      <c r="O1058" s="41"/>
      <c r="P1058" s="41"/>
      <c r="Q1058" s="41"/>
      <c r="R1058" s="41"/>
      <c r="S1058" s="41"/>
      <c r="T1058" s="77"/>
      <c r="AT1058" s="23" t="s">
        <v>144</v>
      </c>
      <c r="AU1058" s="23" t="s">
        <v>79</v>
      </c>
    </row>
    <row r="1059" spans="2:65" s="1" customFormat="1" ht="22.5" customHeight="1">
      <c r="B1059" s="40"/>
      <c r="C1059" s="188" t="s">
        <v>1565</v>
      </c>
      <c r="D1059" s="188" t="s">
        <v>138</v>
      </c>
      <c r="E1059" s="189" t="s">
        <v>1566</v>
      </c>
      <c r="F1059" s="190" t="s">
        <v>1567</v>
      </c>
      <c r="G1059" s="191" t="s">
        <v>1547</v>
      </c>
      <c r="H1059" s="192">
        <v>1</v>
      </c>
      <c r="I1059" s="193"/>
      <c r="J1059" s="194">
        <f>ROUND(I1059*H1059,2)</f>
        <v>0</v>
      </c>
      <c r="K1059" s="190" t="s">
        <v>21</v>
      </c>
      <c r="L1059" s="60"/>
      <c r="M1059" s="195" t="s">
        <v>21</v>
      </c>
      <c r="N1059" s="196" t="s">
        <v>40</v>
      </c>
      <c r="O1059" s="41"/>
      <c r="P1059" s="197">
        <f>O1059*H1059</f>
        <v>0</v>
      </c>
      <c r="Q1059" s="197">
        <v>0</v>
      </c>
      <c r="R1059" s="197">
        <f>Q1059*H1059</f>
        <v>0</v>
      </c>
      <c r="S1059" s="197">
        <v>0</v>
      </c>
      <c r="T1059" s="198">
        <f>S1059*H1059</f>
        <v>0</v>
      </c>
      <c r="AR1059" s="23" t="s">
        <v>143</v>
      </c>
      <c r="AT1059" s="23" t="s">
        <v>138</v>
      </c>
      <c r="AU1059" s="23" t="s">
        <v>79</v>
      </c>
      <c r="AY1059" s="23" t="s">
        <v>136</v>
      </c>
      <c r="BE1059" s="199">
        <f>IF(N1059="základní",J1059,0)</f>
        <v>0</v>
      </c>
      <c r="BF1059" s="199">
        <f>IF(N1059="snížená",J1059,0)</f>
        <v>0</v>
      </c>
      <c r="BG1059" s="199">
        <f>IF(N1059="zákl. přenesená",J1059,0)</f>
        <v>0</v>
      </c>
      <c r="BH1059" s="199">
        <f>IF(N1059="sníž. přenesená",J1059,0)</f>
        <v>0</v>
      </c>
      <c r="BI1059" s="199">
        <f>IF(N1059="nulová",J1059,0)</f>
        <v>0</v>
      </c>
      <c r="BJ1059" s="23" t="s">
        <v>77</v>
      </c>
      <c r="BK1059" s="199">
        <f>ROUND(I1059*H1059,2)</f>
        <v>0</v>
      </c>
      <c r="BL1059" s="23" t="s">
        <v>143</v>
      </c>
      <c r="BM1059" s="23" t="s">
        <v>1568</v>
      </c>
    </row>
    <row r="1060" spans="2:65" s="1" customFormat="1" ht="13.5">
      <c r="B1060" s="40"/>
      <c r="C1060" s="62"/>
      <c r="D1060" s="217" t="s">
        <v>144</v>
      </c>
      <c r="E1060" s="62"/>
      <c r="F1060" s="231" t="s">
        <v>1567</v>
      </c>
      <c r="G1060" s="62"/>
      <c r="H1060" s="62"/>
      <c r="I1060" s="158"/>
      <c r="J1060" s="62"/>
      <c r="K1060" s="62"/>
      <c r="L1060" s="60"/>
      <c r="M1060" s="202"/>
      <c r="N1060" s="41"/>
      <c r="O1060" s="41"/>
      <c r="P1060" s="41"/>
      <c r="Q1060" s="41"/>
      <c r="R1060" s="41"/>
      <c r="S1060" s="41"/>
      <c r="T1060" s="77"/>
      <c r="AT1060" s="23" t="s">
        <v>144</v>
      </c>
      <c r="AU1060" s="23" t="s">
        <v>79</v>
      </c>
    </row>
    <row r="1061" spans="2:65" s="1" customFormat="1" ht="22.5" customHeight="1">
      <c r="B1061" s="40"/>
      <c r="C1061" s="188" t="s">
        <v>910</v>
      </c>
      <c r="D1061" s="188" t="s">
        <v>138</v>
      </c>
      <c r="E1061" s="189" t="s">
        <v>1569</v>
      </c>
      <c r="F1061" s="190" t="s">
        <v>1570</v>
      </c>
      <c r="G1061" s="191" t="s">
        <v>1571</v>
      </c>
      <c r="H1061" s="192">
        <v>1</v>
      </c>
      <c r="I1061" s="193"/>
      <c r="J1061" s="194">
        <f>ROUND(I1061*H1061,2)</f>
        <v>0</v>
      </c>
      <c r="K1061" s="190" t="s">
        <v>21</v>
      </c>
      <c r="L1061" s="60"/>
      <c r="M1061" s="195" t="s">
        <v>21</v>
      </c>
      <c r="N1061" s="196" t="s">
        <v>40</v>
      </c>
      <c r="O1061" s="41"/>
      <c r="P1061" s="197">
        <f>O1061*H1061</f>
        <v>0</v>
      </c>
      <c r="Q1061" s="197">
        <v>0</v>
      </c>
      <c r="R1061" s="197">
        <f>Q1061*H1061</f>
        <v>0</v>
      </c>
      <c r="S1061" s="197">
        <v>0</v>
      </c>
      <c r="T1061" s="198">
        <f>S1061*H1061</f>
        <v>0</v>
      </c>
      <c r="AR1061" s="23" t="s">
        <v>143</v>
      </c>
      <c r="AT1061" s="23" t="s">
        <v>138</v>
      </c>
      <c r="AU1061" s="23" t="s">
        <v>79</v>
      </c>
      <c r="AY1061" s="23" t="s">
        <v>136</v>
      </c>
      <c r="BE1061" s="199">
        <f>IF(N1061="základní",J1061,0)</f>
        <v>0</v>
      </c>
      <c r="BF1061" s="199">
        <f>IF(N1061="snížená",J1061,0)</f>
        <v>0</v>
      </c>
      <c r="BG1061" s="199">
        <f>IF(N1061="zákl. přenesená",J1061,0)</f>
        <v>0</v>
      </c>
      <c r="BH1061" s="199">
        <f>IF(N1061="sníž. přenesená",J1061,0)</f>
        <v>0</v>
      </c>
      <c r="BI1061" s="199">
        <f>IF(N1061="nulová",J1061,0)</f>
        <v>0</v>
      </c>
      <c r="BJ1061" s="23" t="s">
        <v>77</v>
      </c>
      <c r="BK1061" s="199">
        <f>ROUND(I1061*H1061,2)</f>
        <v>0</v>
      </c>
      <c r="BL1061" s="23" t="s">
        <v>143</v>
      </c>
      <c r="BM1061" s="23" t="s">
        <v>1572</v>
      </c>
    </row>
    <row r="1062" spans="2:65" s="1" customFormat="1" ht="13.5">
      <c r="B1062" s="40"/>
      <c r="C1062" s="62"/>
      <c r="D1062" s="217" t="s">
        <v>144</v>
      </c>
      <c r="E1062" s="62"/>
      <c r="F1062" s="231" t="s">
        <v>1570</v>
      </c>
      <c r="G1062" s="62"/>
      <c r="H1062" s="62"/>
      <c r="I1062" s="158"/>
      <c r="J1062" s="62"/>
      <c r="K1062" s="62"/>
      <c r="L1062" s="60"/>
      <c r="M1062" s="202"/>
      <c r="N1062" s="41"/>
      <c r="O1062" s="41"/>
      <c r="P1062" s="41"/>
      <c r="Q1062" s="41"/>
      <c r="R1062" s="41"/>
      <c r="S1062" s="41"/>
      <c r="T1062" s="77"/>
      <c r="AT1062" s="23" t="s">
        <v>144</v>
      </c>
      <c r="AU1062" s="23" t="s">
        <v>79</v>
      </c>
    </row>
    <row r="1063" spans="2:65" s="1" customFormat="1" ht="22.5" customHeight="1">
      <c r="B1063" s="40"/>
      <c r="C1063" s="188" t="s">
        <v>1573</v>
      </c>
      <c r="D1063" s="188" t="s">
        <v>138</v>
      </c>
      <c r="E1063" s="189" t="s">
        <v>172</v>
      </c>
      <c r="F1063" s="190" t="s">
        <v>1574</v>
      </c>
      <c r="G1063" s="191" t="s">
        <v>1571</v>
      </c>
      <c r="H1063" s="192">
        <v>1</v>
      </c>
      <c r="I1063" s="193"/>
      <c r="J1063" s="194">
        <f>ROUND(I1063*H1063,2)</f>
        <v>0</v>
      </c>
      <c r="K1063" s="190" t="s">
        <v>21</v>
      </c>
      <c r="L1063" s="60"/>
      <c r="M1063" s="195" t="s">
        <v>21</v>
      </c>
      <c r="N1063" s="196" t="s">
        <v>40</v>
      </c>
      <c r="O1063" s="41"/>
      <c r="P1063" s="197">
        <f>O1063*H1063</f>
        <v>0</v>
      </c>
      <c r="Q1063" s="197">
        <v>0</v>
      </c>
      <c r="R1063" s="197">
        <f>Q1063*H1063</f>
        <v>0</v>
      </c>
      <c r="S1063" s="197">
        <v>0</v>
      </c>
      <c r="T1063" s="198">
        <f>S1063*H1063</f>
        <v>0</v>
      </c>
      <c r="AR1063" s="23" t="s">
        <v>143</v>
      </c>
      <c r="AT1063" s="23" t="s">
        <v>138</v>
      </c>
      <c r="AU1063" s="23" t="s">
        <v>79</v>
      </c>
      <c r="AY1063" s="23" t="s">
        <v>136</v>
      </c>
      <c r="BE1063" s="199">
        <f>IF(N1063="základní",J1063,0)</f>
        <v>0</v>
      </c>
      <c r="BF1063" s="199">
        <f>IF(N1063="snížená",J1063,0)</f>
        <v>0</v>
      </c>
      <c r="BG1063" s="199">
        <f>IF(N1063="zákl. přenesená",J1063,0)</f>
        <v>0</v>
      </c>
      <c r="BH1063" s="199">
        <f>IF(N1063="sníž. přenesená",J1063,0)</f>
        <v>0</v>
      </c>
      <c r="BI1063" s="199">
        <f>IF(N1063="nulová",J1063,0)</f>
        <v>0</v>
      </c>
      <c r="BJ1063" s="23" t="s">
        <v>77</v>
      </c>
      <c r="BK1063" s="199">
        <f>ROUND(I1063*H1063,2)</f>
        <v>0</v>
      </c>
      <c r="BL1063" s="23" t="s">
        <v>143</v>
      </c>
      <c r="BM1063" s="23" t="s">
        <v>1575</v>
      </c>
    </row>
    <row r="1064" spans="2:65" s="1" customFormat="1" ht="13.5">
      <c r="B1064" s="40"/>
      <c r="C1064" s="62"/>
      <c r="D1064" s="217" t="s">
        <v>144</v>
      </c>
      <c r="E1064" s="62"/>
      <c r="F1064" s="231" t="s">
        <v>1574</v>
      </c>
      <c r="G1064" s="62"/>
      <c r="H1064" s="62"/>
      <c r="I1064" s="158"/>
      <c r="J1064" s="62"/>
      <c r="K1064" s="62"/>
      <c r="L1064" s="60"/>
      <c r="M1064" s="202"/>
      <c r="N1064" s="41"/>
      <c r="O1064" s="41"/>
      <c r="P1064" s="41"/>
      <c r="Q1064" s="41"/>
      <c r="R1064" s="41"/>
      <c r="S1064" s="41"/>
      <c r="T1064" s="77"/>
      <c r="AT1064" s="23" t="s">
        <v>144</v>
      </c>
      <c r="AU1064" s="23" t="s">
        <v>79</v>
      </c>
    </row>
    <row r="1065" spans="2:65" s="1" customFormat="1" ht="22.5" customHeight="1">
      <c r="B1065" s="40"/>
      <c r="C1065" s="188" t="s">
        <v>914</v>
      </c>
      <c r="D1065" s="188" t="s">
        <v>138</v>
      </c>
      <c r="E1065" s="189" t="s">
        <v>179</v>
      </c>
      <c r="F1065" s="190" t="s">
        <v>1576</v>
      </c>
      <c r="G1065" s="191" t="s">
        <v>1547</v>
      </c>
      <c r="H1065" s="192">
        <v>1</v>
      </c>
      <c r="I1065" s="193"/>
      <c r="J1065" s="194">
        <f>ROUND(I1065*H1065,2)</f>
        <v>0</v>
      </c>
      <c r="K1065" s="190" t="s">
        <v>21</v>
      </c>
      <c r="L1065" s="60"/>
      <c r="M1065" s="195" t="s">
        <v>21</v>
      </c>
      <c r="N1065" s="196" t="s">
        <v>40</v>
      </c>
      <c r="O1065" s="41"/>
      <c r="P1065" s="197">
        <f>O1065*H1065</f>
        <v>0</v>
      </c>
      <c r="Q1065" s="197">
        <v>0</v>
      </c>
      <c r="R1065" s="197">
        <f>Q1065*H1065</f>
        <v>0</v>
      </c>
      <c r="S1065" s="197">
        <v>0</v>
      </c>
      <c r="T1065" s="198">
        <f>S1065*H1065</f>
        <v>0</v>
      </c>
      <c r="AR1065" s="23" t="s">
        <v>143</v>
      </c>
      <c r="AT1065" s="23" t="s">
        <v>138</v>
      </c>
      <c r="AU1065" s="23" t="s">
        <v>79</v>
      </c>
      <c r="AY1065" s="23" t="s">
        <v>136</v>
      </c>
      <c r="BE1065" s="199">
        <f>IF(N1065="základní",J1065,0)</f>
        <v>0</v>
      </c>
      <c r="BF1065" s="199">
        <f>IF(N1065="snížená",J1065,0)</f>
        <v>0</v>
      </c>
      <c r="BG1065" s="199">
        <f>IF(N1065="zákl. přenesená",J1065,0)</f>
        <v>0</v>
      </c>
      <c r="BH1065" s="199">
        <f>IF(N1065="sníž. přenesená",J1065,0)</f>
        <v>0</v>
      </c>
      <c r="BI1065" s="199">
        <f>IF(N1065="nulová",J1065,0)</f>
        <v>0</v>
      </c>
      <c r="BJ1065" s="23" t="s">
        <v>77</v>
      </c>
      <c r="BK1065" s="199">
        <f>ROUND(I1065*H1065,2)</f>
        <v>0</v>
      </c>
      <c r="BL1065" s="23" t="s">
        <v>143</v>
      </c>
      <c r="BM1065" s="23" t="s">
        <v>1577</v>
      </c>
    </row>
    <row r="1066" spans="2:65" s="1" customFormat="1" ht="13.5">
      <c r="B1066" s="40"/>
      <c r="C1066" s="62"/>
      <c r="D1066" s="217" t="s">
        <v>144</v>
      </c>
      <c r="E1066" s="62"/>
      <c r="F1066" s="231" t="s">
        <v>1576</v>
      </c>
      <c r="G1066" s="62"/>
      <c r="H1066" s="62"/>
      <c r="I1066" s="158"/>
      <c r="J1066" s="62"/>
      <c r="K1066" s="62"/>
      <c r="L1066" s="60"/>
      <c r="M1066" s="202"/>
      <c r="N1066" s="41"/>
      <c r="O1066" s="41"/>
      <c r="P1066" s="41"/>
      <c r="Q1066" s="41"/>
      <c r="R1066" s="41"/>
      <c r="S1066" s="41"/>
      <c r="T1066" s="77"/>
      <c r="AT1066" s="23" t="s">
        <v>144</v>
      </c>
      <c r="AU1066" s="23" t="s">
        <v>79</v>
      </c>
    </row>
    <row r="1067" spans="2:65" s="1" customFormat="1" ht="22.5" customHeight="1">
      <c r="B1067" s="40"/>
      <c r="C1067" s="188" t="s">
        <v>1578</v>
      </c>
      <c r="D1067" s="188" t="s">
        <v>138</v>
      </c>
      <c r="E1067" s="189" t="s">
        <v>215</v>
      </c>
      <c r="F1067" s="190" t="s">
        <v>1579</v>
      </c>
      <c r="G1067" s="191" t="s">
        <v>1547</v>
      </c>
      <c r="H1067" s="192">
        <v>1</v>
      </c>
      <c r="I1067" s="193"/>
      <c r="J1067" s="194">
        <f>ROUND(I1067*H1067,2)</f>
        <v>0</v>
      </c>
      <c r="K1067" s="190" t="s">
        <v>21</v>
      </c>
      <c r="L1067" s="60"/>
      <c r="M1067" s="195" t="s">
        <v>21</v>
      </c>
      <c r="N1067" s="196" t="s">
        <v>40</v>
      </c>
      <c r="O1067" s="41"/>
      <c r="P1067" s="197">
        <f>O1067*H1067</f>
        <v>0</v>
      </c>
      <c r="Q1067" s="197">
        <v>0</v>
      </c>
      <c r="R1067" s="197">
        <f>Q1067*H1067</f>
        <v>0</v>
      </c>
      <c r="S1067" s="197">
        <v>0</v>
      </c>
      <c r="T1067" s="198">
        <f>S1067*H1067</f>
        <v>0</v>
      </c>
      <c r="AR1067" s="23" t="s">
        <v>143</v>
      </c>
      <c r="AT1067" s="23" t="s">
        <v>138</v>
      </c>
      <c r="AU1067" s="23" t="s">
        <v>79</v>
      </c>
      <c r="AY1067" s="23" t="s">
        <v>136</v>
      </c>
      <c r="BE1067" s="199">
        <f>IF(N1067="základní",J1067,0)</f>
        <v>0</v>
      </c>
      <c r="BF1067" s="199">
        <f>IF(N1067="snížená",J1067,0)</f>
        <v>0</v>
      </c>
      <c r="BG1067" s="199">
        <f>IF(N1067="zákl. přenesená",J1067,0)</f>
        <v>0</v>
      </c>
      <c r="BH1067" s="199">
        <f>IF(N1067="sníž. přenesená",J1067,0)</f>
        <v>0</v>
      </c>
      <c r="BI1067" s="199">
        <f>IF(N1067="nulová",J1067,0)</f>
        <v>0</v>
      </c>
      <c r="BJ1067" s="23" t="s">
        <v>77</v>
      </c>
      <c r="BK1067" s="199">
        <f>ROUND(I1067*H1067,2)</f>
        <v>0</v>
      </c>
      <c r="BL1067" s="23" t="s">
        <v>143</v>
      </c>
      <c r="BM1067" s="23" t="s">
        <v>1580</v>
      </c>
    </row>
    <row r="1068" spans="2:65" s="1" customFormat="1" ht="13.5">
      <c r="B1068" s="40"/>
      <c r="C1068" s="62"/>
      <c r="D1068" s="217" t="s">
        <v>144</v>
      </c>
      <c r="E1068" s="62"/>
      <c r="F1068" s="231" t="s">
        <v>1579</v>
      </c>
      <c r="G1068" s="62"/>
      <c r="H1068" s="62"/>
      <c r="I1068" s="158"/>
      <c r="J1068" s="62"/>
      <c r="K1068" s="62"/>
      <c r="L1068" s="60"/>
      <c r="M1068" s="202"/>
      <c r="N1068" s="41"/>
      <c r="O1068" s="41"/>
      <c r="P1068" s="41"/>
      <c r="Q1068" s="41"/>
      <c r="R1068" s="41"/>
      <c r="S1068" s="41"/>
      <c r="T1068" s="77"/>
      <c r="AT1068" s="23" t="s">
        <v>144</v>
      </c>
      <c r="AU1068" s="23" t="s">
        <v>79</v>
      </c>
    </row>
    <row r="1069" spans="2:65" s="1" customFormat="1" ht="31.5" customHeight="1">
      <c r="B1069" s="40"/>
      <c r="C1069" s="188" t="s">
        <v>920</v>
      </c>
      <c r="D1069" s="188" t="s">
        <v>138</v>
      </c>
      <c r="E1069" s="189" t="s">
        <v>184</v>
      </c>
      <c r="F1069" s="190" t="s">
        <v>1581</v>
      </c>
      <c r="G1069" s="191" t="s">
        <v>1547</v>
      </c>
      <c r="H1069" s="192">
        <v>1</v>
      </c>
      <c r="I1069" s="193"/>
      <c r="J1069" s="194">
        <f>ROUND(I1069*H1069,2)</f>
        <v>0</v>
      </c>
      <c r="K1069" s="190" t="s">
        <v>21</v>
      </c>
      <c r="L1069" s="60"/>
      <c r="M1069" s="195" t="s">
        <v>21</v>
      </c>
      <c r="N1069" s="196" t="s">
        <v>40</v>
      </c>
      <c r="O1069" s="41"/>
      <c r="P1069" s="197">
        <f>O1069*H1069</f>
        <v>0</v>
      </c>
      <c r="Q1069" s="197">
        <v>0</v>
      </c>
      <c r="R1069" s="197">
        <f>Q1069*H1069</f>
        <v>0</v>
      </c>
      <c r="S1069" s="197">
        <v>0</v>
      </c>
      <c r="T1069" s="198">
        <f>S1069*H1069</f>
        <v>0</v>
      </c>
      <c r="AR1069" s="23" t="s">
        <v>143</v>
      </c>
      <c r="AT1069" s="23" t="s">
        <v>138</v>
      </c>
      <c r="AU1069" s="23" t="s">
        <v>79</v>
      </c>
      <c r="AY1069" s="23" t="s">
        <v>136</v>
      </c>
      <c r="BE1069" s="199">
        <f>IF(N1069="základní",J1069,0)</f>
        <v>0</v>
      </c>
      <c r="BF1069" s="199">
        <f>IF(N1069="snížená",J1069,0)</f>
        <v>0</v>
      </c>
      <c r="BG1069" s="199">
        <f>IF(N1069="zákl. přenesená",J1069,0)</f>
        <v>0</v>
      </c>
      <c r="BH1069" s="199">
        <f>IF(N1069="sníž. přenesená",J1069,0)</f>
        <v>0</v>
      </c>
      <c r="BI1069" s="199">
        <f>IF(N1069="nulová",J1069,0)</f>
        <v>0</v>
      </c>
      <c r="BJ1069" s="23" t="s">
        <v>77</v>
      </c>
      <c r="BK1069" s="199">
        <f>ROUND(I1069*H1069,2)</f>
        <v>0</v>
      </c>
      <c r="BL1069" s="23" t="s">
        <v>143</v>
      </c>
      <c r="BM1069" s="23" t="s">
        <v>1582</v>
      </c>
    </row>
    <row r="1070" spans="2:65" s="1" customFormat="1" ht="13.5">
      <c r="B1070" s="40"/>
      <c r="C1070" s="62"/>
      <c r="D1070" s="217" t="s">
        <v>144</v>
      </c>
      <c r="E1070" s="62"/>
      <c r="F1070" s="231" t="s">
        <v>1581</v>
      </c>
      <c r="G1070" s="62"/>
      <c r="H1070" s="62"/>
      <c r="I1070" s="158"/>
      <c r="J1070" s="62"/>
      <c r="K1070" s="62"/>
      <c r="L1070" s="60"/>
      <c r="M1070" s="202"/>
      <c r="N1070" s="41"/>
      <c r="O1070" s="41"/>
      <c r="P1070" s="41"/>
      <c r="Q1070" s="41"/>
      <c r="R1070" s="41"/>
      <c r="S1070" s="41"/>
      <c r="T1070" s="77"/>
      <c r="AT1070" s="23" t="s">
        <v>144</v>
      </c>
      <c r="AU1070" s="23" t="s">
        <v>79</v>
      </c>
    </row>
    <row r="1071" spans="2:65" s="1" customFormat="1" ht="22.5" customHeight="1">
      <c r="B1071" s="40"/>
      <c r="C1071" s="188" t="s">
        <v>1583</v>
      </c>
      <c r="D1071" s="188" t="s">
        <v>138</v>
      </c>
      <c r="E1071" s="189" t="s">
        <v>1584</v>
      </c>
      <c r="F1071" s="190" t="s">
        <v>1585</v>
      </c>
      <c r="G1071" s="191" t="s">
        <v>1547</v>
      </c>
      <c r="H1071" s="192">
        <v>1</v>
      </c>
      <c r="I1071" s="193"/>
      <c r="J1071" s="194">
        <f>ROUND(I1071*H1071,2)</f>
        <v>0</v>
      </c>
      <c r="K1071" s="190" t="s">
        <v>21</v>
      </c>
      <c r="L1071" s="60"/>
      <c r="M1071" s="195" t="s">
        <v>21</v>
      </c>
      <c r="N1071" s="196" t="s">
        <v>40</v>
      </c>
      <c r="O1071" s="41"/>
      <c r="P1071" s="197">
        <f>O1071*H1071</f>
        <v>0</v>
      </c>
      <c r="Q1071" s="197">
        <v>0</v>
      </c>
      <c r="R1071" s="197">
        <f>Q1071*H1071</f>
        <v>0</v>
      </c>
      <c r="S1071" s="197">
        <v>0</v>
      </c>
      <c r="T1071" s="198">
        <f>S1071*H1071</f>
        <v>0</v>
      </c>
      <c r="AR1071" s="23" t="s">
        <v>143</v>
      </c>
      <c r="AT1071" s="23" t="s">
        <v>138</v>
      </c>
      <c r="AU1071" s="23" t="s">
        <v>79</v>
      </c>
      <c r="AY1071" s="23" t="s">
        <v>136</v>
      </c>
      <c r="BE1071" s="199">
        <f>IF(N1071="základní",J1071,0)</f>
        <v>0</v>
      </c>
      <c r="BF1071" s="199">
        <f>IF(N1071="snížená",J1071,0)</f>
        <v>0</v>
      </c>
      <c r="BG1071" s="199">
        <f>IF(N1071="zákl. přenesená",J1071,0)</f>
        <v>0</v>
      </c>
      <c r="BH1071" s="199">
        <f>IF(N1071="sníž. přenesená",J1071,0)</f>
        <v>0</v>
      </c>
      <c r="BI1071" s="199">
        <f>IF(N1071="nulová",J1071,0)</f>
        <v>0</v>
      </c>
      <c r="BJ1071" s="23" t="s">
        <v>77</v>
      </c>
      <c r="BK1071" s="199">
        <f>ROUND(I1071*H1071,2)</f>
        <v>0</v>
      </c>
      <c r="BL1071" s="23" t="s">
        <v>143</v>
      </c>
      <c r="BM1071" s="23" t="s">
        <v>1586</v>
      </c>
    </row>
    <row r="1072" spans="2:65" s="1" customFormat="1" ht="13.5">
      <c r="B1072" s="40"/>
      <c r="C1072" s="62"/>
      <c r="D1072" s="200" t="s">
        <v>144</v>
      </c>
      <c r="E1072" s="62"/>
      <c r="F1072" s="201" t="s">
        <v>1585</v>
      </c>
      <c r="G1072" s="62"/>
      <c r="H1072" s="62"/>
      <c r="I1072" s="158"/>
      <c r="J1072" s="62"/>
      <c r="K1072" s="62"/>
      <c r="L1072" s="60"/>
      <c r="M1072" s="253"/>
      <c r="N1072" s="254"/>
      <c r="O1072" s="254"/>
      <c r="P1072" s="254"/>
      <c r="Q1072" s="254"/>
      <c r="R1072" s="254"/>
      <c r="S1072" s="254"/>
      <c r="T1072" s="255"/>
      <c r="AT1072" s="23" t="s">
        <v>144</v>
      </c>
      <c r="AU1072" s="23" t="s">
        <v>79</v>
      </c>
    </row>
    <row r="1073" spans="2:12" s="1" customFormat="1" ht="6.95" customHeight="1">
      <c r="B1073" s="55"/>
      <c r="C1073" s="56"/>
      <c r="D1073" s="56"/>
      <c r="E1073" s="56"/>
      <c r="F1073" s="56"/>
      <c r="G1073" s="56"/>
      <c r="H1073" s="56"/>
      <c r="I1073" s="134"/>
      <c r="J1073" s="56"/>
      <c r="K1073" s="56"/>
      <c r="L1073" s="60"/>
    </row>
  </sheetData>
  <sheetProtection password="CC35" sheet="1" objects="1" scenarios="1" formatCells="0" formatColumns="0" formatRows="0" sort="0" autoFilter="0"/>
  <autoFilter ref="C102:K1072"/>
  <mergeCells count="9">
    <mergeCell ref="E93:H93"/>
    <mergeCell ref="E95:H9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K216"/>
  <sheetViews>
    <sheetView showGridLines="0" zoomScaleNormal="100" workbookViewId="0"/>
  </sheetViews>
  <sheetFormatPr defaultRowHeight="13.5"/>
  <cols>
    <col min="1" max="1" width="8.33203125" style="256" customWidth="1"/>
    <col min="2" max="2" width="1.6640625" style="256" customWidth="1"/>
    <col min="3" max="4" width="5" style="256" customWidth="1"/>
    <col min="5" max="5" width="11.6640625" style="256" customWidth="1"/>
    <col min="6" max="6" width="9.1640625" style="256" customWidth="1"/>
    <col min="7" max="7" width="5" style="256" customWidth="1"/>
    <col min="8" max="8" width="77.83203125" style="256" customWidth="1"/>
    <col min="9" max="10" width="20" style="256" customWidth="1"/>
    <col min="11" max="11" width="1.6640625" style="256" customWidth="1"/>
  </cols>
  <sheetData>
    <row r="1" spans="2:11" ht="37.5" customHeight="1"/>
    <row r="2" spans="2:11" ht="7.5" customHeight="1">
      <c r="B2" s="257"/>
      <c r="C2" s="258"/>
      <c r="D2" s="258"/>
      <c r="E2" s="258"/>
      <c r="F2" s="258"/>
      <c r="G2" s="258"/>
      <c r="H2" s="258"/>
      <c r="I2" s="258"/>
      <c r="J2" s="258"/>
      <c r="K2" s="259"/>
    </row>
    <row r="3" spans="2:11" s="14" customFormat="1" ht="45" customHeight="1">
      <c r="B3" s="260"/>
      <c r="C3" s="383" t="s">
        <v>1587</v>
      </c>
      <c r="D3" s="383"/>
      <c r="E3" s="383"/>
      <c r="F3" s="383"/>
      <c r="G3" s="383"/>
      <c r="H3" s="383"/>
      <c r="I3" s="383"/>
      <c r="J3" s="383"/>
      <c r="K3" s="261"/>
    </row>
    <row r="4" spans="2:11" ht="25.5" customHeight="1">
      <c r="B4" s="262"/>
      <c r="C4" s="387" t="s">
        <v>1588</v>
      </c>
      <c r="D4" s="387"/>
      <c r="E4" s="387"/>
      <c r="F4" s="387"/>
      <c r="G4" s="387"/>
      <c r="H4" s="387"/>
      <c r="I4" s="387"/>
      <c r="J4" s="387"/>
      <c r="K4" s="263"/>
    </row>
    <row r="5" spans="2:11" ht="5.25" customHeight="1">
      <c r="B5" s="262"/>
      <c r="C5" s="264"/>
      <c r="D5" s="264"/>
      <c r="E5" s="264"/>
      <c r="F5" s="264"/>
      <c r="G5" s="264"/>
      <c r="H5" s="264"/>
      <c r="I5" s="264"/>
      <c r="J5" s="264"/>
      <c r="K5" s="263"/>
    </row>
    <row r="6" spans="2:11" ht="15" customHeight="1">
      <c r="B6" s="262"/>
      <c r="C6" s="386" t="s">
        <v>1589</v>
      </c>
      <c r="D6" s="386"/>
      <c r="E6" s="386"/>
      <c r="F6" s="386"/>
      <c r="G6" s="386"/>
      <c r="H6" s="386"/>
      <c r="I6" s="386"/>
      <c r="J6" s="386"/>
      <c r="K6" s="263"/>
    </row>
    <row r="7" spans="2:11" ht="15" customHeight="1">
      <c r="B7" s="266"/>
      <c r="C7" s="386" t="s">
        <v>1590</v>
      </c>
      <c r="D7" s="386"/>
      <c r="E7" s="386"/>
      <c r="F7" s="386"/>
      <c r="G7" s="386"/>
      <c r="H7" s="386"/>
      <c r="I7" s="386"/>
      <c r="J7" s="386"/>
      <c r="K7" s="263"/>
    </row>
    <row r="8" spans="2:11" ht="12.75" customHeight="1">
      <c r="B8" s="266"/>
      <c r="C8" s="265"/>
      <c r="D8" s="265"/>
      <c r="E8" s="265"/>
      <c r="F8" s="265"/>
      <c r="G8" s="265"/>
      <c r="H8" s="265"/>
      <c r="I8" s="265"/>
      <c r="J8" s="265"/>
      <c r="K8" s="263"/>
    </row>
    <row r="9" spans="2:11" ht="15" customHeight="1">
      <c r="B9" s="266"/>
      <c r="C9" s="386" t="s">
        <v>1591</v>
      </c>
      <c r="D9" s="386"/>
      <c r="E9" s="386"/>
      <c r="F9" s="386"/>
      <c r="G9" s="386"/>
      <c r="H9" s="386"/>
      <c r="I9" s="386"/>
      <c r="J9" s="386"/>
      <c r="K9" s="263"/>
    </row>
    <row r="10" spans="2:11" ht="15" customHeight="1">
      <c r="B10" s="266"/>
      <c r="C10" s="265"/>
      <c r="D10" s="386" t="s">
        <v>1592</v>
      </c>
      <c r="E10" s="386"/>
      <c r="F10" s="386"/>
      <c r="G10" s="386"/>
      <c r="H10" s="386"/>
      <c r="I10" s="386"/>
      <c r="J10" s="386"/>
      <c r="K10" s="263"/>
    </row>
    <row r="11" spans="2:11" ht="15" customHeight="1">
      <c r="B11" s="266"/>
      <c r="C11" s="267"/>
      <c r="D11" s="386" t="s">
        <v>1593</v>
      </c>
      <c r="E11" s="386"/>
      <c r="F11" s="386"/>
      <c r="G11" s="386"/>
      <c r="H11" s="386"/>
      <c r="I11" s="386"/>
      <c r="J11" s="386"/>
      <c r="K11" s="263"/>
    </row>
    <row r="12" spans="2:11" ht="12.75" customHeight="1">
      <c r="B12" s="266"/>
      <c r="C12" s="267"/>
      <c r="D12" s="267"/>
      <c r="E12" s="267"/>
      <c r="F12" s="267"/>
      <c r="G12" s="267"/>
      <c r="H12" s="267"/>
      <c r="I12" s="267"/>
      <c r="J12" s="267"/>
      <c r="K12" s="263"/>
    </row>
    <row r="13" spans="2:11" ht="15" customHeight="1">
      <c r="B13" s="266"/>
      <c r="C13" s="267"/>
      <c r="D13" s="386" t="s">
        <v>1594</v>
      </c>
      <c r="E13" s="386"/>
      <c r="F13" s="386"/>
      <c r="G13" s="386"/>
      <c r="H13" s="386"/>
      <c r="I13" s="386"/>
      <c r="J13" s="386"/>
      <c r="K13" s="263"/>
    </row>
    <row r="14" spans="2:11" ht="15" customHeight="1">
      <c r="B14" s="266"/>
      <c r="C14" s="267"/>
      <c r="D14" s="386" t="s">
        <v>1595</v>
      </c>
      <c r="E14" s="386"/>
      <c r="F14" s="386"/>
      <c r="G14" s="386"/>
      <c r="H14" s="386"/>
      <c r="I14" s="386"/>
      <c r="J14" s="386"/>
      <c r="K14" s="263"/>
    </row>
    <row r="15" spans="2:11" ht="15" customHeight="1">
      <c r="B15" s="266"/>
      <c r="C15" s="267"/>
      <c r="D15" s="386" t="s">
        <v>1596</v>
      </c>
      <c r="E15" s="386"/>
      <c r="F15" s="386"/>
      <c r="G15" s="386"/>
      <c r="H15" s="386"/>
      <c r="I15" s="386"/>
      <c r="J15" s="386"/>
      <c r="K15" s="263"/>
    </row>
    <row r="16" spans="2:11" ht="15" customHeight="1">
      <c r="B16" s="266"/>
      <c r="C16" s="267"/>
      <c r="D16" s="267"/>
      <c r="E16" s="268" t="s">
        <v>76</v>
      </c>
      <c r="F16" s="386" t="s">
        <v>1597</v>
      </c>
      <c r="G16" s="386"/>
      <c r="H16" s="386"/>
      <c r="I16" s="386"/>
      <c r="J16" s="386"/>
      <c r="K16" s="263"/>
    </row>
    <row r="17" spans="2:11" ht="15" customHeight="1">
      <c r="B17" s="266"/>
      <c r="C17" s="267"/>
      <c r="D17" s="267"/>
      <c r="E17" s="268" t="s">
        <v>1598</v>
      </c>
      <c r="F17" s="386" t="s">
        <v>1599</v>
      </c>
      <c r="G17" s="386"/>
      <c r="H17" s="386"/>
      <c r="I17" s="386"/>
      <c r="J17" s="386"/>
      <c r="K17" s="263"/>
    </row>
    <row r="18" spans="2:11" ht="15" customHeight="1">
      <c r="B18" s="266"/>
      <c r="C18" s="267"/>
      <c r="D18" s="267"/>
      <c r="E18" s="268" t="s">
        <v>1600</v>
      </c>
      <c r="F18" s="386" t="s">
        <v>1601</v>
      </c>
      <c r="G18" s="386"/>
      <c r="H18" s="386"/>
      <c r="I18" s="386"/>
      <c r="J18" s="386"/>
      <c r="K18" s="263"/>
    </row>
    <row r="19" spans="2:11" ht="15" customHeight="1">
      <c r="B19" s="266"/>
      <c r="C19" s="267"/>
      <c r="D19" s="267"/>
      <c r="E19" s="268" t="s">
        <v>1602</v>
      </c>
      <c r="F19" s="386" t="s">
        <v>1603</v>
      </c>
      <c r="G19" s="386"/>
      <c r="H19" s="386"/>
      <c r="I19" s="386"/>
      <c r="J19" s="386"/>
      <c r="K19" s="263"/>
    </row>
    <row r="20" spans="2:11" ht="15" customHeight="1">
      <c r="B20" s="266"/>
      <c r="C20" s="267"/>
      <c r="D20" s="267"/>
      <c r="E20" s="268" t="s">
        <v>1604</v>
      </c>
      <c r="F20" s="386" t="s">
        <v>1605</v>
      </c>
      <c r="G20" s="386"/>
      <c r="H20" s="386"/>
      <c r="I20" s="386"/>
      <c r="J20" s="386"/>
      <c r="K20" s="263"/>
    </row>
    <row r="21" spans="2:11" ht="15" customHeight="1">
      <c r="B21" s="266"/>
      <c r="C21" s="267"/>
      <c r="D21" s="267"/>
      <c r="E21" s="268" t="s">
        <v>1606</v>
      </c>
      <c r="F21" s="386" t="s">
        <v>1607</v>
      </c>
      <c r="G21" s="386"/>
      <c r="H21" s="386"/>
      <c r="I21" s="386"/>
      <c r="J21" s="386"/>
      <c r="K21" s="263"/>
    </row>
    <row r="22" spans="2:11" ht="12.75" customHeight="1">
      <c r="B22" s="266"/>
      <c r="C22" s="267"/>
      <c r="D22" s="267"/>
      <c r="E22" s="267"/>
      <c r="F22" s="267"/>
      <c r="G22" s="267"/>
      <c r="H22" s="267"/>
      <c r="I22" s="267"/>
      <c r="J22" s="267"/>
      <c r="K22" s="263"/>
    </row>
    <row r="23" spans="2:11" ht="15" customHeight="1">
      <c r="B23" s="266"/>
      <c r="C23" s="386" t="s">
        <v>1608</v>
      </c>
      <c r="D23" s="386"/>
      <c r="E23" s="386"/>
      <c r="F23" s="386"/>
      <c r="G23" s="386"/>
      <c r="H23" s="386"/>
      <c r="I23" s="386"/>
      <c r="J23" s="386"/>
      <c r="K23" s="263"/>
    </row>
    <row r="24" spans="2:11" ht="15" customHeight="1">
      <c r="B24" s="266"/>
      <c r="C24" s="386" t="s">
        <v>1609</v>
      </c>
      <c r="D24" s="386"/>
      <c r="E24" s="386"/>
      <c r="F24" s="386"/>
      <c r="G24" s="386"/>
      <c r="H24" s="386"/>
      <c r="I24" s="386"/>
      <c r="J24" s="386"/>
      <c r="K24" s="263"/>
    </row>
    <row r="25" spans="2:11" ht="15" customHeight="1">
      <c r="B25" s="266"/>
      <c r="C25" s="265"/>
      <c r="D25" s="386" t="s">
        <v>1610</v>
      </c>
      <c r="E25" s="386"/>
      <c r="F25" s="386"/>
      <c r="G25" s="386"/>
      <c r="H25" s="386"/>
      <c r="I25" s="386"/>
      <c r="J25" s="386"/>
      <c r="K25" s="263"/>
    </row>
    <row r="26" spans="2:11" ht="15" customHeight="1">
      <c r="B26" s="266"/>
      <c r="C26" s="267"/>
      <c r="D26" s="386" t="s">
        <v>1611</v>
      </c>
      <c r="E26" s="386"/>
      <c r="F26" s="386"/>
      <c r="G26" s="386"/>
      <c r="H26" s="386"/>
      <c r="I26" s="386"/>
      <c r="J26" s="386"/>
      <c r="K26" s="263"/>
    </row>
    <row r="27" spans="2:11" ht="12.75" customHeight="1">
      <c r="B27" s="266"/>
      <c r="C27" s="267"/>
      <c r="D27" s="267"/>
      <c r="E27" s="267"/>
      <c r="F27" s="267"/>
      <c r="G27" s="267"/>
      <c r="H27" s="267"/>
      <c r="I27" s="267"/>
      <c r="J27" s="267"/>
      <c r="K27" s="263"/>
    </row>
    <row r="28" spans="2:11" ht="15" customHeight="1">
      <c r="B28" s="266"/>
      <c r="C28" s="267"/>
      <c r="D28" s="386" t="s">
        <v>1612</v>
      </c>
      <c r="E28" s="386"/>
      <c r="F28" s="386"/>
      <c r="G28" s="386"/>
      <c r="H28" s="386"/>
      <c r="I28" s="386"/>
      <c r="J28" s="386"/>
      <c r="K28" s="263"/>
    </row>
    <row r="29" spans="2:11" ht="15" customHeight="1">
      <c r="B29" s="266"/>
      <c r="C29" s="267"/>
      <c r="D29" s="386" t="s">
        <v>1613</v>
      </c>
      <c r="E29" s="386"/>
      <c r="F29" s="386"/>
      <c r="G29" s="386"/>
      <c r="H29" s="386"/>
      <c r="I29" s="386"/>
      <c r="J29" s="386"/>
      <c r="K29" s="263"/>
    </row>
    <row r="30" spans="2:11" ht="12.75" customHeight="1">
      <c r="B30" s="266"/>
      <c r="C30" s="267"/>
      <c r="D30" s="267"/>
      <c r="E30" s="267"/>
      <c r="F30" s="267"/>
      <c r="G30" s="267"/>
      <c r="H30" s="267"/>
      <c r="I30" s="267"/>
      <c r="J30" s="267"/>
      <c r="K30" s="263"/>
    </row>
    <row r="31" spans="2:11" ht="15" customHeight="1">
      <c r="B31" s="266"/>
      <c r="C31" s="267"/>
      <c r="D31" s="386" t="s">
        <v>1614</v>
      </c>
      <c r="E31" s="386"/>
      <c r="F31" s="386"/>
      <c r="G31" s="386"/>
      <c r="H31" s="386"/>
      <c r="I31" s="386"/>
      <c r="J31" s="386"/>
      <c r="K31" s="263"/>
    </row>
    <row r="32" spans="2:11" ht="15" customHeight="1">
      <c r="B32" s="266"/>
      <c r="C32" s="267"/>
      <c r="D32" s="386" t="s">
        <v>1615</v>
      </c>
      <c r="E32" s="386"/>
      <c r="F32" s="386"/>
      <c r="G32" s="386"/>
      <c r="H32" s="386"/>
      <c r="I32" s="386"/>
      <c r="J32" s="386"/>
      <c r="K32" s="263"/>
    </row>
    <row r="33" spans="2:11" ht="15" customHeight="1">
      <c r="B33" s="266"/>
      <c r="C33" s="267"/>
      <c r="D33" s="386" t="s">
        <v>1616</v>
      </c>
      <c r="E33" s="386"/>
      <c r="F33" s="386"/>
      <c r="G33" s="386"/>
      <c r="H33" s="386"/>
      <c r="I33" s="386"/>
      <c r="J33" s="386"/>
      <c r="K33" s="263"/>
    </row>
    <row r="34" spans="2:11" ht="15" customHeight="1">
      <c r="B34" s="266"/>
      <c r="C34" s="267"/>
      <c r="D34" s="265"/>
      <c r="E34" s="269" t="s">
        <v>121</v>
      </c>
      <c r="F34" s="265"/>
      <c r="G34" s="386" t="s">
        <v>1617</v>
      </c>
      <c r="H34" s="386"/>
      <c r="I34" s="386"/>
      <c r="J34" s="386"/>
      <c r="K34" s="263"/>
    </row>
    <row r="35" spans="2:11" ht="30.75" customHeight="1">
      <c r="B35" s="266"/>
      <c r="C35" s="267"/>
      <c r="D35" s="265"/>
      <c r="E35" s="269" t="s">
        <v>1618</v>
      </c>
      <c r="F35" s="265"/>
      <c r="G35" s="386" t="s">
        <v>1619</v>
      </c>
      <c r="H35" s="386"/>
      <c r="I35" s="386"/>
      <c r="J35" s="386"/>
      <c r="K35" s="263"/>
    </row>
    <row r="36" spans="2:11" ht="15" customHeight="1">
      <c r="B36" s="266"/>
      <c r="C36" s="267"/>
      <c r="D36" s="265"/>
      <c r="E36" s="269" t="s">
        <v>50</v>
      </c>
      <c r="F36" s="265"/>
      <c r="G36" s="386" t="s">
        <v>1620</v>
      </c>
      <c r="H36" s="386"/>
      <c r="I36" s="386"/>
      <c r="J36" s="386"/>
      <c r="K36" s="263"/>
    </row>
    <row r="37" spans="2:11" ht="15" customHeight="1">
      <c r="B37" s="266"/>
      <c r="C37" s="267"/>
      <c r="D37" s="265"/>
      <c r="E37" s="269" t="s">
        <v>122</v>
      </c>
      <c r="F37" s="265"/>
      <c r="G37" s="386" t="s">
        <v>1621</v>
      </c>
      <c r="H37" s="386"/>
      <c r="I37" s="386"/>
      <c r="J37" s="386"/>
      <c r="K37" s="263"/>
    </row>
    <row r="38" spans="2:11" ht="15" customHeight="1">
      <c r="B38" s="266"/>
      <c r="C38" s="267"/>
      <c r="D38" s="265"/>
      <c r="E38" s="269" t="s">
        <v>123</v>
      </c>
      <c r="F38" s="265"/>
      <c r="G38" s="386" t="s">
        <v>1622</v>
      </c>
      <c r="H38" s="386"/>
      <c r="I38" s="386"/>
      <c r="J38" s="386"/>
      <c r="K38" s="263"/>
    </row>
    <row r="39" spans="2:11" ht="15" customHeight="1">
      <c r="B39" s="266"/>
      <c r="C39" s="267"/>
      <c r="D39" s="265"/>
      <c r="E39" s="269" t="s">
        <v>124</v>
      </c>
      <c r="F39" s="265"/>
      <c r="G39" s="386" t="s">
        <v>1623</v>
      </c>
      <c r="H39" s="386"/>
      <c r="I39" s="386"/>
      <c r="J39" s="386"/>
      <c r="K39" s="263"/>
    </row>
    <row r="40" spans="2:11" ht="15" customHeight="1">
      <c r="B40" s="266"/>
      <c r="C40" s="267"/>
      <c r="D40" s="265"/>
      <c r="E40" s="269" t="s">
        <v>1624</v>
      </c>
      <c r="F40" s="265"/>
      <c r="G40" s="386" t="s">
        <v>1625</v>
      </c>
      <c r="H40" s="386"/>
      <c r="I40" s="386"/>
      <c r="J40" s="386"/>
      <c r="K40" s="263"/>
    </row>
    <row r="41" spans="2:11" ht="15" customHeight="1">
      <c r="B41" s="266"/>
      <c r="C41" s="267"/>
      <c r="D41" s="265"/>
      <c r="E41" s="269"/>
      <c r="F41" s="265"/>
      <c r="G41" s="386" t="s">
        <v>1626</v>
      </c>
      <c r="H41" s="386"/>
      <c r="I41" s="386"/>
      <c r="J41" s="386"/>
      <c r="K41" s="263"/>
    </row>
    <row r="42" spans="2:11" ht="15" customHeight="1">
      <c r="B42" s="266"/>
      <c r="C42" s="267"/>
      <c r="D42" s="265"/>
      <c r="E42" s="269" t="s">
        <v>1627</v>
      </c>
      <c r="F42" s="265"/>
      <c r="G42" s="386" t="s">
        <v>1628</v>
      </c>
      <c r="H42" s="386"/>
      <c r="I42" s="386"/>
      <c r="J42" s="386"/>
      <c r="K42" s="263"/>
    </row>
    <row r="43" spans="2:11" ht="15" customHeight="1">
      <c r="B43" s="266"/>
      <c r="C43" s="267"/>
      <c r="D43" s="265"/>
      <c r="E43" s="269" t="s">
        <v>126</v>
      </c>
      <c r="F43" s="265"/>
      <c r="G43" s="386" t="s">
        <v>1629</v>
      </c>
      <c r="H43" s="386"/>
      <c r="I43" s="386"/>
      <c r="J43" s="386"/>
      <c r="K43" s="263"/>
    </row>
    <row r="44" spans="2:11" ht="12.75" customHeight="1">
      <c r="B44" s="266"/>
      <c r="C44" s="267"/>
      <c r="D44" s="265"/>
      <c r="E44" s="265"/>
      <c r="F44" s="265"/>
      <c r="G44" s="265"/>
      <c r="H44" s="265"/>
      <c r="I44" s="265"/>
      <c r="J44" s="265"/>
      <c r="K44" s="263"/>
    </row>
    <row r="45" spans="2:11" ht="15" customHeight="1">
      <c r="B45" s="266"/>
      <c r="C45" s="267"/>
      <c r="D45" s="386" t="s">
        <v>1630</v>
      </c>
      <c r="E45" s="386"/>
      <c r="F45" s="386"/>
      <c r="G45" s="386"/>
      <c r="H45" s="386"/>
      <c r="I45" s="386"/>
      <c r="J45" s="386"/>
      <c r="K45" s="263"/>
    </row>
    <row r="46" spans="2:11" ht="15" customHeight="1">
      <c r="B46" s="266"/>
      <c r="C46" s="267"/>
      <c r="D46" s="267"/>
      <c r="E46" s="386" t="s">
        <v>1631</v>
      </c>
      <c r="F46" s="386"/>
      <c r="G46" s="386"/>
      <c r="H46" s="386"/>
      <c r="I46" s="386"/>
      <c r="J46" s="386"/>
      <c r="K46" s="263"/>
    </row>
    <row r="47" spans="2:11" ht="15" customHeight="1">
      <c r="B47" s="266"/>
      <c r="C47" s="267"/>
      <c r="D47" s="267"/>
      <c r="E47" s="386" t="s">
        <v>1632</v>
      </c>
      <c r="F47" s="386"/>
      <c r="G47" s="386"/>
      <c r="H47" s="386"/>
      <c r="I47" s="386"/>
      <c r="J47" s="386"/>
      <c r="K47" s="263"/>
    </row>
    <row r="48" spans="2:11" ht="15" customHeight="1">
      <c r="B48" s="266"/>
      <c r="C48" s="267"/>
      <c r="D48" s="267"/>
      <c r="E48" s="386" t="s">
        <v>1633</v>
      </c>
      <c r="F48" s="386"/>
      <c r="G48" s="386"/>
      <c r="H48" s="386"/>
      <c r="I48" s="386"/>
      <c r="J48" s="386"/>
      <c r="K48" s="263"/>
    </row>
    <row r="49" spans="2:11" ht="15" customHeight="1">
      <c r="B49" s="266"/>
      <c r="C49" s="267"/>
      <c r="D49" s="386" t="s">
        <v>1634</v>
      </c>
      <c r="E49" s="386"/>
      <c r="F49" s="386"/>
      <c r="G49" s="386"/>
      <c r="H49" s="386"/>
      <c r="I49" s="386"/>
      <c r="J49" s="386"/>
      <c r="K49" s="263"/>
    </row>
    <row r="50" spans="2:11" ht="25.5" customHeight="1">
      <c r="B50" s="262"/>
      <c r="C50" s="387" t="s">
        <v>1635</v>
      </c>
      <c r="D50" s="387"/>
      <c r="E50" s="387"/>
      <c r="F50" s="387"/>
      <c r="G50" s="387"/>
      <c r="H50" s="387"/>
      <c r="I50" s="387"/>
      <c r="J50" s="387"/>
      <c r="K50" s="263"/>
    </row>
    <row r="51" spans="2:11" ht="5.25" customHeight="1">
      <c r="B51" s="262"/>
      <c r="C51" s="264"/>
      <c r="D51" s="264"/>
      <c r="E51" s="264"/>
      <c r="F51" s="264"/>
      <c r="G51" s="264"/>
      <c r="H51" s="264"/>
      <c r="I51" s="264"/>
      <c r="J51" s="264"/>
      <c r="K51" s="263"/>
    </row>
    <row r="52" spans="2:11" ht="15" customHeight="1">
      <c r="B52" s="262"/>
      <c r="C52" s="386" t="s">
        <v>1636</v>
      </c>
      <c r="D52" s="386"/>
      <c r="E52" s="386"/>
      <c r="F52" s="386"/>
      <c r="G52" s="386"/>
      <c r="H52" s="386"/>
      <c r="I52" s="386"/>
      <c r="J52" s="386"/>
      <c r="K52" s="263"/>
    </row>
    <row r="53" spans="2:11" ht="15" customHeight="1">
      <c r="B53" s="262"/>
      <c r="C53" s="386" t="s">
        <v>1637</v>
      </c>
      <c r="D53" s="386"/>
      <c r="E53" s="386"/>
      <c r="F53" s="386"/>
      <c r="G53" s="386"/>
      <c r="H53" s="386"/>
      <c r="I53" s="386"/>
      <c r="J53" s="386"/>
      <c r="K53" s="263"/>
    </row>
    <row r="54" spans="2:11" ht="12.75" customHeight="1">
      <c r="B54" s="262"/>
      <c r="C54" s="265"/>
      <c r="D54" s="265"/>
      <c r="E54" s="265"/>
      <c r="F54" s="265"/>
      <c r="G54" s="265"/>
      <c r="H54" s="265"/>
      <c r="I54" s="265"/>
      <c r="J54" s="265"/>
      <c r="K54" s="263"/>
    </row>
    <row r="55" spans="2:11" ht="15" customHeight="1">
      <c r="B55" s="262"/>
      <c r="C55" s="386" t="s">
        <v>1638</v>
      </c>
      <c r="D55" s="386"/>
      <c r="E55" s="386"/>
      <c r="F55" s="386"/>
      <c r="G55" s="386"/>
      <c r="H55" s="386"/>
      <c r="I55" s="386"/>
      <c r="J55" s="386"/>
      <c r="K55" s="263"/>
    </row>
    <row r="56" spans="2:11" ht="15" customHeight="1">
      <c r="B56" s="262"/>
      <c r="C56" s="267"/>
      <c r="D56" s="386" t="s">
        <v>1639</v>
      </c>
      <c r="E56" s="386"/>
      <c r="F56" s="386"/>
      <c r="G56" s="386"/>
      <c r="H56" s="386"/>
      <c r="I56" s="386"/>
      <c r="J56" s="386"/>
      <c r="K56" s="263"/>
    </row>
    <row r="57" spans="2:11" ht="15" customHeight="1">
      <c r="B57" s="262"/>
      <c r="C57" s="267"/>
      <c r="D57" s="386" t="s">
        <v>1640</v>
      </c>
      <c r="E57" s="386"/>
      <c r="F57" s="386"/>
      <c r="G57" s="386"/>
      <c r="H57" s="386"/>
      <c r="I57" s="386"/>
      <c r="J57" s="386"/>
      <c r="K57" s="263"/>
    </row>
    <row r="58" spans="2:11" ht="15" customHeight="1">
      <c r="B58" s="262"/>
      <c r="C58" s="267"/>
      <c r="D58" s="386" t="s">
        <v>1641</v>
      </c>
      <c r="E58" s="386"/>
      <c r="F58" s="386"/>
      <c r="G58" s="386"/>
      <c r="H58" s="386"/>
      <c r="I58" s="386"/>
      <c r="J58" s="386"/>
      <c r="K58" s="263"/>
    </row>
    <row r="59" spans="2:11" ht="15" customHeight="1">
      <c r="B59" s="262"/>
      <c r="C59" s="267"/>
      <c r="D59" s="386" t="s">
        <v>1642</v>
      </c>
      <c r="E59" s="386"/>
      <c r="F59" s="386"/>
      <c r="G59" s="386"/>
      <c r="H59" s="386"/>
      <c r="I59" s="386"/>
      <c r="J59" s="386"/>
      <c r="K59" s="263"/>
    </row>
    <row r="60" spans="2:11" ht="15" customHeight="1">
      <c r="B60" s="262"/>
      <c r="C60" s="267"/>
      <c r="D60" s="385" t="s">
        <v>1643</v>
      </c>
      <c r="E60" s="385"/>
      <c r="F60" s="385"/>
      <c r="G60" s="385"/>
      <c r="H60" s="385"/>
      <c r="I60" s="385"/>
      <c r="J60" s="385"/>
      <c r="K60" s="263"/>
    </row>
    <row r="61" spans="2:11" ht="15" customHeight="1">
      <c r="B61" s="262"/>
      <c r="C61" s="267"/>
      <c r="D61" s="386" t="s">
        <v>1644</v>
      </c>
      <c r="E61" s="386"/>
      <c r="F61" s="386"/>
      <c r="G61" s="386"/>
      <c r="H61" s="386"/>
      <c r="I61" s="386"/>
      <c r="J61" s="386"/>
      <c r="K61" s="263"/>
    </row>
    <row r="62" spans="2:11" ht="12.75" customHeight="1">
      <c r="B62" s="262"/>
      <c r="C62" s="267"/>
      <c r="D62" s="267"/>
      <c r="E62" s="270"/>
      <c r="F62" s="267"/>
      <c r="G62" s="267"/>
      <c r="H62" s="267"/>
      <c r="I62" s="267"/>
      <c r="J62" s="267"/>
      <c r="K62" s="263"/>
    </row>
    <row r="63" spans="2:11" ht="15" customHeight="1">
      <c r="B63" s="262"/>
      <c r="C63" s="267"/>
      <c r="D63" s="386" t="s">
        <v>1645</v>
      </c>
      <c r="E63" s="386"/>
      <c r="F63" s="386"/>
      <c r="G63" s="386"/>
      <c r="H63" s="386"/>
      <c r="I63" s="386"/>
      <c r="J63" s="386"/>
      <c r="K63" s="263"/>
    </row>
    <row r="64" spans="2:11" ht="15" customHeight="1">
      <c r="B64" s="262"/>
      <c r="C64" s="267"/>
      <c r="D64" s="385" t="s">
        <v>1646</v>
      </c>
      <c r="E64" s="385"/>
      <c r="F64" s="385"/>
      <c r="G64" s="385"/>
      <c r="H64" s="385"/>
      <c r="I64" s="385"/>
      <c r="J64" s="385"/>
      <c r="K64" s="263"/>
    </row>
    <row r="65" spans="2:11" ht="15" customHeight="1">
      <c r="B65" s="262"/>
      <c r="C65" s="267"/>
      <c r="D65" s="386" t="s">
        <v>1647</v>
      </c>
      <c r="E65" s="386"/>
      <c r="F65" s="386"/>
      <c r="G65" s="386"/>
      <c r="H65" s="386"/>
      <c r="I65" s="386"/>
      <c r="J65" s="386"/>
      <c r="K65" s="263"/>
    </row>
    <row r="66" spans="2:11" ht="15" customHeight="1">
      <c r="B66" s="262"/>
      <c r="C66" s="267"/>
      <c r="D66" s="386" t="s">
        <v>1648</v>
      </c>
      <c r="E66" s="386"/>
      <c r="F66" s="386"/>
      <c r="G66" s="386"/>
      <c r="H66" s="386"/>
      <c r="I66" s="386"/>
      <c r="J66" s="386"/>
      <c r="K66" s="263"/>
    </row>
    <row r="67" spans="2:11" ht="15" customHeight="1">
      <c r="B67" s="262"/>
      <c r="C67" s="267"/>
      <c r="D67" s="386" t="s">
        <v>1649</v>
      </c>
      <c r="E67" s="386"/>
      <c r="F67" s="386"/>
      <c r="G67" s="386"/>
      <c r="H67" s="386"/>
      <c r="I67" s="386"/>
      <c r="J67" s="386"/>
      <c r="K67" s="263"/>
    </row>
    <row r="68" spans="2:11" ht="15" customHeight="1">
      <c r="B68" s="262"/>
      <c r="C68" s="267"/>
      <c r="D68" s="386" t="s">
        <v>1650</v>
      </c>
      <c r="E68" s="386"/>
      <c r="F68" s="386"/>
      <c r="G68" s="386"/>
      <c r="H68" s="386"/>
      <c r="I68" s="386"/>
      <c r="J68" s="386"/>
      <c r="K68" s="263"/>
    </row>
    <row r="69" spans="2:11" ht="12.75" customHeight="1">
      <c r="B69" s="271"/>
      <c r="C69" s="272"/>
      <c r="D69" s="272"/>
      <c r="E69" s="272"/>
      <c r="F69" s="272"/>
      <c r="G69" s="272"/>
      <c r="H69" s="272"/>
      <c r="I69" s="272"/>
      <c r="J69" s="272"/>
      <c r="K69" s="273"/>
    </row>
    <row r="70" spans="2:11" ht="18.75" customHeight="1">
      <c r="B70" s="274"/>
      <c r="C70" s="274"/>
      <c r="D70" s="274"/>
      <c r="E70" s="274"/>
      <c r="F70" s="274"/>
      <c r="G70" s="274"/>
      <c r="H70" s="274"/>
      <c r="I70" s="274"/>
      <c r="J70" s="274"/>
      <c r="K70" s="275"/>
    </row>
    <row r="71" spans="2:11" ht="18.75" customHeight="1">
      <c r="B71" s="275"/>
      <c r="C71" s="275"/>
      <c r="D71" s="275"/>
      <c r="E71" s="275"/>
      <c r="F71" s="275"/>
      <c r="G71" s="275"/>
      <c r="H71" s="275"/>
      <c r="I71" s="275"/>
      <c r="J71" s="275"/>
      <c r="K71" s="275"/>
    </row>
    <row r="72" spans="2:11" ht="7.5" customHeight="1">
      <c r="B72" s="276"/>
      <c r="C72" s="277"/>
      <c r="D72" s="277"/>
      <c r="E72" s="277"/>
      <c r="F72" s="277"/>
      <c r="G72" s="277"/>
      <c r="H72" s="277"/>
      <c r="I72" s="277"/>
      <c r="J72" s="277"/>
      <c r="K72" s="278"/>
    </row>
    <row r="73" spans="2:11" ht="45" customHeight="1">
      <c r="B73" s="279"/>
      <c r="C73" s="384" t="s">
        <v>84</v>
      </c>
      <c r="D73" s="384"/>
      <c r="E73" s="384"/>
      <c r="F73" s="384"/>
      <c r="G73" s="384"/>
      <c r="H73" s="384"/>
      <c r="I73" s="384"/>
      <c r="J73" s="384"/>
      <c r="K73" s="280"/>
    </row>
    <row r="74" spans="2:11" ht="17.25" customHeight="1">
      <c r="B74" s="279"/>
      <c r="C74" s="281" t="s">
        <v>1651</v>
      </c>
      <c r="D74" s="281"/>
      <c r="E74" s="281"/>
      <c r="F74" s="281" t="s">
        <v>1652</v>
      </c>
      <c r="G74" s="282"/>
      <c r="H74" s="281" t="s">
        <v>122</v>
      </c>
      <c r="I74" s="281" t="s">
        <v>54</v>
      </c>
      <c r="J74" s="281" t="s">
        <v>1653</v>
      </c>
      <c r="K74" s="280"/>
    </row>
    <row r="75" spans="2:11" ht="17.25" customHeight="1">
      <c r="B75" s="279"/>
      <c r="C75" s="283" t="s">
        <v>1654</v>
      </c>
      <c r="D75" s="283"/>
      <c r="E75" s="283"/>
      <c r="F75" s="284" t="s">
        <v>1655</v>
      </c>
      <c r="G75" s="285"/>
      <c r="H75" s="283"/>
      <c r="I75" s="283"/>
      <c r="J75" s="283" t="s">
        <v>1656</v>
      </c>
      <c r="K75" s="280"/>
    </row>
    <row r="76" spans="2:11" ht="5.25" customHeight="1">
      <c r="B76" s="279"/>
      <c r="C76" s="286"/>
      <c r="D76" s="286"/>
      <c r="E76" s="286"/>
      <c r="F76" s="286"/>
      <c r="G76" s="287"/>
      <c r="H76" s="286"/>
      <c r="I76" s="286"/>
      <c r="J76" s="286"/>
      <c r="K76" s="280"/>
    </row>
    <row r="77" spans="2:11" ht="15" customHeight="1">
      <c r="B77" s="279"/>
      <c r="C77" s="269" t="s">
        <v>50</v>
      </c>
      <c r="D77" s="286"/>
      <c r="E77" s="286"/>
      <c r="F77" s="288" t="s">
        <v>1657</v>
      </c>
      <c r="G77" s="287"/>
      <c r="H77" s="269" t="s">
        <v>1658</v>
      </c>
      <c r="I77" s="269" t="s">
        <v>1659</v>
      </c>
      <c r="J77" s="269">
        <v>20</v>
      </c>
      <c r="K77" s="280"/>
    </row>
    <row r="78" spans="2:11" ht="15" customHeight="1">
      <c r="B78" s="279"/>
      <c r="C78" s="269" t="s">
        <v>1660</v>
      </c>
      <c r="D78" s="269"/>
      <c r="E78" s="269"/>
      <c r="F78" s="288" t="s">
        <v>1657</v>
      </c>
      <c r="G78" s="287"/>
      <c r="H78" s="269" t="s">
        <v>1661</v>
      </c>
      <c r="I78" s="269" t="s">
        <v>1659</v>
      </c>
      <c r="J78" s="269">
        <v>120</v>
      </c>
      <c r="K78" s="280"/>
    </row>
    <row r="79" spans="2:11" ht="15" customHeight="1">
      <c r="B79" s="289"/>
      <c r="C79" s="269" t="s">
        <v>1662</v>
      </c>
      <c r="D79" s="269"/>
      <c r="E79" s="269"/>
      <c r="F79" s="288" t="s">
        <v>1663</v>
      </c>
      <c r="G79" s="287"/>
      <c r="H79" s="269" t="s">
        <v>1664</v>
      </c>
      <c r="I79" s="269" t="s">
        <v>1659</v>
      </c>
      <c r="J79" s="269">
        <v>50</v>
      </c>
      <c r="K79" s="280"/>
    </row>
    <row r="80" spans="2:11" ht="15" customHeight="1">
      <c r="B80" s="289"/>
      <c r="C80" s="269" t="s">
        <v>1665</v>
      </c>
      <c r="D80" s="269"/>
      <c r="E80" s="269"/>
      <c r="F80" s="288" t="s">
        <v>1657</v>
      </c>
      <c r="G80" s="287"/>
      <c r="H80" s="269" t="s">
        <v>1666</v>
      </c>
      <c r="I80" s="269" t="s">
        <v>1667</v>
      </c>
      <c r="J80" s="269"/>
      <c r="K80" s="280"/>
    </row>
    <row r="81" spans="2:11" ht="15" customHeight="1">
      <c r="B81" s="289"/>
      <c r="C81" s="290" t="s">
        <v>1668</v>
      </c>
      <c r="D81" s="290"/>
      <c r="E81" s="290"/>
      <c r="F81" s="291" t="s">
        <v>1663</v>
      </c>
      <c r="G81" s="290"/>
      <c r="H81" s="290" t="s">
        <v>1669</v>
      </c>
      <c r="I81" s="290" t="s">
        <v>1659</v>
      </c>
      <c r="J81" s="290">
        <v>15</v>
      </c>
      <c r="K81" s="280"/>
    </row>
    <row r="82" spans="2:11" ht="15" customHeight="1">
      <c r="B82" s="289"/>
      <c r="C82" s="290" t="s">
        <v>1670</v>
      </c>
      <c r="D82" s="290"/>
      <c r="E82" s="290"/>
      <c r="F82" s="291" t="s">
        <v>1663</v>
      </c>
      <c r="G82" s="290"/>
      <c r="H82" s="290" t="s">
        <v>1671</v>
      </c>
      <c r="I82" s="290" t="s">
        <v>1659</v>
      </c>
      <c r="J82" s="290">
        <v>15</v>
      </c>
      <c r="K82" s="280"/>
    </row>
    <row r="83" spans="2:11" ht="15" customHeight="1">
      <c r="B83" s="289"/>
      <c r="C83" s="290" t="s">
        <v>1672</v>
      </c>
      <c r="D83" s="290"/>
      <c r="E83" s="290"/>
      <c r="F83" s="291" t="s">
        <v>1663</v>
      </c>
      <c r="G83" s="290"/>
      <c r="H83" s="290" t="s">
        <v>1673</v>
      </c>
      <c r="I83" s="290" t="s">
        <v>1659</v>
      </c>
      <c r="J83" s="290">
        <v>20</v>
      </c>
      <c r="K83" s="280"/>
    </row>
    <row r="84" spans="2:11" ht="15" customHeight="1">
      <c r="B84" s="289"/>
      <c r="C84" s="290" t="s">
        <v>1674</v>
      </c>
      <c r="D84" s="290"/>
      <c r="E84" s="290"/>
      <c r="F84" s="291" t="s">
        <v>1663</v>
      </c>
      <c r="G84" s="290"/>
      <c r="H84" s="290" t="s">
        <v>1675</v>
      </c>
      <c r="I84" s="290" t="s">
        <v>1659</v>
      </c>
      <c r="J84" s="290">
        <v>20</v>
      </c>
      <c r="K84" s="280"/>
    </row>
    <row r="85" spans="2:11" ht="15" customHeight="1">
      <c r="B85" s="289"/>
      <c r="C85" s="269" t="s">
        <v>1676</v>
      </c>
      <c r="D85" s="269"/>
      <c r="E85" s="269"/>
      <c r="F85" s="288" t="s">
        <v>1663</v>
      </c>
      <c r="G85" s="287"/>
      <c r="H85" s="269" t="s">
        <v>1677</v>
      </c>
      <c r="I85" s="269" t="s">
        <v>1659</v>
      </c>
      <c r="J85" s="269">
        <v>50</v>
      </c>
      <c r="K85" s="280"/>
    </row>
    <row r="86" spans="2:11" ht="15" customHeight="1">
      <c r="B86" s="289"/>
      <c r="C86" s="269" t="s">
        <v>1678</v>
      </c>
      <c r="D86" s="269"/>
      <c r="E86" s="269"/>
      <c r="F86" s="288" t="s">
        <v>1663</v>
      </c>
      <c r="G86" s="287"/>
      <c r="H86" s="269" t="s">
        <v>1679</v>
      </c>
      <c r="I86" s="269" t="s">
        <v>1659</v>
      </c>
      <c r="J86" s="269">
        <v>20</v>
      </c>
      <c r="K86" s="280"/>
    </row>
    <row r="87" spans="2:11" ht="15" customHeight="1">
      <c r="B87" s="289"/>
      <c r="C87" s="269" t="s">
        <v>1680</v>
      </c>
      <c r="D87" s="269"/>
      <c r="E87" s="269"/>
      <c r="F87" s="288" t="s">
        <v>1663</v>
      </c>
      <c r="G87" s="287"/>
      <c r="H87" s="269" t="s">
        <v>1681</v>
      </c>
      <c r="I87" s="269" t="s">
        <v>1659</v>
      </c>
      <c r="J87" s="269">
        <v>20</v>
      </c>
      <c r="K87" s="280"/>
    </row>
    <row r="88" spans="2:11" ht="15" customHeight="1">
      <c r="B88" s="289"/>
      <c r="C88" s="269" t="s">
        <v>1682</v>
      </c>
      <c r="D88" s="269"/>
      <c r="E88" s="269"/>
      <c r="F88" s="288" t="s">
        <v>1663</v>
      </c>
      <c r="G88" s="287"/>
      <c r="H88" s="269" t="s">
        <v>1683</v>
      </c>
      <c r="I88" s="269" t="s">
        <v>1659</v>
      </c>
      <c r="J88" s="269">
        <v>50</v>
      </c>
      <c r="K88" s="280"/>
    </row>
    <row r="89" spans="2:11" ht="15" customHeight="1">
      <c r="B89" s="289"/>
      <c r="C89" s="269" t="s">
        <v>1684</v>
      </c>
      <c r="D89" s="269"/>
      <c r="E89" s="269"/>
      <c r="F89" s="288" t="s">
        <v>1663</v>
      </c>
      <c r="G89" s="287"/>
      <c r="H89" s="269" t="s">
        <v>1684</v>
      </c>
      <c r="I89" s="269" t="s">
        <v>1659</v>
      </c>
      <c r="J89" s="269">
        <v>50</v>
      </c>
      <c r="K89" s="280"/>
    </row>
    <row r="90" spans="2:11" ht="15" customHeight="1">
      <c r="B90" s="289"/>
      <c r="C90" s="269" t="s">
        <v>127</v>
      </c>
      <c r="D90" s="269"/>
      <c r="E90" s="269"/>
      <c r="F90" s="288" t="s">
        <v>1663</v>
      </c>
      <c r="G90" s="287"/>
      <c r="H90" s="269" t="s">
        <v>1685</v>
      </c>
      <c r="I90" s="269" t="s">
        <v>1659</v>
      </c>
      <c r="J90" s="269">
        <v>255</v>
      </c>
      <c r="K90" s="280"/>
    </row>
    <row r="91" spans="2:11" ht="15" customHeight="1">
      <c r="B91" s="289"/>
      <c r="C91" s="269" t="s">
        <v>1686</v>
      </c>
      <c r="D91" s="269"/>
      <c r="E91" s="269"/>
      <c r="F91" s="288" t="s">
        <v>1657</v>
      </c>
      <c r="G91" s="287"/>
      <c r="H91" s="269" t="s">
        <v>1687</v>
      </c>
      <c r="I91" s="269" t="s">
        <v>1688</v>
      </c>
      <c r="J91" s="269"/>
      <c r="K91" s="280"/>
    </row>
    <row r="92" spans="2:11" ht="15" customHeight="1">
      <c r="B92" s="289"/>
      <c r="C92" s="269" t="s">
        <v>1689</v>
      </c>
      <c r="D92" s="269"/>
      <c r="E92" s="269"/>
      <c r="F92" s="288" t="s">
        <v>1657</v>
      </c>
      <c r="G92" s="287"/>
      <c r="H92" s="269" t="s">
        <v>1690</v>
      </c>
      <c r="I92" s="269" t="s">
        <v>1691</v>
      </c>
      <c r="J92" s="269"/>
      <c r="K92" s="280"/>
    </row>
    <row r="93" spans="2:11" ht="15" customHeight="1">
      <c r="B93" s="289"/>
      <c r="C93" s="269" t="s">
        <v>1692</v>
      </c>
      <c r="D93" s="269"/>
      <c r="E93" s="269"/>
      <c r="F93" s="288" t="s">
        <v>1657</v>
      </c>
      <c r="G93" s="287"/>
      <c r="H93" s="269" t="s">
        <v>1692</v>
      </c>
      <c r="I93" s="269" t="s">
        <v>1691</v>
      </c>
      <c r="J93" s="269"/>
      <c r="K93" s="280"/>
    </row>
    <row r="94" spans="2:11" ht="15" customHeight="1">
      <c r="B94" s="289"/>
      <c r="C94" s="269" t="s">
        <v>35</v>
      </c>
      <c r="D94" s="269"/>
      <c r="E94" s="269"/>
      <c r="F94" s="288" t="s">
        <v>1657</v>
      </c>
      <c r="G94" s="287"/>
      <c r="H94" s="269" t="s">
        <v>1693</v>
      </c>
      <c r="I94" s="269" t="s">
        <v>1691</v>
      </c>
      <c r="J94" s="269"/>
      <c r="K94" s="280"/>
    </row>
    <row r="95" spans="2:11" ht="15" customHeight="1">
      <c r="B95" s="289"/>
      <c r="C95" s="269" t="s">
        <v>45</v>
      </c>
      <c r="D95" s="269"/>
      <c r="E95" s="269"/>
      <c r="F95" s="288" t="s">
        <v>1657</v>
      </c>
      <c r="G95" s="287"/>
      <c r="H95" s="269" t="s">
        <v>1694</v>
      </c>
      <c r="I95" s="269" t="s">
        <v>1691</v>
      </c>
      <c r="J95" s="269"/>
      <c r="K95" s="280"/>
    </row>
    <row r="96" spans="2:11" ht="15" customHeight="1">
      <c r="B96" s="292"/>
      <c r="C96" s="293"/>
      <c r="D96" s="293"/>
      <c r="E96" s="293"/>
      <c r="F96" s="293"/>
      <c r="G96" s="293"/>
      <c r="H96" s="293"/>
      <c r="I96" s="293"/>
      <c r="J96" s="293"/>
      <c r="K96" s="294"/>
    </row>
    <row r="97" spans="2:11" ht="18.75" customHeight="1">
      <c r="B97" s="295"/>
      <c r="C97" s="296"/>
      <c r="D97" s="296"/>
      <c r="E97" s="296"/>
      <c r="F97" s="296"/>
      <c r="G97" s="296"/>
      <c r="H97" s="296"/>
      <c r="I97" s="296"/>
      <c r="J97" s="296"/>
      <c r="K97" s="295"/>
    </row>
    <row r="98" spans="2:11" ht="18.75" customHeight="1">
      <c r="B98" s="275"/>
      <c r="C98" s="275"/>
      <c r="D98" s="275"/>
      <c r="E98" s="275"/>
      <c r="F98" s="275"/>
      <c r="G98" s="275"/>
      <c r="H98" s="275"/>
      <c r="I98" s="275"/>
      <c r="J98" s="275"/>
      <c r="K98" s="275"/>
    </row>
    <row r="99" spans="2:11" ht="7.5" customHeight="1">
      <c r="B99" s="276"/>
      <c r="C99" s="277"/>
      <c r="D99" s="277"/>
      <c r="E99" s="277"/>
      <c r="F99" s="277"/>
      <c r="G99" s="277"/>
      <c r="H99" s="277"/>
      <c r="I99" s="277"/>
      <c r="J99" s="277"/>
      <c r="K99" s="278"/>
    </row>
    <row r="100" spans="2:11" ht="45" customHeight="1">
      <c r="B100" s="279"/>
      <c r="C100" s="384" t="s">
        <v>1695</v>
      </c>
      <c r="D100" s="384"/>
      <c r="E100" s="384"/>
      <c r="F100" s="384"/>
      <c r="G100" s="384"/>
      <c r="H100" s="384"/>
      <c r="I100" s="384"/>
      <c r="J100" s="384"/>
      <c r="K100" s="280"/>
    </row>
    <row r="101" spans="2:11" ht="17.25" customHeight="1">
      <c r="B101" s="279"/>
      <c r="C101" s="281" t="s">
        <v>1651</v>
      </c>
      <c r="D101" s="281"/>
      <c r="E101" s="281"/>
      <c r="F101" s="281" t="s">
        <v>1652</v>
      </c>
      <c r="G101" s="282"/>
      <c r="H101" s="281" t="s">
        <v>122</v>
      </c>
      <c r="I101" s="281" t="s">
        <v>54</v>
      </c>
      <c r="J101" s="281" t="s">
        <v>1653</v>
      </c>
      <c r="K101" s="280"/>
    </row>
    <row r="102" spans="2:11" ht="17.25" customHeight="1">
      <c r="B102" s="279"/>
      <c r="C102" s="283" t="s">
        <v>1654</v>
      </c>
      <c r="D102" s="283"/>
      <c r="E102" s="283"/>
      <c r="F102" s="284" t="s">
        <v>1655</v>
      </c>
      <c r="G102" s="285"/>
      <c r="H102" s="283"/>
      <c r="I102" s="283"/>
      <c r="J102" s="283" t="s">
        <v>1656</v>
      </c>
      <c r="K102" s="280"/>
    </row>
    <row r="103" spans="2:11" ht="5.25" customHeight="1">
      <c r="B103" s="279"/>
      <c r="C103" s="281"/>
      <c r="D103" s="281"/>
      <c r="E103" s="281"/>
      <c r="F103" s="281"/>
      <c r="G103" s="297"/>
      <c r="H103" s="281"/>
      <c r="I103" s="281"/>
      <c r="J103" s="281"/>
      <c r="K103" s="280"/>
    </row>
    <row r="104" spans="2:11" ht="15" customHeight="1">
      <c r="B104" s="279"/>
      <c r="C104" s="269" t="s">
        <v>50</v>
      </c>
      <c r="D104" s="286"/>
      <c r="E104" s="286"/>
      <c r="F104" s="288" t="s">
        <v>1657</v>
      </c>
      <c r="G104" s="297"/>
      <c r="H104" s="269" t="s">
        <v>1696</v>
      </c>
      <c r="I104" s="269" t="s">
        <v>1659</v>
      </c>
      <c r="J104" s="269">
        <v>20</v>
      </c>
      <c r="K104" s="280"/>
    </row>
    <row r="105" spans="2:11" ht="15" customHeight="1">
      <c r="B105" s="279"/>
      <c r="C105" s="269" t="s">
        <v>1660</v>
      </c>
      <c r="D105" s="269"/>
      <c r="E105" s="269"/>
      <c r="F105" s="288" t="s">
        <v>1657</v>
      </c>
      <c r="G105" s="269"/>
      <c r="H105" s="269" t="s">
        <v>1696</v>
      </c>
      <c r="I105" s="269" t="s">
        <v>1659</v>
      </c>
      <c r="J105" s="269">
        <v>120</v>
      </c>
      <c r="K105" s="280"/>
    </row>
    <row r="106" spans="2:11" ht="15" customHeight="1">
      <c r="B106" s="289"/>
      <c r="C106" s="269" t="s">
        <v>1662</v>
      </c>
      <c r="D106" s="269"/>
      <c r="E106" s="269"/>
      <c r="F106" s="288" t="s">
        <v>1663</v>
      </c>
      <c r="G106" s="269"/>
      <c r="H106" s="269" t="s">
        <v>1696</v>
      </c>
      <c r="I106" s="269" t="s">
        <v>1659</v>
      </c>
      <c r="J106" s="269">
        <v>50</v>
      </c>
      <c r="K106" s="280"/>
    </row>
    <row r="107" spans="2:11" ht="15" customHeight="1">
      <c r="B107" s="289"/>
      <c r="C107" s="269" t="s">
        <v>1665</v>
      </c>
      <c r="D107" s="269"/>
      <c r="E107" s="269"/>
      <c r="F107" s="288" t="s">
        <v>1657</v>
      </c>
      <c r="G107" s="269"/>
      <c r="H107" s="269" t="s">
        <v>1696</v>
      </c>
      <c r="I107" s="269" t="s">
        <v>1667</v>
      </c>
      <c r="J107" s="269"/>
      <c r="K107" s="280"/>
    </row>
    <row r="108" spans="2:11" ht="15" customHeight="1">
      <c r="B108" s="289"/>
      <c r="C108" s="269" t="s">
        <v>1676</v>
      </c>
      <c r="D108" s="269"/>
      <c r="E108" s="269"/>
      <c r="F108" s="288" t="s">
        <v>1663</v>
      </c>
      <c r="G108" s="269"/>
      <c r="H108" s="269" t="s">
        <v>1696</v>
      </c>
      <c r="I108" s="269" t="s">
        <v>1659</v>
      </c>
      <c r="J108" s="269">
        <v>50</v>
      </c>
      <c r="K108" s="280"/>
    </row>
    <row r="109" spans="2:11" ht="15" customHeight="1">
      <c r="B109" s="289"/>
      <c r="C109" s="269" t="s">
        <v>1684</v>
      </c>
      <c r="D109" s="269"/>
      <c r="E109" s="269"/>
      <c r="F109" s="288" t="s">
        <v>1663</v>
      </c>
      <c r="G109" s="269"/>
      <c r="H109" s="269" t="s">
        <v>1696</v>
      </c>
      <c r="I109" s="269" t="s">
        <v>1659</v>
      </c>
      <c r="J109" s="269">
        <v>50</v>
      </c>
      <c r="K109" s="280"/>
    </row>
    <row r="110" spans="2:11" ht="15" customHeight="1">
      <c r="B110" s="289"/>
      <c r="C110" s="269" t="s">
        <v>1682</v>
      </c>
      <c r="D110" s="269"/>
      <c r="E110" s="269"/>
      <c r="F110" s="288" t="s">
        <v>1663</v>
      </c>
      <c r="G110" s="269"/>
      <c r="H110" s="269" t="s">
        <v>1696</v>
      </c>
      <c r="I110" s="269" t="s">
        <v>1659</v>
      </c>
      <c r="J110" s="269">
        <v>50</v>
      </c>
      <c r="K110" s="280"/>
    </row>
    <row r="111" spans="2:11" ht="15" customHeight="1">
      <c r="B111" s="289"/>
      <c r="C111" s="269" t="s">
        <v>50</v>
      </c>
      <c r="D111" s="269"/>
      <c r="E111" s="269"/>
      <c r="F111" s="288" t="s">
        <v>1657</v>
      </c>
      <c r="G111" s="269"/>
      <c r="H111" s="269" t="s">
        <v>1697</v>
      </c>
      <c r="I111" s="269" t="s">
        <v>1659</v>
      </c>
      <c r="J111" s="269">
        <v>20</v>
      </c>
      <c r="K111" s="280"/>
    </row>
    <row r="112" spans="2:11" ht="15" customHeight="1">
      <c r="B112" s="289"/>
      <c r="C112" s="269" t="s">
        <v>1698</v>
      </c>
      <c r="D112" s="269"/>
      <c r="E112" s="269"/>
      <c r="F112" s="288" t="s">
        <v>1657</v>
      </c>
      <c r="G112" s="269"/>
      <c r="H112" s="269" t="s">
        <v>1699</v>
      </c>
      <c r="I112" s="269" t="s">
        <v>1659</v>
      </c>
      <c r="J112" s="269">
        <v>120</v>
      </c>
      <c r="K112" s="280"/>
    </row>
    <row r="113" spans="2:11" ht="15" customHeight="1">
      <c r="B113" s="289"/>
      <c r="C113" s="269" t="s">
        <v>35</v>
      </c>
      <c r="D113" s="269"/>
      <c r="E113" s="269"/>
      <c r="F113" s="288" t="s">
        <v>1657</v>
      </c>
      <c r="G113" s="269"/>
      <c r="H113" s="269" t="s">
        <v>1700</v>
      </c>
      <c r="I113" s="269" t="s">
        <v>1691</v>
      </c>
      <c r="J113" s="269"/>
      <c r="K113" s="280"/>
    </row>
    <row r="114" spans="2:11" ht="15" customHeight="1">
      <c r="B114" s="289"/>
      <c r="C114" s="269" t="s">
        <v>45</v>
      </c>
      <c r="D114" s="269"/>
      <c r="E114" s="269"/>
      <c r="F114" s="288" t="s">
        <v>1657</v>
      </c>
      <c r="G114" s="269"/>
      <c r="H114" s="269" t="s">
        <v>1701</v>
      </c>
      <c r="I114" s="269" t="s">
        <v>1691</v>
      </c>
      <c r="J114" s="269"/>
      <c r="K114" s="280"/>
    </row>
    <row r="115" spans="2:11" ht="15" customHeight="1">
      <c r="B115" s="289"/>
      <c r="C115" s="269" t="s">
        <v>54</v>
      </c>
      <c r="D115" s="269"/>
      <c r="E115" s="269"/>
      <c r="F115" s="288" t="s">
        <v>1657</v>
      </c>
      <c r="G115" s="269"/>
      <c r="H115" s="269" t="s">
        <v>1702</v>
      </c>
      <c r="I115" s="269" t="s">
        <v>1703</v>
      </c>
      <c r="J115" s="269"/>
      <c r="K115" s="280"/>
    </row>
    <row r="116" spans="2:11" ht="15" customHeight="1">
      <c r="B116" s="292"/>
      <c r="C116" s="298"/>
      <c r="D116" s="298"/>
      <c r="E116" s="298"/>
      <c r="F116" s="298"/>
      <c r="G116" s="298"/>
      <c r="H116" s="298"/>
      <c r="I116" s="298"/>
      <c r="J116" s="298"/>
      <c r="K116" s="294"/>
    </row>
    <row r="117" spans="2:11" ht="18.75" customHeight="1">
      <c r="B117" s="299"/>
      <c r="C117" s="265"/>
      <c r="D117" s="265"/>
      <c r="E117" s="265"/>
      <c r="F117" s="300"/>
      <c r="G117" s="265"/>
      <c r="H117" s="265"/>
      <c r="I117" s="265"/>
      <c r="J117" s="265"/>
      <c r="K117" s="299"/>
    </row>
    <row r="118" spans="2:11" ht="18.75" customHeight="1">
      <c r="B118" s="275"/>
      <c r="C118" s="275"/>
      <c r="D118" s="275"/>
      <c r="E118" s="275"/>
      <c r="F118" s="275"/>
      <c r="G118" s="275"/>
      <c r="H118" s="275"/>
      <c r="I118" s="275"/>
      <c r="J118" s="275"/>
      <c r="K118" s="275"/>
    </row>
    <row r="119" spans="2:11" ht="7.5" customHeight="1">
      <c r="B119" s="301"/>
      <c r="C119" s="302"/>
      <c r="D119" s="302"/>
      <c r="E119" s="302"/>
      <c r="F119" s="302"/>
      <c r="G119" s="302"/>
      <c r="H119" s="302"/>
      <c r="I119" s="302"/>
      <c r="J119" s="302"/>
      <c r="K119" s="303"/>
    </row>
    <row r="120" spans="2:11" ht="45" customHeight="1">
      <c r="B120" s="304"/>
      <c r="C120" s="383" t="s">
        <v>1704</v>
      </c>
      <c r="D120" s="383"/>
      <c r="E120" s="383"/>
      <c r="F120" s="383"/>
      <c r="G120" s="383"/>
      <c r="H120" s="383"/>
      <c r="I120" s="383"/>
      <c r="J120" s="383"/>
      <c r="K120" s="305"/>
    </row>
    <row r="121" spans="2:11" ht="17.25" customHeight="1">
      <c r="B121" s="306"/>
      <c r="C121" s="281" t="s">
        <v>1651</v>
      </c>
      <c r="D121" s="281"/>
      <c r="E121" s="281"/>
      <c r="F121" s="281" t="s">
        <v>1652</v>
      </c>
      <c r="G121" s="282"/>
      <c r="H121" s="281" t="s">
        <v>122</v>
      </c>
      <c r="I121" s="281" t="s">
        <v>54</v>
      </c>
      <c r="J121" s="281" t="s">
        <v>1653</v>
      </c>
      <c r="K121" s="307"/>
    </row>
    <row r="122" spans="2:11" ht="17.25" customHeight="1">
      <c r="B122" s="306"/>
      <c r="C122" s="283" t="s">
        <v>1654</v>
      </c>
      <c r="D122" s="283"/>
      <c r="E122" s="283"/>
      <c r="F122" s="284" t="s">
        <v>1655</v>
      </c>
      <c r="G122" s="285"/>
      <c r="H122" s="283"/>
      <c r="I122" s="283"/>
      <c r="J122" s="283" t="s">
        <v>1656</v>
      </c>
      <c r="K122" s="307"/>
    </row>
    <row r="123" spans="2:11" ht="5.25" customHeight="1">
      <c r="B123" s="308"/>
      <c r="C123" s="286"/>
      <c r="D123" s="286"/>
      <c r="E123" s="286"/>
      <c r="F123" s="286"/>
      <c r="G123" s="269"/>
      <c r="H123" s="286"/>
      <c r="I123" s="286"/>
      <c r="J123" s="286"/>
      <c r="K123" s="309"/>
    </row>
    <row r="124" spans="2:11" ht="15" customHeight="1">
      <c r="B124" s="308"/>
      <c r="C124" s="269" t="s">
        <v>1660</v>
      </c>
      <c r="D124" s="286"/>
      <c r="E124" s="286"/>
      <c r="F124" s="288" t="s">
        <v>1657</v>
      </c>
      <c r="G124" s="269"/>
      <c r="H124" s="269" t="s">
        <v>1696</v>
      </c>
      <c r="I124" s="269" t="s">
        <v>1659</v>
      </c>
      <c r="J124" s="269">
        <v>120</v>
      </c>
      <c r="K124" s="310"/>
    </row>
    <row r="125" spans="2:11" ht="15" customHeight="1">
      <c r="B125" s="308"/>
      <c r="C125" s="269" t="s">
        <v>1705</v>
      </c>
      <c r="D125" s="269"/>
      <c r="E125" s="269"/>
      <c r="F125" s="288" t="s">
        <v>1657</v>
      </c>
      <c r="G125" s="269"/>
      <c r="H125" s="269" t="s">
        <v>1706</v>
      </c>
      <c r="I125" s="269" t="s">
        <v>1659</v>
      </c>
      <c r="J125" s="269" t="s">
        <v>1707</v>
      </c>
      <c r="K125" s="310"/>
    </row>
    <row r="126" spans="2:11" ht="15" customHeight="1">
      <c r="B126" s="308"/>
      <c r="C126" s="269" t="s">
        <v>1606</v>
      </c>
      <c r="D126" s="269"/>
      <c r="E126" s="269"/>
      <c r="F126" s="288" t="s">
        <v>1657</v>
      </c>
      <c r="G126" s="269"/>
      <c r="H126" s="269" t="s">
        <v>1708</v>
      </c>
      <c r="I126" s="269" t="s">
        <v>1659</v>
      </c>
      <c r="J126" s="269" t="s">
        <v>1707</v>
      </c>
      <c r="K126" s="310"/>
    </row>
    <row r="127" spans="2:11" ht="15" customHeight="1">
      <c r="B127" s="308"/>
      <c r="C127" s="269" t="s">
        <v>1668</v>
      </c>
      <c r="D127" s="269"/>
      <c r="E127" s="269"/>
      <c r="F127" s="288" t="s">
        <v>1663</v>
      </c>
      <c r="G127" s="269"/>
      <c r="H127" s="269" t="s">
        <v>1669</v>
      </c>
      <c r="I127" s="269" t="s">
        <v>1659</v>
      </c>
      <c r="J127" s="269">
        <v>15</v>
      </c>
      <c r="K127" s="310"/>
    </row>
    <row r="128" spans="2:11" ht="15" customHeight="1">
      <c r="B128" s="308"/>
      <c r="C128" s="290" t="s">
        <v>1670</v>
      </c>
      <c r="D128" s="290"/>
      <c r="E128" s="290"/>
      <c r="F128" s="291" t="s">
        <v>1663</v>
      </c>
      <c r="G128" s="290"/>
      <c r="H128" s="290" t="s">
        <v>1671</v>
      </c>
      <c r="I128" s="290" t="s">
        <v>1659</v>
      </c>
      <c r="J128" s="290">
        <v>15</v>
      </c>
      <c r="K128" s="310"/>
    </row>
    <row r="129" spans="2:11" ht="15" customHeight="1">
      <c r="B129" s="308"/>
      <c r="C129" s="290" t="s">
        <v>1672</v>
      </c>
      <c r="D129" s="290"/>
      <c r="E129" s="290"/>
      <c r="F129" s="291" t="s">
        <v>1663</v>
      </c>
      <c r="G129" s="290"/>
      <c r="H129" s="290" t="s">
        <v>1673</v>
      </c>
      <c r="I129" s="290" t="s">
        <v>1659</v>
      </c>
      <c r="J129" s="290">
        <v>20</v>
      </c>
      <c r="K129" s="310"/>
    </row>
    <row r="130" spans="2:11" ht="15" customHeight="1">
      <c r="B130" s="308"/>
      <c r="C130" s="290" t="s">
        <v>1674</v>
      </c>
      <c r="D130" s="290"/>
      <c r="E130" s="290"/>
      <c r="F130" s="291" t="s">
        <v>1663</v>
      </c>
      <c r="G130" s="290"/>
      <c r="H130" s="290" t="s">
        <v>1675</v>
      </c>
      <c r="I130" s="290" t="s">
        <v>1659</v>
      </c>
      <c r="J130" s="290">
        <v>20</v>
      </c>
      <c r="K130" s="310"/>
    </row>
    <row r="131" spans="2:11" ht="15" customHeight="1">
      <c r="B131" s="308"/>
      <c r="C131" s="269" t="s">
        <v>1662</v>
      </c>
      <c r="D131" s="269"/>
      <c r="E131" s="269"/>
      <c r="F131" s="288" t="s">
        <v>1663</v>
      </c>
      <c r="G131" s="269"/>
      <c r="H131" s="269" t="s">
        <v>1696</v>
      </c>
      <c r="I131" s="269" t="s">
        <v>1659</v>
      </c>
      <c r="J131" s="269">
        <v>50</v>
      </c>
      <c r="K131" s="310"/>
    </row>
    <row r="132" spans="2:11" ht="15" customHeight="1">
      <c r="B132" s="308"/>
      <c r="C132" s="269" t="s">
        <v>1676</v>
      </c>
      <c r="D132" s="269"/>
      <c r="E132" s="269"/>
      <c r="F132" s="288" t="s">
        <v>1663</v>
      </c>
      <c r="G132" s="269"/>
      <c r="H132" s="269" t="s">
        <v>1696</v>
      </c>
      <c r="I132" s="269" t="s">
        <v>1659</v>
      </c>
      <c r="J132" s="269">
        <v>50</v>
      </c>
      <c r="K132" s="310"/>
    </row>
    <row r="133" spans="2:11" ht="15" customHeight="1">
      <c r="B133" s="308"/>
      <c r="C133" s="269" t="s">
        <v>1682</v>
      </c>
      <c r="D133" s="269"/>
      <c r="E133" s="269"/>
      <c r="F133" s="288" t="s">
        <v>1663</v>
      </c>
      <c r="G133" s="269"/>
      <c r="H133" s="269" t="s">
        <v>1696</v>
      </c>
      <c r="I133" s="269" t="s">
        <v>1659</v>
      </c>
      <c r="J133" s="269">
        <v>50</v>
      </c>
      <c r="K133" s="310"/>
    </row>
    <row r="134" spans="2:11" ht="15" customHeight="1">
      <c r="B134" s="308"/>
      <c r="C134" s="269" t="s">
        <v>1684</v>
      </c>
      <c r="D134" s="269"/>
      <c r="E134" s="269"/>
      <c r="F134" s="288" t="s">
        <v>1663</v>
      </c>
      <c r="G134" s="269"/>
      <c r="H134" s="269" t="s">
        <v>1696</v>
      </c>
      <c r="I134" s="269" t="s">
        <v>1659</v>
      </c>
      <c r="J134" s="269">
        <v>50</v>
      </c>
      <c r="K134" s="310"/>
    </row>
    <row r="135" spans="2:11" ht="15" customHeight="1">
      <c r="B135" s="308"/>
      <c r="C135" s="269" t="s">
        <v>127</v>
      </c>
      <c r="D135" s="269"/>
      <c r="E135" s="269"/>
      <c r="F135" s="288" t="s">
        <v>1663</v>
      </c>
      <c r="G135" s="269"/>
      <c r="H135" s="269" t="s">
        <v>1709</v>
      </c>
      <c r="I135" s="269" t="s">
        <v>1659</v>
      </c>
      <c r="J135" s="269">
        <v>255</v>
      </c>
      <c r="K135" s="310"/>
    </row>
    <row r="136" spans="2:11" ht="15" customHeight="1">
      <c r="B136" s="308"/>
      <c r="C136" s="269" t="s">
        <v>1686</v>
      </c>
      <c r="D136" s="269"/>
      <c r="E136" s="269"/>
      <c r="F136" s="288" t="s">
        <v>1657</v>
      </c>
      <c r="G136" s="269"/>
      <c r="H136" s="269" t="s">
        <v>1710</v>
      </c>
      <c r="I136" s="269" t="s">
        <v>1688</v>
      </c>
      <c r="J136" s="269"/>
      <c r="K136" s="310"/>
    </row>
    <row r="137" spans="2:11" ht="15" customHeight="1">
      <c r="B137" s="308"/>
      <c r="C137" s="269" t="s">
        <v>1689</v>
      </c>
      <c r="D137" s="269"/>
      <c r="E137" s="269"/>
      <c r="F137" s="288" t="s">
        <v>1657</v>
      </c>
      <c r="G137" s="269"/>
      <c r="H137" s="269" t="s">
        <v>1711</v>
      </c>
      <c r="I137" s="269" t="s">
        <v>1691</v>
      </c>
      <c r="J137" s="269"/>
      <c r="K137" s="310"/>
    </row>
    <row r="138" spans="2:11" ht="15" customHeight="1">
      <c r="B138" s="308"/>
      <c r="C138" s="269" t="s">
        <v>1692</v>
      </c>
      <c r="D138" s="269"/>
      <c r="E138" s="269"/>
      <c r="F138" s="288" t="s">
        <v>1657</v>
      </c>
      <c r="G138" s="269"/>
      <c r="H138" s="269" t="s">
        <v>1692</v>
      </c>
      <c r="I138" s="269" t="s">
        <v>1691</v>
      </c>
      <c r="J138" s="269"/>
      <c r="K138" s="310"/>
    </row>
    <row r="139" spans="2:11" ht="15" customHeight="1">
      <c r="B139" s="308"/>
      <c r="C139" s="269" t="s">
        <v>35</v>
      </c>
      <c r="D139" s="269"/>
      <c r="E139" s="269"/>
      <c r="F139" s="288" t="s">
        <v>1657</v>
      </c>
      <c r="G139" s="269"/>
      <c r="H139" s="269" t="s">
        <v>1712</v>
      </c>
      <c r="I139" s="269" t="s">
        <v>1691</v>
      </c>
      <c r="J139" s="269"/>
      <c r="K139" s="310"/>
    </row>
    <row r="140" spans="2:11" ht="15" customHeight="1">
      <c r="B140" s="308"/>
      <c r="C140" s="269" t="s">
        <v>1713</v>
      </c>
      <c r="D140" s="269"/>
      <c r="E140" s="269"/>
      <c r="F140" s="288" t="s">
        <v>1657</v>
      </c>
      <c r="G140" s="269"/>
      <c r="H140" s="269" t="s">
        <v>1714</v>
      </c>
      <c r="I140" s="269" t="s">
        <v>1691</v>
      </c>
      <c r="J140" s="269"/>
      <c r="K140" s="310"/>
    </row>
    <row r="141" spans="2:11" ht="15" customHeight="1">
      <c r="B141" s="311"/>
      <c r="C141" s="312"/>
      <c r="D141" s="312"/>
      <c r="E141" s="312"/>
      <c r="F141" s="312"/>
      <c r="G141" s="312"/>
      <c r="H141" s="312"/>
      <c r="I141" s="312"/>
      <c r="J141" s="312"/>
      <c r="K141" s="313"/>
    </row>
    <row r="142" spans="2:11" ht="18.75" customHeight="1">
      <c r="B142" s="265"/>
      <c r="C142" s="265"/>
      <c r="D142" s="265"/>
      <c r="E142" s="265"/>
      <c r="F142" s="300"/>
      <c r="G142" s="265"/>
      <c r="H142" s="265"/>
      <c r="I142" s="265"/>
      <c r="J142" s="265"/>
      <c r="K142" s="265"/>
    </row>
    <row r="143" spans="2:11" ht="18.75" customHeight="1">
      <c r="B143" s="275"/>
      <c r="C143" s="275"/>
      <c r="D143" s="275"/>
      <c r="E143" s="275"/>
      <c r="F143" s="275"/>
      <c r="G143" s="275"/>
      <c r="H143" s="275"/>
      <c r="I143" s="275"/>
      <c r="J143" s="275"/>
      <c r="K143" s="275"/>
    </row>
    <row r="144" spans="2:11" ht="7.5" customHeight="1">
      <c r="B144" s="276"/>
      <c r="C144" s="277"/>
      <c r="D144" s="277"/>
      <c r="E144" s="277"/>
      <c r="F144" s="277"/>
      <c r="G144" s="277"/>
      <c r="H144" s="277"/>
      <c r="I144" s="277"/>
      <c r="J144" s="277"/>
      <c r="K144" s="278"/>
    </row>
    <row r="145" spans="2:11" ht="45" customHeight="1">
      <c r="B145" s="279"/>
      <c r="C145" s="384" t="s">
        <v>1715</v>
      </c>
      <c r="D145" s="384"/>
      <c r="E145" s="384"/>
      <c r="F145" s="384"/>
      <c r="G145" s="384"/>
      <c r="H145" s="384"/>
      <c r="I145" s="384"/>
      <c r="J145" s="384"/>
      <c r="K145" s="280"/>
    </row>
    <row r="146" spans="2:11" ht="17.25" customHeight="1">
      <c r="B146" s="279"/>
      <c r="C146" s="281" t="s">
        <v>1651</v>
      </c>
      <c r="D146" s="281"/>
      <c r="E146" s="281"/>
      <c r="F146" s="281" t="s">
        <v>1652</v>
      </c>
      <c r="G146" s="282"/>
      <c r="H146" s="281" t="s">
        <v>122</v>
      </c>
      <c r="I146" s="281" t="s">
        <v>54</v>
      </c>
      <c r="J146" s="281" t="s">
        <v>1653</v>
      </c>
      <c r="K146" s="280"/>
    </row>
    <row r="147" spans="2:11" ht="17.25" customHeight="1">
      <c r="B147" s="279"/>
      <c r="C147" s="283" t="s">
        <v>1654</v>
      </c>
      <c r="D147" s="283"/>
      <c r="E147" s="283"/>
      <c r="F147" s="284" t="s">
        <v>1655</v>
      </c>
      <c r="G147" s="285"/>
      <c r="H147" s="283"/>
      <c r="I147" s="283"/>
      <c r="J147" s="283" t="s">
        <v>1656</v>
      </c>
      <c r="K147" s="280"/>
    </row>
    <row r="148" spans="2:11" ht="5.25" customHeight="1">
      <c r="B148" s="289"/>
      <c r="C148" s="286"/>
      <c r="D148" s="286"/>
      <c r="E148" s="286"/>
      <c r="F148" s="286"/>
      <c r="G148" s="287"/>
      <c r="H148" s="286"/>
      <c r="I148" s="286"/>
      <c r="J148" s="286"/>
      <c r="K148" s="310"/>
    </row>
    <row r="149" spans="2:11" ht="15" customHeight="1">
      <c r="B149" s="289"/>
      <c r="C149" s="314" t="s">
        <v>1660</v>
      </c>
      <c r="D149" s="269"/>
      <c r="E149" s="269"/>
      <c r="F149" s="315" t="s">
        <v>1657</v>
      </c>
      <c r="G149" s="269"/>
      <c r="H149" s="314" t="s">
        <v>1696</v>
      </c>
      <c r="I149" s="314" t="s">
        <v>1659</v>
      </c>
      <c r="J149" s="314">
        <v>120</v>
      </c>
      <c r="K149" s="310"/>
    </row>
    <row r="150" spans="2:11" ht="15" customHeight="1">
      <c r="B150" s="289"/>
      <c r="C150" s="314" t="s">
        <v>1705</v>
      </c>
      <c r="D150" s="269"/>
      <c r="E150" s="269"/>
      <c r="F150" s="315" t="s">
        <v>1657</v>
      </c>
      <c r="G150" s="269"/>
      <c r="H150" s="314" t="s">
        <v>1716</v>
      </c>
      <c r="I150" s="314" t="s">
        <v>1659</v>
      </c>
      <c r="J150" s="314" t="s">
        <v>1707</v>
      </c>
      <c r="K150" s="310"/>
    </row>
    <row r="151" spans="2:11" ht="15" customHeight="1">
      <c r="B151" s="289"/>
      <c r="C151" s="314" t="s">
        <v>1606</v>
      </c>
      <c r="D151" s="269"/>
      <c r="E151" s="269"/>
      <c r="F151" s="315" t="s">
        <v>1657</v>
      </c>
      <c r="G151" s="269"/>
      <c r="H151" s="314" t="s">
        <v>1717</v>
      </c>
      <c r="I151" s="314" t="s">
        <v>1659</v>
      </c>
      <c r="J151" s="314" t="s">
        <v>1707</v>
      </c>
      <c r="K151" s="310"/>
    </row>
    <row r="152" spans="2:11" ht="15" customHeight="1">
      <c r="B152" s="289"/>
      <c r="C152" s="314" t="s">
        <v>1662</v>
      </c>
      <c r="D152" s="269"/>
      <c r="E152" s="269"/>
      <c r="F152" s="315" t="s">
        <v>1663</v>
      </c>
      <c r="G152" s="269"/>
      <c r="H152" s="314" t="s">
        <v>1696</v>
      </c>
      <c r="I152" s="314" t="s">
        <v>1659</v>
      </c>
      <c r="J152" s="314">
        <v>50</v>
      </c>
      <c r="K152" s="310"/>
    </row>
    <row r="153" spans="2:11" ht="15" customHeight="1">
      <c r="B153" s="289"/>
      <c r="C153" s="314" t="s">
        <v>1665</v>
      </c>
      <c r="D153" s="269"/>
      <c r="E153" s="269"/>
      <c r="F153" s="315" t="s">
        <v>1657</v>
      </c>
      <c r="G153" s="269"/>
      <c r="H153" s="314" t="s">
        <v>1696</v>
      </c>
      <c r="I153" s="314" t="s">
        <v>1667</v>
      </c>
      <c r="J153" s="314"/>
      <c r="K153" s="310"/>
    </row>
    <row r="154" spans="2:11" ht="15" customHeight="1">
      <c r="B154" s="289"/>
      <c r="C154" s="314" t="s">
        <v>1676</v>
      </c>
      <c r="D154" s="269"/>
      <c r="E154" s="269"/>
      <c r="F154" s="315" t="s">
        <v>1663</v>
      </c>
      <c r="G154" s="269"/>
      <c r="H154" s="314" t="s">
        <v>1696</v>
      </c>
      <c r="I154" s="314" t="s">
        <v>1659</v>
      </c>
      <c r="J154" s="314">
        <v>50</v>
      </c>
      <c r="K154" s="310"/>
    </row>
    <row r="155" spans="2:11" ht="15" customHeight="1">
      <c r="B155" s="289"/>
      <c r="C155" s="314" t="s">
        <v>1684</v>
      </c>
      <c r="D155" s="269"/>
      <c r="E155" s="269"/>
      <c r="F155" s="315" t="s">
        <v>1663</v>
      </c>
      <c r="G155" s="269"/>
      <c r="H155" s="314" t="s">
        <v>1696</v>
      </c>
      <c r="I155" s="314" t="s">
        <v>1659</v>
      </c>
      <c r="J155" s="314">
        <v>50</v>
      </c>
      <c r="K155" s="310"/>
    </row>
    <row r="156" spans="2:11" ht="15" customHeight="1">
      <c r="B156" s="289"/>
      <c r="C156" s="314" t="s">
        <v>1682</v>
      </c>
      <c r="D156" s="269"/>
      <c r="E156" s="269"/>
      <c r="F156" s="315" t="s">
        <v>1663</v>
      </c>
      <c r="G156" s="269"/>
      <c r="H156" s="314" t="s">
        <v>1696</v>
      </c>
      <c r="I156" s="314" t="s">
        <v>1659</v>
      </c>
      <c r="J156" s="314">
        <v>50</v>
      </c>
      <c r="K156" s="310"/>
    </row>
    <row r="157" spans="2:11" ht="15" customHeight="1">
      <c r="B157" s="289"/>
      <c r="C157" s="314" t="s">
        <v>89</v>
      </c>
      <c r="D157" s="269"/>
      <c r="E157" s="269"/>
      <c r="F157" s="315" t="s">
        <v>1657</v>
      </c>
      <c r="G157" s="269"/>
      <c r="H157" s="314" t="s">
        <v>1718</v>
      </c>
      <c r="I157" s="314" t="s">
        <v>1659</v>
      </c>
      <c r="J157" s="314" t="s">
        <v>1719</v>
      </c>
      <c r="K157" s="310"/>
    </row>
    <row r="158" spans="2:11" ht="15" customHeight="1">
      <c r="B158" s="289"/>
      <c r="C158" s="314" t="s">
        <v>1720</v>
      </c>
      <c r="D158" s="269"/>
      <c r="E158" s="269"/>
      <c r="F158" s="315" t="s">
        <v>1657</v>
      </c>
      <c r="G158" s="269"/>
      <c r="H158" s="314" t="s">
        <v>1721</v>
      </c>
      <c r="I158" s="314" t="s">
        <v>1691</v>
      </c>
      <c r="J158" s="314"/>
      <c r="K158" s="310"/>
    </row>
    <row r="159" spans="2:11" ht="15" customHeight="1">
      <c r="B159" s="316"/>
      <c r="C159" s="298"/>
      <c r="D159" s="298"/>
      <c r="E159" s="298"/>
      <c r="F159" s="298"/>
      <c r="G159" s="298"/>
      <c r="H159" s="298"/>
      <c r="I159" s="298"/>
      <c r="J159" s="298"/>
      <c r="K159" s="317"/>
    </row>
    <row r="160" spans="2:11" ht="18.75" customHeight="1">
      <c r="B160" s="265"/>
      <c r="C160" s="269"/>
      <c r="D160" s="269"/>
      <c r="E160" s="269"/>
      <c r="F160" s="288"/>
      <c r="G160" s="269"/>
      <c r="H160" s="269"/>
      <c r="I160" s="269"/>
      <c r="J160" s="269"/>
      <c r="K160" s="265"/>
    </row>
    <row r="161" spans="2:11" ht="18.75" customHeight="1">
      <c r="B161" s="275"/>
      <c r="C161" s="275"/>
      <c r="D161" s="275"/>
      <c r="E161" s="275"/>
      <c r="F161" s="275"/>
      <c r="G161" s="275"/>
      <c r="H161" s="275"/>
      <c r="I161" s="275"/>
      <c r="J161" s="275"/>
      <c r="K161" s="275"/>
    </row>
    <row r="162" spans="2:11" ht="7.5" customHeight="1">
      <c r="B162" s="257"/>
      <c r="C162" s="258"/>
      <c r="D162" s="258"/>
      <c r="E162" s="258"/>
      <c r="F162" s="258"/>
      <c r="G162" s="258"/>
      <c r="H162" s="258"/>
      <c r="I162" s="258"/>
      <c r="J162" s="258"/>
      <c r="K162" s="259"/>
    </row>
    <row r="163" spans="2:11" ht="45" customHeight="1">
      <c r="B163" s="260"/>
      <c r="C163" s="383" t="s">
        <v>1722</v>
      </c>
      <c r="D163" s="383"/>
      <c r="E163" s="383"/>
      <c r="F163" s="383"/>
      <c r="G163" s="383"/>
      <c r="H163" s="383"/>
      <c r="I163" s="383"/>
      <c r="J163" s="383"/>
      <c r="K163" s="261"/>
    </row>
    <row r="164" spans="2:11" ht="17.25" customHeight="1">
      <c r="B164" s="260"/>
      <c r="C164" s="281" t="s">
        <v>1651</v>
      </c>
      <c r="D164" s="281"/>
      <c r="E164" s="281"/>
      <c r="F164" s="281" t="s">
        <v>1652</v>
      </c>
      <c r="G164" s="318"/>
      <c r="H164" s="319" t="s">
        <v>122</v>
      </c>
      <c r="I164" s="319" t="s">
        <v>54</v>
      </c>
      <c r="J164" s="281" t="s">
        <v>1653</v>
      </c>
      <c r="K164" s="261"/>
    </row>
    <row r="165" spans="2:11" ht="17.25" customHeight="1">
      <c r="B165" s="262"/>
      <c r="C165" s="283" t="s">
        <v>1654</v>
      </c>
      <c r="D165" s="283"/>
      <c r="E165" s="283"/>
      <c r="F165" s="284" t="s">
        <v>1655</v>
      </c>
      <c r="G165" s="320"/>
      <c r="H165" s="321"/>
      <c r="I165" s="321"/>
      <c r="J165" s="283" t="s">
        <v>1656</v>
      </c>
      <c r="K165" s="263"/>
    </row>
    <row r="166" spans="2:11" ht="5.25" customHeight="1">
      <c r="B166" s="289"/>
      <c r="C166" s="286"/>
      <c r="D166" s="286"/>
      <c r="E166" s="286"/>
      <c r="F166" s="286"/>
      <c r="G166" s="287"/>
      <c r="H166" s="286"/>
      <c r="I166" s="286"/>
      <c r="J166" s="286"/>
      <c r="K166" s="310"/>
    </row>
    <row r="167" spans="2:11" ht="15" customHeight="1">
      <c r="B167" s="289"/>
      <c r="C167" s="269" t="s">
        <v>1660</v>
      </c>
      <c r="D167" s="269"/>
      <c r="E167" s="269"/>
      <c r="F167" s="288" t="s">
        <v>1657</v>
      </c>
      <c r="G167" s="269"/>
      <c r="H167" s="269" t="s">
        <v>1696</v>
      </c>
      <c r="I167" s="269" t="s">
        <v>1659</v>
      </c>
      <c r="J167" s="269">
        <v>120</v>
      </c>
      <c r="K167" s="310"/>
    </row>
    <row r="168" spans="2:11" ht="15" customHeight="1">
      <c r="B168" s="289"/>
      <c r="C168" s="269" t="s">
        <v>1705</v>
      </c>
      <c r="D168" s="269"/>
      <c r="E168" s="269"/>
      <c r="F168" s="288" t="s">
        <v>1657</v>
      </c>
      <c r="G168" s="269"/>
      <c r="H168" s="269" t="s">
        <v>1706</v>
      </c>
      <c r="I168" s="269" t="s">
        <v>1659</v>
      </c>
      <c r="J168" s="269" t="s">
        <v>1707</v>
      </c>
      <c r="K168" s="310"/>
    </row>
    <row r="169" spans="2:11" ht="15" customHeight="1">
      <c r="B169" s="289"/>
      <c r="C169" s="269" t="s">
        <v>1606</v>
      </c>
      <c r="D169" s="269"/>
      <c r="E169" s="269"/>
      <c r="F169" s="288" t="s">
        <v>1657</v>
      </c>
      <c r="G169" s="269"/>
      <c r="H169" s="269" t="s">
        <v>1723</v>
      </c>
      <c r="I169" s="269" t="s">
        <v>1659</v>
      </c>
      <c r="J169" s="269" t="s">
        <v>1707</v>
      </c>
      <c r="K169" s="310"/>
    </row>
    <row r="170" spans="2:11" ht="15" customHeight="1">
      <c r="B170" s="289"/>
      <c r="C170" s="269" t="s">
        <v>1662</v>
      </c>
      <c r="D170" s="269"/>
      <c r="E170" s="269"/>
      <c r="F170" s="288" t="s">
        <v>1663</v>
      </c>
      <c r="G170" s="269"/>
      <c r="H170" s="269" t="s">
        <v>1723</v>
      </c>
      <c r="I170" s="269" t="s">
        <v>1659</v>
      </c>
      <c r="J170" s="269">
        <v>50</v>
      </c>
      <c r="K170" s="310"/>
    </row>
    <row r="171" spans="2:11" ht="15" customHeight="1">
      <c r="B171" s="289"/>
      <c r="C171" s="269" t="s">
        <v>1665</v>
      </c>
      <c r="D171" s="269"/>
      <c r="E171" s="269"/>
      <c r="F171" s="288" t="s">
        <v>1657</v>
      </c>
      <c r="G171" s="269"/>
      <c r="H171" s="269" t="s">
        <v>1723</v>
      </c>
      <c r="I171" s="269" t="s">
        <v>1667</v>
      </c>
      <c r="J171" s="269"/>
      <c r="K171" s="310"/>
    </row>
    <row r="172" spans="2:11" ht="15" customHeight="1">
      <c r="B172" s="289"/>
      <c r="C172" s="269" t="s">
        <v>1676</v>
      </c>
      <c r="D172" s="269"/>
      <c r="E172" s="269"/>
      <c r="F172" s="288" t="s">
        <v>1663</v>
      </c>
      <c r="G172" s="269"/>
      <c r="H172" s="269" t="s">
        <v>1723</v>
      </c>
      <c r="I172" s="269" t="s">
        <v>1659</v>
      </c>
      <c r="J172" s="269">
        <v>50</v>
      </c>
      <c r="K172" s="310"/>
    </row>
    <row r="173" spans="2:11" ht="15" customHeight="1">
      <c r="B173" s="289"/>
      <c r="C173" s="269" t="s">
        <v>1684</v>
      </c>
      <c r="D173" s="269"/>
      <c r="E173" s="269"/>
      <c r="F173" s="288" t="s">
        <v>1663</v>
      </c>
      <c r="G173" s="269"/>
      <c r="H173" s="269" t="s">
        <v>1723</v>
      </c>
      <c r="I173" s="269" t="s">
        <v>1659</v>
      </c>
      <c r="J173" s="269">
        <v>50</v>
      </c>
      <c r="K173" s="310"/>
    </row>
    <row r="174" spans="2:11" ht="15" customHeight="1">
      <c r="B174" s="289"/>
      <c r="C174" s="269" t="s">
        <v>1682</v>
      </c>
      <c r="D174" s="269"/>
      <c r="E174" s="269"/>
      <c r="F174" s="288" t="s">
        <v>1663</v>
      </c>
      <c r="G174" s="269"/>
      <c r="H174" s="269" t="s">
        <v>1723</v>
      </c>
      <c r="I174" s="269" t="s">
        <v>1659</v>
      </c>
      <c r="J174" s="269">
        <v>50</v>
      </c>
      <c r="K174" s="310"/>
    </row>
    <row r="175" spans="2:11" ht="15" customHeight="1">
      <c r="B175" s="289"/>
      <c r="C175" s="269" t="s">
        <v>121</v>
      </c>
      <c r="D175" s="269"/>
      <c r="E175" s="269"/>
      <c r="F175" s="288" t="s">
        <v>1657</v>
      </c>
      <c r="G175" s="269"/>
      <c r="H175" s="269" t="s">
        <v>1724</v>
      </c>
      <c r="I175" s="269" t="s">
        <v>1725</v>
      </c>
      <c r="J175" s="269"/>
      <c r="K175" s="310"/>
    </row>
    <row r="176" spans="2:11" ht="15" customHeight="1">
      <c r="B176" s="289"/>
      <c r="C176" s="269" t="s">
        <v>54</v>
      </c>
      <c r="D176" s="269"/>
      <c r="E176" s="269"/>
      <c r="F176" s="288" t="s">
        <v>1657</v>
      </c>
      <c r="G176" s="269"/>
      <c r="H176" s="269" t="s">
        <v>1726</v>
      </c>
      <c r="I176" s="269" t="s">
        <v>1727</v>
      </c>
      <c r="J176" s="269">
        <v>1</v>
      </c>
      <c r="K176" s="310"/>
    </row>
    <row r="177" spans="2:11" ht="15" customHeight="1">
      <c r="B177" s="289"/>
      <c r="C177" s="269" t="s">
        <v>50</v>
      </c>
      <c r="D177" s="269"/>
      <c r="E177" s="269"/>
      <c r="F177" s="288" t="s">
        <v>1657</v>
      </c>
      <c r="G177" s="269"/>
      <c r="H177" s="269" t="s">
        <v>1728</v>
      </c>
      <c r="I177" s="269" t="s">
        <v>1659</v>
      </c>
      <c r="J177" s="269">
        <v>20</v>
      </c>
      <c r="K177" s="310"/>
    </row>
    <row r="178" spans="2:11" ht="15" customHeight="1">
      <c r="B178" s="289"/>
      <c r="C178" s="269" t="s">
        <v>122</v>
      </c>
      <c r="D178" s="269"/>
      <c r="E178" s="269"/>
      <c r="F178" s="288" t="s">
        <v>1657</v>
      </c>
      <c r="G178" s="269"/>
      <c r="H178" s="269" t="s">
        <v>1729</v>
      </c>
      <c r="I178" s="269" t="s">
        <v>1659</v>
      </c>
      <c r="J178" s="269">
        <v>255</v>
      </c>
      <c r="K178" s="310"/>
    </row>
    <row r="179" spans="2:11" ht="15" customHeight="1">
      <c r="B179" s="289"/>
      <c r="C179" s="269" t="s">
        <v>123</v>
      </c>
      <c r="D179" s="269"/>
      <c r="E179" s="269"/>
      <c r="F179" s="288" t="s">
        <v>1657</v>
      </c>
      <c r="G179" s="269"/>
      <c r="H179" s="269" t="s">
        <v>1622</v>
      </c>
      <c r="I179" s="269" t="s">
        <v>1659</v>
      </c>
      <c r="J179" s="269">
        <v>10</v>
      </c>
      <c r="K179" s="310"/>
    </row>
    <row r="180" spans="2:11" ht="15" customHeight="1">
      <c r="B180" s="289"/>
      <c r="C180" s="269" t="s">
        <v>124</v>
      </c>
      <c r="D180" s="269"/>
      <c r="E180" s="269"/>
      <c r="F180" s="288" t="s">
        <v>1657</v>
      </c>
      <c r="G180" s="269"/>
      <c r="H180" s="269" t="s">
        <v>1730</v>
      </c>
      <c r="I180" s="269" t="s">
        <v>1691</v>
      </c>
      <c r="J180" s="269"/>
      <c r="K180" s="310"/>
    </row>
    <row r="181" spans="2:11" ht="15" customHeight="1">
      <c r="B181" s="289"/>
      <c r="C181" s="269" t="s">
        <v>1731</v>
      </c>
      <c r="D181" s="269"/>
      <c r="E181" s="269"/>
      <c r="F181" s="288" t="s">
        <v>1657</v>
      </c>
      <c r="G181" s="269"/>
      <c r="H181" s="269" t="s">
        <v>1732</v>
      </c>
      <c r="I181" s="269" t="s">
        <v>1691</v>
      </c>
      <c r="J181" s="269"/>
      <c r="K181" s="310"/>
    </row>
    <row r="182" spans="2:11" ht="15" customHeight="1">
      <c r="B182" s="289"/>
      <c r="C182" s="269" t="s">
        <v>1720</v>
      </c>
      <c r="D182" s="269"/>
      <c r="E182" s="269"/>
      <c r="F182" s="288" t="s">
        <v>1657</v>
      </c>
      <c r="G182" s="269"/>
      <c r="H182" s="269" t="s">
        <v>1733</v>
      </c>
      <c r="I182" s="269" t="s">
        <v>1691</v>
      </c>
      <c r="J182" s="269"/>
      <c r="K182" s="310"/>
    </row>
    <row r="183" spans="2:11" ht="15" customHeight="1">
      <c r="B183" s="289"/>
      <c r="C183" s="269" t="s">
        <v>126</v>
      </c>
      <c r="D183" s="269"/>
      <c r="E183" s="269"/>
      <c r="F183" s="288" t="s">
        <v>1663</v>
      </c>
      <c r="G183" s="269"/>
      <c r="H183" s="269" t="s">
        <v>1734</v>
      </c>
      <c r="I183" s="269" t="s">
        <v>1659</v>
      </c>
      <c r="J183" s="269">
        <v>50</v>
      </c>
      <c r="K183" s="310"/>
    </row>
    <row r="184" spans="2:11" ht="15" customHeight="1">
      <c r="B184" s="289"/>
      <c r="C184" s="269" t="s">
        <v>1735</v>
      </c>
      <c r="D184" s="269"/>
      <c r="E184" s="269"/>
      <c r="F184" s="288" t="s">
        <v>1663</v>
      </c>
      <c r="G184" s="269"/>
      <c r="H184" s="269" t="s">
        <v>1736</v>
      </c>
      <c r="I184" s="269" t="s">
        <v>1737</v>
      </c>
      <c r="J184" s="269"/>
      <c r="K184" s="310"/>
    </row>
    <row r="185" spans="2:11" ht="15" customHeight="1">
      <c r="B185" s="289"/>
      <c r="C185" s="269" t="s">
        <v>1738</v>
      </c>
      <c r="D185" s="269"/>
      <c r="E185" s="269"/>
      <c r="F185" s="288" t="s">
        <v>1663</v>
      </c>
      <c r="G185" s="269"/>
      <c r="H185" s="269" t="s">
        <v>1739</v>
      </c>
      <c r="I185" s="269" t="s">
        <v>1737</v>
      </c>
      <c r="J185" s="269"/>
      <c r="K185" s="310"/>
    </row>
    <row r="186" spans="2:11" ht="15" customHeight="1">
      <c r="B186" s="289"/>
      <c r="C186" s="269" t="s">
        <v>1740</v>
      </c>
      <c r="D186" s="269"/>
      <c r="E186" s="269"/>
      <c r="F186" s="288" t="s">
        <v>1663</v>
      </c>
      <c r="G186" s="269"/>
      <c r="H186" s="269" t="s">
        <v>1741</v>
      </c>
      <c r="I186" s="269" t="s">
        <v>1737</v>
      </c>
      <c r="J186" s="269"/>
      <c r="K186" s="310"/>
    </row>
    <row r="187" spans="2:11" ht="15" customHeight="1">
      <c r="B187" s="289"/>
      <c r="C187" s="322" t="s">
        <v>1742</v>
      </c>
      <c r="D187" s="269"/>
      <c r="E187" s="269"/>
      <c r="F187" s="288" t="s">
        <v>1663</v>
      </c>
      <c r="G187" s="269"/>
      <c r="H187" s="269" t="s">
        <v>1743</v>
      </c>
      <c r="I187" s="269" t="s">
        <v>1744</v>
      </c>
      <c r="J187" s="323" t="s">
        <v>1745</v>
      </c>
      <c r="K187" s="310"/>
    </row>
    <row r="188" spans="2:11" ht="15" customHeight="1">
      <c r="B188" s="289"/>
      <c r="C188" s="274" t="s">
        <v>39</v>
      </c>
      <c r="D188" s="269"/>
      <c r="E188" s="269"/>
      <c r="F188" s="288" t="s">
        <v>1657</v>
      </c>
      <c r="G188" s="269"/>
      <c r="H188" s="265" t="s">
        <v>1746</v>
      </c>
      <c r="I188" s="269" t="s">
        <v>1747</v>
      </c>
      <c r="J188" s="269"/>
      <c r="K188" s="310"/>
    </row>
    <row r="189" spans="2:11" ht="15" customHeight="1">
      <c r="B189" s="289"/>
      <c r="C189" s="274" t="s">
        <v>1748</v>
      </c>
      <c r="D189" s="269"/>
      <c r="E189" s="269"/>
      <c r="F189" s="288" t="s">
        <v>1657</v>
      </c>
      <c r="G189" s="269"/>
      <c r="H189" s="269" t="s">
        <v>1749</v>
      </c>
      <c r="I189" s="269" t="s">
        <v>1691</v>
      </c>
      <c r="J189" s="269"/>
      <c r="K189" s="310"/>
    </row>
    <row r="190" spans="2:11" ht="15" customHeight="1">
      <c r="B190" s="289"/>
      <c r="C190" s="274" t="s">
        <v>1750</v>
      </c>
      <c r="D190" s="269"/>
      <c r="E190" s="269"/>
      <c r="F190" s="288" t="s">
        <v>1657</v>
      </c>
      <c r="G190" s="269"/>
      <c r="H190" s="269" t="s">
        <v>1751</v>
      </c>
      <c r="I190" s="269" t="s">
        <v>1691</v>
      </c>
      <c r="J190" s="269"/>
      <c r="K190" s="310"/>
    </row>
    <row r="191" spans="2:11" ht="15" customHeight="1">
      <c r="B191" s="289"/>
      <c r="C191" s="274" t="s">
        <v>1752</v>
      </c>
      <c r="D191" s="269"/>
      <c r="E191" s="269"/>
      <c r="F191" s="288" t="s">
        <v>1663</v>
      </c>
      <c r="G191" s="269"/>
      <c r="H191" s="269" t="s">
        <v>1753</v>
      </c>
      <c r="I191" s="269" t="s">
        <v>1691</v>
      </c>
      <c r="J191" s="269"/>
      <c r="K191" s="310"/>
    </row>
    <row r="192" spans="2:11" ht="15" customHeight="1">
      <c r="B192" s="316"/>
      <c r="C192" s="324"/>
      <c r="D192" s="298"/>
      <c r="E192" s="298"/>
      <c r="F192" s="298"/>
      <c r="G192" s="298"/>
      <c r="H192" s="298"/>
      <c r="I192" s="298"/>
      <c r="J192" s="298"/>
      <c r="K192" s="317"/>
    </row>
    <row r="193" spans="2:11" ht="18.75" customHeight="1">
      <c r="B193" s="265"/>
      <c r="C193" s="269"/>
      <c r="D193" s="269"/>
      <c r="E193" s="269"/>
      <c r="F193" s="288"/>
      <c r="G193" s="269"/>
      <c r="H193" s="269"/>
      <c r="I193" s="269"/>
      <c r="J193" s="269"/>
      <c r="K193" s="265"/>
    </row>
    <row r="194" spans="2:11" ht="18.75" customHeight="1">
      <c r="B194" s="265"/>
      <c r="C194" s="269"/>
      <c r="D194" s="269"/>
      <c r="E194" s="269"/>
      <c r="F194" s="288"/>
      <c r="G194" s="269"/>
      <c r="H194" s="269"/>
      <c r="I194" s="269"/>
      <c r="J194" s="269"/>
      <c r="K194" s="265"/>
    </row>
    <row r="195" spans="2:11" ht="18.75" customHeight="1">
      <c r="B195" s="275"/>
      <c r="C195" s="275"/>
      <c r="D195" s="275"/>
      <c r="E195" s="275"/>
      <c r="F195" s="275"/>
      <c r="G195" s="275"/>
      <c r="H195" s="275"/>
      <c r="I195" s="275"/>
      <c r="J195" s="275"/>
      <c r="K195" s="275"/>
    </row>
    <row r="196" spans="2:11">
      <c r="B196" s="257"/>
      <c r="C196" s="258"/>
      <c r="D196" s="258"/>
      <c r="E196" s="258"/>
      <c r="F196" s="258"/>
      <c r="G196" s="258"/>
      <c r="H196" s="258"/>
      <c r="I196" s="258"/>
      <c r="J196" s="258"/>
      <c r="K196" s="259"/>
    </row>
    <row r="197" spans="2:11" ht="21">
      <c r="B197" s="260"/>
      <c r="C197" s="383" t="s">
        <v>1754</v>
      </c>
      <c r="D197" s="383"/>
      <c r="E197" s="383"/>
      <c r="F197" s="383"/>
      <c r="G197" s="383"/>
      <c r="H197" s="383"/>
      <c r="I197" s="383"/>
      <c r="J197" s="383"/>
      <c r="K197" s="261"/>
    </row>
    <row r="198" spans="2:11" ht="25.5" customHeight="1">
      <c r="B198" s="260"/>
      <c r="C198" s="325" t="s">
        <v>1755</v>
      </c>
      <c r="D198" s="325"/>
      <c r="E198" s="325"/>
      <c r="F198" s="325" t="s">
        <v>1756</v>
      </c>
      <c r="G198" s="326"/>
      <c r="H198" s="382" t="s">
        <v>1757</v>
      </c>
      <c r="I198" s="382"/>
      <c r="J198" s="382"/>
      <c r="K198" s="261"/>
    </row>
    <row r="199" spans="2:11" ht="5.25" customHeight="1">
      <c r="B199" s="289"/>
      <c r="C199" s="286"/>
      <c r="D199" s="286"/>
      <c r="E199" s="286"/>
      <c r="F199" s="286"/>
      <c r="G199" s="269"/>
      <c r="H199" s="286"/>
      <c r="I199" s="286"/>
      <c r="J199" s="286"/>
      <c r="K199" s="310"/>
    </row>
    <row r="200" spans="2:11" ht="15" customHeight="1">
      <c r="B200" s="289"/>
      <c r="C200" s="269" t="s">
        <v>1747</v>
      </c>
      <c r="D200" s="269"/>
      <c r="E200" s="269"/>
      <c r="F200" s="288" t="s">
        <v>40</v>
      </c>
      <c r="G200" s="269"/>
      <c r="H200" s="380" t="s">
        <v>1758</v>
      </c>
      <c r="I200" s="380"/>
      <c r="J200" s="380"/>
      <c r="K200" s="310"/>
    </row>
    <row r="201" spans="2:11" ht="15" customHeight="1">
      <c r="B201" s="289"/>
      <c r="C201" s="295"/>
      <c r="D201" s="269"/>
      <c r="E201" s="269"/>
      <c r="F201" s="288" t="s">
        <v>41</v>
      </c>
      <c r="G201" s="269"/>
      <c r="H201" s="380" t="s">
        <v>1759</v>
      </c>
      <c r="I201" s="380"/>
      <c r="J201" s="380"/>
      <c r="K201" s="310"/>
    </row>
    <row r="202" spans="2:11" ht="15" customHeight="1">
      <c r="B202" s="289"/>
      <c r="C202" s="295"/>
      <c r="D202" s="269"/>
      <c r="E202" s="269"/>
      <c r="F202" s="288" t="s">
        <v>44</v>
      </c>
      <c r="G202" s="269"/>
      <c r="H202" s="380" t="s">
        <v>1760</v>
      </c>
      <c r="I202" s="380"/>
      <c r="J202" s="380"/>
      <c r="K202" s="310"/>
    </row>
    <row r="203" spans="2:11" ht="15" customHeight="1">
      <c r="B203" s="289"/>
      <c r="C203" s="269"/>
      <c r="D203" s="269"/>
      <c r="E203" s="269"/>
      <c r="F203" s="288" t="s">
        <v>42</v>
      </c>
      <c r="G203" s="269"/>
      <c r="H203" s="380" t="s">
        <v>1761</v>
      </c>
      <c r="I203" s="380"/>
      <c r="J203" s="380"/>
      <c r="K203" s="310"/>
    </row>
    <row r="204" spans="2:11" ht="15" customHeight="1">
      <c r="B204" s="289"/>
      <c r="C204" s="269"/>
      <c r="D204" s="269"/>
      <c r="E204" s="269"/>
      <c r="F204" s="288" t="s">
        <v>43</v>
      </c>
      <c r="G204" s="269"/>
      <c r="H204" s="380" t="s">
        <v>1762</v>
      </c>
      <c r="I204" s="380"/>
      <c r="J204" s="380"/>
      <c r="K204" s="310"/>
    </row>
    <row r="205" spans="2:11" ht="15" customHeight="1">
      <c r="B205" s="289"/>
      <c r="C205" s="269"/>
      <c r="D205" s="269"/>
      <c r="E205" s="269"/>
      <c r="F205" s="288"/>
      <c r="G205" s="269"/>
      <c r="H205" s="269"/>
      <c r="I205" s="269"/>
      <c r="J205" s="269"/>
      <c r="K205" s="310"/>
    </row>
    <row r="206" spans="2:11" ht="15" customHeight="1">
      <c r="B206" s="289"/>
      <c r="C206" s="269" t="s">
        <v>1703</v>
      </c>
      <c r="D206" s="269"/>
      <c r="E206" s="269"/>
      <c r="F206" s="288" t="s">
        <v>76</v>
      </c>
      <c r="G206" s="269"/>
      <c r="H206" s="380" t="s">
        <v>1763</v>
      </c>
      <c r="I206" s="380"/>
      <c r="J206" s="380"/>
      <c r="K206" s="310"/>
    </row>
    <row r="207" spans="2:11" ht="15" customHeight="1">
      <c r="B207" s="289"/>
      <c r="C207" s="295"/>
      <c r="D207" s="269"/>
      <c r="E207" s="269"/>
      <c r="F207" s="288" t="s">
        <v>1600</v>
      </c>
      <c r="G207" s="269"/>
      <c r="H207" s="380" t="s">
        <v>1601</v>
      </c>
      <c r="I207" s="380"/>
      <c r="J207" s="380"/>
      <c r="K207" s="310"/>
    </row>
    <row r="208" spans="2:11" ht="15" customHeight="1">
      <c r="B208" s="289"/>
      <c r="C208" s="269"/>
      <c r="D208" s="269"/>
      <c r="E208" s="269"/>
      <c r="F208" s="288" t="s">
        <v>1598</v>
      </c>
      <c r="G208" s="269"/>
      <c r="H208" s="380" t="s">
        <v>1764</v>
      </c>
      <c r="I208" s="380"/>
      <c r="J208" s="380"/>
      <c r="K208" s="310"/>
    </row>
    <row r="209" spans="2:11" ht="15" customHeight="1">
      <c r="B209" s="327"/>
      <c r="C209" s="295"/>
      <c r="D209" s="295"/>
      <c r="E209" s="295"/>
      <c r="F209" s="288" t="s">
        <v>1602</v>
      </c>
      <c r="G209" s="274"/>
      <c r="H209" s="381" t="s">
        <v>1603</v>
      </c>
      <c r="I209" s="381"/>
      <c r="J209" s="381"/>
      <c r="K209" s="328"/>
    </row>
    <row r="210" spans="2:11" ht="15" customHeight="1">
      <c r="B210" s="327"/>
      <c r="C210" s="295"/>
      <c r="D210" s="295"/>
      <c r="E210" s="295"/>
      <c r="F210" s="288" t="s">
        <v>1604</v>
      </c>
      <c r="G210" s="274"/>
      <c r="H210" s="381" t="s">
        <v>1765</v>
      </c>
      <c r="I210" s="381"/>
      <c r="J210" s="381"/>
      <c r="K210" s="328"/>
    </row>
    <row r="211" spans="2:11" ht="15" customHeight="1">
      <c r="B211" s="327"/>
      <c r="C211" s="295"/>
      <c r="D211" s="295"/>
      <c r="E211" s="295"/>
      <c r="F211" s="329"/>
      <c r="G211" s="274"/>
      <c r="H211" s="330"/>
      <c r="I211" s="330"/>
      <c r="J211" s="330"/>
      <c r="K211" s="328"/>
    </row>
    <row r="212" spans="2:11" ht="15" customHeight="1">
      <c r="B212" s="327"/>
      <c r="C212" s="269" t="s">
        <v>1727</v>
      </c>
      <c r="D212" s="295"/>
      <c r="E212" s="295"/>
      <c r="F212" s="288">
        <v>1</v>
      </c>
      <c r="G212" s="274"/>
      <c r="H212" s="381" t="s">
        <v>1766</v>
      </c>
      <c r="I212" s="381"/>
      <c r="J212" s="381"/>
      <c r="K212" s="328"/>
    </row>
    <row r="213" spans="2:11" ht="15" customHeight="1">
      <c r="B213" s="327"/>
      <c r="C213" s="295"/>
      <c r="D213" s="295"/>
      <c r="E213" s="295"/>
      <c r="F213" s="288">
        <v>2</v>
      </c>
      <c r="G213" s="274"/>
      <c r="H213" s="381" t="s">
        <v>1767</v>
      </c>
      <c r="I213" s="381"/>
      <c r="J213" s="381"/>
      <c r="K213" s="328"/>
    </row>
    <row r="214" spans="2:11" ht="15" customHeight="1">
      <c r="B214" s="327"/>
      <c r="C214" s="295"/>
      <c r="D214" s="295"/>
      <c r="E214" s="295"/>
      <c r="F214" s="288">
        <v>3</v>
      </c>
      <c r="G214" s="274"/>
      <c r="H214" s="381" t="s">
        <v>1768</v>
      </c>
      <c r="I214" s="381"/>
      <c r="J214" s="381"/>
      <c r="K214" s="328"/>
    </row>
    <row r="215" spans="2:11" ht="15" customHeight="1">
      <c r="B215" s="327"/>
      <c r="C215" s="295"/>
      <c r="D215" s="295"/>
      <c r="E215" s="295"/>
      <c r="F215" s="288">
        <v>4</v>
      </c>
      <c r="G215" s="274"/>
      <c r="H215" s="381" t="s">
        <v>1769</v>
      </c>
      <c r="I215" s="381"/>
      <c r="J215" s="381"/>
      <c r="K215" s="328"/>
    </row>
    <row r="216" spans="2:11" ht="12.75" customHeight="1">
      <c r="B216" s="331"/>
      <c r="C216" s="332"/>
      <c r="D216" s="332"/>
      <c r="E216" s="332"/>
      <c r="F216" s="332"/>
      <c r="G216" s="332"/>
      <c r="H216" s="332"/>
      <c r="I216" s="332"/>
      <c r="J216" s="332"/>
      <c r="K216" s="333"/>
    </row>
  </sheetData>
  <sheetProtection password="CC35"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Klatovy - Snižení en - Kl...</vt:lpstr>
      <vt:lpstr>Pokyny pro vyplnění</vt:lpstr>
      <vt:lpstr>'Klatovy - Snižení en - Kl...'!Názvy_tisku</vt:lpstr>
      <vt:lpstr>'Rekapitulace stavby'!Názvy_tisku</vt:lpstr>
      <vt:lpstr>'Klatovy - Snižení en - Kl...'!Oblast_tisku</vt:lpstr>
      <vt:lpstr>'Pokyny pro vyplnění'!Oblast_tisku</vt:lpstr>
      <vt:lpstr>'Rekapitulace stavby'!Oblast_tisku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Slabá Eva</dc:creator>
  <cp:lastModifiedBy>eslaba</cp:lastModifiedBy>
  <dcterms:created xsi:type="dcterms:W3CDTF">2018-01-15T12:34:12Z</dcterms:created>
  <dcterms:modified xsi:type="dcterms:W3CDTF">2018-01-15T12:34:20Z</dcterms:modified>
</cp:coreProperties>
</file>