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KT ING\Požární zbrojnice Ohrobec\PROJEKTOVÁ DOKUMENTACE DPS\ROZPOČET + VV\"/>
    </mc:Choice>
  </mc:AlternateContent>
  <xr:revisionPtr revIDLastSave="0" documentId="13_ncr:1_{8E3D1F41-A7BA-418B-A288-9ABEF394DCE7}" xr6:coauthVersionLast="47" xr6:coauthVersionMax="47" xr10:uidLastSave="{00000000-0000-0000-0000-000000000000}"/>
  <bookViews>
    <workbookView xWindow="-51600" yWindow="0" windowWidth="25800" windowHeight="21600" xr2:uid="{00000000-000D-0000-FFFF-FFFF00000000}"/>
  </bookViews>
  <sheets>
    <sheet name="Rekapitulace stavby" sheetId="1" r:id="rId1"/>
    <sheet name="VON - Vedlejší a ostatní ..." sheetId="2" r:id="rId2"/>
    <sheet name="D.1.1 - ASŘ" sheetId="3" r:id="rId3"/>
    <sheet name="D.1.4.1.a - ZTI" sheetId="4" r:id="rId4"/>
    <sheet name="D.1.4.1.b - VZT" sheetId="5" r:id="rId5"/>
    <sheet name="D.1.4.2 - Vytápění" sheetId="6" r:id="rId6"/>
    <sheet name="D.1.4.3 - Elektroinstalace" sheetId="7" r:id="rId7"/>
    <sheet name="Seznam figur" sheetId="8" r:id="rId8"/>
    <sheet name="Pokyny pro vyplnění" sheetId="9" r:id="rId9"/>
  </sheets>
  <definedNames>
    <definedName name="_xlnm._FilterDatabase" localSheetId="2" hidden="1">'D.1.1 - ASŘ'!$C$103:$K$2118</definedName>
    <definedName name="_xlnm._FilterDatabase" localSheetId="3" hidden="1">'D.1.4.1.a - ZTI'!$C$93:$K$474</definedName>
    <definedName name="_xlnm._FilterDatabase" localSheetId="4" hidden="1">'D.1.4.1.b - VZT'!$C$80:$K$101</definedName>
    <definedName name="_xlnm._FilterDatabase" localSheetId="5" hidden="1">'D.1.4.2 - Vytápění'!$C$81:$K$118</definedName>
    <definedName name="_xlnm._FilterDatabase" localSheetId="6" hidden="1">'D.1.4.3 - Elektroinstalace'!$C$86:$K$165</definedName>
    <definedName name="_xlnm._FilterDatabase" localSheetId="1" hidden="1">'VON - Vedlejší a ostatní ...'!$C$85:$K$122</definedName>
    <definedName name="_xlnm.Print_Titles" localSheetId="2">'D.1.1 - ASŘ'!$103:$103</definedName>
    <definedName name="_xlnm.Print_Titles" localSheetId="3">'D.1.4.1.a - ZTI'!$93:$93</definedName>
    <definedName name="_xlnm.Print_Titles" localSheetId="4">'D.1.4.1.b - VZT'!$80:$80</definedName>
    <definedName name="_xlnm.Print_Titles" localSheetId="5">'D.1.4.2 - Vytápění'!$81:$81</definedName>
    <definedName name="_xlnm.Print_Titles" localSheetId="6">'D.1.4.3 - Elektroinstalace'!$86:$86</definedName>
    <definedName name="_xlnm.Print_Titles" localSheetId="0">'Rekapitulace stavby'!$52:$52</definedName>
    <definedName name="_xlnm.Print_Titles" localSheetId="7">'Seznam figur'!$9:$9</definedName>
    <definedName name="_xlnm.Print_Titles" localSheetId="1">'VON - Vedlejší a ostatní ...'!$85:$85</definedName>
    <definedName name="_xlnm.Print_Area" localSheetId="2">'D.1.1 - ASŘ'!$C$4:$J$39,'D.1.1 - ASŘ'!$C$45:$J$85,'D.1.1 - ASŘ'!$C$91:$K$2118</definedName>
    <definedName name="_xlnm.Print_Area" localSheetId="3">'D.1.4.1.a - ZTI'!$C$4:$J$39,'D.1.4.1.a - ZTI'!$C$45:$J$75,'D.1.4.1.a - ZTI'!$C$81:$K$474</definedName>
    <definedName name="_xlnm.Print_Area" localSheetId="4">'D.1.4.1.b - VZT'!$C$4:$J$39,'D.1.4.1.b - VZT'!$C$45:$J$62,'D.1.4.1.b - VZT'!$C$68:$K$101</definedName>
    <definedName name="_xlnm.Print_Area" localSheetId="5">'D.1.4.2 - Vytápění'!$C$4:$J$39,'D.1.4.2 - Vytápění'!$C$45:$J$63,'D.1.4.2 - Vytápění'!$C$69:$K$118</definedName>
    <definedName name="_xlnm.Print_Area" localSheetId="6">'D.1.4.3 - Elektroinstalace'!$C$4:$J$39,'D.1.4.3 - Elektroinstalace'!$C$45:$J$68,'D.1.4.3 - Elektroinstalace'!$C$74:$K$165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7">'Seznam figur'!$C$4:$G$371</definedName>
    <definedName name="_xlnm.Print_Area" localSheetId="1">'VON - Vedlejší a ostatní ...'!$C$4:$J$39,'VON - Vedlejší a ostatní ...'!$C$45:$J$67,'VON - Vedlejší a ostatní ...'!$C$73:$K$122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60" i="1" s="1"/>
  <c r="J35" i="7"/>
  <c r="AX60" i="1" s="1"/>
  <c r="BI161" i="7"/>
  <c r="BH161" i="7"/>
  <c r="BG161" i="7"/>
  <c r="BF161" i="7"/>
  <c r="T161" i="7"/>
  <c r="T160" i="7"/>
  <c r="R161" i="7"/>
  <c r="R160" i="7"/>
  <c r="P161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8" i="7"/>
  <c r="BH118" i="7"/>
  <c r="BG118" i="7"/>
  <c r="BF118" i="7"/>
  <c r="T118" i="7"/>
  <c r="R118" i="7"/>
  <c r="P118" i="7"/>
  <c r="BI117" i="7"/>
  <c r="BH117" i="7"/>
  <c r="BG117" i="7"/>
  <c r="BF117" i="7"/>
  <c r="T117" i="7"/>
  <c r="R117" i="7"/>
  <c r="P117" i="7"/>
  <c r="BI116" i="7"/>
  <c r="BH116" i="7"/>
  <c r="BG116" i="7"/>
  <c r="BF116" i="7"/>
  <c r="T116" i="7"/>
  <c r="R116" i="7"/>
  <c r="P116" i="7"/>
  <c r="BI115" i="7"/>
  <c r="BH115" i="7"/>
  <c r="BG115" i="7"/>
  <c r="BF115" i="7"/>
  <c r="T115" i="7"/>
  <c r="R115" i="7"/>
  <c r="P115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BI91" i="7"/>
  <c r="BH91" i="7"/>
  <c r="BG91" i="7"/>
  <c r="BF91" i="7"/>
  <c r="T91" i="7"/>
  <c r="R91" i="7"/>
  <c r="P91" i="7"/>
  <c r="BI90" i="7"/>
  <c r="BH90" i="7"/>
  <c r="BG90" i="7"/>
  <c r="BF90" i="7"/>
  <c r="T90" i="7"/>
  <c r="R90" i="7"/>
  <c r="P90" i="7"/>
  <c r="J83" i="7"/>
  <c r="F81" i="7"/>
  <c r="E79" i="7"/>
  <c r="J54" i="7"/>
  <c r="F52" i="7"/>
  <c r="E50" i="7"/>
  <c r="J24" i="7"/>
  <c r="E24" i="7"/>
  <c r="J84" i="7"/>
  <c r="J23" i="7"/>
  <c r="J18" i="7"/>
  <c r="E18" i="7"/>
  <c r="F55" i="7"/>
  <c r="J17" i="7"/>
  <c r="J15" i="7"/>
  <c r="E15" i="7"/>
  <c r="F83" i="7"/>
  <c r="J14" i="7"/>
  <c r="J12" i="7"/>
  <c r="J81" i="7" s="1"/>
  <c r="E7" i="7"/>
  <c r="E48" i="7" s="1"/>
  <c r="J37" i="6"/>
  <c r="J36" i="6"/>
  <c r="AY59" i="1"/>
  <c r="J35" i="6"/>
  <c r="AX59" i="1"/>
  <c r="BI114" i="6"/>
  <c r="BH114" i="6"/>
  <c r="BG114" i="6"/>
  <c r="BF114" i="6"/>
  <c r="T114" i="6"/>
  <c r="T113" i="6"/>
  <c r="R114" i="6"/>
  <c r="R113" i="6"/>
  <c r="P114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J78" i="6"/>
  <c r="F76" i="6"/>
  <c r="E74" i="6"/>
  <c r="J54" i="6"/>
  <c r="F52" i="6"/>
  <c r="E50" i="6"/>
  <c r="J24" i="6"/>
  <c r="E24" i="6"/>
  <c r="J79" i="6" s="1"/>
  <c r="J23" i="6"/>
  <c r="J18" i="6"/>
  <c r="E18" i="6"/>
  <c r="F79" i="6" s="1"/>
  <c r="J17" i="6"/>
  <c r="J15" i="6"/>
  <c r="E15" i="6"/>
  <c r="F54" i="6" s="1"/>
  <c r="J14" i="6"/>
  <c r="J12" i="6"/>
  <c r="J76" i="6"/>
  <c r="E7" i="6"/>
  <c r="E48" i="6" s="1"/>
  <c r="J37" i="5"/>
  <c r="J36" i="5"/>
  <c r="AY58" i="1" s="1"/>
  <c r="J35" i="5"/>
  <c r="AX58" i="1" s="1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2" i="5"/>
  <c r="BH92" i="5"/>
  <c r="BG92" i="5"/>
  <c r="BF92" i="5"/>
  <c r="T92" i="5"/>
  <c r="R92" i="5"/>
  <c r="P92" i="5"/>
  <c r="BI88" i="5"/>
  <c r="BH88" i="5"/>
  <c r="BG88" i="5"/>
  <c r="BF88" i="5"/>
  <c r="T88" i="5"/>
  <c r="R88" i="5"/>
  <c r="P88" i="5"/>
  <c r="BI83" i="5"/>
  <c r="BH83" i="5"/>
  <c r="BG83" i="5"/>
  <c r="BF83" i="5"/>
  <c r="T83" i="5"/>
  <c r="R83" i="5"/>
  <c r="P83" i="5"/>
  <c r="J77" i="5"/>
  <c r="F75" i="5"/>
  <c r="E73" i="5"/>
  <c r="J54" i="5"/>
  <c r="F52" i="5"/>
  <c r="E50" i="5"/>
  <c r="J24" i="5"/>
  <c r="E24" i="5"/>
  <c r="J78" i="5" s="1"/>
  <c r="J23" i="5"/>
  <c r="J18" i="5"/>
  <c r="E18" i="5"/>
  <c r="F78" i="5" s="1"/>
  <c r="J17" i="5"/>
  <c r="J15" i="5"/>
  <c r="E15" i="5"/>
  <c r="F54" i="5" s="1"/>
  <c r="J14" i="5"/>
  <c r="J12" i="5"/>
  <c r="J75" i="5"/>
  <c r="E7" i="5"/>
  <c r="E71" i="5"/>
  <c r="J37" i="4"/>
  <c r="J36" i="4"/>
  <c r="AY57" i="1" s="1"/>
  <c r="J35" i="4"/>
  <c r="AX57" i="1"/>
  <c r="BI473" i="4"/>
  <c r="BH473" i="4"/>
  <c r="BG473" i="4"/>
  <c r="BF473" i="4"/>
  <c r="T473" i="4"/>
  <c r="R473" i="4"/>
  <c r="P473" i="4"/>
  <c r="BI468" i="4"/>
  <c r="BH468" i="4"/>
  <c r="BG468" i="4"/>
  <c r="BF468" i="4"/>
  <c r="T468" i="4"/>
  <c r="R468" i="4"/>
  <c r="P468" i="4"/>
  <c r="BI465" i="4"/>
  <c r="BH465" i="4"/>
  <c r="BG465" i="4"/>
  <c r="BF465" i="4"/>
  <c r="T465" i="4"/>
  <c r="R465" i="4"/>
  <c r="P465" i="4"/>
  <c r="BI464" i="4"/>
  <c r="BH464" i="4"/>
  <c r="BG464" i="4"/>
  <c r="BF464" i="4"/>
  <c r="T464" i="4"/>
  <c r="R464" i="4"/>
  <c r="P464" i="4"/>
  <c r="BI462" i="4"/>
  <c r="BH462" i="4"/>
  <c r="BG462" i="4"/>
  <c r="BF462" i="4"/>
  <c r="T462" i="4"/>
  <c r="R462" i="4"/>
  <c r="P462" i="4"/>
  <c r="BI459" i="4"/>
  <c r="BH459" i="4"/>
  <c r="BG459" i="4"/>
  <c r="BF459" i="4"/>
  <c r="T459" i="4"/>
  <c r="R459" i="4"/>
  <c r="P459" i="4"/>
  <c r="BI457" i="4"/>
  <c r="BH457" i="4"/>
  <c r="BG457" i="4"/>
  <c r="BF457" i="4"/>
  <c r="T457" i="4"/>
  <c r="R457" i="4"/>
  <c r="P457" i="4"/>
  <c r="BI456" i="4"/>
  <c r="BH456" i="4"/>
  <c r="BG456" i="4"/>
  <c r="BF456" i="4"/>
  <c r="T456" i="4"/>
  <c r="R456" i="4"/>
  <c r="P456" i="4"/>
  <c r="BI455" i="4"/>
  <c r="BH455" i="4"/>
  <c r="BG455" i="4"/>
  <c r="BF455" i="4"/>
  <c r="T455" i="4"/>
  <c r="R455" i="4"/>
  <c r="P455" i="4"/>
  <c r="BI453" i="4"/>
  <c r="BH453" i="4"/>
  <c r="BG453" i="4"/>
  <c r="BF453" i="4"/>
  <c r="T453" i="4"/>
  <c r="R453" i="4"/>
  <c r="P453" i="4"/>
  <c r="BI452" i="4"/>
  <c r="BH452" i="4"/>
  <c r="BG452" i="4"/>
  <c r="BF452" i="4"/>
  <c r="T452" i="4"/>
  <c r="R452" i="4"/>
  <c r="P452" i="4"/>
  <c r="BI450" i="4"/>
  <c r="BH450" i="4"/>
  <c r="BG450" i="4"/>
  <c r="BF450" i="4"/>
  <c r="T450" i="4"/>
  <c r="R450" i="4"/>
  <c r="P450" i="4"/>
  <c r="BI448" i="4"/>
  <c r="BH448" i="4"/>
  <c r="BG448" i="4"/>
  <c r="BF448" i="4"/>
  <c r="T448" i="4"/>
  <c r="R448" i="4"/>
  <c r="P448" i="4"/>
  <c r="BI446" i="4"/>
  <c r="BH446" i="4"/>
  <c r="BG446" i="4"/>
  <c r="BF446" i="4"/>
  <c r="T446" i="4"/>
  <c r="R446" i="4"/>
  <c r="P446" i="4"/>
  <c r="BI445" i="4"/>
  <c r="BH445" i="4"/>
  <c r="BG445" i="4"/>
  <c r="BF445" i="4"/>
  <c r="T445" i="4"/>
  <c r="R445" i="4"/>
  <c r="P445" i="4"/>
  <c r="BI444" i="4"/>
  <c r="BH444" i="4"/>
  <c r="BG444" i="4"/>
  <c r="BF444" i="4"/>
  <c r="T444" i="4"/>
  <c r="R444" i="4"/>
  <c r="P444" i="4"/>
  <c r="BI442" i="4"/>
  <c r="BH442" i="4"/>
  <c r="BG442" i="4"/>
  <c r="BF442" i="4"/>
  <c r="T442" i="4"/>
  <c r="R442" i="4"/>
  <c r="P442" i="4"/>
  <c r="BI441" i="4"/>
  <c r="BH441" i="4"/>
  <c r="BG441" i="4"/>
  <c r="BF441" i="4"/>
  <c r="T441" i="4"/>
  <c r="R441" i="4"/>
  <c r="P441" i="4"/>
  <c r="BI440" i="4"/>
  <c r="BH440" i="4"/>
  <c r="BG440" i="4"/>
  <c r="BF440" i="4"/>
  <c r="T440" i="4"/>
  <c r="R440" i="4"/>
  <c r="P440" i="4"/>
  <c r="BI438" i="4"/>
  <c r="BH438" i="4"/>
  <c r="BG438" i="4"/>
  <c r="BF438" i="4"/>
  <c r="T438" i="4"/>
  <c r="R438" i="4"/>
  <c r="P438" i="4"/>
  <c r="BI437" i="4"/>
  <c r="BH437" i="4"/>
  <c r="BG437" i="4"/>
  <c r="BF437" i="4"/>
  <c r="T437" i="4"/>
  <c r="R437" i="4"/>
  <c r="P437" i="4"/>
  <c r="BI436" i="4"/>
  <c r="BH436" i="4"/>
  <c r="BG436" i="4"/>
  <c r="BF436" i="4"/>
  <c r="T436" i="4"/>
  <c r="R436" i="4"/>
  <c r="P436" i="4"/>
  <c r="BI434" i="4"/>
  <c r="BH434" i="4"/>
  <c r="BG434" i="4"/>
  <c r="BF434" i="4"/>
  <c r="T434" i="4"/>
  <c r="R434" i="4"/>
  <c r="P434" i="4"/>
  <c r="BI433" i="4"/>
  <c r="BH433" i="4"/>
  <c r="BG433" i="4"/>
  <c r="BF433" i="4"/>
  <c r="T433" i="4"/>
  <c r="R433" i="4"/>
  <c r="P433" i="4"/>
  <c r="BI432" i="4"/>
  <c r="BH432" i="4"/>
  <c r="BG432" i="4"/>
  <c r="BF432" i="4"/>
  <c r="T432" i="4"/>
  <c r="R432" i="4"/>
  <c r="P432" i="4"/>
  <c r="BI430" i="4"/>
  <c r="BH430" i="4"/>
  <c r="BG430" i="4"/>
  <c r="BF430" i="4"/>
  <c r="T430" i="4"/>
  <c r="R430" i="4"/>
  <c r="P430" i="4"/>
  <c r="BI428" i="4"/>
  <c r="BH428" i="4"/>
  <c r="BG428" i="4"/>
  <c r="BF428" i="4"/>
  <c r="T428" i="4"/>
  <c r="R428" i="4"/>
  <c r="P428" i="4"/>
  <c r="BI427" i="4"/>
  <c r="BH427" i="4"/>
  <c r="BG427" i="4"/>
  <c r="BF427" i="4"/>
  <c r="T427" i="4"/>
  <c r="R427" i="4"/>
  <c r="P427" i="4"/>
  <c r="BI425" i="4"/>
  <c r="BH425" i="4"/>
  <c r="BG425" i="4"/>
  <c r="BF425" i="4"/>
  <c r="T425" i="4"/>
  <c r="R425" i="4"/>
  <c r="P425" i="4"/>
  <c r="BI424" i="4"/>
  <c r="BH424" i="4"/>
  <c r="BG424" i="4"/>
  <c r="BF424" i="4"/>
  <c r="T424" i="4"/>
  <c r="R424" i="4"/>
  <c r="P424" i="4"/>
  <c r="BI423" i="4"/>
  <c r="BH423" i="4"/>
  <c r="BG423" i="4"/>
  <c r="BF423" i="4"/>
  <c r="T423" i="4"/>
  <c r="R423" i="4"/>
  <c r="P423" i="4"/>
  <c r="BI422" i="4"/>
  <c r="BH422" i="4"/>
  <c r="BG422" i="4"/>
  <c r="BF422" i="4"/>
  <c r="T422" i="4"/>
  <c r="R422" i="4"/>
  <c r="P422" i="4"/>
  <c r="BI420" i="4"/>
  <c r="BH420" i="4"/>
  <c r="BG420" i="4"/>
  <c r="BF420" i="4"/>
  <c r="T420" i="4"/>
  <c r="R420" i="4"/>
  <c r="P420" i="4"/>
  <c r="BI419" i="4"/>
  <c r="BH419" i="4"/>
  <c r="BG419" i="4"/>
  <c r="BF419" i="4"/>
  <c r="T419" i="4"/>
  <c r="R419" i="4"/>
  <c r="P419" i="4"/>
  <c r="BI418" i="4"/>
  <c r="BH418" i="4"/>
  <c r="BG418" i="4"/>
  <c r="BF418" i="4"/>
  <c r="T418" i="4"/>
  <c r="R418" i="4"/>
  <c r="P418" i="4"/>
  <c r="BI417" i="4"/>
  <c r="BH417" i="4"/>
  <c r="BG417" i="4"/>
  <c r="BF417" i="4"/>
  <c r="T417" i="4"/>
  <c r="R417" i="4"/>
  <c r="P417" i="4"/>
  <c r="BI416" i="4"/>
  <c r="BH416" i="4"/>
  <c r="BG416" i="4"/>
  <c r="BF416" i="4"/>
  <c r="T416" i="4"/>
  <c r="R416" i="4"/>
  <c r="P416" i="4"/>
  <c r="BI415" i="4"/>
  <c r="BH415" i="4"/>
  <c r="BG415" i="4"/>
  <c r="BF415" i="4"/>
  <c r="T415" i="4"/>
  <c r="R415" i="4"/>
  <c r="P415" i="4"/>
  <c r="BI414" i="4"/>
  <c r="BH414" i="4"/>
  <c r="BG414" i="4"/>
  <c r="BF414" i="4"/>
  <c r="T414" i="4"/>
  <c r="R414" i="4"/>
  <c r="P414" i="4"/>
  <c r="BI413" i="4"/>
  <c r="BH413" i="4"/>
  <c r="BG413" i="4"/>
  <c r="BF413" i="4"/>
  <c r="T413" i="4"/>
  <c r="R413" i="4"/>
  <c r="P413" i="4"/>
  <c r="BI412" i="4"/>
  <c r="BH412" i="4"/>
  <c r="BG412" i="4"/>
  <c r="BF412" i="4"/>
  <c r="T412" i="4"/>
  <c r="R412" i="4"/>
  <c r="P412" i="4"/>
  <c r="BI410" i="4"/>
  <c r="BH410" i="4"/>
  <c r="BG410" i="4"/>
  <c r="BF410" i="4"/>
  <c r="T410" i="4"/>
  <c r="R410" i="4"/>
  <c r="P410" i="4"/>
  <c r="BI407" i="4"/>
  <c r="BH407" i="4"/>
  <c r="BG407" i="4"/>
  <c r="BF407" i="4"/>
  <c r="T407" i="4"/>
  <c r="R407" i="4"/>
  <c r="P407" i="4"/>
  <c r="BI406" i="4"/>
  <c r="BH406" i="4"/>
  <c r="BG406" i="4"/>
  <c r="BF406" i="4"/>
  <c r="T406" i="4"/>
  <c r="R406" i="4"/>
  <c r="P406" i="4"/>
  <c r="BI402" i="4"/>
  <c r="BH402" i="4"/>
  <c r="BG402" i="4"/>
  <c r="BF402" i="4"/>
  <c r="T402" i="4"/>
  <c r="R402" i="4"/>
  <c r="P402" i="4"/>
  <c r="BI398" i="4"/>
  <c r="BH398" i="4"/>
  <c r="BG398" i="4"/>
  <c r="BF398" i="4"/>
  <c r="T398" i="4"/>
  <c r="R398" i="4"/>
  <c r="P398" i="4"/>
  <c r="BI396" i="4"/>
  <c r="BH396" i="4"/>
  <c r="BG396" i="4"/>
  <c r="BF396" i="4"/>
  <c r="T396" i="4"/>
  <c r="R396" i="4"/>
  <c r="P396" i="4"/>
  <c r="BI395" i="4"/>
  <c r="BH395" i="4"/>
  <c r="BG395" i="4"/>
  <c r="BF395" i="4"/>
  <c r="T395" i="4"/>
  <c r="R395" i="4"/>
  <c r="P395" i="4"/>
  <c r="BI394" i="4"/>
  <c r="BH394" i="4"/>
  <c r="BG394" i="4"/>
  <c r="BF394" i="4"/>
  <c r="T394" i="4"/>
  <c r="R394" i="4"/>
  <c r="P394" i="4"/>
  <c r="BI393" i="4"/>
  <c r="BH393" i="4"/>
  <c r="BG393" i="4"/>
  <c r="BF393" i="4"/>
  <c r="T393" i="4"/>
  <c r="R393" i="4"/>
  <c r="P393" i="4"/>
  <c r="BI392" i="4"/>
  <c r="BH392" i="4"/>
  <c r="BG392" i="4"/>
  <c r="BF392" i="4"/>
  <c r="T392" i="4"/>
  <c r="R392" i="4"/>
  <c r="P392" i="4"/>
  <c r="BI391" i="4"/>
  <c r="BH391" i="4"/>
  <c r="BG391" i="4"/>
  <c r="BF391" i="4"/>
  <c r="T391" i="4"/>
  <c r="R391" i="4"/>
  <c r="P391" i="4"/>
  <c r="BI390" i="4"/>
  <c r="BH390" i="4"/>
  <c r="BG390" i="4"/>
  <c r="BF390" i="4"/>
  <c r="T390" i="4"/>
  <c r="R390" i="4"/>
  <c r="P390" i="4"/>
  <c r="BI389" i="4"/>
  <c r="BH389" i="4"/>
  <c r="BG389" i="4"/>
  <c r="BF389" i="4"/>
  <c r="T389" i="4"/>
  <c r="R389" i="4"/>
  <c r="P389" i="4"/>
  <c r="BI388" i="4"/>
  <c r="BH388" i="4"/>
  <c r="BG388" i="4"/>
  <c r="BF388" i="4"/>
  <c r="T388" i="4"/>
  <c r="R388" i="4"/>
  <c r="P388" i="4"/>
  <c r="BI387" i="4"/>
  <c r="BH387" i="4"/>
  <c r="BG387" i="4"/>
  <c r="BF387" i="4"/>
  <c r="T387" i="4"/>
  <c r="R387" i="4"/>
  <c r="P387" i="4"/>
  <c r="BI386" i="4"/>
  <c r="BH386" i="4"/>
  <c r="BG386" i="4"/>
  <c r="BF386" i="4"/>
  <c r="T386" i="4"/>
  <c r="R386" i="4"/>
  <c r="P386" i="4"/>
  <c r="BI385" i="4"/>
  <c r="BH385" i="4"/>
  <c r="BG385" i="4"/>
  <c r="BF385" i="4"/>
  <c r="T385" i="4"/>
  <c r="R385" i="4"/>
  <c r="P385" i="4"/>
  <c r="BI384" i="4"/>
  <c r="BH384" i="4"/>
  <c r="BG384" i="4"/>
  <c r="BF384" i="4"/>
  <c r="T384" i="4"/>
  <c r="R384" i="4"/>
  <c r="P384" i="4"/>
  <c r="BI383" i="4"/>
  <c r="BH383" i="4"/>
  <c r="BG383" i="4"/>
  <c r="BF383" i="4"/>
  <c r="T383" i="4"/>
  <c r="R383" i="4"/>
  <c r="P383" i="4"/>
  <c r="BI382" i="4"/>
  <c r="BH382" i="4"/>
  <c r="BG382" i="4"/>
  <c r="BF382" i="4"/>
  <c r="T382" i="4"/>
  <c r="R382" i="4"/>
  <c r="P382" i="4"/>
  <c r="BI381" i="4"/>
  <c r="BH381" i="4"/>
  <c r="BG381" i="4"/>
  <c r="BF381" i="4"/>
  <c r="T381" i="4"/>
  <c r="R381" i="4"/>
  <c r="P381" i="4"/>
  <c r="BI380" i="4"/>
  <c r="BH380" i="4"/>
  <c r="BG380" i="4"/>
  <c r="BF380" i="4"/>
  <c r="T380" i="4"/>
  <c r="R380" i="4"/>
  <c r="P380" i="4"/>
  <c r="BI379" i="4"/>
  <c r="BH379" i="4"/>
  <c r="BG379" i="4"/>
  <c r="BF379" i="4"/>
  <c r="T379" i="4"/>
  <c r="R379" i="4"/>
  <c r="P379" i="4"/>
  <c r="BI377" i="4"/>
  <c r="BH377" i="4"/>
  <c r="BG377" i="4"/>
  <c r="BF377" i="4"/>
  <c r="T377" i="4"/>
  <c r="R377" i="4"/>
  <c r="P377" i="4"/>
  <c r="BI375" i="4"/>
  <c r="BH375" i="4"/>
  <c r="BG375" i="4"/>
  <c r="BF375" i="4"/>
  <c r="T375" i="4"/>
  <c r="R375" i="4"/>
  <c r="P375" i="4"/>
  <c r="BI373" i="4"/>
  <c r="BH373" i="4"/>
  <c r="BG373" i="4"/>
  <c r="BF373" i="4"/>
  <c r="T373" i="4"/>
  <c r="R373" i="4"/>
  <c r="P373" i="4"/>
  <c r="BI371" i="4"/>
  <c r="BH371" i="4"/>
  <c r="BG371" i="4"/>
  <c r="BF371" i="4"/>
  <c r="T371" i="4"/>
  <c r="R371" i="4"/>
  <c r="P371" i="4"/>
  <c r="BI369" i="4"/>
  <c r="BH369" i="4"/>
  <c r="BG369" i="4"/>
  <c r="BF369" i="4"/>
  <c r="T369" i="4"/>
  <c r="R369" i="4"/>
  <c r="P369" i="4"/>
  <c r="BI368" i="4"/>
  <c r="BH368" i="4"/>
  <c r="BG368" i="4"/>
  <c r="BF368" i="4"/>
  <c r="T368" i="4"/>
  <c r="R368" i="4"/>
  <c r="P368" i="4"/>
  <c r="BI367" i="4"/>
  <c r="BH367" i="4"/>
  <c r="BG367" i="4"/>
  <c r="BF367" i="4"/>
  <c r="T367" i="4"/>
  <c r="R367" i="4"/>
  <c r="P367" i="4"/>
  <c r="BI366" i="4"/>
  <c r="BH366" i="4"/>
  <c r="BG366" i="4"/>
  <c r="BF366" i="4"/>
  <c r="T366" i="4"/>
  <c r="R366" i="4"/>
  <c r="P366" i="4"/>
  <c r="BI365" i="4"/>
  <c r="BH365" i="4"/>
  <c r="BG365" i="4"/>
  <c r="BF365" i="4"/>
  <c r="T365" i="4"/>
  <c r="R365" i="4"/>
  <c r="P365" i="4"/>
  <c r="BI364" i="4"/>
  <c r="BH364" i="4"/>
  <c r="BG364" i="4"/>
  <c r="BF364" i="4"/>
  <c r="T364" i="4"/>
  <c r="R364" i="4"/>
  <c r="P364" i="4"/>
  <c r="BI363" i="4"/>
  <c r="BH363" i="4"/>
  <c r="BG363" i="4"/>
  <c r="BF363" i="4"/>
  <c r="T363" i="4"/>
  <c r="R363" i="4"/>
  <c r="P363" i="4"/>
  <c r="BI360" i="4"/>
  <c r="BH360" i="4"/>
  <c r="BG360" i="4"/>
  <c r="BF360" i="4"/>
  <c r="T360" i="4"/>
  <c r="R360" i="4"/>
  <c r="P360" i="4"/>
  <c r="BI359" i="4"/>
  <c r="BH359" i="4"/>
  <c r="BG359" i="4"/>
  <c r="BF359" i="4"/>
  <c r="T359" i="4"/>
  <c r="R359" i="4"/>
  <c r="P359" i="4"/>
  <c r="BI358" i="4"/>
  <c r="BH358" i="4"/>
  <c r="BG358" i="4"/>
  <c r="BF358" i="4"/>
  <c r="T358" i="4"/>
  <c r="R358" i="4"/>
  <c r="P358" i="4"/>
  <c r="BI357" i="4"/>
  <c r="BH357" i="4"/>
  <c r="BG357" i="4"/>
  <c r="BF357" i="4"/>
  <c r="T357" i="4"/>
  <c r="R357" i="4"/>
  <c r="P357" i="4"/>
  <c r="BI352" i="4"/>
  <c r="BH352" i="4"/>
  <c r="BG352" i="4"/>
  <c r="BF352" i="4"/>
  <c r="T352" i="4"/>
  <c r="R352" i="4"/>
  <c r="P352" i="4"/>
  <c r="BI351" i="4"/>
  <c r="BH351" i="4"/>
  <c r="BG351" i="4"/>
  <c r="BF351" i="4"/>
  <c r="T351" i="4"/>
  <c r="R351" i="4"/>
  <c r="P351" i="4"/>
  <c r="BI350" i="4"/>
  <c r="BH350" i="4"/>
  <c r="BG350" i="4"/>
  <c r="BF350" i="4"/>
  <c r="T350" i="4"/>
  <c r="R350" i="4"/>
  <c r="P350" i="4"/>
  <c r="BI345" i="4"/>
  <c r="BH345" i="4"/>
  <c r="BG345" i="4"/>
  <c r="BF345" i="4"/>
  <c r="T345" i="4"/>
  <c r="R345" i="4"/>
  <c r="P345" i="4"/>
  <c r="BI341" i="4"/>
  <c r="BH341" i="4"/>
  <c r="BG341" i="4"/>
  <c r="BF341" i="4"/>
  <c r="T341" i="4"/>
  <c r="R341" i="4"/>
  <c r="P341" i="4"/>
  <c r="BI337" i="4"/>
  <c r="BH337" i="4"/>
  <c r="BG337" i="4"/>
  <c r="BF337" i="4"/>
  <c r="T337" i="4"/>
  <c r="R337" i="4"/>
  <c r="P337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8" i="4"/>
  <c r="BH328" i="4"/>
  <c r="BG328" i="4"/>
  <c r="BF328" i="4"/>
  <c r="T328" i="4"/>
  <c r="R328" i="4"/>
  <c r="P328" i="4"/>
  <c r="BI326" i="4"/>
  <c r="BH326" i="4"/>
  <c r="BG326" i="4"/>
  <c r="BF326" i="4"/>
  <c r="T326" i="4"/>
  <c r="R326" i="4"/>
  <c r="P326" i="4"/>
  <c r="BI324" i="4"/>
  <c r="BH324" i="4"/>
  <c r="BG324" i="4"/>
  <c r="BF324" i="4"/>
  <c r="T324" i="4"/>
  <c r="R324" i="4"/>
  <c r="P324" i="4"/>
  <c r="BI319" i="4"/>
  <c r="BH319" i="4"/>
  <c r="BG319" i="4"/>
  <c r="BF319" i="4"/>
  <c r="T319" i="4"/>
  <c r="R319" i="4"/>
  <c r="P319" i="4"/>
  <c r="BI314" i="4"/>
  <c r="BH314" i="4"/>
  <c r="BG314" i="4"/>
  <c r="BF314" i="4"/>
  <c r="T314" i="4"/>
  <c r="R314" i="4"/>
  <c r="P314" i="4"/>
  <c r="BI309" i="4"/>
  <c r="BH309" i="4"/>
  <c r="BG309" i="4"/>
  <c r="BF309" i="4"/>
  <c r="T309" i="4"/>
  <c r="R309" i="4"/>
  <c r="P309" i="4"/>
  <c r="BI304" i="4"/>
  <c r="BH304" i="4"/>
  <c r="BG304" i="4"/>
  <c r="BF304" i="4"/>
  <c r="T304" i="4"/>
  <c r="R304" i="4"/>
  <c r="P304" i="4"/>
  <c r="BI299" i="4"/>
  <c r="BH299" i="4"/>
  <c r="BG299" i="4"/>
  <c r="BF299" i="4"/>
  <c r="T299" i="4"/>
  <c r="R299" i="4"/>
  <c r="P299" i="4"/>
  <c r="BI298" i="4"/>
  <c r="BH298" i="4"/>
  <c r="BG298" i="4"/>
  <c r="BF298" i="4"/>
  <c r="T298" i="4"/>
  <c r="R298" i="4"/>
  <c r="P298" i="4"/>
  <c r="BI297" i="4"/>
  <c r="BH297" i="4"/>
  <c r="BG297" i="4"/>
  <c r="BF297" i="4"/>
  <c r="T297" i="4"/>
  <c r="R297" i="4"/>
  <c r="P297" i="4"/>
  <c r="BI293" i="4"/>
  <c r="BH293" i="4"/>
  <c r="BG293" i="4"/>
  <c r="BF293" i="4"/>
  <c r="T293" i="4"/>
  <c r="R293" i="4"/>
  <c r="P293" i="4"/>
  <c r="BI288" i="4"/>
  <c r="BH288" i="4"/>
  <c r="BG288" i="4"/>
  <c r="BF288" i="4"/>
  <c r="T288" i="4"/>
  <c r="R288" i="4"/>
  <c r="P288" i="4"/>
  <c r="BI287" i="4"/>
  <c r="BH287" i="4"/>
  <c r="BG287" i="4"/>
  <c r="BF287" i="4"/>
  <c r="T287" i="4"/>
  <c r="R287" i="4"/>
  <c r="P287" i="4"/>
  <c r="BI286" i="4"/>
  <c r="BH286" i="4"/>
  <c r="BG286" i="4"/>
  <c r="BF286" i="4"/>
  <c r="T286" i="4"/>
  <c r="R286" i="4"/>
  <c r="P286" i="4"/>
  <c r="BI285" i="4"/>
  <c r="BH285" i="4"/>
  <c r="BG285" i="4"/>
  <c r="BF285" i="4"/>
  <c r="T285" i="4"/>
  <c r="R285" i="4"/>
  <c r="P285" i="4"/>
  <c r="BI282" i="4"/>
  <c r="BH282" i="4"/>
  <c r="BG282" i="4"/>
  <c r="BF282" i="4"/>
  <c r="T282" i="4"/>
  <c r="R282" i="4"/>
  <c r="P282" i="4"/>
  <c r="BI279" i="4"/>
  <c r="BH279" i="4"/>
  <c r="BG279" i="4"/>
  <c r="BF279" i="4"/>
  <c r="T279" i="4"/>
  <c r="R279" i="4"/>
  <c r="P279" i="4"/>
  <c r="BI276" i="4"/>
  <c r="BH276" i="4"/>
  <c r="BG276" i="4"/>
  <c r="BF276" i="4"/>
  <c r="T276" i="4"/>
  <c r="R276" i="4"/>
  <c r="P276" i="4"/>
  <c r="BI273" i="4"/>
  <c r="BH273" i="4"/>
  <c r="BG273" i="4"/>
  <c r="BF273" i="4"/>
  <c r="T273" i="4"/>
  <c r="R273" i="4"/>
  <c r="P273" i="4"/>
  <c r="BI270" i="4"/>
  <c r="BH270" i="4"/>
  <c r="BG270" i="4"/>
  <c r="BF270" i="4"/>
  <c r="T270" i="4"/>
  <c r="R270" i="4"/>
  <c r="P270" i="4"/>
  <c r="BI269" i="4"/>
  <c r="BH269" i="4"/>
  <c r="BG269" i="4"/>
  <c r="BF269" i="4"/>
  <c r="T269" i="4"/>
  <c r="R269" i="4"/>
  <c r="P269" i="4"/>
  <c r="BI266" i="4"/>
  <c r="BH266" i="4"/>
  <c r="BG266" i="4"/>
  <c r="BF266" i="4"/>
  <c r="T266" i="4"/>
  <c r="R266" i="4"/>
  <c r="P266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R260" i="4"/>
  <c r="P260" i="4"/>
  <c r="BI258" i="4"/>
  <c r="BH258" i="4"/>
  <c r="BG258" i="4"/>
  <c r="BF258" i="4"/>
  <c r="T258" i="4"/>
  <c r="R258" i="4"/>
  <c r="P258" i="4"/>
  <c r="BI254" i="4"/>
  <c r="BH254" i="4"/>
  <c r="BG254" i="4"/>
  <c r="BF254" i="4"/>
  <c r="T254" i="4"/>
  <c r="R254" i="4"/>
  <c r="P254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4" i="4"/>
  <c r="BH244" i="4"/>
  <c r="BG244" i="4"/>
  <c r="BF244" i="4"/>
  <c r="T244" i="4"/>
  <c r="T243" i="4"/>
  <c r="R244" i="4"/>
  <c r="R243" i="4"/>
  <c r="P244" i="4"/>
  <c r="P243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4" i="4"/>
  <c r="BH234" i="4"/>
  <c r="BG234" i="4"/>
  <c r="BF234" i="4"/>
  <c r="T234" i="4"/>
  <c r="R234" i="4"/>
  <c r="P234" i="4"/>
  <c r="BI228" i="4"/>
  <c r="BH228" i="4"/>
  <c r="BG228" i="4"/>
  <c r="BF228" i="4"/>
  <c r="T228" i="4"/>
  <c r="R228" i="4"/>
  <c r="P228" i="4"/>
  <c r="BI223" i="4"/>
  <c r="BH223" i="4"/>
  <c r="BG223" i="4"/>
  <c r="BF223" i="4"/>
  <c r="T223" i="4"/>
  <c r="R223" i="4"/>
  <c r="P223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R214" i="4"/>
  <c r="P214" i="4"/>
  <c r="BI210" i="4"/>
  <c r="BH210" i="4"/>
  <c r="BG210" i="4"/>
  <c r="BF210" i="4"/>
  <c r="T210" i="4"/>
  <c r="R210" i="4"/>
  <c r="P210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196" i="4"/>
  <c r="BH196" i="4"/>
  <c r="BG196" i="4"/>
  <c r="BF196" i="4"/>
  <c r="T196" i="4"/>
  <c r="R196" i="4"/>
  <c r="P196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0" i="4"/>
  <c r="BH180" i="4"/>
  <c r="BG180" i="4"/>
  <c r="BF180" i="4"/>
  <c r="T180" i="4"/>
  <c r="R180" i="4"/>
  <c r="P180" i="4"/>
  <c r="BI173" i="4"/>
  <c r="BH173" i="4"/>
  <c r="BG173" i="4"/>
  <c r="BF173" i="4"/>
  <c r="T173" i="4"/>
  <c r="R173" i="4"/>
  <c r="P173" i="4"/>
  <c r="BI165" i="4"/>
  <c r="BH165" i="4"/>
  <c r="BG165" i="4"/>
  <c r="BF165" i="4"/>
  <c r="T165" i="4"/>
  <c r="T164" i="4" s="1"/>
  <c r="R165" i="4"/>
  <c r="R164" i="4" s="1"/>
  <c r="P165" i="4"/>
  <c r="P164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47" i="4"/>
  <c r="BH147" i="4"/>
  <c r="BG147" i="4"/>
  <c r="BF147" i="4"/>
  <c r="T147" i="4"/>
  <c r="R147" i="4"/>
  <c r="P147" i="4"/>
  <c r="BI144" i="4"/>
  <c r="BH144" i="4"/>
  <c r="BG144" i="4"/>
  <c r="BF144" i="4"/>
  <c r="T144" i="4"/>
  <c r="R144" i="4"/>
  <c r="P144" i="4"/>
  <c r="BI137" i="4"/>
  <c r="BH137" i="4"/>
  <c r="BG137" i="4"/>
  <c r="BF137" i="4"/>
  <c r="T137" i="4"/>
  <c r="R137" i="4"/>
  <c r="P137" i="4"/>
  <c r="BI128" i="4"/>
  <c r="BH128" i="4"/>
  <c r="BG128" i="4"/>
  <c r="BF128" i="4"/>
  <c r="T128" i="4"/>
  <c r="R128" i="4"/>
  <c r="P128" i="4"/>
  <c r="BI122" i="4"/>
  <c r="BH122" i="4"/>
  <c r="BG122" i="4"/>
  <c r="BF122" i="4"/>
  <c r="T122" i="4"/>
  <c r="R122" i="4"/>
  <c r="P122" i="4"/>
  <c r="BI118" i="4"/>
  <c r="BH118" i="4"/>
  <c r="BG118" i="4"/>
  <c r="BF118" i="4"/>
  <c r="T118" i="4"/>
  <c r="R118" i="4"/>
  <c r="P118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3" i="4"/>
  <c r="BH103" i="4"/>
  <c r="BG103" i="4"/>
  <c r="BF103" i="4"/>
  <c r="T103" i="4"/>
  <c r="R103" i="4"/>
  <c r="P103" i="4"/>
  <c r="BI97" i="4"/>
  <c r="BH97" i="4"/>
  <c r="BG97" i="4"/>
  <c r="BF97" i="4"/>
  <c r="T97" i="4"/>
  <c r="R97" i="4"/>
  <c r="P97" i="4"/>
  <c r="J90" i="4"/>
  <c r="F88" i="4"/>
  <c r="E86" i="4"/>
  <c r="J54" i="4"/>
  <c r="F52" i="4"/>
  <c r="E50" i="4"/>
  <c r="J24" i="4"/>
  <c r="E24" i="4"/>
  <c r="J55" i="4" s="1"/>
  <c r="J23" i="4"/>
  <c r="J18" i="4"/>
  <c r="E18" i="4"/>
  <c r="F55" i="4"/>
  <c r="J17" i="4"/>
  <c r="J15" i="4"/>
  <c r="E15" i="4"/>
  <c r="F90" i="4" s="1"/>
  <c r="J14" i="4"/>
  <c r="J12" i="4"/>
  <c r="J88" i="4"/>
  <c r="E7" i="4"/>
  <c r="E84" i="4" s="1"/>
  <c r="J37" i="3"/>
  <c r="J36" i="3"/>
  <c r="AY56" i="1" s="1"/>
  <c r="J35" i="3"/>
  <c r="AX56" i="1" s="1"/>
  <c r="BI2115" i="3"/>
  <c r="BH2115" i="3"/>
  <c r="BG2115" i="3"/>
  <c r="BF2115" i="3"/>
  <c r="T2115" i="3"/>
  <c r="R2115" i="3"/>
  <c r="P2115" i="3"/>
  <c r="BI2110" i="3"/>
  <c r="BH2110" i="3"/>
  <c r="BG2110" i="3"/>
  <c r="BF2110" i="3"/>
  <c r="T2110" i="3"/>
  <c r="R2110" i="3"/>
  <c r="P2110" i="3"/>
  <c r="BI2108" i="3"/>
  <c r="BH2108" i="3"/>
  <c r="BG2108" i="3"/>
  <c r="BF2108" i="3"/>
  <c r="T2108" i="3"/>
  <c r="R2108" i="3"/>
  <c r="P2108" i="3"/>
  <c r="BI2106" i="3"/>
  <c r="BH2106" i="3"/>
  <c r="BG2106" i="3"/>
  <c r="BF2106" i="3"/>
  <c r="T2106" i="3"/>
  <c r="R2106" i="3"/>
  <c r="P2106" i="3"/>
  <c r="BI2088" i="3"/>
  <c r="BH2088" i="3"/>
  <c r="BG2088" i="3"/>
  <c r="BF2088" i="3"/>
  <c r="T2088" i="3"/>
  <c r="R2088" i="3"/>
  <c r="P2088" i="3"/>
  <c r="BI2086" i="3"/>
  <c r="BH2086" i="3"/>
  <c r="BG2086" i="3"/>
  <c r="BF2086" i="3"/>
  <c r="T2086" i="3"/>
  <c r="R2086" i="3"/>
  <c r="P2086" i="3"/>
  <c r="BI2068" i="3"/>
  <c r="BH2068" i="3"/>
  <c r="BG2068" i="3"/>
  <c r="BF2068" i="3"/>
  <c r="T2068" i="3"/>
  <c r="R2068" i="3"/>
  <c r="P2068" i="3"/>
  <c r="BI2066" i="3"/>
  <c r="BH2066" i="3"/>
  <c r="BG2066" i="3"/>
  <c r="BF2066" i="3"/>
  <c r="T2066" i="3"/>
  <c r="R2066" i="3"/>
  <c r="P2066" i="3"/>
  <c r="BI2059" i="3"/>
  <c r="BH2059" i="3"/>
  <c r="BG2059" i="3"/>
  <c r="BF2059" i="3"/>
  <c r="T2059" i="3"/>
  <c r="R2059" i="3"/>
  <c r="P2059" i="3"/>
  <c r="BI2016" i="3"/>
  <c r="BH2016" i="3"/>
  <c r="BG2016" i="3"/>
  <c r="BF2016" i="3"/>
  <c r="T2016" i="3"/>
  <c r="R2016" i="3"/>
  <c r="P2016" i="3"/>
  <c r="BI2012" i="3"/>
  <c r="BH2012" i="3"/>
  <c r="BG2012" i="3"/>
  <c r="BF2012" i="3"/>
  <c r="T2012" i="3"/>
  <c r="R2012" i="3"/>
  <c r="P2012" i="3"/>
  <c r="BI2009" i="3"/>
  <c r="BH2009" i="3"/>
  <c r="BG2009" i="3"/>
  <c r="BF2009" i="3"/>
  <c r="T2009" i="3"/>
  <c r="R2009" i="3"/>
  <c r="P2009" i="3"/>
  <c r="BI2006" i="3"/>
  <c r="BH2006" i="3"/>
  <c r="BG2006" i="3"/>
  <c r="BF2006" i="3"/>
  <c r="T2006" i="3"/>
  <c r="R2006" i="3"/>
  <c r="P2006" i="3"/>
  <c r="BI1999" i="3"/>
  <c r="BH1999" i="3"/>
  <c r="BG1999" i="3"/>
  <c r="BF1999" i="3"/>
  <c r="T1999" i="3"/>
  <c r="R1999" i="3"/>
  <c r="P1999" i="3"/>
  <c r="BI1983" i="3"/>
  <c r="BH1983" i="3"/>
  <c r="BG1983" i="3"/>
  <c r="BF1983" i="3"/>
  <c r="T1983" i="3"/>
  <c r="R1983" i="3"/>
  <c r="P1983" i="3"/>
  <c r="BI1980" i="3"/>
  <c r="BH1980" i="3"/>
  <c r="BG1980" i="3"/>
  <c r="BF1980" i="3"/>
  <c r="T1980" i="3"/>
  <c r="R1980" i="3"/>
  <c r="P1980" i="3"/>
  <c r="BI1977" i="3"/>
  <c r="BH1977" i="3"/>
  <c r="BG1977" i="3"/>
  <c r="BF1977" i="3"/>
  <c r="T1977" i="3"/>
  <c r="R1977" i="3"/>
  <c r="P1977" i="3"/>
  <c r="BI1967" i="3"/>
  <c r="BH1967" i="3"/>
  <c r="BG1967" i="3"/>
  <c r="BF1967" i="3"/>
  <c r="T1967" i="3"/>
  <c r="R1967" i="3"/>
  <c r="P1967" i="3"/>
  <c r="BI1965" i="3"/>
  <c r="BH1965" i="3"/>
  <c r="BG1965" i="3"/>
  <c r="BF1965" i="3"/>
  <c r="T1965" i="3"/>
  <c r="R1965" i="3"/>
  <c r="P1965" i="3"/>
  <c r="BI1954" i="3"/>
  <c r="BH1954" i="3"/>
  <c r="BG1954" i="3"/>
  <c r="BF1954" i="3"/>
  <c r="T1954" i="3"/>
  <c r="R1954" i="3"/>
  <c r="P1954" i="3"/>
  <c r="BI1952" i="3"/>
  <c r="BH1952" i="3"/>
  <c r="BG1952" i="3"/>
  <c r="BF1952" i="3"/>
  <c r="T1952" i="3"/>
  <c r="R1952" i="3"/>
  <c r="P1952" i="3"/>
  <c r="BI1946" i="3"/>
  <c r="BH1946" i="3"/>
  <c r="BG1946" i="3"/>
  <c r="BF1946" i="3"/>
  <c r="T1946" i="3"/>
  <c r="R1946" i="3"/>
  <c r="P1946" i="3"/>
  <c r="BI1938" i="3"/>
  <c r="BH1938" i="3"/>
  <c r="BG1938" i="3"/>
  <c r="BF1938" i="3"/>
  <c r="T1938" i="3"/>
  <c r="R1938" i="3"/>
  <c r="P1938" i="3"/>
  <c r="BI1936" i="3"/>
  <c r="BH1936" i="3"/>
  <c r="BG1936" i="3"/>
  <c r="BF1936" i="3"/>
  <c r="T1936" i="3"/>
  <c r="R1936" i="3"/>
  <c r="P1936" i="3"/>
  <c r="BI1924" i="3"/>
  <c r="BH1924" i="3"/>
  <c r="BG1924" i="3"/>
  <c r="BF1924" i="3"/>
  <c r="T1924" i="3"/>
  <c r="R1924" i="3"/>
  <c r="P1924" i="3"/>
  <c r="BI1913" i="3"/>
  <c r="BH1913" i="3"/>
  <c r="BG1913" i="3"/>
  <c r="BF1913" i="3"/>
  <c r="T1913" i="3"/>
  <c r="R1913" i="3"/>
  <c r="P1913" i="3"/>
  <c r="BI1903" i="3"/>
  <c r="BH1903" i="3"/>
  <c r="BG1903" i="3"/>
  <c r="BF1903" i="3"/>
  <c r="T1903" i="3"/>
  <c r="R1903" i="3"/>
  <c r="P1903" i="3"/>
  <c r="BI1900" i="3"/>
  <c r="BH1900" i="3"/>
  <c r="BG1900" i="3"/>
  <c r="BF1900" i="3"/>
  <c r="T1900" i="3"/>
  <c r="R1900" i="3"/>
  <c r="P1900" i="3"/>
  <c r="BI1897" i="3"/>
  <c r="BH1897" i="3"/>
  <c r="BG1897" i="3"/>
  <c r="BF1897" i="3"/>
  <c r="T1897" i="3"/>
  <c r="R1897" i="3"/>
  <c r="P1897" i="3"/>
  <c r="BI1892" i="3"/>
  <c r="BH1892" i="3"/>
  <c r="BG1892" i="3"/>
  <c r="BF1892" i="3"/>
  <c r="T1892" i="3"/>
  <c r="R1892" i="3"/>
  <c r="P1892" i="3"/>
  <c r="BI1885" i="3"/>
  <c r="BH1885" i="3"/>
  <c r="BG1885" i="3"/>
  <c r="BF1885" i="3"/>
  <c r="T1885" i="3"/>
  <c r="R1885" i="3"/>
  <c r="P1885" i="3"/>
  <c r="BI1882" i="3"/>
  <c r="BH1882" i="3"/>
  <c r="BG1882" i="3"/>
  <c r="BF1882" i="3"/>
  <c r="T1882" i="3"/>
  <c r="R1882" i="3"/>
  <c r="P1882" i="3"/>
  <c r="BI1879" i="3"/>
  <c r="BH1879" i="3"/>
  <c r="BG1879" i="3"/>
  <c r="BF1879" i="3"/>
  <c r="T1879" i="3"/>
  <c r="R1879" i="3"/>
  <c r="P1879" i="3"/>
  <c r="BI1876" i="3"/>
  <c r="BH1876" i="3"/>
  <c r="BG1876" i="3"/>
  <c r="BF1876" i="3"/>
  <c r="T1876" i="3"/>
  <c r="R1876" i="3"/>
  <c r="P1876" i="3"/>
  <c r="BI1873" i="3"/>
  <c r="BH1873" i="3"/>
  <c r="BG1873" i="3"/>
  <c r="BF1873" i="3"/>
  <c r="T1873" i="3"/>
  <c r="R1873" i="3"/>
  <c r="P1873" i="3"/>
  <c r="BI1863" i="3"/>
  <c r="BH1863" i="3"/>
  <c r="BG1863" i="3"/>
  <c r="BF1863" i="3"/>
  <c r="T1863" i="3"/>
  <c r="R1863" i="3"/>
  <c r="P1863" i="3"/>
  <c r="BI1853" i="3"/>
  <c r="BH1853" i="3"/>
  <c r="BG1853" i="3"/>
  <c r="BF1853" i="3"/>
  <c r="T1853" i="3"/>
  <c r="R1853" i="3"/>
  <c r="P1853" i="3"/>
  <c r="BI1845" i="3"/>
  <c r="BH1845" i="3"/>
  <c r="BG1845" i="3"/>
  <c r="BF1845" i="3"/>
  <c r="T1845" i="3"/>
  <c r="R1845" i="3"/>
  <c r="P1845" i="3"/>
  <c r="BI1839" i="3"/>
  <c r="BH1839" i="3"/>
  <c r="BG1839" i="3"/>
  <c r="BF1839" i="3"/>
  <c r="T1839" i="3"/>
  <c r="R1839" i="3"/>
  <c r="P1839" i="3"/>
  <c r="BI1837" i="3"/>
  <c r="BH1837" i="3"/>
  <c r="BG1837" i="3"/>
  <c r="BF1837" i="3"/>
  <c r="T1837" i="3"/>
  <c r="R1837" i="3"/>
  <c r="P1837" i="3"/>
  <c r="BI1822" i="3"/>
  <c r="BH1822" i="3"/>
  <c r="BG1822" i="3"/>
  <c r="BF1822" i="3"/>
  <c r="T1822" i="3"/>
  <c r="R1822" i="3"/>
  <c r="P1822" i="3"/>
  <c r="BI1817" i="3"/>
  <c r="BH1817" i="3"/>
  <c r="BG1817" i="3"/>
  <c r="BF1817" i="3"/>
  <c r="T1817" i="3"/>
  <c r="R1817" i="3"/>
  <c r="P1817" i="3"/>
  <c r="BI1815" i="3"/>
  <c r="BH1815" i="3"/>
  <c r="BG1815" i="3"/>
  <c r="BF1815" i="3"/>
  <c r="T1815" i="3"/>
  <c r="R1815" i="3"/>
  <c r="P1815" i="3"/>
  <c r="BI1803" i="3"/>
  <c r="BH1803" i="3"/>
  <c r="BG1803" i="3"/>
  <c r="BF1803" i="3"/>
  <c r="T1803" i="3"/>
  <c r="R1803" i="3"/>
  <c r="P1803" i="3"/>
  <c r="BI1798" i="3"/>
  <c r="BH1798" i="3"/>
  <c r="BG1798" i="3"/>
  <c r="BF1798" i="3"/>
  <c r="T1798" i="3"/>
  <c r="R1798" i="3"/>
  <c r="P1798" i="3"/>
  <c r="BI1796" i="3"/>
  <c r="BH1796" i="3"/>
  <c r="BG1796" i="3"/>
  <c r="BF1796" i="3"/>
  <c r="T1796" i="3"/>
  <c r="R1796" i="3"/>
  <c r="P1796" i="3"/>
  <c r="BI1791" i="3"/>
  <c r="BH1791" i="3"/>
  <c r="BG1791" i="3"/>
  <c r="BF1791" i="3"/>
  <c r="T1791" i="3"/>
  <c r="R1791" i="3"/>
  <c r="P1791" i="3"/>
  <c r="BI1788" i="3"/>
  <c r="BH1788" i="3"/>
  <c r="BG1788" i="3"/>
  <c r="BF1788" i="3"/>
  <c r="T1788" i="3"/>
  <c r="R1788" i="3"/>
  <c r="P1788" i="3"/>
  <c r="BI1785" i="3"/>
  <c r="BH1785" i="3"/>
  <c r="BG1785" i="3"/>
  <c r="BF1785" i="3"/>
  <c r="T1785" i="3"/>
  <c r="R1785" i="3"/>
  <c r="P1785" i="3"/>
  <c r="BI1782" i="3"/>
  <c r="BH1782" i="3"/>
  <c r="BG1782" i="3"/>
  <c r="BF1782" i="3"/>
  <c r="T1782" i="3"/>
  <c r="R1782" i="3"/>
  <c r="P1782" i="3"/>
  <c r="BI1779" i="3"/>
  <c r="BH1779" i="3"/>
  <c r="BG1779" i="3"/>
  <c r="BF1779" i="3"/>
  <c r="T1779" i="3"/>
  <c r="R1779" i="3"/>
  <c r="P1779" i="3"/>
  <c r="BI1776" i="3"/>
  <c r="BH1776" i="3"/>
  <c r="BG1776" i="3"/>
  <c r="BF1776" i="3"/>
  <c r="T1776" i="3"/>
  <c r="R1776" i="3"/>
  <c r="P1776" i="3"/>
  <c r="BI1775" i="3"/>
  <c r="BH1775" i="3"/>
  <c r="BG1775" i="3"/>
  <c r="BF1775" i="3"/>
  <c r="T1775" i="3"/>
  <c r="R1775" i="3"/>
  <c r="P1775" i="3"/>
  <c r="BI1770" i="3"/>
  <c r="BH1770" i="3"/>
  <c r="BG1770" i="3"/>
  <c r="BF1770" i="3"/>
  <c r="T1770" i="3"/>
  <c r="R1770" i="3"/>
  <c r="P1770" i="3"/>
  <c r="BI1767" i="3"/>
  <c r="BH1767" i="3"/>
  <c r="BG1767" i="3"/>
  <c r="BF1767" i="3"/>
  <c r="T1767" i="3"/>
  <c r="R1767" i="3"/>
  <c r="P1767" i="3"/>
  <c r="BI1766" i="3"/>
  <c r="BH1766" i="3"/>
  <c r="BG1766" i="3"/>
  <c r="BF1766" i="3"/>
  <c r="T1766" i="3"/>
  <c r="R1766" i="3"/>
  <c r="P1766" i="3"/>
  <c r="BI1765" i="3"/>
  <c r="BH1765" i="3"/>
  <c r="BG1765" i="3"/>
  <c r="BF1765" i="3"/>
  <c r="T1765" i="3"/>
  <c r="R1765" i="3"/>
  <c r="P1765" i="3"/>
  <c r="BI1756" i="3"/>
  <c r="BH1756" i="3"/>
  <c r="BG1756" i="3"/>
  <c r="BF1756" i="3"/>
  <c r="T1756" i="3"/>
  <c r="R1756" i="3"/>
  <c r="P1756" i="3"/>
  <c r="BI1755" i="3"/>
  <c r="BH1755" i="3"/>
  <c r="BG1755" i="3"/>
  <c r="BF1755" i="3"/>
  <c r="T1755" i="3"/>
  <c r="R1755" i="3"/>
  <c r="P1755" i="3"/>
  <c r="BI1749" i="3"/>
  <c r="BH1749" i="3"/>
  <c r="BG1749" i="3"/>
  <c r="BF1749" i="3"/>
  <c r="T1749" i="3"/>
  <c r="R1749" i="3"/>
  <c r="P1749" i="3"/>
  <c r="BI1745" i="3"/>
  <c r="BH1745" i="3"/>
  <c r="BG1745" i="3"/>
  <c r="BF1745" i="3"/>
  <c r="T1745" i="3"/>
  <c r="R1745" i="3"/>
  <c r="P1745" i="3"/>
  <c r="BI1741" i="3"/>
  <c r="BH1741" i="3"/>
  <c r="BG1741" i="3"/>
  <c r="BF1741" i="3"/>
  <c r="T1741" i="3"/>
  <c r="R1741" i="3"/>
  <c r="P1741" i="3"/>
  <c r="BI1735" i="3"/>
  <c r="BH1735" i="3"/>
  <c r="BG1735" i="3"/>
  <c r="BF1735" i="3"/>
  <c r="T1735" i="3"/>
  <c r="R1735" i="3"/>
  <c r="P1735" i="3"/>
  <c r="BI1734" i="3"/>
  <c r="BH1734" i="3"/>
  <c r="BG1734" i="3"/>
  <c r="BF1734" i="3"/>
  <c r="T1734" i="3"/>
  <c r="R1734" i="3"/>
  <c r="P1734" i="3"/>
  <c r="BI1729" i="3"/>
  <c r="BH1729" i="3"/>
  <c r="BG1729" i="3"/>
  <c r="BF1729" i="3"/>
  <c r="T1729" i="3"/>
  <c r="R1729" i="3"/>
  <c r="P1729" i="3"/>
  <c r="BI1727" i="3"/>
  <c r="BH1727" i="3"/>
  <c r="BG1727" i="3"/>
  <c r="BF1727" i="3"/>
  <c r="T1727" i="3"/>
  <c r="R1727" i="3"/>
  <c r="P1727" i="3"/>
  <c r="BI1722" i="3"/>
  <c r="BH1722" i="3"/>
  <c r="BG1722" i="3"/>
  <c r="BF1722" i="3"/>
  <c r="T1722" i="3"/>
  <c r="R1722" i="3"/>
  <c r="P1722" i="3"/>
  <c r="BI1720" i="3"/>
  <c r="BH1720" i="3"/>
  <c r="BG1720" i="3"/>
  <c r="BF1720" i="3"/>
  <c r="T1720" i="3"/>
  <c r="R1720" i="3"/>
  <c r="P1720" i="3"/>
  <c r="BI1715" i="3"/>
  <c r="BH1715" i="3"/>
  <c r="BG1715" i="3"/>
  <c r="BF1715" i="3"/>
  <c r="T1715" i="3"/>
  <c r="R1715" i="3"/>
  <c r="P1715" i="3"/>
  <c r="BI1710" i="3"/>
  <c r="BH1710" i="3"/>
  <c r="BG1710" i="3"/>
  <c r="BF1710" i="3"/>
  <c r="T1710" i="3"/>
  <c r="R1710" i="3"/>
  <c r="P1710" i="3"/>
  <c r="BI1705" i="3"/>
  <c r="BH1705" i="3"/>
  <c r="BG1705" i="3"/>
  <c r="BF1705" i="3"/>
  <c r="T1705" i="3"/>
  <c r="R1705" i="3"/>
  <c r="P1705" i="3"/>
  <c r="BI1700" i="3"/>
  <c r="BH1700" i="3"/>
  <c r="BG1700" i="3"/>
  <c r="BF1700" i="3"/>
  <c r="T1700" i="3"/>
  <c r="R1700" i="3"/>
  <c r="P1700" i="3"/>
  <c r="BI1695" i="3"/>
  <c r="BH1695" i="3"/>
  <c r="BG1695" i="3"/>
  <c r="BF1695" i="3"/>
  <c r="T1695" i="3"/>
  <c r="R1695" i="3"/>
  <c r="P1695" i="3"/>
  <c r="BI1690" i="3"/>
  <c r="BH1690" i="3"/>
  <c r="BG1690" i="3"/>
  <c r="BF1690" i="3"/>
  <c r="T1690" i="3"/>
  <c r="R1690" i="3"/>
  <c r="P1690" i="3"/>
  <c r="BI1683" i="3"/>
  <c r="BH1683" i="3"/>
  <c r="BG1683" i="3"/>
  <c r="BF1683" i="3"/>
  <c r="T1683" i="3"/>
  <c r="R1683" i="3"/>
  <c r="P1683" i="3"/>
  <c r="BI1672" i="3"/>
  <c r="BH1672" i="3"/>
  <c r="BG1672" i="3"/>
  <c r="BF1672" i="3"/>
  <c r="T1672" i="3"/>
  <c r="R1672" i="3"/>
  <c r="P1672" i="3"/>
  <c r="BI1664" i="3"/>
  <c r="BH1664" i="3"/>
  <c r="BG1664" i="3"/>
  <c r="BF1664" i="3"/>
  <c r="T1664" i="3"/>
  <c r="R1664" i="3"/>
  <c r="P1664" i="3"/>
  <c r="BI1659" i="3"/>
  <c r="BH1659" i="3"/>
  <c r="BG1659" i="3"/>
  <c r="BF1659" i="3"/>
  <c r="T1659" i="3"/>
  <c r="R1659" i="3"/>
  <c r="P1659" i="3"/>
  <c r="BI1653" i="3"/>
  <c r="BH1653" i="3"/>
  <c r="BG1653" i="3"/>
  <c r="BF1653" i="3"/>
  <c r="T1653" i="3"/>
  <c r="R1653" i="3"/>
  <c r="P1653" i="3"/>
  <c r="BI1646" i="3"/>
  <c r="BH1646" i="3"/>
  <c r="BG1646" i="3"/>
  <c r="BF1646" i="3"/>
  <c r="T1646" i="3"/>
  <c r="R1646" i="3"/>
  <c r="P1646" i="3"/>
  <c r="BI1644" i="3"/>
  <c r="BH1644" i="3"/>
  <c r="BG1644" i="3"/>
  <c r="BF1644" i="3"/>
  <c r="T1644" i="3"/>
  <c r="R1644" i="3"/>
  <c r="P1644" i="3"/>
  <c r="BI1639" i="3"/>
  <c r="BH1639" i="3"/>
  <c r="BG1639" i="3"/>
  <c r="BF1639" i="3"/>
  <c r="T1639" i="3"/>
  <c r="R1639" i="3"/>
  <c r="P1639" i="3"/>
  <c r="BI1637" i="3"/>
  <c r="BH1637" i="3"/>
  <c r="BG1637" i="3"/>
  <c r="BF1637" i="3"/>
  <c r="T1637" i="3"/>
  <c r="R1637" i="3"/>
  <c r="P1637" i="3"/>
  <c r="BI1632" i="3"/>
  <c r="BH1632" i="3"/>
  <c r="BG1632" i="3"/>
  <c r="BF1632" i="3"/>
  <c r="T1632" i="3"/>
  <c r="R1632" i="3"/>
  <c r="P1632" i="3"/>
  <c r="BI1630" i="3"/>
  <c r="BH1630" i="3"/>
  <c r="BG1630" i="3"/>
  <c r="BF1630" i="3"/>
  <c r="T1630" i="3"/>
  <c r="R1630" i="3"/>
  <c r="P1630" i="3"/>
  <c r="BI1625" i="3"/>
  <c r="BH1625" i="3"/>
  <c r="BG1625" i="3"/>
  <c r="BF1625" i="3"/>
  <c r="T1625" i="3"/>
  <c r="R1625" i="3"/>
  <c r="P1625" i="3"/>
  <c r="BI1622" i="3"/>
  <c r="BH1622" i="3"/>
  <c r="BG1622" i="3"/>
  <c r="BF1622" i="3"/>
  <c r="T1622" i="3"/>
  <c r="R1622" i="3"/>
  <c r="P1622" i="3"/>
  <c r="BI1620" i="3"/>
  <c r="BH1620" i="3"/>
  <c r="BG1620" i="3"/>
  <c r="BF1620" i="3"/>
  <c r="T1620" i="3"/>
  <c r="R1620" i="3"/>
  <c r="P1620" i="3"/>
  <c r="BI1612" i="3"/>
  <c r="BH1612" i="3"/>
  <c r="BG1612" i="3"/>
  <c r="BF1612" i="3"/>
  <c r="T1612" i="3"/>
  <c r="R1612" i="3"/>
  <c r="P1612" i="3"/>
  <c r="BI1610" i="3"/>
  <c r="BH1610" i="3"/>
  <c r="BG1610" i="3"/>
  <c r="BF1610" i="3"/>
  <c r="T1610" i="3"/>
  <c r="R1610" i="3"/>
  <c r="P1610" i="3"/>
  <c r="BI1602" i="3"/>
  <c r="BH1602" i="3"/>
  <c r="BG1602" i="3"/>
  <c r="BF1602" i="3"/>
  <c r="T1602" i="3"/>
  <c r="R1602" i="3"/>
  <c r="P1602" i="3"/>
  <c r="BI1600" i="3"/>
  <c r="BH1600" i="3"/>
  <c r="BG1600" i="3"/>
  <c r="BF1600" i="3"/>
  <c r="T1600" i="3"/>
  <c r="R1600" i="3"/>
  <c r="P1600" i="3"/>
  <c r="BI1597" i="3"/>
  <c r="BH1597" i="3"/>
  <c r="BG1597" i="3"/>
  <c r="BF1597" i="3"/>
  <c r="T1597" i="3"/>
  <c r="R1597" i="3"/>
  <c r="P1597" i="3"/>
  <c r="BI1590" i="3"/>
  <c r="BH1590" i="3"/>
  <c r="BG1590" i="3"/>
  <c r="BF1590" i="3"/>
  <c r="T1590" i="3"/>
  <c r="R1590" i="3"/>
  <c r="P1590" i="3"/>
  <c r="BI1583" i="3"/>
  <c r="BH1583" i="3"/>
  <c r="BG1583" i="3"/>
  <c r="BF1583" i="3"/>
  <c r="T1583" i="3"/>
  <c r="R1583" i="3"/>
  <c r="P1583" i="3"/>
  <c r="BI1580" i="3"/>
  <c r="BH1580" i="3"/>
  <c r="BG1580" i="3"/>
  <c r="BF1580" i="3"/>
  <c r="T1580" i="3"/>
  <c r="R1580" i="3"/>
  <c r="P1580" i="3"/>
  <c r="BI1574" i="3"/>
  <c r="BH1574" i="3"/>
  <c r="BG1574" i="3"/>
  <c r="BF1574" i="3"/>
  <c r="T1574" i="3"/>
  <c r="R1574" i="3"/>
  <c r="P1574" i="3"/>
  <c r="BI1572" i="3"/>
  <c r="BH1572" i="3"/>
  <c r="BG1572" i="3"/>
  <c r="BF1572" i="3"/>
  <c r="T1572" i="3"/>
  <c r="R1572" i="3"/>
  <c r="P1572" i="3"/>
  <c r="BI1566" i="3"/>
  <c r="BH1566" i="3"/>
  <c r="BG1566" i="3"/>
  <c r="BF1566" i="3"/>
  <c r="T1566" i="3"/>
  <c r="R1566" i="3"/>
  <c r="P1566" i="3"/>
  <c r="BI1560" i="3"/>
  <c r="BH1560" i="3"/>
  <c r="BG1560" i="3"/>
  <c r="BF1560" i="3"/>
  <c r="T1560" i="3"/>
  <c r="R1560" i="3"/>
  <c r="P1560" i="3"/>
  <c r="BI1555" i="3"/>
  <c r="BH1555" i="3"/>
  <c r="BG1555" i="3"/>
  <c r="BF1555" i="3"/>
  <c r="T1555" i="3"/>
  <c r="R1555" i="3"/>
  <c r="P1555" i="3"/>
  <c r="BI1550" i="3"/>
  <c r="BH1550" i="3"/>
  <c r="BG1550" i="3"/>
  <c r="BF1550" i="3"/>
  <c r="T1550" i="3"/>
  <c r="R1550" i="3"/>
  <c r="P1550" i="3"/>
  <c r="BI1544" i="3"/>
  <c r="BH1544" i="3"/>
  <c r="BG1544" i="3"/>
  <c r="BF1544" i="3"/>
  <c r="T1544" i="3"/>
  <c r="R1544" i="3"/>
  <c r="P1544" i="3"/>
  <c r="BI1536" i="3"/>
  <c r="BH1536" i="3"/>
  <c r="BG1536" i="3"/>
  <c r="BF1536" i="3"/>
  <c r="T1536" i="3"/>
  <c r="R1536" i="3"/>
  <c r="P1536" i="3"/>
  <c r="BI1527" i="3"/>
  <c r="BH1527" i="3"/>
  <c r="BG1527" i="3"/>
  <c r="BF1527" i="3"/>
  <c r="T1527" i="3"/>
  <c r="R1527" i="3"/>
  <c r="P1527" i="3"/>
  <c r="BI1519" i="3"/>
  <c r="BH1519" i="3"/>
  <c r="BG1519" i="3"/>
  <c r="BF1519" i="3"/>
  <c r="T1519" i="3"/>
  <c r="R1519" i="3"/>
  <c r="P1519" i="3"/>
  <c r="BI1511" i="3"/>
  <c r="BH1511" i="3"/>
  <c r="BG1511" i="3"/>
  <c r="BF1511" i="3"/>
  <c r="T1511" i="3"/>
  <c r="R1511" i="3"/>
  <c r="P1511" i="3"/>
  <c r="BI1503" i="3"/>
  <c r="BH1503" i="3"/>
  <c r="BG1503" i="3"/>
  <c r="BF1503" i="3"/>
  <c r="T1503" i="3"/>
  <c r="R1503" i="3"/>
  <c r="P1503" i="3"/>
  <c r="BI1493" i="3"/>
  <c r="BH1493" i="3"/>
  <c r="BG1493" i="3"/>
  <c r="BF1493" i="3"/>
  <c r="T1493" i="3"/>
  <c r="R1493" i="3"/>
  <c r="P1493" i="3"/>
  <c r="BI1486" i="3"/>
  <c r="BH1486" i="3"/>
  <c r="BG1486" i="3"/>
  <c r="BF1486" i="3"/>
  <c r="T1486" i="3"/>
  <c r="R1486" i="3"/>
  <c r="P1486" i="3"/>
  <c r="BI1484" i="3"/>
  <c r="BH1484" i="3"/>
  <c r="BG1484" i="3"/>
  <c r="BF1484" i="3"/>
  <c r="T1484" i="3"/>
  <c r="R1484" i="3"/>
  <c r="P1484" i="3"/>
  <c r="BI1479" i="3"/>
  <c r="BH1479" i="3"/>
  <c r="BG1479" i="3"/>
  <c r="BF1479" i="3"/>
  <c r="T1479" i="3"/>
  <c r="R1479" i="3"/>
  <c r="P1479" i="3"/>
  <c r="BI1472" i="3"/>
  <c r="BH1472" i="3"/>
  <c r="BG1472" i="3"/>
  <c r="BF1472" i="3"/>
  <c r="T1472" i="3"/>
  <c r="R1472" i="3"/>
  <c r="P1472" i="3"/>
  <c r="BI1467" i="3"/>
  <c r="BH1467" i="3"/>
  <c r="BG1467" i="3"/>
  <c r="BF1467" i="3"/>
  <c r="T1467" i="3"/>
  <c r="R1467" i="3"/>
  <c r="P1467" i="3"/>
  <c r="BI1459" i="3"/>
  <c r="BH1459" i="3"/>
  <c r="BG1459" i="3"/>
  <c r="BF1459" i="3"/>
  <c r="T1459" i="3"/>
  <c r="R1459" i="3"/>
  <c r="P1459" i="3"/>
  <c r="BI1456" i="3"/>
  <c r="BH1456" i="3"/>
  <c r="BG1456" i="3"/>
  <c r="BF1456" i="3"/>
  <c r="T1456" i="3"/>
  <c r="R1456" i="3"/>
  <c r="P1456" i="3"/>
  <c r="BI1451" i="3"/>
  <c r="BH1451" i="3"/>
  <c r="BG1451" i="3"/>
  <c r="BF1451" i="3"/>
  <c r="T1451" i="3"/>
  <c r="R1451" i="3"/>
  <c r="P1451" i="3"/>
  <c r="BI1445" i="3"/>
  <c r="BH1445" i="3"/>
  <c r="BG1445" i="3"/>
  <c r="BF1445" i="3"/>
  <c r="T1445" i="3"/>
  <c r="R1445" i="3"/>
  <c r="P1445" i="3"/>
  <c r="BI1439" i="3"/>
  <c r="BH1439" i="3"/>
  <c r="BG1439" i="3"/>
  <c r="BF1439" i="3"/>
  <c r="T1439" i="3"/>
  <c r="R1439" i="3"/>
  <c r="P1439" i="3"/>
  <c r="BI1433" i="3"/>
  <c r="BH1433" i="3"/>
  <c r="BG1433" i="3"/>
  <c r="BF1433" i="3"/>
  <c r="T1433" i="3"/>
  <c r="R1433" i="3"/>
  <c r="P1433" i="3"/>
  <c r="BI1427" i="3"/>
  <c r="BH1427" i="3"/>
  <c r="BG1427" i="3"/>
  <c r="BF1427" i="3"/>
  <c r="T1427" i="3"/>
  <c r="R1427" i="3"/>
  <c r="P1427" i="3"/>
  <c r="BI1425" i="3"/>
  <c r="BH1425" i="3"/>
  <c r="BG1425" i="3"/>
  <c r="BF1425" i="3"/>
  <c r="T1425" i="3"/>
  <c r="R1425" i="3"/>
  <c r="P1425" i="3"/>
  <c r="BI1422" i="3"/>
  <c r="BH1422" i="3"/>
  <c r="BG1422" i="3"/>
  <c r="BF1422" i="3"/>
  <c r="T1422" i="3"/>
  <c r="R1422" i="3"/>
  <c r="P1422" i="3"/>
  <c r="BI1415" i="3"/>
  <c r="BH1415" i="3"/>
  <c r="BG1415" i="3"/>
  <c r="BF1415" i="3"/>
  <c r="T1415" i="3"/>
  <c r="R1415" i="3"/>
  <c r="P1415" i="3"/>
  <c r="BI1412" i="3"/>
  <c r="BH1412" i="3"/>
  <c r="BG1412" i="3"/>
  <c r="BF1412" i="3"/>
  <c r="T1412" i="3"/>
  <c r="R1412" i="3"/>
  <c r="P1412" i="3"/>
  <c r="BI1405" i="3"/>
  <c r="BH1405" i="3"/>
  <c r="BG1405" i="3"/>
  <c r="BF1405" i="3"/>
  <c r="T1405" i="3"/>
  <c r="R1405" i="3"/>
  <c r="P1405" i="3"/>
  <c r="BI1401" i="3"/>
  <c r="BH1401" i="3"/>
  <c r="BG1401" i="3"/>
  <c r="BF1401" i="3"/>
  <c r="T1401" i="3"/>
  <c r="R1401" i="3"/>
  <c r="P1401" i="3"/>
  <c r="BI1393" i="3"/>
  <c r="BH1393" i="3"/>
  <c r="BG1393" i="3"/>
  <c r="BF1393" i="3"/>
  <c r="T1393" i="3"/>
  <c r="R1393" i="3"/>
  <c r="P1393" i="3"/>
  <c r="BI1385" i="3"/>
  <c r="BH1385" i="3"/>
  <c r="BG1385" i="3"/>
  <c r="BF1385" i="3"/>
  <c r="T1385" i="3"/>
  <c r="R1385" i="3"/>
  <c r="P1385" i="3"/>
  <c r="BI1381" i="3"/>
  <c r="BH1381" i="3"/>
  <c r="BG1381" i="3"/>
  <c r="BF1381" i="3"/>
  <c r="T1381" i="3"/>
  <c r="R1381" i="3"/>
  <c r="P1381" i="3"/>
  <c r="BI1378" i="3"/>
  <c r="BH1378" i="3"/>
  <c r="BG1378" i="3"/>
  <c r="BF1378" i="3"/>
  <c r="T1378" i="3"/>
  <c r="R1378" i="3"/>
  <c r="P1378" i="3"/>
  <c r="BI1370" i="3"/>
  <c r="BH1370" i="3"/>
  <c r="BG1370" i="3"/>
  <c r="BF1370" i="3"/>
  <c r="T1370" i="3"/>
  <c r="R1370" i="3"/>
  <c r="P1370" i="3"/>
  <c r="BI1367" i="3"/>
  <c r="BH1367" i="3"/>
  <c r="BG1367" i="3"/>
  <c r="BF1367" i="3"/>
  <c r="T1367" i="3"/>
  <c r="R1367" i="3"/>
  <c r="P1367" i="3"/>
  <c r="BI1365" i="3"/>
  <c r="BH1365" i="3"/>
  <c r="BG1365" i="3"/>
  <c r="BF1365" i="3"/>
  <c r="T1365" i="3"/>
  <c r="R1365" i="3"/>
  <c r="P1365" i="3"/>
  <c r="BI1357" i="3"/>
  <c r="BH1357" i="3"/>
  <c r="BG1357" i="3"/>
  <c r="BF1357" i="3"/>
  <c r="T1357" i="3"/>
  <c r="R1357" i="3"/>
  <c r="P1357" i="3"/>
  <c r="BI1355" i="3"/>
  <c r="BH1355" i="3"/>
  <c r="BG1355" i="3"/>
  <c r="BF1355" i="3"/>
  <c r="T1355" i="3"/>
  <c r="R1355" i="3"/>
  <c r="P1355" i="3"/>
  <c r="BI1349" i="3"/>
  <c r="BH1349" i="3"/>
  <c r="BG1349" i="3"/>
  <c r="BF1349" i="3"/>
  <c r="T1349" i="3"/>
  <c r="R1349" i="3"/>
  <c r="P1349" i="3"/>
  <c r="BI1336" i="3"/>
  <c r="BH1336" i="3"/>
  <c r="BG1336" i="3"/>
  <c r="BF1336" i="3"/>
  <c r="T1336" i="3"/>
  <c r="R1336" i="3"/>
  <c r="P1336" i="3"/>
  <c r="BI1331" i="3"/>
  <c r="BH1331" i="3"/>
  <c r="BG1331" i="3"/>
  <c r="BF1331" i="3"/>
  <c r="T1331" i="3"/>
  <c r="R1331" i="3"/>
  <c r="P1331" i="3"/>
  <c r="BI1326" i="3"/>
  <c r="BH1326" i="3"/>
  <c r="BG1326" i="3"/>
  <c r="BF1326" i="3"/>
  <c r="T1326" i="3"/>
  <c r="R1326" i="3"/>
  <c r="P1326" i="3"/>
  <c r="BI1311" i="3"/>
  <c r="BH1311" i="3"/>
  <c r="BG1311" i="3"/>
  <c r="BF1311" i="3"/>
  <c r="T1311" i="3"/>
  <c r="R1311" i="3"/>
  <c r="P1311" i="3"/>
  <c r="BI1309" i="3"/>
  <c r="BH1309" i="3"/>
  <c r="BG1309" i="3"/>
  <c r="BF1309" i="3"/>
  <c r="T1309" i="3"/>
  <c r="R1309" i="3"/>
  <c r="P1309" i="3"/>
  <c r="BI1293" i="3"/>
  <c r="BH1293" i="3"/>
  <c r="BG1293" i="3"/>
  <c r="BF1293" i="3"/>
  <c r="T1293" i="3"/>
  <c r="R1293" i="3"/>
  <c r="P1293" i="3"/>
  <c r="BI1286" i="3"/>
  <c r="BH1286" i="3"/>
  <c r="BG1286" i="3"/>
  <c r="BF1286" i="3"/>
  <c r="T1286" i="3"/>
  <c r="R1286" i="3"/>
  <c r="P1286" i="3"/>
  <c r="BI1282" i="3"/>
  <c r="BH1282" i="3"/>
  <c r="BG1282" i="3"/>
  <c r="BF1282" i="3"/>
  <c r="T1282" i="3"/>
  <c r="R1282" i="3"/>
  <c r="P1282" i="3"/>
  <c r="BI1279" i="3"/>
  <c r="BH1279" i="3"/>
  <c r="BG1279" i="3"/>
  <c r="BF1279" i="3"/>
  <c r="T1279" i="3"/>
  <c r="R1279" i="3"/>
  <c r="P1279" i="3"/>
  <c r="BI1277" i="3"/>
  <c r="BH1277" i="3"/>
  <c r="BG1277" i="3"/>
  <c r="BF1277" i="3"/>
  <c r="T1277" i="3"/>
  <c r="R1277" i="3"/>
  <c r="P1277" i="3"/>
  <c r="BI1275" i="3"/>
  <c r="BH1275" i="3"/>
  <c r="BG1275" i="3"/>
  <c r="BF1275" i="3"/>
  <c r="T1275" i="3"/>
  <c r="R1275" i="3"/>
  <c r="P1275" i="3"/>
  <c r="BI1273" i="3"/>
  <c r="BH1273" i="3"/>
  <c r="BG1273" i="3"/>
  <c r="BF1273" i="3"/>
  <c r="T1273" i="3"/>
  <c r="R1273" i="3"/>
  <c r="P1273" i="3"/>
  <c r="BI1265" i="3"/>
  <c r="BH1265" i="3"/>
  <c r="BG1265" i="3"/>
  <c r="BF1265" i="3"/>
  <c r="T1265" i="3"/>
  <c r="R1265" i="3"/>
  <c r="P1265" i="3"/>
  <c r="BI1263" i="3"/>
  <c r="BH1263" i="3"/>
  <c r="BG1263" i="3"/>
  <c r="BF1263" i="3"/>
  <c r="T1263" i="3"/>
  <c r="R1263" i="3"/>
  <c r="P1263" i="3"/>
  <c r="BI1255" i="3"/>
  <c r="BH1255" i="3"/>
  <c r="BG1255" i="3"/>
  <c r="BF1255" i="3"/>
  <c r="T1255" i="3"/>
  <c r="R1255" i="3"/>
  <c r="P1255" i="3"/>
  <c r="BI1251" i="3"/>
  <c r="BH1251" i="3"/>
  <c r="BG1251" i="3"/>
  <c r="BF1251" i="3"/>
  <c r="T1251" i="3"/>
  <c r="T1250" i="3" s="1"/>
  <c r="R1251" i="3"/>
  <c r="R1250" i="3"/>
  <c r="P1251" i="3"/>
  <c r="P1250" i="3"/>
  <c r="BI1248" i="3"/>
  <c r="BH1248" i="3"/>
  <c r="BG1248" i="3"/>
  <c r="BF1248" i="3"/>
  <c r="T1248" i="3"/>
  <c r="R1248" i="3"/>
  <c r="P1248" i="3"/>
  <c r="BI1245" i="3"/>
  <c r="BH1245" i="3"/>
  <c r="BG1245" i="3"/>
  <c r="BF1245" i="3"/>
  <c r="T1245" i="3"/>
  <c r="R1245" i="3"/>
  <c r="P1245" i="3"/>
  <c r="BI1243" i="3"/>
  <c r="BH1243" i="3"/>
  <c r="BG1243" i="3"/>
  <c r="BF1243" i="3"/>
  <c r="T1243" i="3"/>
  <c r="R1243" i="3"/>
  <c r="P1243" i="3"/>
  <c r="BI1241" i="3"/>
  <c r="BH1241" i="3"/>
  <c r="BG1241" i="3"/>
  <c r="BF1241" i="3"/>
  <c r="T1241" i="3"/>
  <c r="R1241" i="3"/>
  <c r="P1241" i="3"/>
  <c r="BI1236" i="3"/>
  <c r="BH1236" i="3"/>
  <c r="BG1236" i="3"/>
  <c r="BF1236" i="3"/>
  <c r="T1236" i="3"/>
  <c r="R1236" i="3"/>
  <c r="P1236" i="3"/>
  <c r="BI1233" i="3"/>
  <c r="BH1233" i="3"/>
  <c r="BG1233" i="3"/>
  <c r="BF1233" i="3"/>
  <c r="T1233" i="3"/>
  <c r="R1233" i="3"/>
  <c r="P1233" i="3"/>
  <c r="BI1228" i="3"/>
  <c r="BH1228" i="3"/>
  <c r="BG1228" i="3"/>
  <c r="BF1228" i="3"/>
  <c r="T1228" i="3"/>
  <c r="R1228" i="3"/>
  <c r="P1228" i="3"/>
  <c r="BI1223" i="3"/>
  <c r="BH1223" i="3"/>
  <c r="BG1223" i="3"/>
  <c r="BF1223" i="3"/>
  <c r="T1223" i="3"/>
  <c r="R1223" i="3"/>
  <c r="P1223" i="3"/>
  <c r="BI1207" i="3"/>
  <c r="BH1207" i="3"/>
  <c r="BG1207" i="3"/>
  <c r="BF1207" i="3"/>
  <c r="T1207" i="3"/>
  <c r="R1207" i="3"/>
  <c r="P1207" i="3"/>
  <c r="BI1187" i="3"/>
  <c r="BH1187" i="3"/>
  <c r="BG1187" i="3"/>
  <c r="BF1187" i="3"/>
  <c r="T1187" i="3"/>
  <c r="R1187" i="3"/>
  <c r="P1187" i="3"/>
  <c r="BI1172" i="3"/>
  <c r="BH1172" i="3"/>
  <c r="BG1172" i="3"/>
  <c r="BF1172" i="3"/>
  <c r="T1172" i="3"/>
  <c r="R1172" i="3"/>
  <c r="P1172" i="3"/>
  <c r="BI1166" i="3"/>
  <c r="BH1166" i="3"/>
  <c r="BG1166" i="3"/>
  <c r="BF1166" i="3"/>
  <c r="T1166" i="3"/>
  <c r="R1166" i="3"/>
  <c r="P1166" i="3"/>
  <c r="BI1160" i="3"/>
  <c r="BH1160" i="3"/>
  <c r="BG1160" i="3"/>
  <c r="BF1160" i="3"/>
  <c r="T1160" i="3"/>
  <c r="R1160" i="3"/>
  <c r="P1160" i="3"/>
  <c r="BI1154" i="3"/>
  <c r="BH1154" i="3"/>
  <c r="BG1154" i="3"/>
  <c r="BF1154" i="3"/>
  <c r="T1154" i="3"/>
  <c r="R1154" i="3"/>
  <c r="P1154" i="3"/>
  <c r="BI1149" i="3"/>
  <c r="BH1149" i="3"/>
  <c r="BG1149" i="3"/>
  <c r="BF1149" i="3"/>
  <c r="T1149" i="3"/>
  <c r="R1149" i="3"/>
  <c r="P1149" i="3"/>
  <c r="BI1144" i="3"/>
  <c r="BH1144" i="3"/>
  <c r="BG1144" i="3"/>
  <c r="BF1144" i="3"/>
  <c r="T1144" i="3"/>
  <c r="R1144" i="3"/>
  <c r="P1144" i="3"/>
  <c r="BI1138" i="3"/>
  <c r="BH1138" i="3"/>
  <c r="BG1138" i="3"/>
  <c r="BF1138" i="3"/>
  <c r="T1138" i="3"/>
  <c r="R1138" i="3"/>
  <c r="P1138" i="3"/>
  <c r="BI1133" i="3"/>
  <c r="BH1133" i="3"/>
  <c r="BG1133" i="3"/>
  <c r="BF1133" i="3"/>
  <c r="T1133" i="3"/>
  <c r="R1133" i="3"/>
  <c r="P1133" i="3"/>
  <c r="BI1127" i="3"/>
  <c r="BH1127" i="3"/>
  <c r="BG1127" i="3"/>
  <c r="BF1127" i="3"/>
  <c r="T1127" i="3"/>
  <c r="R1127" i="3"/>
  <c r="P1127" i="3"/>
  <c r="BI1121" i="3"/>
  <c r="BH1121" i="3"/>
  <c r="BG1121" i="3"/>
  <c r="BF1121" i="3"/>
  <c r="T1121" i="3"/>
  <c r="R1121" i="3"/>
  <c r="P1121" i="3"/>
  <c r="BI1115" i="3"/>
  <c r="BH1115" i="3"/>
  <c r="BG1115" i="3"/>
  <c r="BF1115" i="3"/>
  <c r="T1115" i="3"/>
  <c r="R1115" i="3"/>
  <c r="P1115" i="3"/>
  <c r="BI1106" i="3"/>
  <c r="BH1106" i="3"/>
  <c r="BG1106" i="3"/>
  <c r="BF1106" i="3"/>
  <c r="T1106" i="3"/>
  <c r="R1106" i="3"/>
  <c r="P1106" i="3"/>
  <c r="BI1100" i="3"/>
  <c r="BH1100" i="3"/>
  <c r="BG1100" i="3"/>
  <c r="BF1100" i="3"/>
  <c r="T1100" i="3"/>
  <c r="R1100" i="3"/>
  <c r="P1100" i="3"/>
  <c r="BI1094" i="3"/>
  <c r="BH1094" i="3"/>
  <c r="BG1094" i="3"/>
  <c r="BF1094" i="3"/>
  <c r="T1094" i="3"/>
  <c r="R1094" i="3"/>
  <c r="P1094" i="3"/>
  <c r="BI1089" i="3"/>
  <c r="BH1089" i="3"/>
  <c r="BG1089" i="3"/>
  <c r="BF1089" i="3"/>
  <c r="T1089" i="3"/>
  <c r="R1089" i="3"/>
  <c r="P1089" i="3"/>
  <c r="BI1080" i="3"/>
  <c r="BH1080" i="3"/>
  <c r="BG1080" i="3"/>
  <c r="BF1080" i="3"/>
  <c r="T1080" i="3"/>
  <c r="R1080" i="3"/>
  <c r="P1080" i="3"/>
  <c r="BI1075" i="3"/>
  <c r="BH1075" i="3"/>
  <c r="BG1075" i="3"/>
  <c r="BF1075" i="3"/>
  <c r="T1075" i="3"/>
  <c r="R1075" i="3"/>
  <c r="P1075" i="3"/>
  <c r="BI1068" i="3"/>
  <c r="BH1068" i="3"/>
  <c r="BG1068" i="3"/>
  <c r="BF1068" i="3"/>
  <c r="T1068" i="3"/>
  <c r="R1068" i="3"/>
  <c r="P1068" i="3"/>
  <c r="BI1061" i="3"/>
  <c r="BH1061" i="3"/>
  <c r="BG1061" i="3"/>
  <c r="BF1061" i="3"/>
  <c r="T1061" i="3"/>
  <c r="R1061" i="3"/>
  <c r="P1061" i="3"/>
  <c r="BI1056" i="3"/>
  <c r="BH1056" i="3"/>
  <c r="BG1056" i="3"/>
  <c r="BF1056" i="3"/>
  <c r="T1056" i="3"/>
  <c r="R1056" i="3"/>
  <c r="P1056" i="3"/>
  <c r="BI1051" i="3"/>
  <c r="BH1051" i="3"/>
  <c r="BG1051" i="3"/>
  <c r="BF1051" i="3"/>
  <c r="T1051" i="3"/>
  <c r="R1051" i="3"/>
  <c r="P1051" i="3"/>
  <c r="BI1044" i="3"/>
  <c r="BH1044" i="3"/>
  <c r="BG1044" i="3"/>
  <c r="BF1044" i="3"/>
  <c r="T1044" i="3"/>
  <c r="R1044" i="3"/>
  <c r="P1044" i="3"/>
  <c r="BI1038" i="3"/>
  <c r="BH1038" i="3"/>
  <c r="BG1038" i="3"/>
  <c r="BF1038" i="3"/>
  <c r="T1038" i="3"/>
  <c r="R1038" i="3"/>
  <c r="P1038" i="3"/>
  <c r="BI1036" i="3"/>
  <c r="BH1036" i="3"/>
  <c r="BG1036" i="3"/>
  <c r="BF1036" i="3"/>
  <c r="T1036" i="3"/>
  <c r="R1036" i="3"/>
  <c r="P1036" i="3"/>
  <c r="BI1035" i="3"/>
  <c r="BH1035" i="3"/>
  <c r="BG1035" i="3"/>
  <c r="BF1035" i="3"/>
  <c r="T1035" i="3"/>
  <c r="R1035" i="3"/>
  <c r="P1035" i="3"/>
  <c r="BI1030" i="3"/>
  <c r="BH1030" i="3"/>
  <c r="BG1030" i="3"/>
  <c r="BF1030" i="3"/>
  <c r="T1030" i="3"/>
  <c r="R1030" i="3"/>
  <c r="P1030" i="3"/>
  <c r="BI1012" i="3"/>
  <c r="BH1012" i="3"/>
  <c r="BG1012" i="3"/>
  <c r="BF1012" i="3"/>
  <c r="T1012" i="3"/>
  <c r="R1012" i="3"/>
  <c r="P1012" i="3"/>
  <c r="BI1007" i="3"/>
  <c r="BH1007" i="3"/>
  <c r="BG1007" i="3"/>
  <c r="BF1007" i="3"/>
  <c r="T1007" i="3"/>
  <c r="R1007" i="3"/>
  <c r="P1007" i="3"/>
  <c r="BI990" i="3"/>
  <c r="BH990" i="3"/>
  <c r="BG990" i="3"/>
  <c r="BF990" i="3"/>
  <c r="T990" i="3"/>
  <c r="R990" i="3"/>
  <c r="P990" i="3"/>
  <c r="BI985" i="3"/>
  <c r="BH985" i="3"/>
  <c r="BG985" i="3"/>
  <c r="BF985" i="3"/>
  <c r="T985" i="3"/>
  <c r="R985" i="3"/>
  <c r="P985" i="3"/>
  <c r="BI980" i="3"/>
  <c r="BH980" i="3"/>
  <c r="BG980" i="3"/>
  <c r="BF980" i="3"/>
  <c r="T980" i="3"/>
  <c r="R980" i="3"/>
  <c r="P980" i="3"/>
  <c r="BI975" i="3"/>
  <c r="BH975" i="3"/>
  <c r="BG975" i="3"/>
  <c r="BF975" i="3"/>
  <c r="T975" i="3"/>
  <c r="R975" i="3"/>
  <c r="P975" i="3"/>
  <c r="BI970" i="3"/>
  <c r="BH970" i="3"/>
  <c r="BG970" i="3"/>
  <c r="BF970" i="3"/>
  <c r="T970" i="3"/>
  <c r="R970" i="3"/>
  <c r="P970" i="3"/>
  <c r="BI965" i="3"/>
  <c r="BH965" i="3"/>
  <c r="BG965" i="3"/>
  <c r="BF965" i="3"/>
  <c r="T965" i="3"/>
  <c r="R965" i="3"/>
  <c r="P965" i="3"/>
  <c r="BI960" i="3"/>
  <c r="BH960" i="3"/>
  <c r="BG960" i="3"/>
  <c r="BF960" i="3"/>
  <c r="T960" i="3"/>
  <c r="R960" i="3"/>
  <c r="P960" i="3"/>
  <c r="BI955" i="3"/>
  <c r="BH955" i="3"/>
  <c r="BG955" i="3"/>
  <c r="BF955" i="3"/>
  <c r="T955" i="3"/>
  <c r="R955" i="3"/>
  <c r="P955" i="3"/>
  <c r="BI950" i="3"/>
  <c r="BH950" i="3"/>
  <c r="BG950" i="3"/>
  <c r="BF950" i="3"/>
  <c r="T950" i="3"/>
  <c r="R950" i="3"/>
  <c r="P950" i="3"/>
  <c r="BI945" i="3"/>
  <c r="BH945" i="3"/>
  <c r="BG945" i="3"/>
  <c r="BF945" i="3"/>
  <c r="T945" i="3"/>
  <c r="R945" i="3"/>
  <c r="P945" i="3"/>
  <c r="BI942" i="3"/>
  <c r="BH942" i="3"/>
  <c r="BG942" i="3"/>
  <c r="BF942" i="3"/>
  <c r="T942" i="3"/>
  <c r="R942" i="3"/>
  <c r="P942" i="3"/>
  <c r="BI938" i="3"/>
  <c r="BH938" i="3"/>
  <c r="BG938" i="3"/>
  <c r="BF938" i="3"/>
  <c r="T938" i="3"/>
  <c r="R938" i="3"/>
  <c r="P938" i="3"/>
  <c r="BI935" i="3"/>
  <c r="BH935" i="3"/>
  <c r="BG935" i="3"/>
  <c r="BF935" i="3"/>
  <c r="T935" i="3"/>
  <c r="R935" i="3"/>
  <c r="P935" i="3"/>
  <c r="BI932" i="3"/>
  <c r="BH932" i="3"/>
  <c r="BG932" i="3"/>
  <c r="BF932" i="3"/>
  <c r="T932" i="3"/>
  <c r="R932" i="3"/>
  <c r="P932" i="3"/>
  <c r="BI928" i="3"/>
  <c r="BH928" i="3"/>
  <c r="BG928" i="3"/>
  <c r="BF928" i="3"/>
  <c r="T928" i="3"/>
  <c r="R928" i="3"/>
  <c r="P928" i="3"/>
  <c r="BI914" i="3"/>
  <c r="BH914" i="3"/>
  <c r="BG914" i="3"/>
  <c r="BF914" i="3"/>
  <c r="T914" i="3"/>
  <c r="R914" i="3"/>
  <c r="P914" i="3"/>
  <c r="BI907" i="3"/>
  <c r="BH907" i="3"/>
  <c r="BG907" i="3"/>
  <c r="BF907" i="3"/>
  <c r="T907" i="3"/>
  <c r="R907" i="3"/>
  <c r="P907" i="3"/>
  <c r="BI900" i="3"/>
  <c r="BH900" i="3"/>
  <c r="BG900" i="3"/>
  <c r="BF900" i="3"/>
  <c r="T900" i="3"/>
  <c r="R900" i="3"/>
  <c r="P900" i="3"/>
  <c r="BI895" i="3"/>
  <c r="BH895" i="3"/>
  <c r="BG895" i="3"/>
  <c r="BF895" i="3"/>
  <c r="T895" i="3"/>
  <c r="R895" i="3"/>
  <c r="P895" i="3"/>
  <c r="BI890" i="3"/>
  <c r="BH890" i="3"/>
  <c r="BG890" i="3"/>
  <c r="BF890" i="3"/>
  <c r="T890" i="3"/>
  <c r="R890" i="3"/>
  <c r="P890" i="3"/>
  <c r="BI884" i="3"/>
  <c r="BH884" i="3"/>
  <c r="BG884" i="3"/>
  <c r="BF884" i="3"/>
  <c r="T884" i="3"/>
  <c r="R884" i="3"/>
  <c r="P884" i="3"/>
  <c r="BI876" i="3"/>
  <c r="BH876" i="3"/>
  <c r="BG876" i="3"/>
  <c r="BF876" i="3"/>
  <c r="T876" i="3"/>
  <c r="R876" i="3"/>
  <c r="P876" i="3"/>
  <c r="BI871" i="3"/>
  <c r="BH871" i="3"/>
  <c r="BG871" i="3"/>
  <c r="BF871" i="3"/>
  <c r="T871" i="3"/>
  <c r="R871" i="3"/>
  <c r="P871" i="3"/>
  <c r="BI866" i="3"/>
  <c r="BH866" i="3"/>
  <c r="BG866" i="3"/>
  <c r="BF866" i="3"/>
  <c r="T866" i="3"/>
  <c r="R866" i="3"/>
  <c r="P866" i="3"/>
  <c r="BI861" i="3"/>
  <c r="BH861" i="3"/>
  <c r="BG861" i="3"/>
  <c r="BF861" i="3"/>
  <c r="T861" i="3"/>
  <c r="R861" i="3"/>
  <c r="P861" i="3"/>
  <c r="BI856" i="3"/>
  <c r="BH856" i="3"/>
  <c r="BG856" i="3"/>
  <c r="BF856" i="3"/>
  <c r="T856" i="3"/>
  <c r="R856" i="3"/>
  <c r="P856" i="3"/>
  <c r="BI851" i="3"/>
  <c r="BH851" i="3"/>
  <c r="BG851" i="3"/>
  <c r="BF851" i="3"/>
  <c r="T851" i="3"/>
  <c r="R851" i="3"/>
  <c r="P851" i="3"/>
  <c r="BI844" i="3"/>
  <c r="BH844" i="3"/>
  <c r="BG844" i="3"/>
  <c r="BF844" i="3"/>
  <c r="T844" i="3"/>
  <c r="R844" i="3"/>
  <c r="P844" i="3"/>
  <c r="BI838" i="3"/>
  <c r="BH838" i="3"/>
  <c r="BG838" i="3"/>
  <c r="BF838" i="3"/>
  <c r="T838" i="3"/>
  <c r="R838" i="3"/>
  <c r="P838" i="3"/>
  <c r="BI833" i="3"/>
  <c r="BH833" i="3"/>
  <c r="BG833" i="3"/>
  <c r="BF833" i="3"/>
  <c r="T833" i="3"/>
  <c r="R833" i="3"/>
  <c r="P833" i="3"/>
  <c r="BI817" i="3"/>
  <c r="BH817" i="3"/>
  <c r="BG817" i="3"/>
  <c r="BF817" i="3"/>
  <c r="T817" i="3"/>
  <c r="R817" i="3"/>
  <c r="P817" i="3"/>
  <c r="BI813" i="3"/>
  <c r="BH813" i="3"/>
  <c r="BG813" i="3"/>
  <c r="BF813" i="3"/>
  <c r="T813" i="3"/>
  <c r="R813" i="3"/>
  <c r="P813" i="3"/>
  <c r="BI799" i="3"/>
  <c r="BH799" i="3"/>
  <c r="BG799" i="3"/>
  <c r="BF799" i="3"/>
  <c r="T799" i="3"/>
  <c r="R799" i="3"/>
  <c r="P799" i="3"/>
  <c r="BI785" i="3"/>
  <c r="BH785" i="3"/>
  <c r="BG785" i="3"/>
  <c r="BF785" i="3"/>
  <c r="T785" i="3"/>
  <c r="R785" i="3"/>
  <c r="P785" i="3"/>
  <c r="BI771" i="3"/>
  <c r="BH771" i="3"/>
  <c r="BG771" i="3"/>
  <c r="BF771" i="3"/>
  <c r="T771" i="3"/>
  <c r="R771" i="3"/>
  <c r="P771" i="3"/>
  <c r="BI769" i="3"/>
  <c r="BH769" i="3"/>
  <c r="BG769" i="3"/>
  <c r="BF769" i="3"/>
  <c r="T769" i="3"/>
  <c r="R769" i="3"/>
  <c r="P769" i="3"/>
  <c r="BI764" i="3"/>
  <c r="BH764" i="3"/>
  <c r="BG764" i="3"/>
  <c r="BF764" i="3"/>
  <c r="T764" i="3"/>
  <c r="R764" i="3"/>
  <c r="P764" i="3"/>
  <c r="BI762" i="3"/>
  <c r="BH762" i="3"/>
  <c r="BG762" i="3"/>
  <c r="BF762" i="3"/>
  <c r="T762" i="3"/>
  <c r="R762" i="3"/>
  <c r="P762" i="3"/>
  <c r="BI760" i="3"/>
  <c r="BH760" i="3"/>
  <c r="BG760" i="3"/>
  <c r="BF760" i="3"/>
  <c r="T760" i="3"/>
  <c r="R760" i="3"/>
  <c r="P760" i="3"/>
  <c r="BI754" i="3"/>
  <c r="BH754" i="3"/>
  <c r="BG754" i="3"/>
  <c r="BF754" i="3"/>
  <c r="T754" i="3"/>
  <c r="R754" i="3"/>
  <c r="P754" i="3"/>
  <c r="BI751" i="3"/>
  <c r="BH751" i="3"/>
  <c r="BG751" i="3"/>
  <c r="BF751" i="3"/>
  <c r="T751" i="3"/>
  <c r="R751" i="3"/>
  <c r="P751" i="3"/>
  <c r="BI734" i="3"/>
  <c r="BH734" i="3"/>
  <c r="BG734" i="3"/>
  <c r="BF734" i="3"/>
  <c r="T734" i="3"/>
  <c r="R734" i="3"/>
  <c r="P734" i="3"/>
  <c r="BI726" i="3"/>
  <c r="BH726" i="3"/>
  <c r="BG726" i="3"/>
  <c r="BF726" i="3"/>
  <c r="T726" i="3"/>
  <c r="R726" i="3"/>
  <c r="P726" i="3"/>
  <c r="BI723" i="3"/>
  <c r="BH723" i="3"/>
  <c r="BG723" i="3"/>
  <c r="BF723" i="3"/>
  <c r="T723" i="3"/>
  <c r="R723" i="3"/>
  <c r="P723" i="3"/>
  <c r="BI710" i="3"/>
  <c r="BH710" i="3"/>
  <c r="BG710" i="3"/>
  <c r="BF710" i="3"/>
  <c r="T710" i="3"/>
  <c r="R710" i="3"/>
  <c r="P710" i="3"/>
  <c r="BI707" i="3"/>
  <c r="BH707" i="3"/>
  <c r="BG707" i="3"/>
  <c r="BF707" i="3"/>
  <c r="T707" i="3"/>
  <c r="R707" i="3"/>
  <c r="P707" i="3"/>
  <c r="BI691" i="3"/>
  <c r="BH691" i="3"/>
  <c r="BG691" i="3"/>
  <c r="BF691" i="3"/>
  <c r="T691" i="3"/>
  <c r="R691" i="3"/>
  <c r="P691" i="3"/>
  <c r="BI687" i="3"/>
  <c r="BH687" i="3"/>
  <c r="BG687" i="3"/>
  <c r="BF687" i="3"/>
  <c r="T687" i="3"/>
  <c r="R687" i="3"/>
  <c r="P687" i="3"/>
  <c r="BI671" i="3"/>
  <c r="BH671" i="3"/>
  <c r="BG671" i="3"/>
  <c r="BF671" i="3"/>
  <c r="T671" i="3"/>
  <c r="R671" i="3"/>
  <c r="P671" i="3"/>
  <c r="BI655" i="3"/>
  <c r="BH655" i="3"/>
  <c r="BG655" i="3"/>
  <c r="BF655" i="3"/>
  <c r="T655" i="3"/>
  <c r="R655" i="3"/>
  <c r="P655" i="3"/>
  <c r="BI641" i="3"/>
  <c r="BH641" i="3"/>
  <c r="BG641" i="3"/>
  <c r="BF641" i="3"/>
  <c r="T641" i="3"/>
  <c r="R641" i="3"/>
  <c r="P641" i="3"/>
  <c r="BI623" i="3"/>
  <c r="BH623" i="3"/>
  <c r="BG623" i="3"/>
  <c r="BF623" i="3"/>
  <c r="T623" i="3"/>
  <c r="R623" i="3"/>
  <c r="P623" i="3"/>
  <c r="BI606" i="3"/>
  <c r="BH606" i="3"/>
  <c r="BG606" i="3"/>
  <c r="BF606" i="3"/>
  <c r="T606" i="3"/>
  <c r="R606" i="3"/>
  <c r="P606" i="3"/>
  <c r="BI586" i="3"/>
  <c r="BH586" i="3"/>
  <c r="BG586" i="3"/>
  <c r="BF586" i="3"/>
  <c r="T586" i="3"/>
  <c r="R586" i="3"/>
  <c r="P586" i="3"/>
  <c r="BI582" i="3"/>
  <c r="BH582" i="3"/>
  <c r="BG582" i="3"/>
  <c r="BF582" i="3"/>
  <c r="T582" i="3"/>
  <c r="R582" i="3"/>
  <c r="P582" i="3"/>
  <c r="BI580" i="3"/>
  <c r="BH580" i="3"/>
  <c r="BG580" i="3"/>
  <c r="BF580" i="3"/>
  <c r="T580" i="3"/>
  <c r="R580" i="3"/>
  <c r="P580" i="3"/>
  <c r="BI567" i="3"/>
  <c r="BH567" i="3"/>
  <c r="BG567" i="3"/>
  <c r="BF567" i="3"/>
  <c r="T567" i="3"/>
  <c r="R567" i="3"/>
  <c r="P567" i="3"/>
  <c r="BI563" i="3"/>
  <c r="BH563" i="3"/>
  <c r="BG563" i="3"/>
  <c r="BF563" i="3"/>
  <c r="T563" i="3"/>
  <c r="R563" i="3"/>
  <c r="P563" i="3"/>
  <c r="BI561" i="3"/>
  <c r="BH561" i="3"/>
  <c r="BG561" i="3"/>
  <c r="BF561" i="3"/>
  <c r="T561" i="3"/>
  <c r="R561" i="3"/>
  <c r="P561" i="3"/>
  <c r="BI548" i="3"/>
  <c r="BH548" i="3"/>
  <c r="BG548" i="3"/>
  <c r="BF548" i="3"/>
  <c r="T548" i="3"/>
  <c r="R548" i="3"/>
  <c r="P548" i="3"/>
  <c r="BI546" i="3"/>
  <c r="BH546" i="3"/>
  <c r="BG546" i="3"/>
  <c r="BF546" i="3"/>
  <c r="T546" i="3"/>
  <c r="R546" i="3"/>
  <c r="P546" i="3"/>
  <c r="BI515" i="3"/>
  <c r="BH515" i="3"/>
  <c r="BG515" i="3"/>
  <c r="BF515" i="3"/>
  <c r="T515" i="3"/>
  <c r="R515" i="3"/>
  <c r="P515" i="3"/>
  <c r="BI513" i="3"/>
  <c r="BH513" i="3"/>
  <c r="BG513" i="3"/>
  <c r="BF513" i="3"/>
  <c r="T513" i="3"/>
  <c r="R513" i="3"/>
  <c r="P513" i="3"/>
  <c r="BI484" i="3"/>
  <c r="BH484" i="3"/>
  <c r="BG484" i="3"/>
  <c r="BF484" i="3"/>
  <c r="T484" i="3"/>
  <c r="R484" i="3"/>
  <c r="P484" i="3"/>
  <c r="BI480" i="3"/>
  <c r="BH480" i="3"/>
  <c r="BG480" i="3"/>
  <c r="BF480" i="3"/>
  <c r="T480" i="3"/>
  <c r="R480" i="3"/>
  <c r="P480" i="3"/>
  <c r="BI476" i="3"/>
  <c r="BH476" i="3"/>
  <c r="BG476" i="3"/>
  <c r="BF476" i="3"/>
  <c r="T476" i="3"/>
  <c r="R476" i="3"/>
  <c r="P476" i="3"/>
  <c r="BI455" i="3"/>
  <c r="BH455" i="3"/>
  <c r="BG455" i="3"/>
  <c r="BF455" i="3"/>
  <c r="T455" i="3"/>
  <c r="R455" i="3"/>
  <c r="P455" i="3"/>
  <c r="BI452" i="3"/>
  <c r="BH452" i="3"/>
  <c r="BG452" i="3"/>
  <c r="BF452" i="3"/>
  <c r="T452" i="3"/>
  <c r="R452" i="3"/>
  <c r="P452" i="3"/>
  <c r="BI441" i="3"/>
  <c r="BH441" i="3"/>
  <c r="BG441" i="3"/>
  <c r="BF441" i="3"/>
  <c r="T441" i="3"/>
  <c r="R441" i="3"/>
  <c r="P441" i="3"/>
  <c r="BI438" i="3"/>
  <c r="BH438" i="3"/>
  <c r="BG438" i="3"/>
  <c r="BF438" i="3"/>
  <c r="T438" i="3"/>
  <c r="R438" i="3"/>
  <c r="P438" i="3"/>
  <c r="BI422" i="3"/>
  <c r="BH422" i="3"/>
  <c r="BG422" i="3"/>
  <c r="BF422" i="3"/>
  <c r="T422" i="3"/>
  <c r="R422" i="3"/>
  <c r="P422" i="3"/>
  <c r="BI419" i="3"/>
  <c r="BH419" i="3"/>
  <c r="BG419" i="3"/>
  <c r="BF419" i="3"/>
  <c r="T419" i="3"/>
  <c r="R419" i="3"/>
  <c r="P419" i="3"/>
  <c r="BI405" i="3"/>
  <c r="BH405" i="3"/>
  <c r="BG405" i="3"/>
  <c r="BF405" i="3"/>
  <c r="T405" i="3"/>
  <c r="R405" i="3"/>
  <c r="P405" i="3"/>
  <c r="BI402" i="3"/>
  <c r="BH402" i="3"/>
  <c r="BG402" i="3"/>
  <c r="BF402" i="3"/>
  <c r="T402" i="3"/>
  <c r="R402" i="3"/>
  <c r="P402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R386" i="3"/>
  <c r="P386" i="3"/>
  <c r="BI380" i="3"/>
  <c r="BH380" i="3"/>
  <c r="BG380" i="3"/>
  <c r="BF380" i="3"/>
  <c r="T380" i="3"/>
  <c r="R380" i="3"/>
  <c r="P380" i="3"/>
  <c r="BI374" i="3"/>
  <c r="BH374" i="3"/>
  <c r="BG374" i="3"/>
  <c r="BF374" i="3"/>
  <c r="T374" i="3"/>
  <c r="R374" i="3"/>
  <c r="P374" i="3"/>
  <c r="BI367" i="3"/>
  <c r="BH367" i="3"/>
  <c r="BG367" i="3"/>
  <c r="BF367" i="3"/>
  <c r="T367" i="3"/>
  <c r="R367" i="3"/>
  <c r="P367" i="3"/>
  <c r="BI365" i="3"/>
  <c r="BH365" i="3"/>
  <c r="BG365" i="3"/>
  <c r="BF365" i="3"/>
  <c r="T365" i="3"/>
  <c r="R365" i="3"/>
  <c r="P365" i="3"/>
  <c r="BI359" i="3"/>
  <c r="BH359" i="3"/>
  <c r="BG359" i="3"/>
  <c r="BF359" i="3"/>
  <c r="T359" i="3"/>
  <c r="R359" i="3"/>
  <c r="P359" i="3"/>
  <c r="BI353" i="3"/>
  <c r="BH353" i="3"/>
  <c r="BG353" i="3"/>
  <c r="BF353" i="3"/>
  <c r="T353" i="3"/>
  <c r="R353" i="3"/>
  <c r="P353" i="3"/>
  <c r="BI347" i="3"/>
  <c r="BH347" i="3"/>
  <c r="BG347" i="3"/>
  <c r="BF347" i="3"/>
  <c r="T347" i="3"/>
  <c r="R347" i="3"/>
  <c r="P347" i="3"/>
  <c r="BI339" i="3"/>
  <c r="BH339" i="3"/>
  <c r="BG339" i="3"/>
  <c r="BF339" i="3"/>
  <c r="T339" i="3"/>
  <c r="R339" i="3"/>
  <c r="P339" i="3"/>
  <c r="BI333" i="3"/>
  <c r="BH333" i="3"/>
  <c r="BG333" i="3"/>
  <c r="BF333" i="3"/>
  <c r="T333" i="3"/>
  <c r="R333" i="3"/>
  <c r="P333" i="3"/>
  <c r="BI327" i="3"/>
  <c r="BH327" i="3"/>
  <c r="BG327" i="3"/>
  <c r="BF327" i="3"/>
  <c r="T327" i="3"/>
  <c r="R327" i="3"/>
  <c r="P327" i="3"/>
  <c r="BI319" i="3"/>
  <c r="BH319" i="3"/>
  <c r="BG319" i="3"/>
  <c r="BF319" i="3"/>
  <c r="T319" i="3"/>
  <c r="R319" i="3"/>
  <c r="P319" i="3"/>
  <c r="BI312" i="3"/>
  <c r="BH312" i="3"/>
  <c r="BG312" i="3"/>
  <c r="BF312" i="3"/>
  <c r="T312" i="3"/>
  <c r="R312" i="3"/>
  <c r="P312" i="3"/>
  <c r="BI304" i="3"/>
  <c r="BH304" i="3"/>
  <c r="BG304" i="3"/>
  <c r="BF304" i="3"/>
  <c r="T304" i="3"/>
  <c r="R304" i="3"/>
  <c r="P304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86" i="3"/>
  <c r="BH286" i="3"/>
  <c r="BG286" i="3"/>
  <c r="BF286" i="3"/>
  <c r="T286" i="3"/>
  <c r="R286" i="3"/>
  <c r="P286" i="3"/>
  <c r="BI276" i="3"/>
  <c r="BH276" i="3"/>
  <c r="BG276" i="3"/>
  <c r="BF276" i="3"/>
  <c r="T276" i="3"/>
  <c r="R276" i="3"/>
  <c r="P276" i="3"/>
  <c r="BI266" i="3"/>
  <c r="BH266" i="3"/>
  <c r="BG266" i="3"/>
  <c r="BF266" i="3"/>
  <c r="T266" i="3"/>
  <c r="R266" i="3"/>
  <c r="P266" i="3"/>
  <c r="BI260" i="3"/>
  <c r="BH260" i="3"/>
  <c r="BG260" i="3"/>
  <c r="BF260" i="3"/>
  <c r="T260" i="3"/>
  <c r="R260" i="3"/>
  <c r="P260" i="3"/>
  <c r="BI254" i="3"/>
  <c r="BH254" i="3"/>
  <c r="BG254" i="3"/>
  <c r="BF254" i="3"/>
  <c r="T254" i="3"/>
  <c r="R254" i="3"/>
  <c r="P254" i="3"/>
  <c r="BI248" i="3"/>
  <c r="BH248" i="3"/>
  <c r="BG248" i="3"/>
  <c r="BF248" i="3"/>
  <c r="T248" i="3"/>
  <c r="R248" i="3"/>
  <c r="P248" i="3"/>
  <c r="BI240" i="3"/>
  <c r="BH240" i="3"/>
  <c r="BG240" i="3"/>
  <c r="BF240" i="3"/>
  <c r="T240" i="3"/>
  <c r="R240" i="3"/>
  <c r="P240" i="3"/>
  <c r="BI235" i="3"/>
  <c r="BH235" i="3"/>
  <c r="BG235" i="3"/>
  <c r="BF235" i="3"/>
  <c r="T235" i="3"/>
  <c r="R235" i="3"/>
  <c r="P235" i="3"/>
  <c r="BI227" i="3"/>
  <c r="BH227" i="3"/>
  <c r="BG227" i="3"/>
  <c r="BF227" i="3"/>
  <c r="T227" i="3"/>
  <c r="R227" i="3"/>
  <c r="P227" i="3"/>
  <c r="BI222" i="3"/>
  <c r="BH222" i="3"/>
  <c r="BG222" i="3"/>
  <c r="BF222" i="3"/>
  <c r="T222" i="3"/>
  <c r="R222" i="3"/>
  <c r="P222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03" i="3"/>
  <c r="BH203" i="3"/>
  <c r="BG203" i="3"/>
  <c r="BF203" i="3"/>
  <c r="T203" i="3"/>
  <c r="R203" i="3"/>
  <c r="P203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0" i="3"/>
  <c r="BH170" i="3"/>
  <c r="BG170" i="3"/>
  <c r="BF170" i="3"/>
  <c r="T170" i="3"/>
  <c r="R170" i="3"/>
  <c r="P170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32" i="3"/>
  <c r="BH132" i="3"/>
  <c r="BG132" i="3"/>
  <c r="BF132" i="3"/>
  <c r="T132" i="3"/>
  <c r="R132" i="3"/>
  <c r="P132" i="3"/>
  <c r="BI126" i="3"/>
  <c r="BH126" i="3"/>
  <c r="BG126" i="3"/>
  <c r="BF126" i="3"/>
  <c r="T126" i="3"/>
  <c r="R126" i="3"/>
  <c r="P126" i="3"/>
  <c r="BI121" i="3"/>
  <c r="BH121" i="3"/>
  <c r="BG121" i="3"/>
  <c r="BF121" i="3"/>
  <c r="T121" i="3"/>
  <c r="R121" i="3"/>
  <c r="P121" i="3"/>
  <c r="BI114" i="3"/>
  <c r="BH114" i="3"/>
  <c r="BG114" i="3"/>
  <c r="BF114" i="3"/>
  <c r="T114" i="3"/>
  <c r="R114" i="3"/>
  <c r="P114" i="3"/>
  <c r="BI107" i="3"/>
  <c r="BH107" i="3"/>
  <c r="BG107" i="3"/>
  <c r="BF107" i="3"/>
  <c r="T107" i="3"/>
  <c r="R107" i="3"/>
  <c r="P107" i="3"/>
  <c r="J100" i="3"/>
  <c r="F98" i="3"/>
  <c r="E96" i="3"/>
  <c r="J54" i="3"/>
  <c r="F52" i="3"/>
  <c r="E50" i="3"/>
  <c r="J24" i="3"/>
  <c r="E24" i="3"/>
  <c r="J55" i="3" s="1"/>
  <c r="J23" i="3"/>
  <c r="J18" i="3"/>
  <c r="E18" i="3"/>
  <c r="F101" i="3" s="1"/>
  <c r="J17" i="3"/>
  <c r="J15" i="3"/>
  <c r="E15" i="3"/>
  <c r="F100" i="3" s="1"/>
  <c r="J14" i="3"/>
  <c r="J12" i="3"/>
  <c r="J98" i="3" s="1"/>
  <c r="E7" i="3"/>
  <c r="E48" i="3"/>
  <c r="J37" i="2"/>
  <c r="J36" i="2"/>
  <c r="AY55" i="1" s="1"/>
  <c r="J35" i="2"/>
  <c r="AX55" i="1"/>
  <c r="BI122" i="2"/>
  <c r="BH122" i="2"/>
  <c r="BG122" i="2"/>
  <c r="BF122" i="2"/>
  <c r="T122" i="2"/>
  <c r="T121" i="2" s="1"/>
  <c r="R122" i="2"/>
  <c r="R121" i="2"/>
  <c r="P122" i="2"/>
  <c r="P121" i="2" s="1"/>
  <c r="BI118" i="2"/>
  <c r="BH118" i="2"/>
  <c r="BG118" i="2"/>
  <c r="BF118" i="2"/>
  <c r="T118" i="2"/>
  <c r="T117" i="2"/>
  <c r="R118" i="2"/>
  <c r="R117" i="2" s="1"/>
  <c r="P118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T98" i="2"/>
  <c r="R99" i="2"/>
  <c r="R98" i="2"/>
  <c r="P99" i="2"/>
  <c r="P98" i="2" s="1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BH89" i="2"/>
  <c r="BG89" i="2"/>
  <c r="BF89" i="2"/>
  <c r="T89" i="2"/>
  <c r="R89" i="2"/>
  <c r="P89" i="2"/>
  <c r="J82" i="2"/>
  <c r="F80" i="2"/>
  <c r="E78" i="2"/>
  <c r="J54" i="2"/>
  <c r="F52" i="2"/>
  <c r="E50" i="2"/>
  <c r="J24" i="2"/>
  <c r="E24" i="2"/>
  <c r="J55" i="2"/>
  <c r="J23" i="2"/>
  <c r="J18" i="2"/>
  <c r="E18" i="2"/>
  <c r="F83" i="2"/>
  <c r="J17" i="2"/>
  <c r="J15" i="2"/>
  <c r="E15" i="2"/>
  <c r="F54" i="2"/>
  <c r="J14" i="2"/>
  <c r="J12" i="2"/>
  <c r="J52" i="2" s="1"/>
  <c r="E7" i="2"/>
  <c r="E76" i="2"/>
  <c r="L50" i="1"/>
  <c r="AM50" i="1"/>
  <c r="AM49" i="1"/>
  <c r="L49" i="1"/>
  <c r="AM47" i="1"/>
  <c r="L47" i="1"/>
  <c r="L45" i="1"/>
  <c r="L44" i="1"/>
  <c r="BK102" i="2"/>
  <c r="J1913" i="3"/>
  <c r="J1622" i="3"/>
  <c r="BK1484" i="3"/>
  <c r="J1412" i="3"/>
  <c r="J1243" i="3"/>
  <c r="J990" i="3"/>
  <c r="BK833" i="3"/>
  <c r="J641" i="3"/>
  <c r="BK347" i="3"/>
  <c r="J121" i="3"/>
  <c r="BK2066" i="3"/>
  <c r="J1980" i="3"/>
  <c r="J1892" i="3"/>
  <c r="J1755" i="3"/>
  <c r="J1550" i="3"/>
  <c r="J1415" i="3"/>
  <c r="J1277" i="3"/>
  <c r="J1061" i="3"/>
  <c r="BK871" i="3"/>
  <c r="J395" i="3"/>
  <c r="BK254" i="3"/>
  <c r="BK1938" i="3"/>
  <c r="J1798" i="3"/>
  <c r="J1637" i="3"/>
  <c r="J1503" i="3"/>
  <c r="J1378" i="3"/>
  <c r="J1187" i="3"/>
  <c r="BK1030" i="3"/>
  <c r="J866" i="3"/>
  <c r="BK580" i="3"/>
  <c r="J402" i="3"/>
  <c r="J217" i="3"/>
  <c r="J1796" i="3"/>
  <c r="J1715" i="3"/>
  <c r="BK1493" i="3"/>
  <c r="J1265" i="3"/>
  <c r="BK1248" i="3"/>
  <c r="BK960" i="3"/>
  <c r="J799" i="3"/>
  <c r="J389" i="3"/>
  <c r="BK260" i="3"/>
  <c r="J114" i="3"/>
  <c r="BK422" i="4"/>
  <c r="J364" i="4"/>
  <c r="J269" i="4"/>
  <c r="BK97" i="4"/>
  <c r="J452" i="4"/>
  <c r="BK398" i="4"/>
  <c r="BK358" i="4"/>
  <c r="BK276" i="4"/>
  <c r="J190" i="4"/>
  <c r="J442" i="4"/>
  <c r="J414" i="4"/>
  <c r="BK389" i="4"/>
  <c r="J359" i="4"/>
  <c r="BK299" i="4"/>
  <c r="J250" i="4"/>
  <c r="J456" i="4"/>
  <c r="J394" i="4"/>
  <c r="BK363" i="4"/>
  <c r="BK254" i="4"/>
  <c r="J154" i="4"/>
  <c r="BK99" i="5"/>
  <c r="BK101" i="6"/>
  <c r="J99" i="6"/>
  <c r="BK99" i="6"/>
  <c r="BK90" i="6"/>
  <c r="J134" i="7"/>
  <c r="BK95" i="7"/>
  <c r="J141" i="7"/>
  <c r="J107" i="7"/>
  <c r="BK139" i="7"/>
  <c r="BK101" i="7"/>
  <c r="BK120" i="7"/>
  <c r="J99" i="7"/>
  <c r="J102" i="2"/>
  <c r="BK1936" i="3"/>
  <c r="J1788" i="3"/>
  <c r="J1572" i="3"/>
  <c r="BK1385" i="3"/>
  <c r="BK1245" i="3"/>
  <c r="BK1144" i="3"/>
  <c r="BK813" i="3"/>
  <c r="BK582" i="3"/>
  <c r="BK359" i="3"/>
  <c r="J132" i="3"/>
  <c r="J2086" i="3"/>
  <c r="BK1980" i="3"/>
  <c r="BK1885" i="3"/>
  <c r="BK1695" i="3"/>
  <c r="BK1580" i="3"/>
  <c r="BK1422" i="3"/>
  <c r="BK1251" i="3"/>
  <c r="J1068" i="3"/>
  <c r="BK914" i="3"/>
  <c r="J548" i="3"/>
  <c r="J286" i="3"/>
  <c r="J143" i="3"/>
  <c r="BK1770" i="3"/>
  <c r="BK1644" i="3"/>
  <c r="J1493" i="3"/>
  <c r="BK1365" i="3"/>
  <c r="J1166" i="3"/>
  <c r="J1012" i="3"/>
  <c r="J844" i="3"/>
  <c r="J515" i="3"/>
  <c r="BK389" i="3"/>
  <c r="BK114" i="3"/>
  <c r="BK1765" i="3"/>
  <c r="J1695" i="3"/>
  <c r="BK1550" i="3"/>
  <c r="J1273" i="3"/>
  <c r="J1044" i="3"/>
  <c r="BK890" i="3"/>
  <c r="J754" i="3"/>
  <c r="J405" i="3"/>
  <c r="J212" i="3"/>
  <c r="J455" i="4"/>
  <c r="J382" i="4"/>
  <c r="J270" i="4"/>
  <c r="BK137" i="4"/>
  <c r="BK434" i="4"/>
  <c r="J386" i="4"/>
  <c r="J352" i="4"/>
  <c r="BK248" i="4"/>
  <c r="BK457" i="4"/>
  <c r="J425" i="4"/>
  <c r="J387" i="4"/>
  <c r="BK350" i="4"/>
  <c r="J286" i="4"/>
  <c r="J180" i="4"/>
  <c r="BK410" i="4"/>
  <c r="J385" i="4"/>
  <c r="BK328" i="4"/>
  <c r="BK223" i="4"/>
  <c r="BK92" i="5"/>
  <c r="J83" i="5"/>
  <c r="J100" i="6"/>
  <c r="J93" i="6"/>
  <c r="J96" i="6"/>
  <c r="J158" i="7"/>
  <c r="J121" i="7"/>
  <c r="BK161" i="7"/>
  <c r="BK125" i="7"/>
  <c r="J157" i="7"/>
  <c r="J129" i="7"/>
  <c r="BK108" i="7"/>
  <c r="J115" i="7"/>
  <c r="BK91" i="7"/>
  <c r="J99" i="2"/>
  <c r="J1946" i="3"/>
  <c r="J1776" i="3"/>
  <c r="BK1637" i="3"/>
  <c r="BK1451" i="3"/>
  <c r="J1293" i="3"/>
  <c r="BK1207" i="3"/>
  <c r="BK928" i="3"/>
  <c r="J484" i="3"/>
  <c r="J304" i="3"/>
  <c r="J2110" i="3"/>
  <c r="BK2006" i="3"/>
  <c r="BK1965" i="3"/>
  <c r="BK1729" i="3"/>
  <c r="J1544" i="3"/>
  <c r="BK1286" i="3"/>
  <c r="BK1051" i="3"/>
  <c r="BK861" i="3"/>
  <c r="J386" i="3"/>
  <c r="BK240" i="3"/>
  <c r="BK1882" i="3"/>
  <c r="J1672" i="3"/>
  <c r="BK1555" i="3"/>
  <c r="J1357" i="3"/>
  <c r="J1106" i="3"/>
  <c r="BK935" i="3"/>
  <c r="BK785" i="3"/>
  <c r="BK452" i="3"/>
  <c r="J254" i="3"/>
  <c r="J1782" i="3"/>
  <c r="BK1720" i="3"/>
  <c r="BK1503" i="3"/>
  <c r="BK1277" i="3"/>
  <c r="J1075" i="3"/>
  <c r="BK838" i="3"/>
  <c r="J455" i="3"/>
  <c r="J240" i="3"/>
  <c r="J457" i="4"/>
  <c r="J430" i="4"/>
  <c r="BK337" i="4"/>
  <c r="BK214" i="4"/>
  <c r="J109" i="4"/>
  <c r="J436" i="4"/>
  <c r="BK380" i="4"/>
  <c r="J254" i="4"/>
  <c r="BK459" i="4"/>
  <c r="BK424" i="4"/>
  <c r="BK385" i="4"/>
  <c r="BK269" i="4"/>
  <c r="J434" i="4"/>
  <c r="J392" i="4"/>
  <c r="J360" i="4"/>
  <c r="J248" i="4"/>
  <c r="J147" i="4"/>
  <c r="BK88" i="5"/>
  <c r="BK96" i="6"/>
  <c r="J98" i="6"/>
  <c r="BK102" i="6"/>
  <c r="J109" i="6"/>
  <c r="BK147" i="7"/>
  <c r="BK96" i="7"/>
  <c r="BK148" i="7"/>
  <c r="J98" i="7"/>
  <c r="BK136" i="7"/>
  <c r="J103" i="7"/>
  <c r="BK119" i="7"/>
  <c r="BK94" i="7"/>
  <c r="J95" i="2"/>
  <c r="BK1952" i="3"/>
  <c r="BK1817" i="3"/>
  <c r="BK1715" i="3"/>
  <c r="BK1479" i="3"/>
  <c r="BK1311" i="3"/>
  <c r="J1228" i="3"/>
  <c r="J955" i="3"/>
  <c r="BK751" i="3"/>
  <c r="J563" i="3"/>
  <c r="BK327" i="3"/>
  <c r="BK2108" i="3"/>
  <c r="J2006" i="3"/>
  <c r="BK1897" i="3"/>
  <c r="J1765" i="3"/>
  <c r="J1560" i="3"/>
  <c r="BK1427" i="3"/>
  <c r="BK1223" i="3"/>
  <c r="J1030" i="3"/>
  <c r="J817" i="3"/>
  <c r="J392" i="3"/>
  <c r="J222" i="3"/>
  <c r="J1903" i="3"/>
  <c r="J1775" i="3"/>
  <c r="J1632" i="3"/>
  <c r="J1451" i="3"/>
  <c r="J1245" i="3"/>
  <c r="J1056" i="3"/>
  <c r="BK884" i="3"/>
  <c r="BK710" i="3"/>
  <c r="BK405" i="3"/>
  <c r="BK176" i="3"/>
  <c r="BK1756" i="3"/>
  <c r="BK1653" i="3"/>
  <c r="J1479" i="3"/>
  <c r="J1172" i="3"/>
  <c r="BK945" i="3"/>
  <c r="J785" i="3"/>
  <c r="BK438" i="3"/>
  <c r="J235" i="3"/>
  <c r="J464" i="4"/>
  <c r="BK391" i="4"/>
  <c r="BK288" i="4"/>
  <c r="BK173" i="4"/>
  <c r="J446" i="4"/>
  <c r="J407" i="4"/>
  <c r="BK359" i="4"/>
  <c r="J258" i="4"/>
  <c r="BK109" i="4"/>
  <c r="J420" i="4"/>
  <c r="J383" i="4"/>
  <c r="BK345" i="4"/>
  <c r="BK285" i="4"/>
  <c r="BK154" i="4"/>
  <c r="J424" i="4"/>
  <c r="BK383" i="4"/>
  <c r="J314" i="4"/>
  <c r="BK210" i="4"/>
  <c r="J100" i="5"/>
  <c r="J106" i="6"/>
  <c r="BK111" i="6"/>
  <c r="J104" i="6"/>
  <c r="J95" i="6"/>
  <c r="BK145" i="7"/>
  <c r="J108" i="7"/>
  <c r="J147" i="7"/>
  <c r="J128" i="7"/>
  <c r="BK121" i="7"/>
  <c r="J136" i="7"/>
  <c r="BK111" i="7"/>
  <c r="BK98" i="7"/>
  <c r="J118" i="2"/>
  <c r="J1954" i="3"/>
  <c r="BK1796" i="3"/>
  <c r="J1705" i="3"/>
  <c r="J1566" i="3"/>
  <c r="J1367" i="3"/>
  <c r="J1223" i="3"/>
  <c r="BK975" i="3"/>
  <c r="J764" i="3"/>
  <c r="J546" i="3"/>
  <c r="J227" i="3"/>
  <c r="BK2110" i="3"/>
  <c r="BK2016" i="3"/>
  <c r="BK1967" i="3"/>
  <c r="BK1779" i="3"/>
  <c r="J1597" i="3"/>
  <c r="BK1433" i="3"/>
  <c r="J1311" i="3"/>
  <c r="J1094" i="3"/>
  <c r="J945" i="3"/>
  <c r="BK623" i="3"/>
  <c r="J296" i="3"/>
  <c r="J148" i="3"/>
  <c r="J1741" i="3"/>
  <c r="BK1583" i="3"/>
  <c r="J1422" i="3"/>
  <c r="J1241" i="3"/>
  <c r="J1051" i="3"/>
  <c r="J890" i="3"/>
  <c r="BK606" i="3"/>
  <c r="BK367" i="3"/>
  <c r="BK178" i="3"/>
  <c r="J1767" i="3"/>
  <c r="J1580" i="3"/>
  <c r="J1336" i="3"/>
  <c r="J1149" i="3"/>
  <c r="BK1036" i="3"/>
  <c r="BK513" i="3"/>
  <c r="BK298" i="3"/>
  <c r="BK217" i="3"/>
  <c r="BK456" i="4"/>
  <c r="BK393" i="4"/>
  <c r="BK279" i="4"/>
  <c r="J144" i="4"/>
  <c r="BK428" i="4"/>
  <c r="BK369" i="4"/>
  <c r="J309" i="4"/>
  <c r="BK103" i="4"/>
  <c r="BK436" i="4"/>
  <c r="J395" i="4"/>
  <c r="J369" i="4"/>
  <c r="J324" i="4"/>
  <c r="BK273" i="4"/>
  <c r="J165" i="4"/>
  <c r="BK417" i="4"/>
  <c r="BK373" i="4"/>
  <c r="BK319" i="4"/>
  <c r="BK218" i="4"/>
  <c r="BK101" i="5"/>
  <c r="BK105" i="6"/>
  <c r="BK108" i="6"/>
  <c r="BK106" i="6"/>
  <c r="BK112" i="6"/>
  <c r="J144" i="7"/>
  <c r="BK107" i="7"/>
  <c r="BK151" i="7"/>
  <c r="BK129" i="7"/>
  <c r="BK158" i="7"/>
  <c r="BK134" i="7"/>
  <c r="BK109" i="7"/>
  <c r="J131" i="7"/>
  <c r="J93" i="7"/>
  <c r="BK92" i="2"/>
  <c r="J1885" i="3"/>
  <c r="J1710" i="3"/>
  <c r="BK1612" i="3"/>
  <c r="BK1415" i="3"/>
  <c r="J1233" i="3"/>
  <c r="J1007" i="3"/>
  <c r="BK907" i="3"/>
  <c r="J726" i="3"/>
  <c r="J380" i="3"/>
  <c r="BK235" i="3"/>
  <c r="BK2088" i="3"/>
  <c r="J2009" i="3"/>
  <c r="J1938" i="3"/>
  <c r="BK1788" i="3"/>
  <c r="J1625" i="3"/>
  <c r="J1439" i="3"/>
  <c r="BK1326" i="3"/>
  <c r="BK1038" i="3"/>
  <c r="BK856" i="3"/>
  <c r="BK419" i="3"/>
  <c r="J248" i="3"/>
  <c r="J1900" i="3"/>
  <c r="BK1727" i="3"/>
  <c r="J1600" i="3"/>
  <c r="J1433" i="3"/>
  <c r="J1248" i="3"/>
  <c r="BK1044" i="3"/>
  <c r="J928" i="3"/>
  <c r="J707" i="3"/>
  <c r="J419" i="3"/>
  <c r="BK227" i="3"/>
  <c r="BK1822" i="3"/>
  <c r="J1727" i="3"/>
  <c r="BK1456" i="3"/>
  <c r="J1154" i="3"/>
  <c r="J965" i="3"/>
  <c r="J813" i="3"/>
  <c r="BK586" i="3"/>
  <c r="BK304" i="3"/>
  <c r="BK143" i="3"/>
  <c r="BK433" i="4"/>
  <c r="BK390" i="4"/>
  <c r="J285" i="4"/>
  <c r="BK156" i="4"/>
  <c r="J448" i="4"/>
  <c r="J410" i="4"/>
  <c r="BK341" i="4"/>
  <c r="J210" i="4"/>
  <c r="J473" i="4"/>
  <c r="BK430" i="4"/>
  <c r="BK394" i="4"/>
  <c r="BK360" i="4"/>
  <c r="J298" i="4"/>
  <c r="BK236" i="4"/>
  <c r="J432" i="4"/>
  <c r="J390" i="4"/>
  <c r="J357" i="4"/>
  <c r="BK244" i="4"/>
  <c r="BK165" i="4"/>
  <c r="BK109" i="6"/>
  <c r="J110" i="6"/>
  <c r="J107" i="6"/>
  <c r="BK91" i="6"/>
  <c r="BK137" i="7"/>
  <c r="J112" i="7"/>
  <c r="BK152" i="7"/>
  <c r="BK114" i="7"/>
  <c r="BK140" i="7"/>
  <c r="J114" i="7"/>
  <c r="J133" i="7"/>
  <c r="J101" i="7"/>
  <c r="BK95" i="2"/>
  <c r="J105" i="2"/>
  <c r="BK1815" i="3"/>
  <c r="BK1690" i="3"/>
  <c r="BK1527" i="3"/>
  <c r="BK1336" i="3"/>
  <c r="BK965" i="3"/>
  <c r="J760" i="3"/>
  <c r="BK567" i="3"/>
  <c r="J365" i="3"/>
  <c r="J184" i="3"/>
  <c r="J2106" i="3"/>
  <c r="BK2012" i="3"/>
  <c r="BK1900" i="3"/>
  <c r="J1837" i="3"/>
  <c r="BK1664" i="3"/>
  <c r="BK1486" i="3"/>
  <c r="J1355" i="3"/>
  <c r="BK1089" i="3"/>
  <c r="BK932" i="3"/>
  <c r="J606" i="3"/>
  <c r="J260" i="3"/>
  <c r="J1936" i="3"/>
  <c r="BK1735" i="3"/>
  <c r="J1574" i="3"/>
  <c r="J1385" i="3"/>
  <c r="BK1149" i="3"/>
  <c r="BK980" i="3"/>
  <c r="BK726" i="3"/>
  <c r="BK480" i="3"/>
  <c r="J203" i="3"/>
  <c r="BK1755" i="3"/>
  <c r="J1646" i="3"/>
  <c r="J1370" i="3"/>
  <c r="J1236" i="3"/>
  <c r="BK942" i="3"/>
  <c r="J671" i="3"/>
  <c r="BK392" i="3"/>
  <c r="BK203" i="3"/>
  <c r="BK450" i="4"/>
  <c r="BK392" i="4"/>
  <c r="J299" i="4"/>
  <c r="BK190" i="4"/>
  <c r="J459" i="4"/>
  <c r="BK412" i="4"/>
  <c r="BK351" i="4"/>
  <c r="J214" i="4"/>
  <c r="J97" i="4"/>
  <c r="J428" i="4"/>
  <c r="J393" i="4"/>
  <c r="J358" i="4"/>
  <c r="BK309" i="4"/>
  <c r="BK260" i="4"/>
  <c r="J128" i="4"/>
  <c r="J406" i="4"/>
  <c r="J371" i="4"/>
  <c r="J282" i="4"/>
  <c r="BK180" i="4"/>
  <c r="J92" i="5"/>
  <c r="J103" i="6"/>
  <c r="J105" i="6"/>
  <c r="BK97" i="6"/>
  <c r="J161" i="7"/>
  <c r="BK133" i="7"/>
  <c r="J105" i="7"/>
  <c r="BK144" i="7"/>
  <c r="J109" i="7"/>
  <c r="BK150" i="7"/>
  <c r="J111" i="7"/>
  <c r="BK124" i="7"/>
  <c r="J100" i="7"/>
  <c r="J89" i="2"/>
  <c r="BK122" i="2"/>
  <c r="BK1798" i="3"/>
  <c r="BK1597" i="3"/>
  <c r="J1427" i="3"/>
  <c r="J1263" i="3"/>
  <c r="J1100" i="3"/>
  <c r="BK900" i="3"/>
  <c r="BK707" i="3"/>
  <c r="J422" i="3"/>
  <c r="J126" i="3"/>
  <c r="J2059" i="3"/>
  <c r="J1977" i="3"/>
  <c r="J1815" i="3"/>
  <c r="J1644" i="3"/>
  <c r="J1527" i="3"/>
  <c r="BK1331" i="3"/>
  <c r="J1080" i="3"/>
  <c r="J942" i="3"/>
  <c r="J710" i="3"/>
  <c r="J353" i="3"/>
  <c r="J178" i="3"/>
  <c r="BK1873" i="3"/>
  <c r="BK1700" i="3"/>
  <c r="BK1511" i="3"/>
  <c r="J1425" i="3"/>
  <c r="BK1279" i="3"/>
  <c r="BK1094" i="3"/>
  <c r="J914" i="3"/>
  <c r="J586" i="3"/>
  <c r="BK374" i="3"/>
  <c r="J1924" i="3"/>
  <c r="BK1741" i="3"/>
  <c r="J1602" i="3"/>
  <c r="BK1357" i="3"/>
  <c r="J1133" i="3"/>
  <c r="J935" i="3"/>
  <c r="BK687" i="3"/>
  <c r="BK386" i="3"/>
  <c r="J176" i="3"/>
  <c r="BK448" i="4"/>
  <c r="J417" i="4"/>
  <c r="J273" i="4"/>
  <c r="J118" i="4"/>
  <c r="BK438" i="4"/>
  <c r="BK387" i="4"/>
  <c r="J350" i="4"/>
  <c r="J234" i="4"/>
  <c r="BK462" i="4"/>
  <c r="BK415" i="4"/>
  <c r="BK364" i="4"/>
  <c r="BK293" i="4"/>
  <c r="BK241" i="4"/>
  <c r="J437" i="4"/>
  <c r="J391" i="4"/>
  <c r="J351" i="4"/>
  <c r="J241" i="4"/>
  <c r="J101" i="5"/>
  <c r="J112" i="6"/>
  <c r="J90" i="6"/>
  <c r="BK85" i="6"/>
  <c r="J88" i="6"/>
  <c r="J124" i="7"/>
  <c r="BK97" i="7"/>
  <c r="BK143" i="7"/>
  <c r="BK100" i="7"/>
  <c r="BK110" i="7"/>
  <c r="BK89" i="2"/>
  <c r="J1853" i="3"/>
  <c r="J1770" i="3"/>
  <c r="J1653" i="3"/>
  <c r="J1536" i="3"/>
  <c r="J1326" i="3"/>
  <c r="BK1154" i="3"/>
  <c r="J950" i="3"/>
  <c r="BK734" i="3"/>
  <c r="J438" i="3"/>
  <c r="BK312" i="3"/>
  <c r="BK2086" i="3"/>
  <c r="BK1999" i="3"/>
  <c r="BK1924" i="3"/>
  <c r="BK1791" i="3"/>
  <c r="BK1632" i="3"/>
  <c r="J1467" i="3"/>
  <c r="BK1228" i="3"/>
  <c r="J1036" i="3"/>
  <c r="J851" i="3"/>
  <c r="J561" i="3"/>
  <c r="J164" i="3"/>
  <c r="BK1845" i="3"/>
  <c r="J1664" i="3"/>
  <c r="BK1560" i="3"/>
  <c r="BK1439" i="3"/>
  <c r="BK1273" i="3"/>
  <c r="J1121" i="3"/>
  <c r="BK970" i="3"/>
  <c r="BK771" i="3"/>
  <c r="BK484" i="3"/>
  <c r="J298" i="3"/>
  <c r="J1952" i="3"/>
  <c r="J1749" i="3"/>
  <c r="J1683" i="3"/>
  <c r="BK1381" i="3"/>
  <c r="BK1115" i="3"/>
  <c r="J900" i="3"/>
  <c r="J751" i="3"/>
  <c r="J441" i="3"/>
  <c r="BK148" i="3"/>
  <c r="J438" i="4"/>
  <c r="BK384" i="4"/>
  <c r="BK286" i="4"/>
  <c r="J188" i="4"/>
  <c r="BK437" i="4"/>
  <c r="BK381" i="4"/>
  <c r="J345" i="4"/>
  <c r="J228" i="4"/>
  <c r="J453" i="4"/>
  <c r="J423" i="4"/>
  <c r="J380" i="4"/>
  <c r="J332" i="4"/>
  <c r="J263" i="4"/>
  <c r="BK111" i="4"/>
  <c r="BK407" i="4"/>
  <c r="BK382" i="4"/>
  <c r="J288" i="4"/>
  <c r="BK188" i="4"/>
  <c r="J99" i="5"/>
  <c r="J108" i="6"/>
  <c r="BK87" i="6"/>
  <c r="J86" i="6"/>
  <c r="J94" i="6"/>
  <c r="J150" i="7"/>
  <c r="BK118" i="7"/>
  <c r="J159" i="7"/>
  <c r="BK131" i="7"/>
  <c r="J95" i="7"/>
  <c r="BK141" i="7"/>
  <c r="J125" i="7"/>
  <c r="J151" i="7"/>
  <c r="BK112" i="7"/>
  <c r="BK99" i="2"/>
  <c r="BK111" i="2"/>
  <c r="J1822" i="3"/>
  <c r="BK1767" i="3"/>
  <c r="J1630" i="3"/>
  <c r="J1472" i="3"/>
  <c r="J1309" i="3"/>
  <c r="J985" i="3"/>
  <c r="BK844" i="3"/>
  <c r="BK671" i="3"/>
  <c r="BK561" i="3"/>
  <c r="J319" i="3"/>
  <c r="J2108" i="3"/>
  <c r="J2016" i="3"/>
  <c r="J1967" i="3"/>
  <c r="J1817" i="3"/>
  <c r="BK1749" i="3"/>
  <c r="BK1536" i="3"/>
  <c r="BK1370" i="3"/>
  <c r="BK1172" i="3"/>
  <c r="BK1012" i="3"/>
  <c r="BK769" i="3"/>
  <c r="BK365" i="3"/>
  <c r="BK184" i="3"/>
  <c r="J1803" i="3"/>
  <c r="J1620" i="3"/>
  <c r="J1459" i="3"/>
  <c r="BK1282" i="3"/>
  <c r="J1127" i="3"/>
  <c r="J938" i="3"/>
  <c r="J734" i="3"/>
  <c r="BK455" i="3"/>
  <c r="BK276" i="3"/>
  <c r="BK1913" i="3"/>
  <c r="BK1745" i="3"/>
  <c r="BK1625" i="3"/>
  <c r="BK1367" i="3"/>
  <c r="J1251" i="3"/>
  <c r="BK1100" i="3"/>
  <c r="J856" i="3"/>
  <c r="J476" i="3"/>
  <c r="BK266" i="3"/>
  <c r="BK107" i="3"/>
  <c r="BK418" i="4"/>
  <c r="J363" i="4"/>
  <c r="J223" i="4"/>
  <c r="BK468" i="4"/>
  <c r="J441" i="4"/>
  <c r="BK365" i="4"/>
  <c r="J304" i="4"/>
  <c r="J156" i="4"/>
  <c r="BK452" i="4"/>
  <c r="BK413" i="4"/>
  <c r="J373" i="4"/>
  <c r="J319" i="4"/>
  <c r="BK258" i="4"/>
  <c r="J468" i="4"/>
  <c r="J398" i="4"/>
  <c r="J365" i="4"/>
  <c r="J266" i="4"/>
  <c r="BK144" i="4"/>
  <c r="BK83" i="5"/>
  <c r="BK95" i="6"/>
  <c r="BK100" i="6"/>
  <c r="BK103" i="6"/>
  <c r="J154" i="7"/>
  <c r="BK130" i="7"/>
  <c r="J96" i="7"/>
  <c r="J140" i="7"/>
  <c r="BK99" i="7"/>
  <c r="J152" i="7"/>
  <c r="J123" i="7"/>
  <c r="J143" i="7"/>
  <c r="BK105" i="7"/>
  <c r="J108" i="2"/>
  <c r="BK108" i="2"/>
  <c r="BK1839" i="3"/>
  <c r="J1734" i="3"/>
  <c r="J1555" i="3"/>
  <c r="J1401" i="3"/>
  <c r="BK1236" i="3"/>
  <c r="BK1068" i="3"/>
  <c r="BK851" i="3"/>
  <c r="BK723" i="3"/>
  <c r="BK402" i="3"/>
  <c r="BK212" i="3"/>
  <c r="BK2068" i="3"/>
  <c r="BK1983" i="3"/>
  <c r="BK1782" i="3"/>
  <c r="BK1630" i="3"/>
  <c r="J1445" i="3"/>
  <c r="BK1275" i="3"/>
  <c r="BK1007" i="3"/>
  <c r="J771" i="3"/>
  <c r="J452" i="3"/>
  <c r="J170" i="3"/>
  <c r="BK1853" i="3"/>
  <c r="J1639" i="3"/>
  <c r="J1486" i="3"/>
  <c r="BK1243" i="3"/>
  <c r="J1038" i="3"/>
  <c r="J871" i="3"/>
  <c r="J687" i="3"/>
  <c r="BK319" i="3"/>
  <c r="J1863" i="3"/>
  <c r="BK1590" i="3"/>
  <c r="BK1355" i="3"/>
  <c r="J1144" i="3"/>
  <c r="J895" i="3"/>
  <c r="J580" i="3"/>
  <c r="BK339" i="3"/>
  <c r="BK159" i="3"/>
  <c r="BK442" i="4"/>
  <c r="BK367" i="4"/>
  <c r="J244" i="4"/>
  <c r="J450" i="4"/>
  <c r="J422" i="4"/>
  <c r="J366" i="4"/>
  <c r="J279" i="4"/>
  <c r="BK196" i="4"/>
  <c r="BK445" i="4"/>
  <c r="J416" i="4"/>
  <c r="J381" i="4"/>
  <c r="J330" i="4"/>
  <c r="J297" i="4"/>
  <c r="J204" i="4"/>
  <c r="BK419" i="4"/>
  <c r="J379" i="4"/>
  <c r="BK298" i="4"/>
  <c r="BK205" i="4"/>
  <c r="J97" i="5"/>
  <c r="J111" i="6"/>
  <c r="J114" i="6"/>
  <c r="BK110" i="6"/>
  <c r="BK89" i="6"/>
  <c r="J138" i="7"/>
  <c r="J122" i="7"/>
  <c r="BK93" i="7"/>
  <c r="J139" i="7"/>
  <c r="BK159" i="7"/>
  <c r="BK128" i="7"/>
  <c r="BK138" i="7"/>
  <c r="J116" i="7"/>
  <c r="BK90" i="7"/>
  <c r="BK105" i="2"/>
  <c r="J1897" i="3"/>
  <c r="BK1775" i="3"/>
  <c r="BK1672" i="3"/>
  <c r="BK1544" i="3"/>
  <c r="J1405" i="3"/>
  <c r="BK1241" i="3"/>
  <c r="J980" i="3"/>
  <c r="J838" i="3"/>
  <c r="J655" i="3"/>
  <c r="J367" i="3"/>
  <c r="BK195" i="3"/>
  <c r="J2068" i="3"/>
  <c r="J1983" i="3"/>
  <c r="BK1879" i="3"/>
  <c r="J1720" i="3"/>
  <c r="BK1459" i="3"/>
  <c r="J1282" i="3"/>
  <c r="BK1056" i="3"/>
  <c r="BK895" i="3"/>
  <c r="BK563" i="3"/>
  <c r="J276" i="3"/>
  <c r="J107" i="3"/>
  <c r="BK1734" i="3"/>
  <c r="BK1602" i="3"/>
  <c r="BK1472" i="3"/>
  <c r="J1381" i="3"/>
  <c r="J1207" i="3"/>
  <c r="J1035" i="3"/>
  <c r="J861" i="3"/>
  <c r="J513" i="3"/>
  <c r="J312" i="3"/>
  <c r="J1845" i="3"/>
  <c r="BK1705" i="3"/>
  <c r="BK1378" i="3"/>
  <c r="J1255" i="3"/>
  <c r="BK1035" i="3"/>
  <c r="J833" i="3"/>
  <c r="J480" i="3"/>
  <c r="BK333" i="3"/>
  <c r="BK155" i="3"/>
  <c r="BK440" i="4"/>
  <c r="BK406" i="4"/>
  <c r="J341" i="4"/>
  <c r="J196" i="4"/>
  <c r="BK453" i="4"/>
  <c r="BK420" i="4"/>
  <c r="BK368" i="4"/>
  <c r="J293" i="4"/>
  <c r="BK128" i="4"/>
  <c r="J433" i="4"/>
  <c r="BK388" i="4"/>
  <c r="BK357" i="4"/>
  <c r="BK304" i="4"/>
  <c r="BK266" i="4"/>
  <c r="BK473" i="4"/>
  <c r="J402" i="4"/>
  <c r="J368" i="4"/>
  <c r="BK250" i="4"/>
  <c r="J122" i="4"/>
  <c r="BK100" i="5"/>
  <c r="J97" i="6"/>
  <c r="BK94" i="6"/>
  <c r="BK92" i="6"/>
  <c r="J153" i="7"/>
  <c r="J119" i="7"/>
  <c r="BK153" i="7"/>
  <c r="BK116" i="7"/>
  <c r="J148" i="7"/>
  <c r="J117" i="7"/>
  <c r="BK102" i="7"/>
  <c r="AS54" i="1"/>
  <c r="BK1837" i="3"/>
  <c r="J1745" i="3"/>
  <c r="BK1600" i="3"/>
  <c r="BK1445" i="3"/>
  <c r="BK1265" i="3"/>
  <c r="BK1127" i="3"/>
  <c r="BK876" i="3"/>
  <c r="BK691" i="3"/>
  <c r="J374" i="3"/>
  <c r="BK189" i="3"/>
  <c r="BK2106" i="3"/>
  <c r="BK2009" i="3"/>
  <c r="BK1954" i="3"/>
  <c r="BK1863" i="3"/>
  <c r="J1690" i="3"/>
  <c r="BK1519" i="3"/>
  <c r="BK1393" i="3"/>
  <c r="J1138" i="3"/>
  <c r="BK990" i="3"/>
  <c r="BK760" i="3"/>
  <c r="J359" i="3"/>
  <c r="J189" i="3"/>
  <c r="BK1892" i="3"/>
  <c r="J1722" i="3"/>
  <c r="J1612" i="3"/>
  <c r="BK1467" i="3"/>
  <c r="J1286" i="3"/>
  <c r="BK1075" i="3"/>
  <c r="J932" i="3"/>
  <c r="J723" i="3"/>
  <c r="BK422" i="3"/>
  <c r="J266" i="3"/>
  <c r="J1879" i="3"/>
  <c r="J1729" i="3"/>
  <c r="J1610" i="3"/>
  <c r="J1365" i="3"/>
  <c r="BK1080" i="3"/>
  <c r="BK866" i="3"/>
  <c r="BK641" i="3"/>
  <c r="BK353" i="3"/>
  <c r="BK170" i="3"/>
  <c r="BK446" i="4"/>
  <c r="BK414" i="4"/>
  <c r="BK324" i="4"/>
  <c r="J218" i="4"/>
  <c r="J462" i="4"/>
  <c r="BK416" i="4"/>
  <c r="J367" i="4"/>
  <c r="J260" i="4"/>
  <c r="J465" i="4"/>
  <c r="J427" i="4"/>
  <c r="BK386" i="4"/>
  <c r="BK352" i="4"/>
  <c r="BK287" i="4"/>
  <c r="BK234" i="4"/>
  <c r="BK427" i="4"/>
  <c r="J389" i="4"/>
  <c r="J337" i="4"/>
  <c r="BK238" i="4"/>
  <c r="J103" i="4"/>
  <c r="BK114" i="6"/>
  <c r="BK93" i="6"/>
  <c r="J92" i="6"/>
  <c r="BK157" i="7"/>
  <c r="J127" i="7"/>
  <c r="BK103" i="7"/>
  <c r="J145" i="7"/>
  <c r="BK117" i="7"/>
  <c r="J155" i="7"/>
  <c r="J120" i="7"/>
  <c r="J137" i="7"/>
  <c r="J104" i="7"/>
  <c r="J111" i="2"/>
  <c r="BK114" i="2"/>
  <c r="BK1803" i="3"/>
  <c r="BK1659" i="3"/>
  <c r="J1511" i="3"/>
  <c r="J1331" i="3"/>
  <c r="BK1187" i="3"/>
  <c r="J960" i="3"/>
  <c r="J762" i="3"/>
  <c r="BK441" i="3"/>
  <c r="J2115" i="3"/>
  <c r="BK2059" i="3"/>
  <c r="J1999" i="3"/>
  <c r="BK1903" i="3"/>
  <c r="BK1776" i="3"/>
  <c r="J1659" i="3"/>
  <c r="J1484" i="3"/>
  <c r="J1279" i="3"/>
  <c r="J1115" i="3"/>
  <c r="BK955" i="3"/>
  <c r="J691" i="3"/>
  <c r="J347" i="3"/>
  <c r="J159" i="3"/>
  <c r="BK1876" i="3"/>
  <c r="BK1683" i="3"/>
  <c r="BK1566" i="3"/>
  <c r="BK1405" i="3"/>
  <c r="BK1233" i="3"/>
  <c r="J1089" i="3"/>
  <c r="J876" i="3"/>
  <c r="J582" i="3"/>
  <c r="J339" i="3"/>
  <c r="J195" i="3"/>
  <c r="BK1785" i="3"/>
  <c r="BK1710" i="3"/>
  <c r="J1583" i="3"/>
  <c r="J1349" i="3"/>
  <c r="BK1138" i="3"/>
  <c r="BK938" i="3"/>
  <c r="BK655" i="3"/>
  <c r="BK380" i="3"/>
  <c r="BK164" i="3"/>
  <c r="J444" i="4"/>
  <c r="J396" i="4"/>
  <c r="BK314" i="4"/>
  <c r="J202" i="4"/>
  <c r="BK455" i="4"/>
  <c r="BK423" i="4"/>
  <c r="BK377" i="4"/>
  <c r="BK263" i="4"/>
  <c r="J111" i="4"/>
  <c r="BK441" i="4"/>
  <c r="J419" i="4"/>
  <c r="J384" i="4"/>
  <c r="J328" i="4"/>
  <c r="BK270" i="4"/>
  <c r="J137" i="4"/>
  <c r="J418" i="4"/>
  <c r="J375" i="4"/>
  <c r="BK297" i="4"/>
  <c r="BK204" i="4"/>
  <c r="BK97" i="5"/>
  <c r="BK104" i="6"/>
  <c r="BK88" i="6"/>
  <c r="J87" i="6"/>
  <c r="J85" i="6"/>
  <c r="BK146" i="7"/>
  <c r="BK104" i="7"/>
  <c r="J146" i="7"/>
  <c r="J130" i="7"/>
  <c r="BK92" i="7"/>
  <c r="J135" i="7"/>
  <c r="J91" i="7"/>
  <c r="J118" i="7"/>
  <c r="J97" i="7"/>
  <c r="J92" i="2"/>
  <c r="J122" i="2"/>
  <c r="J1876" i="3"/>
  <c r="J1766" i="3"/>
  <c r="BK1620" i="3"/>
  <c r="BK1425" i="3"/>
  <c r="BK1255" i="3"/>
  <c r="J1160" i="3"/>
  <c r="BK817" i="3"/>
  <c r="BK548" i="3"/>
  <c r="J327" i="3"/>
  <c r="BK2115" i="3"/>
  <c r="J2066" i="3"/>
  <c r="BK1977" i="3"/>
  <c r="J1882" i="3"/>
  <c r="BK1766" i="3"/>
  <c r="J1590" i="3"/>
  <c r="BK1412" i="3"/>
  <c r="BK1160" i="3"/>
  <c r="BK950" i="3"/>
  <c r="BK754" i="3"/>
  <c r="J333" i="3"/>
  <c r="BK126" i="3"/>
  <c r="J1779" i="3"/>
  <c r="BK1610" i="3"/>
  <c r="J1456" i="3"/>
  <c r="J1275" i="3"/>
  <c r="BK1061" i="3"/>
  <c r="J907" i="3"/>
  <c r="J567" i="3"/>
  <c r="BK395" i="3"/>
  <c r="J1965" i="3"/>
  <c r="J1735" i="3"/>
  <c r="J1700" i="3"/>
  <c r="J1393" i="3"/>
  <c r="BK1263" i="3"/>
  <c r="BK985" i="3"/>
  <c r="BK762" i="3"/>
  <c r="BK296" i="3"/>
  <c r="BK121" i="3"/>
  <c r="J413" i="4"/>
  <c r="J276" i="4"/>
  <c r="BK147" i="4"/>
  <c r="J445" i="4"/>
  <c r="BK395" i="4"/>
  <c r="BK330" i="4"/>
  <c r="BK122" i="4"/>
  <c r="J440" i="4"/>
  <c r="BK402" i="4"/>
  <c r="BK366" i="4"/>
  <c r="BK282" i="4"/>
  <c r="J238" i="4"/>
  <c r="BK465" i="4"/>
  <c r="J415" i="4"/>
  <c r="J388" i="4"/>
  <c r="BK332" i="4"/>
  <c r="J236" i="4"/>
  <c r="BK118" i="4"/>
  <c r="BK107" i="6"/>
  <c r="J89" i="6"/>
  <c r="J91" i="6"/>
  <c r="BK86" i="6"/>
  <c r="BK155" i="7"/>
  <c r="BK115" i="7"/>
  <c r="BK154" i="7"/>
  <c r="BK127" i="7"/>
  <c r="BK156" i="7"/>
  <c r="BK122" i="7"/>
  <c r="J90" i="7"/>
  <c r="J110" i="7"/>
  <c r="BK118" i="2"/>
  <c r="J114" i="2"/>
  <c r="J1873" i="3"/>
  <c r="J1756" i="3"/>
  <c r="BK1639" i="3"/>
  <c r="J1519" i="3"/>
  <c r="BK1349" i="3"/>
  <c r="BK1166" i="3"/>
  <c r="BK799" i="3"/>
  <c r="BK515" i="3"/>
  <c r="BK248" i="3"/>
  <c r="J2088" i="3"/>
  <c r="J2012" i="3"/>
  <c r="BK1946" i="3"/>
  <c r="J1785" i="3"/>
  <c r="BK1622" i="3"/>
  <c r="BK1401" i="3"/>
  <c r="BK1121" i="3"/>
  <c r="J970" i="3"/>
  <c r="BK764" i="3"/>
  <c r="BK546" i="3"/>
  <c r="J155" i="3"/>
  <c r="J1839" i="3"/>
  <c r="BK1646" i="3"/>
  <c r="BK1572" i="3"/>
  <c r="BK1309" i="3"/>
  <c r="BK1133" i="3"/>
  <c r="J975" i="3"/>
  <c r="J769" i="3"/>
  <c r="BK476" i="3"/>
  <c r="BK222" i="3"/>
  <c r="J1791" i="3"/>
  <c r="BK1722" i="3"/>
  <c r="BK1574" i="3"/>
  <c r="BK1293" i="3"/>
  <c r="BK1106" i="3"/>
  <c r="J884" i="3"/>
  <c r="J623" i="3"/>
  <c r="BK286" i="3"/>
  <c r="BK132" i="3"/>
  <c r="BK425" i="4"/>
  <c r="BK371" i="4"/>
  <c r="BK228" i="4"/>
  <c r="BK464" i="4"/>
  <c r="BK432" i="4"/>
  <c r="BK379" i="4"/>
  <c r="J326" i="4"/>
  <c r="BK202" i="4"/>
  <c r="BK444" i="4"/>
  <c r="BK396" i="4"/>
  <c r="BK375" i="4"/>
  <c r="BK326" i="4"/>
  <c r="J205" i="4"/>
  <c r="J412" i="4"/>
  <c r="J377" i="4"/>
  <c r="J287" i="4"/>
  <c r="J173" i="4"/>
  <c r="J88" i="5"/>
  <c r="J102" i="6"/>
  <c r="J101" i="6"/>
  <c r="BK98" i="6"/>
  <c r="J156" i="7"/>
  <c r="BK135" i="7"/>
  <c r="J94" i="7"/>
  <c r="J132" i="7"/>
  <c r="BK132" i="7"/>
  <c r="J102" i="7"/>
  <c r="BK123" i="7"/>
  <c r="J92" i="7"/>
  <c r="P88" i="2" l="1"/>
  <c r="P101" i="2"/>
  <c r="R107" i="2"/>
  <c r="R106" i="3"/>
  <c r="T163" i="3"/>
  <c r="P211" i="3"/>
  <c r="P352" i="3"/>
  <c r="R373" i="3"/>
  <c r="P388" i="3"/>
  <c r="T894" i="3"/>
  <c r="T1240" i="3"/>
  <c r="BK1254" i="3"/>
  <c r="J1254" i="3"/>
  <c r="J71" i="3" s="1"/>
  <c r="BK1281" i="3"/>
  <c r="J1281" i="3"/>
  <c r="J72" i="3" s="1"/>
  <c r="T1292" i="3"/>
  <c r="P1369" i="3"/>
  <c r="BK1414" i="3"/>
  <c r="J1414" i="3"/>
  <c r="J75" i="3" s="1"/>
  <c r="BK1458" i="3"/>
  <c r="J1458" i="3"/>
  <c r="J76" i="3" s="1"/>
  <c r="T1582" i="3"/>
  <c r="P1624" i="3"/>
  <c r="BK1769" i="3"/>
  <c r="J1769" i="3"/>
  <c r="J79" i="3" s="1"/>
  <c r="R1778" i="3"/>
  <c r="R1878" i="3"/>
  <c r="T1899" i="3"/>
  <c r="R1982" i="3"/>
  <c r="P2015" i="3"/>
  <c r="R96" i="4"/>
  <c r="R153" i="4"/>
  <c r="BK172" i="4"/>
  <c r="J172" i="4"/>
  <c r="J64" i="4"/>
  <c r="BK195" i="4"/>
  <c r="J195" i="4"/>
  <c r="J65" i="4" s="1"/>
  <c r="T195" i="4"/>
  <c r="R233" i="4"/>
  <c r="P247" i="4"/>
  <c r="T247" i="4"/>
  <c r="R284" i="4"/>
  <c r="P362" i="4"/>
  <c r="BK409" i="4"/>
  <c r="J409" i="4" s="1"/>
  <c r="J72" i="4" s="1"/>
  <c r="T409" i="4"/>
  <c r="P461" i="4"/>
  <c r="BK467" i="4"/>
  <c r="J467" i="4"/>
  <c r="J74" i="4" s="1"/>
  <c r="T467" i="4"/>
  <c r="R82" i="5"/>
  <c r="BK96" i="5"/>
  <c r="J96" i="5"/>
  <c r="J61" i="5" s="1"/>
  <c r="R84" i="6"/>
  <c r="R83" i="6"/>
  <c r="R82" i="6" s="1"/>
  <c r="P89" i="7"/>
  <c r="T89" i="7"/>
  <c r="BK113" i="7"/>
  <c r="J113" i="7"/>
  <c r="J63" i="7" s="1"/>
  <c r="T113" i="7"/>
  <c r="T126" i="7"/>
  <c r="P142" i="7"/>
  <c r="T149" i="7"/>
  <c r="R88" i="2"/>
  <c r="R87" i="2" s="1"/>
  <c r="R86" i="2" s="1"/>
  <c r="R101" i="2"/>
  <c r="BK107" i="2"/>
  <c r="J107" i="2"/>
  <c r="J64" i="2" s="1"/>
  <c r="T106" i="3"/>
  <c r="R163" i="3"/>
  <c r="R211" i="3"/>
  <c r="R352" i="3"/>
  <c r="BK373" i="3"/>
  <c r="J373" i="3" s="1"/>
  <c r="J65" i="3" s="1"/>
  <c r="T373" i="3"/>
  <c r="BK388" i="3"/>
  <c r="J388" i="3" s="1"/>
  <c r="J66" i="3" s="1"/>
  <c r="P894" i="3"/>
  <c r="P1240" i="3"/>
  <c r="T1254" i="3"/>
  <c r="T1281" i="3"/>
  <c r="BK1292" i="3"/>
  <c r="J1292" i="3"/>
  <c r="J73" i="3" s="1"/>
  <c r="BK1369" i="3"/>
  <c r="J1369" i="3"/>
  <c r="J74" i="3" s="1"/>
  <c r="P1414" i="3"/>
  <c r="T1458" i="3"/>
  <c r="P1582" i="3"/>
  <c r="R1624" i="3"/>
  <c r="P1769" i="3"/>
  <c r="P1778" i="3"/>
  <c r="P1878" i="3"/>
  <c r="BK1899" i="3"/>
  <c r="J1899" i="3"/>
  <c r="J82" i="3"/>
  <c r="T1982" i="3"/>
  <c r="BK2015" i="3"/>
  <c r="J2015" i="3" s="1"/>
  <c r="J84" i="3" s="1"/>
  <c r="T96" i="4"/>
  <c r="T153" i="4"/>
  <c r="P195" i="4"/>
  <c r="P233" i="4"/>
  <c r="BK247" i="4"/>
  <c r="J247" i="4"/>
  <c r="J69" i="4" s="1"/>
  <c r="R247" i="4"/>
  <c r="T284" i="4"/>
  <c r="R362" i="4"/>
  <c r="R409" i="4"/>
  <c r="T461" i="4"/>
  <c r="BK82" i="5"/>
  <c r="J82" i="5"/>
  <c r="J60" i="5" s="1"/>
  <c r="P96" i="5"/>
  <c r="BK84" i="6"/>
  <c r="J84" i="6" s="1"/>
  <c r="J61" i="6" s="1"/>
  <c r="P106" i="7"/>
  <c r="P113" i="7"/>
  <c r="P126" i="7"/>
  <c r="T142" i="7"/>
  <c r="R149" i="7"/>
  <c r="BK88" i="2"/>
  <c r="J88" i="2" s="1"/>
  <c r="J61" i="2" s="1"/>
  <c r="BK101" i="2"/>
  <c r="J101" i="2" s="1"/>
  <c r="J63" i="2" s="1"/>
  <c r="P107" i="2"/>
  <c r="BK106" i="3"/>
  <c r="J106" i="3"/>
  <c r="J61" i="3" s="1"/>
  <c r="BK163" i="3"/>
  <c r="J163" i="3"/>
  <c r="J62" i="3" s="1"/>
  <c r="BK211" i="3"/>
  <c r="J211" i="3" s="1"/>
  <c r="J63" i="3" s="1"/>
  <c r="BK352" i="3"/>
  <c r="J352" i="3" s="1"/>
  <c r="J64" i="3" s="1"/>
  <c r="P373" i="3"/>
  <c r="R388" i="3"/>
  <c r="BK894" i="3"/>
  <c r="J894" i="3" s="1"/>
  <c r="J67" i="3" s="1"/>
  <c r="BK1240" i="3"/>
  <c r="J1240" i="3" s="1"/>
  <c r="J68" i="3" s="1"/>
  <c r="P1254" i="3"/>
  <c r="P1281" i="3"/>
  <c r="R1292" i="3"/>
  <c r="R1369" i="3"/>
  <c r="R1414" i="3"/>
  <c r="P1458" i="3"/>
  <c r="BK1582" i="3"/>
  <c r="J1582" i="3"/>
  <c r="J77" i="3"/>
  <c r="BK1624" i="3"/>
  <c r="J1624" i="3"/>
  <c r="J78" i="3" s="1"/>
  <c r="R1769" i="3"/>
  <c r="BK1778" i="3"/>
  <c r="J1778" i="3" s="1"/>
  <c r="J80" i="3" s="1"/>
  <c r="BK1878" i="3"/>
  <c r="J1878" i="3" s="1"/>
  <c r="J81" i="3" s="1"/>
  <c r="R1899" i="3"/>
  <c r="P1982" i="3"/>
  <c r="T2015" i="3"/>
  <c r="P96" i="4"/>
  <c r="P153" i="4"/>
  <c r="P172" i="4"/>
  <c r="T172" i="4"/>
  <c r="R195" i="4"/>
  <c r="BK233" i="4"/>
  <c r="J233" i="4"/>
  <c r="J66" i="4"/>
  <c r="T233" i="4"/>
  <c r="BK284" i="4"/>
  <c r="J284" i="4"/>
  <c r="J70" i="4" s="1"/>
  <c r="P284" i="4"/>
  <c r="BK362" i="4"/>
  <c r="J362" i="4" s="1"/>
  <c r="J71" i="4" s="1"/>
  <c r="T362" i="4"/>
  <c r="P409" i="4"/>
  <c r="BK461" i="4"/>
  <c r="J461" i="4" s="1"/>
  <c r="J73" i="4" s="1"/>
  <c r="R461" i="4"/>
  <c r="P467" i="4"/>
  <c r="R467" i="4"/>
  <c r="P82" i="5"/>
  <c r="P81" i="5"/>
  <c r="AU58" i="1"/>
  <c r="R96" i="5"/>
  <c r="T84" i="6"/>
  <c r="T83" i="6" s="1"/>
  <c r="T82" i="6" s="1"/>
  <c r="BK89" i="7"/>
  <c r="J89" i="7" s="1"/>
  <c r="J61" i="7" s="1"/>
  <c r="R89" i="7"/>
  <c r="BK106" i="7"/>
  <c r="J106" i="7"/>
  <c r="J62" i="7" s="1"/>
  <c r="R106" i="7"/>
  <c r="T106" i="7"/>
  <c r="R113" i="7"/>
  <c r="BK126" i="7"/>
  <c r="J126" i="7"/>
  <c r="J64" i="7" s="1"/>
  <c r="BK142" i="7"/>
  <c r="J142" i="7" s="1"/>
  <c r="J65" i="7" s="1"/>
  <c r="BK149" i="7"/>
  <c r="J149" i="7" s="1"/>
  <c r="J66" i="7" s="1"/>
  <c r="T88" i="2"/>
  <c r="T101" i="2"/>
  <c r="T107" i="2"/>
  <c r="P106" i="3"/>
  <c r="P163" i="3"/>
  <c r="P105" i="3" s="1"/>
  <c r="T211" i="3"/>
  <c r="T352" i="3"/>
  <c r="T388" i="3"/>
  <c r="R894" i="3"/>
  <c r="R1240" i="3"/>
  <c r="R1254" i="3"/>
  <c r="R1281" i="3"/>
  <c r="P1292" i="3"/>
  <c r="T1369" i="3"/>
  <c r="T1414" i="3"/>
  <c r="R1458" i="3"/>
  <c r="R1582" i="3"/>
  <c r="T1624" i="3"/>
  <c r="T1769" i="3"/>
  <c r="T1778" i="3"/>
  <c r="T1878" i="3"/>
  <c r="P1899" i="3"/>
  <c r="BK1982" i="3"/>
  <c r="J1982" i="3"/>
  <c r="J83" i="3" s="1"/>
  <c r="R2015" i="3"/>
  <c r="BK96" i="4"/>
  <c r="J96" i="4" s="1"/>
  <c r="J61" i="4" s="1"/>
  <c r="BK153" i="4"/>
  <c r="J153" i="4"/>
  <c r="J62" i="4"/>
  <c r="R172" i="4"/>
  <c r="T82" i="5"/>
  <c r="T96" i="5"/>
  <c r="P84" i="6"/>
  <c r="P83" i="6"/>
  <c r="P82" i="6" s="1"/>
  <c r="AU59" i="1" s="1"/>
  <c r="R126" i="7"/>
  <c r="R142" i="7"/>
  <c r="P149" i="7"/>
  <c r="BK113" i="6"/>
  <c r="J113" i="6" s="1"/>
  <c r="J62" i="6" s="1"/>
  <c r="BK98" i="2"/>
  <c r="J98" i="2"/>
  <c r="J62" i="2"/>
  <c r="BK1250" i="3"/>
  <c r="J1250" i="3"/>
  <c r="J69" i="3" s="1"/>
  <c r="BK243" i="4"/>
  <c r="J243" i="4"/>
  <c r="J67" i="4" s="1"/>
  <c r="BK117" i="2"/>
  <c r="J117" i="2"/>
  <c r="J65" i="2" s="1"/>
  <c r="BK121" i="2"/>
  <c r="J121" i="2" s="1"/>
  <c r="J66" i="2" s="1"/>
  <c r="BK164" i="4"/>
  <c r="J164" i="4" s="1"/>
  <c r="J63" i="4" s="1"/>
  <c r="BK160" i="7"/>
  <c r="J160" i="7" s="1"/>
  <c r="J67" i="7" s="1"/>
  <c r="F54" i="7"/>
  <c r="E77" i="7"/>
  <c r="BE96" i="7"/>
  <c r="BE103" i="7"/>
  <c r="BE104" i="7"/>
  <c r="BE108" i="7"/>
  <c r="BE115" i="7"/>
  <c r="BE121" i="7"/>
  <c r="BE124" i="7"/>
  <c r="BE127" i="7"/>
  <c r="BE131" i="7"/>
  <c r="BE132" i="7"/>
  <c r="BE133" i="7"/>
  <c r="BE134" i="7"/>
  <c r="BE137" i="7"/>
  <c r="BE138" i="7"/>
  <c r="BE139" i="7"/>
  <c r="BE140" i="7"/>
  <c r="BE143" i="7"/>
  <c r="BE144" i="7"/>
  <c r="BE145" i="7"/>
  <c r="BE148" i="7"/>
  <c r="BE152" i="7"/>
  <c r="BE154" i="7"/>
  <c r="J55" i="7"/>
  <c r="BE91" i="7"/>
  <c r="BE92" i="7"/>
  <c r="BE94" i="7"/>
  <c r="BE95" i="7"/>
  <c r="BE97" i="7"/>
  <c r="BE98" i="7"/>
  <c r="BE99" i="7"/>
  <c r="BE105" i="7"/>
  <c r="BE111" i="7"/>
  <c r="BE117" i="7"/>
  <c r="BE118" i="7"/>
  <c r="BE123" i="7"/>
  <c r="BE125" i="7"/>
  <c r="BE130" i="7"/>
  <c r="BE146" i="7"/>
  <c r="BE147" i="7"/>
  <c r="BE151" i="7"/>
  <c r="BE153" i="7"/>
  <c r="BE158" i="7"/>
  <c r="J52" i="7"/>
  <c r="F84" i="7"/>
  <c r="BE90" i="7"/>
  <c r="BE93" i="7"/>
  <c r="BE102" i="7"/>
  <c r="BE107" i="7"/>
  <c r="BE109" i="7"/>
  <c r="BE110" i="7"/>
  <c r="BE112" i="7"/>
  <c r="BE119" i="7"/>
  <c r="BE120" i="7"/>
  <c r="BE122" i="7"/>
  <c r="BE129" i="7"/>
  <c r="BE135" i="7"/>
  <c r="BE136" i="7"/>
  <c r="BE155" i="7"/>
  <c r="BE156" i="7"/>
  <c r="BE157" i="7"/>
  <c r="BE159" i="7"/>
  <c r="BE161" i="7"/>
  <c r="BE100" i="7"/>
  <c r="BE101" i="7"/>
  <c r="BE114" i="7"/>
  <c r="BE116" i="7"/>
  <c r="BE128" i="7"/>
  <c r="BE141" i="7"/>
  <c r="BE150" i="7"/>
  <c r="J55" i="6"/>
  <c r="F78" i="6"/>
  <c r="BE85" i="6"/>
  <c r="BE86" i="6"/>
  <c r="BE92" i="6"/>
  <c r="BE100" i="6"/>
  <c r="BE101" i="6"/>
  <c r="BE107" i="6"/>
  <c r="BE110" i="6"/>
  <c r="BE111" i="6"/>
  <c r="E72" i="6"/>
  <c r="BE87" i="6"/>
  <c r="BE93" i="6"/>
  <c r="BE94" i="6"/>
  <c r="BE99" i="6"/>
  <c r="BE102" i="6"/>
  <c r="BE103" i="6"/>
  <c r="BE108" i="6"/>
  <c r="BE112" i="6"/>
  <c r="BE114" i="6"/>
  <c r="J52" i="6"/>
  <c r="BE88" i="6"/>
  <c r="BE89" i="6"/>
  <c r="BE95" i="6"/>
  <c r="BE96" i="6"/>
  <c r="BE104" i="6"/>
  <c r="BE109" i="6"/>
  <c r="F55" i="6"/>
  <c r="BE90" i="6"/>
  <c r="BE91" i="6"/>
  <c r="BE97" i="6"/>
  <c r="BE98" i="6"/>
  <c r="BE105" i="6"/>
  <c r="BE106" i="6"/>
  <c r="F55" i="5"/>
  <c r="BE97" i="5"/>
  <c r="F77" i="5"/>
  <c r="BE83" i="5"/>
  <c r="BE88" i="5"/>
  <c r="BE92" i="5"/>
  <c r="E48" i="5"/>
  <c r="J52" i="5"/>
  <c r="J55" i="5"/>
  <c r="BE99" i="5"/>
  <c r="BE100" i="5"/>
  <c r="BE101" i="5"/>
  <c r="E48" i="4"/>
  <c r="J52" i="4"/>
  <c r="J91" i="4"/>
  <c r="BE103" i="4"/>
  <c r="BE109" i="4"/>
  <c r="BE122" i="4"/>
  <c r="BE128" i="4"/>
  <c r="BE196" i="4"/>
  <c r="BE202" i="4"/>
  <c r="BE210" i="4"/>
  <c r="BE228" i="4"/>
  <c r="BE241" i="4"/>
  <c r="BE258" i="4"/>
  <c r="BE260" i="4"/>
  <c r="BE263" i="4"/>
  <c r="BE266" i="4"/>
  <c r="BE269" i="4"/>
  <c r="BE276" i="4"/>
  <c r="BE286" i="4"/>
  <c r="BE287" i="4"/>
  <c r="BE304" i="4"/>
  <c r="BE324" i="4"/>
  <c r="BE341" i="4"/>
  <c r="BE345" i="4"/>
  <c r="BE352" i="4"/>
  <c r="BE357" i="4"/>
  <c r="BE366" i="4"/>
  <c r="BE380" i="4"/>
  <c r="BE386" i="4"/>
  <c r="BE390" i="4"/>
  <c r="BE394" i="4"/>
  <c r="BE395" i="4"/>
  <c r="BE412" i="4"/>
  <c r="BE420" i="4"/>
  <c r="BE422" i="4"/>
  <c r="BE423" i="4"/>
  <c r="BE425" i="4"/>
  <c r="BE428" i="4"/>
  <c r="BE432" i="4"/>
  <c r="BE433" i="4"/>
  <c r="BE437" i="4"/>
  <c r="BE438" i="4"/>
  <c r="BE440" i="4"/>
  <c r="BE441" i="4"/>
  <c r="BE444" i="4"/>
  <c r="BE445" i="4"/>
  <c r="BE446" i="4"/>
  <c r="BE450" i="4"/>
  <c r="BE452" i="4"/>
  <c r="BE457" i="4"/>
  <c r="BE462" i="4"/>
  <c r="F54" i="4"/>
  <c r="F91" i="4"/>
  <c r="BE97" i="4"/>
  <c r="BE111" i="4"/>
  <c r="BE118" i="4"/>
  <c r="BE144" i="4"/>
  <c r="BE156" i="4"/>
  <c r="BE180" i="4"/>
  <c r="BE188" i="4"/>
  <c r="BE190" i="4"/>
  <c r="BE204" i="4"/>
  <c r="BE205" i="4"/>
  <c r="BE244" i="4"/>
  <c r="BE248" i="4"/>
  <c r="BE273" i="4"/>
  <c r="BE279" i="4"/>
  <c r="BE314" i="4"/>
  <c r="BE367" i="4"/>
  <c r="BE369" i="4"/>
  <c r="BE377" i="4"/>
  <c r="BE383" i="4"/>
  <c r="BE391" i="4"/>
  <c r="BE406" i="4"/>
  <c r="BE410" i="4"/>
  <c r="BE416" i="4"/>
  <c r="BE417" i="4"/>
  <c r="BE448" i="4"/>
  <c r="BE453" i="4"/>
  <c r="BE455" i="4"/>
  <c r="BE465" i="4"/>
  <c r="BE468" i="4"/>
  <c r="BE137" i="4"/>
  <c r="BE147" i="4"/>
  <c r="BE173" i="4"/>
  <c r="BE218" i="4"/>
  <c r="BE223" i="4"/>
  <c r="BE236" i="4"/>
  <c r="BE270" i="4"/>
  <c r="BE282" i="4"/>
  <c r="BE285" i="4"/>
  <c r="BE297" i="4"/>
  <c r="BE299" i="4"/>
  <c r="BE319" i="4"/>
  <c r="BE332" i="4"/>
  <c r="BE337" i="4"/>
  <c r="BE360" i="4"/>
  <c r="BE363" i="4"/>
  <c r="BE371" i="4"/>
  <c r="BE381" i="4"/>
  <c r="BE384" i="4"/>
  <c r="BE385" i="4"/>
  <c r="BE388" i="4"/>
  <c r="BE389" i="4"/>
  <c r="BE392" i="4"/>
  <c r="BE396" i="4"/>
  <c r="BE402" i="4"/>
  <c r="BE413" i="4"/>
  <c r="BE414" i="4"/>
  <c r="BE418" i="4"/>
  <c r="BE424" i="4"/>
  <c r="BE442" i="4"/>
  <c r="BE456" i="4"/>
  <c r="BE459" i="4"/>
  <c r="BE464" i="4"/>
  <c r="BE473" i="4"/>
  <c r="BE154" i="4"/>
  <c r="BE165" i="4"/>
  <c r="BE214" i="4"/>
  <c r="BE234" i="4"/>
  <c r="BE238" i="4"/>
  <c r="BE250" i="4"/>
  <c r="BE254" i="4"/>
  <c r="BE288" i="4"/>
  <c r="BE293" i="4"/>
  <c r="BE298" i="4"/>
  <c r="BE309" i="4"/>
  <c r="BE326" i="4"/>
  <c r="BE328" i="4"/>
  <c r="BE330" i="4"/>
  <c r="BE350" i="4"/>
  <c r="BE351" i="4"/>
  <c r="BE358" i="4"/>
  <c r="BE359" i="4"/>
  <c r="BE364" i="4"/>
  <c r="BE365" i="4"/>
  <c r="BE368" i="4"/>
  <c r="BE373" i="4"/>
  <c r="BE375" i="4"/>
  <c r="BE379" i="4"/>
  <c r="BE382" i="4"/>
  <c r="BE387" i="4"/>
  <c r="BE393" i="4"/>
  <c r="BE398" i="4"/>
  <c r="BE407" i="4"/>
  <c r="BE415" i="4"/>
  <c r="BE419" i="4"/>
  <c r="BE427" i="4"/>
  <c r="BE430" i="4"/>
  <c r="BE434" i="4"/>
  <c r="BE436" i="4"/>
  <c r="F55" i="3"/>
  <c r="J101" i="3"/>
  <c r="BE126" i="3"/>
  <c r="BE178" i="3"/>
  <c r="BE189" i="3"/>
  <c r="BE222" i="3"/>
  <c r="BE248" i="3"/>
  <c r="BE304" i="3"/>
  <c r="BE319" i="3"/>
  <c r="BE365" i="3"/>
  <c r="BE367" i="3"/>
  <c r="BE395" i="3"/>
  <c r="BE419" i="3"/>
  <c r="BE441" i="3"/>
  <c r="BE480" i="3"/>
  <c r="BE515" i="3"/>
  <c r="BE548" i="3"/>
  <c r="BE563" i="3"/>
  <c r="BE691" i="3"/>
  <c r="BE707" i="3"/>
  <c r="BE710" i="3"/>
  <c r="BE723" i="3"/>
  <c r="BE726" i="3"/>
  <c r="BE769" i="3"/>
  <c r="BE844" i="3"/>
  <c r="BE851" i="3"/>
  <c r="BE861" i="3"/>
  <c r="BE871" i="3"/>
  <c r="BE907" i="3"/>
  <c r="BE914" i="3"/>
  <c r="BE928" i="3"/>
  <c r="BE932" i="3"/>
  <c r="BE965" i="3"/>
  <c r="BE970" i="3"/>
  <c r="BE990" i="3"/>
  <c r="BE1007" i="3"/>
  <c r="BE1012" i="3"/>
  <c r="BE1038" i="3"/>
  <c r="BE1051" i="3"/>
  <c r="BE1061" i="3"/>
  <c r="BE1089" i="3"/>
  <c r="BE1121" i="3"/>
  <c r="BE1160" i="3"/>
  <c r="BE1172" i="3"/>
  <c r="BE1187" i="3"/>
  <c r="BE1207" i="3"/>
  <c r="BE1228" i="3"/>
  <c r="BE1236" i="3"/>
  <c r="BE1241" i="3"/>
  <c r="BE1243" i="3"/>
  <c r="BE1275" i="3"/>
  <c r="BE1282" i="3"/>
  <c r="BE1309" i="3"/>
  <c r="BE1311" i="3"/>
  <c r="BE1401" i="3"/>
  <c r="BE1405" i="3"/>
  <c r="BE1422" i="3"/>
  <c r="BE1425" i="3"/>
  <c r="BE1427" i="3"/>
  <c r="BE1439" i="3"/>
  <c r="BE1445" i="3"/>
  <c r="BE1467" i="3"/>
  <c r="BE1511" i="3"/>
  <c r="BE1519" i="3"/>
  <c r="BE1536" i="3"/>
  <c r="BE1555" i="3"/>
  <c r="BE1560" i="3"/>
  <c r="BE1566" i="3"/>
  <c r="BE1597" i="3"/>
  <c r="BE1620" i="3"/>
  <c r="BE1630" i="3"/>
  <c r="BE1632" i="3"/>
  <c r="BE1639" i="3"/>
  <c r="BE1659" i="3"/>
  <c r="BE1664" i="3"/>
  <c r="BE1729" i="3"/>
  <c r="BE1767" i="3"/>
  <c r="BE1770" i="3"/>
  <c r="BE1775" i="3"/>
  <c r="BE1776" i="3"/>
  <c r="BE1798" i="3"/>
  <c r="BE1815" i="3"/>
  <c r="BE1839" i="3"/>
  <c r="BE1853" i="3"/>
  <c r="BE1863" i="3"/>
  <c r="BE1876" i="3"/>
  <c r="BE1882" i="3"/>
  <c r="BE1892" i="3"/>
  <c r="BE1938" i="3"/>
  <c r="F54" i="3"/>
  <c r="E94" i="3"/>
  <c r="BE121" i="3"/>
  <c r="BE143" i="3"/>
  <c r="BE155" i="3"/>
  <c r="BE164" i="3"/>
  <c r="BE184" i="3"/>
  <c r="BE203" i="3"/>
  <c r="BE235" i="3"/>
  <c r="BE240" i="3"/>
  <c r="BE260" i="3"/>
  <c r="BE286" i="3"/>
  <c r="BE347" i="3"/>
  <c r="BE353" i="3"/>
  <c r="BE359" i="3"/>
  <c r="BE380" i="3"/>
  <c r="BE438" i="3"/>
  <c r="BE546" i="3"/>
  <c r="BE561" i="3"/>
  <c r="BE623" i="3"/>
  <c r="BE641" i="3"/>
  <c r="BE655" i="3"/>
  <c r="BE751" i="3"/>
  <c r="BE754" i="3"/>
  <c r="BE760" i="3"/>
  <c r="BE762" i="3"/>
  <c r="BE813" i="3"/>
  <c r="BE833" i="3"/>
  <c r="BE856" i="3"/>
  <c r="BE895" i="3"/>
  <c r="BE945" i="3"/>
  <c r="BE950" i="3"/>
  <c r="BE955" i="3"/>
  <c r="BE985" i="3"/>
  <c r="BE1068" i="3"/>
  <c r="BE1080" i="3"/>
  <c r="BE1138" i="3"/>
  <c r="BE1154" i="3"/>
  <c r="BE1166" i="3"/>
  <c r="BE1223" i="3"/>
  <c r="BE1251" i="3"/>
  <c r="BE1255" i="3"/>
  <c r="BE1326" i="3"/>
  <c r="BE1331" i="3"/>
  <c r="BE1349" i="3"/>
  <c r="BE1367" i="3"/>
  <c r="BE1393" i="3"/>
  <c r="BE1412" i="3"/>
  <c r="BE1415" i="3"/>
  <c r="BE1479" i="3"/>
  <c r="BE1484" i="3"/>
  <c r="BE1527" i="3"/>
  <c r="BE1544" i="3"/>
  <c r="BE1590" i="3"/>
  <c r="BE1622" i="3"/>
  <c r="BE1625" i="3"/>
  <c r="BE1653" i="3"/>
  <c r="BE1683" i="3"/>
  <c r="BE1690" i="3"/>
  <c r="BE1705" i="3"/>
  <c r="BE1715" i="3"/>
  <c r="BE1745" i="3"/>
  <c r="BE1755" i="3"/>
  <c r="BE1756" i="3"/>
  <c r="BE1765" i="3"/>
  <c r="BE1766" i="3"/>
  <c r="BE1782" i="3"/>
  <c r="BE1785" i="3"/>
  <c r="BE1788" i="3"/>
  <c r="BE1791" i="3"/>
  <c r="BE1903" i="3"/>
  <c r="BE1913" i="3"/>
  <c r="BE1946" i="3"/>
  <c r="BE1952" i="3"/>
  <c r="J52" i="3"/>
  <c r="BE114" i="3"/>
  <c r="BE195" i="3"/>
  <c r="BE212" i="3"/>
  <c r="BE227" i="3"/>
  <c r="BE266" i="3"/>
  <c r="BE298" i="3"/>
  <c r="BE312" i="3"/>
  <c r="BE339" i="3"/>
  <c r="BE374" i="3"/>
  <c r="BE389" i="3"/>
  <c r="BE402" i="3"/>
  <c r="BE422" i="3"/>
  <c r="BE476" i="3"/>
  <c r="BE484" i="3"/>
  <c r="BE513" i="3"/>
  <c r="BE567" i="3"/>
  <c r="BE580" i="3"/>
  <c r="BE582" i="3"/>
  <c r="BE671" i="3"/>
  <c r="BE734" i="3"/>
  <c r="BE785" i="3"/>
  <c r="BE799" i="3"/>
  <c r="BE817" i="3"/>
  <c r="BE838" i="3"/>
  <c r="BE876" i="3"/>
  <c r="BE890" i="3"/>
  <c r="BE900" i="3"/>
  <c r="BE935" i="3"/>
  <c r="BE960" i="3"/>
  <c r="BE975" i="3"/>
  <c r="BE980" i="3"/>
  <c r="BE1035" i="3"/>
  <c r="BE1094" i="3"/>
  <c r="BE1100" i="3"/>
  <c r="BE1127" i="3"/>
  <c r="BE1144" i="3"/>
  <c r="BE1149" i="3"/>
  <c r="BE1233" i="3"/>
  <c r="BE1245" i="3"/>
  <c r="BE1263" i="3"/>
  <c r="BE1265" i="3"/>
  <c r="BE1293" i="3"/>
  <c r="BE1336" i="3"/>
  <c r="BE1365" i="3"/>
  <c r="BE1381" i="3"/>
  <c r="BE1451" i="3"/>
  <c r="BE1472" i="3"/>
  <c r="BE1503" i="3"/>
  <c r="BE1572" i="3"/>
  <c r="BE1600" i="3"/>
  <c r="BE1602" i="3"/>
  <c r="BE1610" i="3"/>
  <c r="BE1612" i="3"/>
  <c r="BE1637" i="3"/>
  <c r="BE1646" i="3"/>
  <c r="BE1672" i="3"/>
  <c r="BE1700" i="3"/>
  <c r="BE1710" i="3"/>
  <c r="BE1722" i="3"/>
  <c r="BE1734" i="3"/>
  <c r="BE1741" i="3"/>
  <c r="BE1796" i="3"/>
  <c r="BE1803" i="3"/>
  <c r="BE1817" i="3"/>
  <c r="BE1845" i="3"/>
  <c r="BE1873" i="3"/>
  <c r="BE1936" i="3"/>
  <c r="BE1954" i="3"/>
  <c r="BE1965" i="3"/>
  <c r="BE1967" i="3"/>
  <c r="BE1977" i="3"/>
  <c r="BE1980" i="3"/>
  <c r="BE1983" i="3"/>
  <c r="BE1999" i="3"/>
  <c r="BE2006" i="3"/>
  <c r="BE2009" i="3"/>
  <c r="BE2012" i="3"/>
  <c r="BE2016" i="3"/>
  <c r="BE2059" i="3"/>
  <c r="BE2066" i="3"/>
  <c r="BE2068" i="3"/>
  <c r="BE2086" i="3"/>
  <c r="BE2088" i="3"/>
  <c r="BE2106" i="3"/>
  <c r="BE2108" i="3"/>
  <c r="BE2110" i="3"/>
  <c r="BE2115" i="3"/>
  <c r="BE107" i="3"/>
  <c r="BE132" i="3"/>
  <c r="BE148" i="3"/>
  <c r="BE159" i="3"/>
  <c r="BE170" i="3"/>
  <c r="BE176" i="3"/>
  <c r="BE217" i="3"/>
  <c r="BE254" i="3"/>
  <c r="BE276" i="3"/>
  <c r="BE296" i="3"/>
  <c r="BE327" i="3"/>
  <c r="BE333" i="3"/>
  <c r="BE386" i="3"/>
  <c r="BE392" i="3"/>
  <c r="BE405" i="3"/>
  <c r="BE452" i="3"/>
  <c r="BE455" i="3"/>
  <c r="BE586" i="3"/>
  <c r="BE606" i="3"/>
  <c r="BE687" i="3"/>
  <c r="BE764" i="3"/>
  <c r="BE771" i="3"/>
  <c r="BE866" i="3"/>
  <c r="BE884" i="3"/>
  <c r="BE938" i="3"/>
  <c r="BE942" i="3"/>
  <c r="BE1030" i="3"/>
  <c r="BE1036" i="3"/>
  <c r="BE1044" i="3"/>
  <c r="BE1056" i="3"/>
  <c r="BE1075" i="3"/>
  <c r="BE1106" i="3"/>
  <c r="BE1115" i="3"/>
  <c r="BE1133" i="3"/>
  <c r="BE1248" i="3"/>
  <c r="BE1273" i="3"/>
  <c r="BE1277" i="3"/>
  <c r="BE1279" i="3"/>
  <c r="BE1286" i="3"/>
  <c r="BE1355" i="3"/>
  <c r="BE1357" i="3"/>
  <c r="BE1370" i="3"/>
  <c r="BE1378" i="3"/>
  <c r="BE1385" i="3"/>
  <c r="BE1433" i="3"/>
  <c r="BE1456" i="3"/>
  <c r="BE1459" i="3"/>
  <c r="BE1486" i="3"/>
  <c r="BE1493" i="3"/>
  <c r="BE1550" i="3"/>
  <c r="BE1574" i="3"/>
  <c r="BE1580" i="3"/>
  <c r="BE1583" i="3"/>
  <c r="BE1644" i="3"/>
  <c r="BE1695" i="3"/>
  <c r="BE1720" i="3"/>
  <c r="BE1727" i="3"/>
  <c r="BE1735" i="3"/>
  <c r="BE1749" i="3"/>
  <c r="BE1779" i="3"/>
  <c r="BE1822" i="3"/>
  <c r="BE1837" i="3"/>
  <c r="BE1879" i="3"/>
  <c r="BE1885" i="3"/>
  <c r="BE1897" i="3"/>
  <c r="BE1900" i="3"/>
  <c r="BE1924" i="3"/>
  <c r="F55" i="2"/>
  <c r="J80" i="2"/>
  <c r="BE95" i="2"/>
  <c r="BE99" i="2"/>
  <c r="E48" i="2"/>
  <c r="F82" i="2"/>
  <c r="J83" i="2"/>
  <c r="BE92" i="2"/>
  <c r="BE102" i="2"/>
  <c r="BE89" i="2"/>
  <c r="BE114" i="2"/>
  <c r="BE105" i="2"/>
  <c r="BE108" i="2"/>
  <c r="BE111" i="2"/>
  <c r="BE118" i="2"/>
  <c r="BE122" i="2"/>
  <c r="J34" i="4"/>
  <c r="AW57" i="1" s="1"/>
  <c r="J34" i="5"/>
  <c r="AW58" i="1"/>
  <c r="F36" i="5"/>
  <c r="BC58" i="1"/>
  <c r="F35" i="5"/>
  <c r="BB58" i="1" s="1"/>
  <c r="F34" i="6"/>
  <c r="BA59" i="1" s="1"/>
  <c r="F36" i="6"/>
  <c r="BC59" i="1"/>
  <c r="F36" i="7"/>
  <c r="BC60" i="1"/>
  <c r="F35" i="4"/>
  <c r="BB57" i="1" s="1"/>
  <c r="F37" i="4"/>
  <c r="BD57" i="1" s="1"/>
  <c r="F35" i="6"/>
  <c r="BB59" i="1"/>
  <c r="F35" i="7"/>
  <c r="BB60" i="1"/>
  <c r="J34" i="2"/>
  <c r="AW55" i="1" s="1"/>
  <c r="J34" i="3"/>
  <c r="AW56" i="1" s="1"/>
  <c r="F36" i="3"/>
  <c r="BC56" i="1"/>
  <c r="F36" i="2"/>
  <c r="BC55" i="1"/>
  <c r="F36" i="4"/>
  <c r="BC57" i="1" s="1"/>
  <c r="F34" i="4"/>
  <c r="BA57" i="1" s="1"/>
  <c r="F34" i="5"/>
  <c r="BA58" i="1"/>
  <c r="F37" i="5"/>
  <c r="BD58" i="1"/>
  <c r="J34" i="6"/>
  <c r="AW59" i="1" s="1"/>
  <c r="F37" i="6"/>
  <c r="BD59" i="1" s="1"/>
  <c r="J34" i="7"/>
  <c r="AW60" i="1"/>
  <c r="F35" i="2"/>
  <c r="BB55" i="1"/>
  <c r="F35" i="3"/>
  <c r="BB56" i="1" s="1"/>
  <c r="F34" i="2"/>
  <c r="BA55" i="1" s="1"/>
  <c r="F34" i="7"/>
  <c r="BA60" i="1"/>
  <c r="F37" i="7"/>
  <c r="BD60" i="1"/>
  <c r="F37" i="2"/>
  <c r="BD55" i="1" s="1"/>
  <c r="F34" i="3"/>
  <c r="BA56" i="1" s="1"/>
  <c r="F37" i="3"/>
  <c r="BD56" i="1"/>
  <c r="R88" i="7" l="1"/>
  <c r="R87" i="7" s="1"/>
  <c r="T95" i="4"/>
  <c r="T105" i="3"/>
  <c r="T88" i="7"/>
  <c r="T87" i="7"/>
  <c r="R81" i="5"/>
  <c r="R105" i="3"/>
  <c r="R104" i="3" s="1"/>
  <c r="R1253" i="3"/>
  <c r="P95" i="4"/>
  <c r="P1253" i="3"/>
  <c r="P104" i="3" s="1"/>
  <c r="AU56" i="1" s="1"/>
  <c r="P88" i="7"/>
  <c r="P87" i="7" s="1"/>
  <c r="AU60" i="1" s="1"/>
  <c r="P246" i="4"/>
  <c r="T87" i="2"/>
  <c r="T86" i="2"/>
  <c r="T1253" i="3"/>
  <c r="T246" i="4"/>
  <c r="T81" i="5"/>
  <c r="R246" i="4"/>
  <c r="R95" i="4"/>
  <c r="R94" i="4" s="1"/>
  <c r="P87" i="2"/>
  <c r="P86" i="2"/>
  <c r="AU55" i="1"/>
  <c r="BK105" i="3"/>
  <c r="J105" i="3"/>
  <c r="J60" i="3" s="1"/>
  <c r="BK81" i="5"/>
  <c r="J81" i="5" s="1"/>
  <c r="J59" i="5" s="1"/>
  <c r="BK83" i="6"/>
  <c r="J83" i="6" s="1"/>
  <c r="J60" i="6" s="1"/>
  <c r="BK88" i="7"/>
  <c r="J88" i="7" s="1"/>
  <c r="J60" i="7" s="1"/>
  <c r="BK87" i="2"/>
  <c r="J87" i="2"/>
  <c r="J60" i="2"/>
  <c r="BK1253" i="3"/>
  <c r="J1253" i="3" s="1"/>
  <c r="J70" i="3" s="1"/>
  <c r="BK95" i="4"/>
  <c r="J95" i="4" s="1"/>
  <c r="J60" i="4" s="1"/>
  <c r="BK246" i="4"/>
  <c r="J246" i="4"/>
  <c r="J68" i="4"/>
  <c r="J33" i="5"/>
  <c r="AV58" i="1"/>
  <c r="AT58" i="1" s="1"/>
  <c r="F33" i="6"/>
  <c r="AZ59" i="1" s="1"/>
  <c r="BA54" i="1"/>
  <c r="AW54" i="1"/>
  <c r="AK30" i="1" s="1"/>
  <c r="F33" i="3"/>
  <c r="AZ56" i="1" s="1"/>
  <c r="F33" i="5"/>
  <c r="AZ58" i="1" s="1"/>
  <c r="J33" i="6"/>
  <c r="AV59" i="1"/>
  <c r="AT59" i="1"/>
  <c r="BD54" i="1"/>
  <c r="W33" i="1"/>
  <c r="J33" i="3"/>
  <c r="AV56" i="1" s="1"/>
  <c r="AT56" i="1" s="1"/>
  <c r="F33" i="4"/>
  <c r="AZ57" i="1" s="1"/>
  <c r="F33" i="7"/>
  <c r="AZ60" i="1" s="1"/>
  <c r="BB54" i="1"/>
  <c r="AX54" i="1"/>
  <c r="J33" i="2"/>
  <c r="AV55" i="1" s="1"/>
  <c r="AT55" i="1" s="1"/>
  <c r="J33" i="7"/>
  <c r="AV60" i="1" s="1"/>
  <c r="AT60" i="1" s="1"/>
  <c r="F33" i="2"/>
  <c r="AZ55" i="1"/>
  <c r="J33" i="4"/>
  <c r="AV57" i="1" s="1"/>
  <c r="AT57" i="1" s="1"/>
  <c r="BC54" i="1"/>
  <c r="W32" i="1"/>
  <c r="P94" i="4" l="1"/>
  <c r="AU57" i="1" s="1"/>
  <c r="AU54" i="1" s="1"/>
  <c r="T104" i="3"/>
  <c r="T94" i="4"/>
  <c r="BK82" i="6"/>
  <c r="J82" i="6"/>
  <c r="J30" i="6" s="1"/>
  <c r="AG59" i="1" s="1"/>
  <c r="BK94" i="4"/>
  <c r="J94" i="4" s="1"/>
  <c r="J59" i="4" s="1"/>
  <c r="BK87" i="7"/>
  <c r="J87" i="7"/>
  <c r="BK86" i="2"/>
  <c r="J86" i="2" s="1"/>
  <c r="J30" i="2" s="1"/>
  <c r="AG55" i="1" s="1"/>
  <c r="BK104" i="3"/>
  <c r="J104" i="3"/>
  <c r="W30" i="1"/>
  <c r="W31" i="1"/>
  <c r="J30" i="5"/>
  <c r="AG58" i="1"/>
  <c r="AY54" i="1"/>
  <c r="J30" i="7"/>
  <c r="AG60" i="1" s="1"/>
  <c r="AZ54" i="1"/>
  <c r="AV54" i="1" s="1"/>
  <c r="AK29" i="1" s="1"/>
  <c r="J30" i="3"/>
  <c r="AG56" i="1" s="1"/>
  <c r="J39" i="6" l="1"/>
  <c r="J39" i="5"/>
  <c r="J39" i="7"/>
  <c r="J39" i="3"/>
  <c r="J39" i="2"/>
  <c r="J59" i="7"/>
  <c r="J59" i="6"/>
  <c r="J59" i="2"/>
  <c r="J59" i="3"/>
  <c r="AN55" i="1"/>
  <c r="AN58" i="1"/>
  <c r="AN59" i="1"/>
  <c r="AN60" i="1"/>
  <c r="AN56" i="1"/>
  <c r="AT54" i="1"/>
  <c r="J30" i="4"/>
  <c r="AG57" i="1" s="1"/>
  <c r="AG54" i="1" s="1"/>
  <c r="AK26" i="1" s="1"/>
  <c r="W29" i="1"/>
  <c r="J39" i="4" l="1"/>
  <c r="AN54" i="1"/>
  <c r="AN57" i="1"/>
  <c r="AK35" i="1"/>
</calcChain>
</file>

<file path=xl/sharedStrings.xml><?xml version="1.0" encoding="utf-8"?>
<sst xmlns="http://schemas.openxmlformats.org/spreadsheetml/2006/main" count="27461" uniqueCount="3319">
  <si>
    <t>Export Komplet</t>
  </si>
  <si>
    <t>VZ</t>
  </si>
  <si>
    <t>2.0</t>
  </si>
  <si>
    <t/>
  </si>
  <si>
    <t>False</t>
  </si>
  <si>
    <t>{18bd3972-3c6c-492b-92e7-6efa3b1cf18c}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</si>
  <si>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</si>
  <si>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</si>
  <si>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</si>
  <si>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</si>
  <si>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</si>
  <si>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</si>
  <si>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</si>
  <si>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</si>
  <si>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</si>
  <si>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24_22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</si>
  <si>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</si>
  <si>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</si>
  <si>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Přístavba a stavební úpravy požární zbrojnice - Ohrobec</t>
  </si>
  <si>
    <t>KSO:</t>
  </si>
  <si>
    <t>CC-CZ:</t>
  </si>
  <si>
    <t>Místo:</t>
  </si>
  <si>
    <t>U Rybníku II 20, 252 45 Ohrobec</t>
  </si>
  <si>
    <t>Datum:</t>
  </si>
  <si>
    <t>3. 10. 2024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</si>
  <si>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</si>
  <si>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</si>
  <si>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</si>
  <si>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</si>
  <si>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</si>
  <si>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</si>
  <si>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</si>
  <si>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24739464</t>
  </si>
  <si>
    <t>KT ING s.r.o.</t>
  </si>
  <si>
    <t>CZ24739464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</si>
  <si>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</si>
  <si>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</si>
  <si>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</si>
  <si>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</si>
  <si>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</si>
  <si>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</si>
  <si>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</si>
  <si>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</si>
  <si>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</si>
  <si>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</si>
  <si>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</si>
  <si>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</si>
  <si>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</si>
  <si>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</si>
  <si>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</si>
  <si>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</si>
  <si>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</si>
  <si>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</si>
  <si>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</si>
  <si>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</si>
  <si>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</si>
  <si>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</si>
  <si>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</si>
  <si>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</si>
  <si>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</si>
  <si>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</si>
  <si>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</si>
  <si>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</si>
  <si>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</si>
  <si>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</si>
  <si>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</si>
  <si>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</si>
  <si>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</si>
  <si>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</si>
  <si>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</si>
  <si>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</si>
  <si>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</si>
  <si>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</si>
  <si>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</si>
  <si>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</si>
  <si>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</si>
  <si>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</si>
  <si>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</si>
  <si>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VON</t>
  </si>
  <si>
    <t>Vedlejší a ostatní náklady</t>
  </si>
  <si>
    <t>STA</t>
  </si>
  <si>
    <t>1</t>
  </si>
  <si>
    <t>{8f6d3648-77c7-4142-9690-471cece3348d}</t>
  </si>
  <si>
    <t>2</t>
  </si>
  <si>
    <t>D.1.1</t>
  </si>
  <si>
    <t>ASŘ</t>
  </si>
  <si>
    <t>{4b6a94fe-9b82-4c71-b3f2-98cd0bfec141}</t>
  </si>
  <si>
    <t>D.1.4.1.a</t>
  </si>
  <si>
    <t>ZTI</t>
  </si>
  <si>
    <t>{de83c8c9-d7d1-4172-a904-c6003ba1c724}</t>
  </si>
  <si>
    <t>D.1.4.1.b</t>
  </si>
  <si>
    <t>VZT</t>
  </si>
  <si>
    <t>{34106c15-ec67-4abe-b01a-dae8977a60ea}</t>
  </si>
  <si>
    <t>D.1.4.2</t>
  </si>
  <si>
    <t>Vytápění</t>
  </si>
  <si>
    <t>{91ba1fdf-1a37-4675-abc8-b95e50630ebf}</t>
  </si>
  <si>
    <t>D.1.4.3</t>
  </si>
  <si>
    <t>Elektroinstalace</t>
  </si>
  <si>
    <t>{56969c4d-febe-4362-84a8-9b724fb79af0}</t>
  </si>
  <si>
    <t>KRYCÍ LIST SOUPISU PRACÍ</t>
  </si>
  <si>
    <t>Objekt:</t>
  </si>
  <si>
    <t>VON - Vedlejší a ostatní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</si>
  <si>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</si>
  <si>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</si>
  <si>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</si>
  <si>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</si>
  <si>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</si>
  <si>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</si>
  <si>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</si>
  <si>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</si>
  <si>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</si>
  <si>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</si>
  <si>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</si>
  <si>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</si>
  <si>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</si>
  <si>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</si>
  <si>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</si>
  <si>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</si>
  <si>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</si>
  <si>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</si>
  <si>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</si>
  <si>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</si>
  <si>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</si>
  <si>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</si>
  <si>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</si>
  <si>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</si>
  <si>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</si>
  <si>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</si>
  <si>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</si>
  <si>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</si>
  <si>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</si>
  <si>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</si>
  <si>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</si>
  <si>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012164000</t>
  </si>
  <si>
    <t>Vytyčení a zaměření inženýrských sítí</t>
  </si>
  <si>
    <t>kpl</t>
  </si>
  <si>
    <t>CS ÚRS 2024 02</t>
  </si>
  <si>
    <t>1024</t>
  </si>
  <si>
    <t>-1039613448</t>
  </si>
  <si>
    <t>Online PSC</t>
  </si>
  <si>
    <t>https://podminky.urs.cz/item/CS_URS_2024_02/012164000</t>
  </si>
  <si>
    <t>P</t>
  </si>
  <si>
    <t>Poznámka k položce:_x000D_
D.1.1.1 TECHNICKÁ ZPRÁVA_x000D_
d) Technické a konstrukční řešení objektu_x000D_
Před zahájením zemních prací budou vyznačeny polohy podzemních inženýrských sítí, po jejich vytyčení bude provedena koordinace s navrhovanými objekty stavby. Při křížení a souběhu inženýrských sítí bude dodržena ČSN 73 6005 "Prostorové uspořádání technického vybavení".</t>
  </si>
  <si>
    <t>012234000</t>
  </si>
  <si>
    <t>Vytyčení obvodu stavby</t>
  </si>
  <si>
    <t>-760345578</t>
  </si>
  <si>
    <t>https://podminky.urs.cz/item/CS_URS_2024_02/012234000</t>
  </si>
  <si>
    <t>Poznámka k položce:_x000D_
D.1.1.1 TECHNICKÁ ZPRÁVA_x000D_
d) Technické a konstrukční řešení objektu_x000D_
Základové konstrukce, resp. stavba bude vytyčena oprávněným geodetem v místním systému. Protokol o vytyčení bude součástí dokladové části pro kolaudaci stavby.</t>
  </si>
  <si>
    <t>3</t>
  </si>
  <si>
    <t>013254000</t>
  </si>
  <si>
    <t>Dokumentace skutečného provedení stavby</t>
  </si>
  <si>
    <t>-1725801746</t>
  </si>
  <si>
    <t>https://podminky.urs.cz/item/CS_URS_2024_02/013254000</t>
  </si>
  <si>
    <t>Poznámka k položce:_x000D_
Náklady na vyhotovení dokumentace skutečného provedení stavby a její předání objednateli v požadované formě a požadovaném počtu (3x tištěná a 1x elektronická verze)</t>
  </si>
  <si>
    <t>VRN2</t>
  </si>
  <si>
    <t>Příprava staveniště</t>
  </si>
  <si>
    <t>4</t>
  </si>
  <si>
    <t>0211030r02</t>
  </si>
  <si>
    <t>Úprava zeleně</t>
  </si>
  <si>
    <t>-1152701754</t>
  </si>
  <si>
    <t>Poznámka k položce:_x000D_
B SOUHRNNÁ TECHNICKÁ ZPRÁVA_x000D_
B.8 Zásady organizace výstavby_x000D_
B.8.a) Potřeby a spotřeby rozhodujících médií a hmot, jejich zajištění_x000D_
Výstavba si nežádá kácení zeleně. Případné ohnutí či zastřižení větví keřů a stromů před objektem bude provedeno v souladu s ČSN DIN 18 920 Ochrana stromů, porostů a ploch pro vegetaci při stavebních činnostech a s ČSN 83 9021 Technologie vegetačních úprav v krajině - Rostliny a jejich výsadba.</t>
  </si>
  <si>
    <t>VRN3</t>
  </si>
  <si>
    <t>Zařízení staveniště</t>
  </si>
  <si>
    <t>030001000</t>
  </si>
  <si>
    <t>-1559653947</t>
  </si>
  <si>
    <t>https://podminky.urs.cz/item/CS_URS_2024_02/030001000</t>
  </si>
  <si>
    <t>Poznámka k položce:_x000D_
Náklady na činnosti specifikované Katalogem průvodních činností a nákladů při výstavbě, 800-0 Vedlejší rozpočtové náklady, příloha č.03:_x000D__x000D_
   - související (přípravné) práce_x000D__x000D_
   - vybavení staveniště_x000D__x000D_
   - připojení na inženýrské sítě včetně nákladů na energie_x000D__x000D_
   - zabezpečení staveniště_x000D__x000D_
   - zrušení zařízení staveniště</t>
  </si>
  <si>
    <t>6</t>
  </si>
  <si>
    <t>030001r01</t>
  </si>
  <si>
    <t>Osetí travnatých ploch po zrušení zařízení staveniště</t>
  </si>
  <si>
    <t>343082310</t>
  </si>
  <si>
    <t>Poznámka k položce:_x000D_
B SOUHRNNÁ TECHNICKÁ ZPRÁVA_x000D_
B.8 Zásady organizace výstavby_x000D_
B.8.a) Potřeby a spotřeby rozhodujících médií a hmot, jejich zajištění_x000D_
Po dokončení realizace se počítá s novým osevem travních ploch dotčených stavbou (tj. po obvodě domu a v místě stání stavebních buněk a stavebního materiálu).</t>
  </si>
  <si>
    <t>VRN4</t>
  </si>
  <si>
    <t>Inženýrská činnost</t>
  </si>
  <si>
    <t>7</t>
  </si>
  <si>
    <t>041414000</t>
  </si>
  <si>
    <t>Plán BOZP</t>
  </si>
  <si>
    <t>-843935684</t>
  </si>
  <si>
    <t>https://podminky.urs.cz/item/CS_URS_2024_02/041414000</t>
  </si>
  <si>
    <t>Poznámka k položce:_x000D_
Vypracování plánu BOZP.</t>
  </si>
  <si>
    <t>8</t>
  </si>
  <si>
    <t>045002000</t>
  </si>
  <si>
    <t>Kompletační a koordinační činnost</t>
  </si>
  <si>
    <t>298153928</t>
  </si>
  <si>
    <t>https://podminky.urs.cz/item/CS_URS_2024_02/045002000</t>
  </si>
  <si>
    <t>Poznámka k položce:_x000D_
- náklady na zajištění a dodržení splnění všech požadavků a podmínek uvedených ve vyjádřeních vyplývajících ze stanovisek orgánů státní správy; _x000D__x000D_
- zajištění oznámení zahájení stavebních prací v souladu s pravomocnými rozhodnutími a vyjádřeními například správců sítí; _x000D__x000D_
- poskytnutí součinnosti při tvorbě povinných monitorovacích zpráv projektu; _x000D__x000D_
- zajištění koordinační činnosti subdodavatelů zhotovitele; _x000D__x000D_
- zajištění a provedení všech nezbytných opatření organizačního a stavebně technologického charakteru k řádnému provedení předmětu díla; _x000D__x000D_
- předání všech dokladů o dokončené stavbě</t>
  </si>
  <si>
    <t>9</t>
  </si>
  <si>
    <t>049002000</t>
  </si>
  <si>
    <t>Ostatní inženýrská činnost</t>
  </si>
  <si>
    <t>-1855584506</t>
  </si>
  <si>
    <t>https://podminky.urs.cz/item/CS_URS_2024_02/049002000</t>
  </si>
  <si>
    <t>Poznámka k položce:_x000D_
Zabezpečení kolaudačního řízení, vydání kolaudačního souhlasu k dokončené stavbě a zajištění event. dalších povolení k užívání stavby a uvedení stavby do provozu, včetně zajištění souvisejících žádostí, dokladů a kladných závazných stanovisek dotčených orgánů</t>
  </si>
  <si>
    <t>VRN5</t>
  </si>
  <si>
    <t>Finanční náklady</t>
  </si>
  <si>
    <t>10</t>
  </si>
  <si>
    <t>056002000</t>
  </si>
  <si>
    <t>Bankovní záruka</t>
  </si>
  <si>
    <t>1187232040</t>
  </si>
  <si>
    <t>https://podminky.urs.cz/item/CS_URS_2024_02/056002000</t>
  </si>
  <si>
    <t>Poznámka k položce:_x000D_
Náklady spojené se zajištěním bankovní záruky po dobu realizace díla v rozsahu obchodních podmínek a po dobu záruky</t>
  </si>
  <si>
    <t>VRN9</t>
  </si>
  <si>
    <t>Ostatní náklady</t>
  </si>
  <si>
    <t>11</t>
  </si>
  <si>
    <t>091002r01</t>
  </si>
  <si>
    <t>Ostatní náklady související s objektem - průběžný úklid staveniště během stavby</t>
  </si>
  <si>
    <t>-369182910</t>
  </si>
  <si>
    <t>ker_obklad</t>
  </si>
  <si>
    <t>plocha ker. obkladu</t>
  </si>
  <si>
    <t>m2</t>
  </si>
  <si>
    <t>80,371</t>
  </si>
  <si>
    <t>ker_dlažba</t>
  </si>
  <si>
    <t>plocha ker. dlažby</t>
  </si>
  <si>
    <t>80,3</t>
  </si>
  <si>
    <t>ker_sokl</t>
  </si>
  <si>
    <t>délka ker. soklu</t>
  </si>
  <si>
    <t>m</t>
  </si>
  <si>
    <t>75,24</t>
  </si>
  <si>
    <t>podl_epox</t>
  </si>
  <si>
    <t>plocha lité epoxidové podlahy</t>
  </si>
  <si>
    <t>60,3</t>
  </si>
  <si>
    <t>KZS_podhled</t>
  </si>
  <si>
    <t>plocha zatepleného podhledu v původní části objektu</t>
  </si>
  <si>
    <t>SDK_podhled</t>
  </si>
  <si>
    <t>plocha SDK podhledu v přístavbě</t>
  </si>
  <si>
    <t>příčka_80</t>
  </si>
  <si>
    <t>plocha příček tl. 80mm</t>
  </si>
  <si>
    <t>17,662</t>
  </si>
  <si>
    <t>D.1.1 - ASŘ</t>
  </si>
  <si>
    <t>příčka_115</t>
  </si>
  <si>
    <t>plocha příček tl. 115mm</t>
  </si>
  <si>
    <t>53,524</t>
  </si>
  <si>
    <t>příčka_140</t>
  </si>
  <si>
    <t>plocha příček tl. 140mm</t>
  </si>
  <si>
    <t>21,282</t>
  </si>
  <si>
    <t>omítky_nové</t>
  </si>
  <si>
    <t>plocha omítek na nových stěnách</t>
  </si>
  <si>
    <t>297,092</t>
  </si>
  <si>
    <t>om_opr_strop_1PP</t>
  </si>
  <si>
    <t>plocha opravované omítky stropů v 1.PP</t>
  </si>
  <si>
    <t>59,54</t>
  </si>
  <si>
    <t>om_opr_1PP_stěny</t>
  </si>
  <si>
    <t>plocha opravované omítky stěn v 1.PP</t>
  </si>
  <si>
    <t>90,993</t>
  </si>
  <si>
    <t>om_opr_1NP_stěny</t>
  </si>
  <si>
    <t>plocha opravované omítky stěn v 1.NP</t>
  </si>
  <si>
    <t>184,004</t>
  </si>
  <si>
    <t>ST2</t>
  </si>
  <si>
    <t>plocha obvodové stěny se skladbou ST2</t>
  </si>
  <si>
    <t>103,143</t>
  </si>
  <si>
    <t>ST3</t>
  </si>
  <si>
    <t>plocha obvodové stěny se skladbou ST3</t>
  </si>
  <si>
    <t>123,498</t>
  </si>
  <si>
    <t>ST4</t>
  </si>
  <si>
    <t>plocha obvodové stěny se skladbou ST4</t>
  </si>
  <si>
    <t>15,923</t>
  </si>
  <si>
    <t>KZS_XPS50_PT</t>
  </si>
  <si>
    <t>plocha obvodové stěny se skladbou s TI XPS tl. 50mm (pod terénem)</t>
  </si>
  <si>
    <t>9,451</t>
  </si>
  <si>
    <t>KZS_ost_nadpr</t>
  </si>
  <si>
    <t>plocha povrchové úpravy ostění a nadpraží výplní otvorů v KZS</t>
  </si>
  <si>
    <t>10,64</t>
  </si>
  <si>
    <t>ST1</t>
  </si>
  <si>
    <t>plocha obvodové stěny se skladbou ST1</t>
  </si>
  <si>
    <t>32,924</t>
  </si>
  <si>
    <t>ST1_ost_nadpr</t>
  </si>
  <si>
    <t>plocha povrchové úpravy ostění a nadpraží výplní otvorů v ST1</t>
  </si>
  <si>
    <t>0,736</t>
  </si>
  <si>
    <t>lešení</t>
  </si>
  <si>
    <t>plocha lešení</t>
  </si>
  <si>
    <t>361,148</t>
  </si>
  <si>
    <t>S01</t>
  </si>
  <si>
    <t>plocha střechy se skladbou S01</t>
  </si>
  <si>
    <t>81,43</t>
  </si>
  <si>
    <t>S03</t>
  </si>
  <si>
    <t>plocha střechy se skladbou S03</t>
  </si>
  <si>
    <t>104,5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</si>
  <si>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</si>
  <si>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</si>
  <si>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</si>
  <si>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</si>
  <si>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</si>
  <si>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</si>
  <si>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</si>
  <si>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</si>
  <si>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</si>
  <si>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</si>
  <si>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</si>
  <si>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</si>
  <si>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</si>
  <si>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</si>
  <si>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</si>
  <si>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</si>
  <si>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</si>
  <si>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</si>
  <si>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</si>
  <si>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</si>
  <si>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</si>
  <si>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</si>
  <si>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</si>
  <si>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</si>
  <si>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</si>
  <si>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</si>
  <si>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</si>
  <si>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Zemní práce</t>
  </si>
  <si>
    <t>113107131</t>
  </si>
  <si>
    <t>Odstranění podkladů nebo krytů ručně s přemístěním hmot na skládku na vzdálenost do 3 m nebo s naložením na dopravní prostředek z betonu prostého, o tl. vrstvy přes 100 do 150 mm</t>
  </si>
  <si>
    <t>2127035300</t>
  </si>
  <si>
    <t>https://podminky.urs.cz/item/CS_URS_2024_02/113107131</t>
  </si>
  <si>
    <t>VV</t>
  </si>
  <si>
    <t>"bourání zpevněných ploch v místě nové přístavby</t>
  </si>
  <si>
    <t>(5,3+9,375)*0,6</t>
  </si>
  <si>
    <t>"patka pro stožár</t>
  </si>
  <si>
    <t>1*1</t>
  </si>
  <si>
    <t>Součet</t>
  </si>
  <si>
    <t>113107142</t>
  </si>
  <si>
    <t>Odstranění podkladů nebo krytů ručně s přemístěním hmot na skládku na vzdálenost do 3 m nebo s naložením na dopravní prostředek živičných, o tl. vrstvy přes 50 do 100 mm</t>
  </si>
  <si>
    <t>813415443</t>
  </si>
  <si>
    <t>https://podminky.urs.cz/item/CS_URS_2024_02/113107142</t>
  </si>
  <si>
    <t>121112003</t>
  </si>
  <si>
    <t>Sejmutí ornice ručně při souvislé ploše, tl. vrstvy do 200 mm</t>
  </si>
  <si>
    <t>484499846</t>
  </si>
  <si>
    <t>https://podminky.urs.cz/item/CS_URS_2024_02/121112003</t>
  </si>
  <si>
    <t>"D.1.1 - 11 - PŮDORYS 1.PP A ZÁKLADŮ - NAVRHOVANÝ STAV</t>
  </si>
  <si>
    <t>3*7</t>
  </si>
  <si>
    <t>131213701</t>
  </si>
  <si>
    <t>Hloubení nezapažených jam ručně s urovnáním dna do předepsaného profilu a spádu v hornině třídy těžitelnosti I skupiny 3 soudržných</t>
  </si>
  <si>
    <t>m3</t>
  </si>
  <si>
    <t>1022560832</t>
  </si>
  <si>
    <t>https://podminky.urs.cz/item/CS_URS_2024_02/131213701</t>
  </si>
  <si>
    <t>1*1*1</t>
  </si>
  <si>
    <t>132212131</t>
  </si>
  <si>
    <t>Hloubení nezapažených rýh šířky do 800 mm ručně s urovnáním dna do předepsaného profilu a spádu v hornině třídy těžitelnosti I skupiny 3 soudržných</t>
  </si>
  <si>
    <t>514487969</t>
  </si>
  <si>
    <t>https://podminky.urs.cz/item/CS_URS_2024_02/132212131</t>
  </si>
  <si>
    <t>"základové pasy v místě nové přístavby</t>
  </si>
  <si>
    <t>(5,3+9,375)*0,6*0,9</t>
  </si>
  <si>
    <t>(2,6+0,55)*0,6*1,3</t>
  </si>
  <si>
    <t>2,25*0,6*1,4</t>
  </si>
  <si>
    <t>(2,95+1,985)*0,6*1,4</t>
  </si>
  <si>
    <t>"zpevněná plocha pod tep. čerpadlo</t>
  </si>
  <si>
    <t>2,35*1,2*0,27</t>
  </si>
  <si>
    <t>174111101</t>
  </si>
  <si>
    <t>Zásyp sypaninou z jakékoliv horniny ručně s uložením výkopku ve vrstvách se zhutněním jam, šachet, rýh nebo kolem objektů v těchto vykopávkách</t>
  </si>
  <si>
    <t>-2099961917</t>
  </si>
  <si>
    <t>https://podminky.urs.cz/item/CS_URS_2024_02/174111101</t>
  </si>
  <si>
    <t>(2,6+6,35+2,585)*0,16</t>
  </si>
  <si>
    <t>174111102</t>
  </si>
  <si>
    <t>Zásyp sypaninou z jakékoliv horniny ručně s uložením výkopku ve vrstvách se zhutněním v uzavřených prostorách s urovnáním povrchu zásypu</t>
  </si>
  <si>
    <t>1501472796</t>
  </si>
  <si>
    <t>https://podminky.urs.cz/item/CS_URS_2024_02/174111102</t>
  </si>
  <si>
    <t>"hutněný podklad ze skladby S02</t>
  </si>
  <si>
    <t>5,45*2,75*1,12</t>
  </si>
  <si>
    <t>(8,925+5,45)*0,15*0,25</t>
  </si>
  <si>
    <t>174111109</t>
  </si>
  <si>
    <t>Zásyp sypaninou z jakékoliv horniny ručně Příplatek k ceně za prohození sypaniny sítem</t>
  </si>
  <si>
    <t>2088500157</t>
  </si>
  <si>
    <t>https://podminky.urs.cz/item/CS_URS_2024_02/174111109</t>
  </si>
  <si>
    <t>21*0,2+1+17,178</t>
  </si>
  <si>
    <t>181111132</t>
  </si>
  <si>
    <t>Plošná úprava terénu v zemině skupiny 1 až 4 s urovnáním povrchu bez doplnění ornice souvislé plochy do 500 m2 při nerovnostech terénu přes 150 do 200 mm na svahu přes 1:5 do 1:2</t>
  </si>
  <si>
    <t>-1641979163</t>
  </si>
  <si>
    <t>https://podminky.urs.cz/item/CS_URS_2024_02/181111132</t>
  </si>
  <si>
    <t>10,45*4,5+6,35*2,1+((4+3)/2*1,8)</t>
  </si>
  <si>
    <t>Zakládání</t>
  </si>
  <si>
    <t>273321411</t>
  </si>
  <si>
    <t>Základy z betonu železového (bez výztuže) desky z betonu bez zvláštních nároků na prostředí tř. C 20/25</t>
  </si>
  <si>
    <t>1223895877</t>
  </si>
  <si>
    <t>https://podminky.urs.cz/item/CS_URS_2024_02/273321411</t>
  </si>
  <si>
    <t>"podkladní beton tl. 150mm ze skladby S02</t>
  </si>
  <si>
    <t>(11,675*5,75+2,435*0,3)*0,15</t>
  </si>
  <si>
    <t>273351121</t>
  </si>
  <si>
    <t>Bednění základů desek zřízení</t>
  </si>
  <si>
    <t>454546856</t>
  </si>
  <si>
    <t>https://podminky.urs.cz/item/CS_URS_2024_02/273351121</t>
  </si>
  <si>
    <t>(5,75+11,675+6,05+2,435)*0,3</t>
  </si>
  <si>
    <t>273351122</t>
  </si>
  <si>
    <t>Bednění základů desek odstranění</t>
  </si>
  <si>
    <t>-850049215</t>
  </si>
  <si>
    <t>https://podminky.urs.cz/item/CS_URS_2024_02/273351122</t>
  </si>
  <si>
    <t>13</t>
  </si>
  <si>
    <t>273362021</t>
  </si>
  <si>
    <t>Výztuž základů desek ze svařovaných sítí z drátů typu KARI</t>
  </si>
  <si>
    <t>t</t>
  </si>
  <si>
    <t>1839837379</t>
  </si>
  <si>
    <t>https://podminky.urs.cz/item/CS_URS_2024_02/273362021</t>
  </si>
  <si>
    <t>(11,675*5,75+2,435*0,3)*3,034*1,15/1000</t>
  </si>
  <si>
    <t>14</t>
  </si>
  <si>
    <t>274313511</t>
  </si>
  <si>
    <t>Základy z betonu prostého pasy betonu kamenem neprokládaného tř. C 12/15</t>
  </si>
  <si>
    <t>-1368274629</t>
  </si>
  <si>
    <t>https://podminky.urs.cz/item/CS_URS_2024_02/274313511</t>
  </si>
  <si>
    <t>(5,3+11,975+5,15+2,585)*0,6*0,5</t>
  </si>
  <si>
    <t>15</t>
  </si>
  <si>
    <t>275313511</t>
  </si>
  <si>
    <t>Základy z betonu prostého patky a bloky z betonu kamenem neprokládaného tř. C 12/15</t>
  </si>
  <si>
    <t>1902462658</t>
  </si>
  <si>
    <t>https://podminky.urs.cz/item/CS_URS_2024_02/275313511</t>
  </si>
  <si>
    <t>"patka pod stožár</t>
  </si>
  <si>
    <t>16</t>
  </si>
  <si>
    <t>279113144</t>
  </si>
  <si>
    <t>Základové zdi z tvárnic ztraceného bednění včetně výplně z betonu bez zvláštních nároků na vliv prostředí třídy C 20/25, tloušťky zdiva přes 250 do 300 mm</t>
  </si>
  <si>
    <t>482553822</t>
  </si>
  <si>
    <t>https://podminky.urs.cz/item/CS_URS_2024_02/279113144</t>
  </si>
  <si>
    <t>(5,75+9,225)*0,25</t>
  </si>
  <si>
    <t>(2,45+1)*1,25</t>
  </si>
  <si>
    <t>2,25*1,5</t>
  </si>
  <si>
    <t>(2,8+2,435)*1,75</t>
  </si>
  <si>
    <t>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</si>
  <si>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</si>
  <si>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</si>
  <si>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993156226</t>
  </si>
  <si>
    <t>https://podminky.urs.cz/item/CS_URS_2024_02/279361821</t>
  </si>
  <si>
    <t>(5,75+9,225)*0,25*0,3*40/1000</t>
  </si>
  <si>
    <t>(2,45+1)*1,25*0,3*40/1000</t>
  </si>
  <si>
    <t>2,25*1,5*0,3*40/1000</t>
  </si>
  <si>
    <t>(2,8+2,435)*1,75*0,3*40/1000</t>
  </si>
  <si>
    <t>Svislé a kompletní konstrukce</t>
  </si>
  <si>
    <t>18</t>
  </si>
  <si>
    <t>310237251</t>
  </si>
  <si>
    <t>Zazdívka otvorů ve zdivu nadzákladovém cihlami pálenými plochy přes 0,09 m2 do 0,25 m2, ve zdi tl. přes 300 do 450 mm</t>
  </si>
  <si>
    <t>kus</t>
  </si>
  <si>
    <t>1621307924</t>
  </si>
  <si>
    <t>https://podminky.urs.cz/item/CS_URS_2024_02/310237251</t>
  </si>
  <si>
    <t>"D.1.1 - 12 - PŮDORYS 1.NP - NAVRHOVANÝ STAV</t>
  </si>
  <si>
    <t>19</t>
  </si>
  <si>
    <t>310238211</t>
  </si>
  <si>
    <t>Zazdívka otvorů ve zdivu nadzákladovém cihlami pálenými plochy přes 0,25 m2 do 1 m2 na maltu vápenocementovou</t>
  </si>
  <si>
    <t>1336974553</t>
  </si>
  <si>
    <t>https://podminky.urs.cz/item/CS_URS_2024_02/310238211</t>
  </si>
  <si>
    <t>1,3*1,14*0,34-1*0,8*0,34</t>
  </si>
  <si>
    <t>20</t>
  </si>
  <si>
    <t>310239211</t>
  </si>
  <si>
    <t>Zazdívka otvorů ve zdivu nadzákladovém cihlami pálenými plochy přes 1 m2 do 4 m2 na maltu vápenocementovou</t>
  </si>
  <si>
    <t>-327301683</t>
  </si>
  <si>
    <t>https://podminky.urs.cz/item/CS_URS_2024_02/310239211</t>
  </si>
  <si>
    <t>1*1,955*0,34</t>
  </si>
  <si>
    <t>311235461</t>
  </si>
  <si>
    <t>Zdivo jednovrstvé z cihel děrovaných broušených na zdicí pěnu, pevnost cihel přes P10 do P15, tl. zdiva 300 mm</t>
  </si>
  <si>
    <t>392065068</t>
  </si>
  <si>
    <t>https://podminky.urs.cz/item/CS_URS_2024_02/311235461</t>
  </si>
  <si>
    <t>(11,675+5,75+2,435+6,05)*4,175</t>
  </si>
  <si>
    <t>-4*3,825</t>
  </si>
  <si>
    <t>-1*2,375*3</t>
  </si>
  <si>
    <t>3,02*2,7-1,05*2,1</t>
  </si>
  <si>
    <t>22</t>
  </si>
  <si>
    <t>311238967</t>
  </si>
  <si>
    <t>Zakládací vrstva z hydrofobizovaných broušených cihel s integrovanou izolací výšky 250 mm, tloušťky 300 mm</t>
  </si>
  <si>
    <t>-1696805220</t>
  </si>
  <si>
    <t>https://podminky.urs.cz/item/CS_URS_2024_02/311238967</t>
  </si>
  <si>
    <t>11,675+5,75+2,435+6,05-4+3,02-1,05</t>
  </si>
  <si>
    <t>23</t>
  </si>
  <si>
    <t>317168011</t>
  </si>
  <si>
    <t>Překlady keramické ploché osazené do maltového lože, výšky překladu 71 mm šířky 115 mm, délky 1000 mm</t>
  </si>
  <si>
    <t>1511866261</t>
  </si>
  <si>
    <t>https://podminky.urs.cz/item/CS_URS_2024_02/317168011</t>
  </si>
  <si>
    <t>"D.1.1 - 21 - SPECIFIKACE PŘEKLADŮ</t>
  </si>
  <si>
    <t>"překlad nad dveřmi šíře 700mm - ozn. P7</t>
  </si>
  <si>
    <t>"překlad nad dveřmi šíře 600mm</t>
  </si>
  <si>
    <t>24</t>
  </si>
  <si>
    <t>317168012</t>
  </si>
  <si>
    <t>Překlady keramické ploché osazené do maltového lože, výšky překladu 71 mm šířky 115 mm, délky 1250 mm</t>
  </si>
  <si>
    <t>1137954378</t>
  </si>
  <si>
    <t>https://podminky.urs.cz/item/CS_URS_2024_02/317168012</t>
  </si>
  <si>
    <t>"překlad nad dveřmi šíře 800mm - ozn. P6</t>
  </si>
  <si>
    <t>25</t>
  </si>
  <si>
    <t>317168052</t>
  </si>
  <si>
    <t>Překlady keramické vysoké osazené do maltového lože, šířky překladu 70 mm výšky 238 mm, délky 1250 mm</t>
  </si>
  <si>
    <t>72225191</t>
  </si>
  <si>
    <t>https://podminky.urs.cz/item/CS_URS_2024_02/317168052</t>
  </si>
  <si>
    <t>"překlad nad okny O5 - ozn. P2</t>
  </si>
  <si>
    <t>26</t>
  </si>
  <si>
    <t>317168053</t>
  </si>
  <si>
    <t>Překlady keramické vysoké osazené do maltového lože, šířky překladu 70 mm výšky 238 mm, délky 1500 mm</t>
  </si>
  <si>
    <t>764518375</t>
  </si>
  <si>
    <t>https://podminky.urs.cz/item/CS_URS_2024_02/317168053</t>
  </si>
  <si>
    <t>"překlad nad dveřmi D4 - ozn. P4</t>
  </si>
  <si>
    <t>27</t>
  </si>
  <si>
    <t>317238111</t>
  </si>
  <si>
    <t>Tlaková zóna plochých keramických překladů z cihel výšky 167 mm, na maltu vápenocementovou M5, z cihel děrovaných, šířky 115 mm</t>
  </si>
  <si>
    <t>1921801651</t>
  </si>
  <si>
    <t>https://podminky.urs.cz/item/CS_URS_2024_02/317238111</t>
  </si>
  <si>
    <t>3*1</t>
  </si>
  <si>
    <t>2*1</t>
  </si>
  <si>
    <t>4*1,25</t>
  </si>
  <si>
    <t>28</t>
  </si>
  <si>
    <t>317321511</t>
  </si>
  <si>
    <t>Překlady z betonu železového (bez výztuže) tř. C 20/25</t>
  </si>
  <si>
    <t>1219140608</t>
  </si>
  <si>
    <t>https://podminky.urs.cz/item/CS_URS_2024_02/317321511</t>
  </si>
  <si>
    <t>"překlad nad gar. vraty - ozn. P3</t>
  </si>
  <si>
    <t>4,5*0,3*0,5</t>
  </si>
  <si>
    <t>"překlad nad okny O3 - ozn. P1</t>
  </si>
  <si>
    <t>1,3*0,34*0,1*4</t>
  </si>
  <si>
    <t>"ozn. P5</t>
  </si>
  <si>
    <t>1,5*0,3*0,1</t>
  </si>
  <si>
    <t>29</t>
  </si>
  <si>
    <t>317351107</t>
  </si>
  <si>
    <t>Bednění klenbových pásů, říms nebo překladů překladů neproměnného nebo proměnného průřezu nebo při tvaru zalomeném půdorysně nebo nárysně včetně podpěrné konstrukce do výše 4 m zřízení</t>
  </si>
  <si>
    <t>-2144710818</t>
  </si>
  <si>
    <t>https://podminky.urs.cz/item/CS_URS_2024_02/317351107</t>
  </si>
  <si>
    <t>4,5*(0,5+0,3+0,5)</t>
  </si>
  <si>
    <t>1,3*(0,1+0,34+0,1)*4</t>
  </si>
  <si>
    <t>1,5*(0,1+0,3+0,1)</t>
  </si>
  <si>
    <t>30</t>
  </si>
  <si>
    <t>317351108</t>
  </si>
  <si>
    <t>Bednění klenbových pásů, říms nebo překladů překladů neproměnného nebo proměnného průřezu nebo při tvaru zalomeném půdorysně nebo nárysně včetně podpěrné konstrukce do výše 4 m odstranění</t>
  </si>
  <si>
    <t>403271247</t>
  </si>
  <si>
    <t>https://podminky.urs.cz/item/CS_URS_2024_02/317351108</t>
  </si>
  <si>
    <t>31</t>
  </si>
  <si>
    <t>317361821</t>
  </si>
  <si>
    <t>Výztuž překladů, říms, žlabů, žlabových říms, klenbových pásů z betonářské oceli 10 505 (R) nebo BSt 500</t>
  </si>
  <si>
    <t>-1973398733</t>
  </si>
  <si>
    <t>https://podminky.urs.cz/item/CS_URS_2024_02/317361821</t>
  </si>
  <si>
    <t>4,5*0,3*0,5*70/1000</t>
  </si>
  <si>
    <t>32</t>
  </si>
  <si>
    <t>317944321</t>
  </si>
  <si>
    <t>Válcované nosníky dodatečně osazované do připravených otvorů bez zazdění hlav do č. 12</t>
  </si>
  <si>
    <t>-1819138399</t>
  </si>
  <si>
    <t>https://podminky.urs.cz/item/CS_URS_2024_02/317944321</t>
  </si>
  <si>
    <t>8,34*2*1,3*4/1000</t>
  </si>
  <si>
    <t>8,34*2*1,5*1/1000</t>
  </si>
  <si>
    <t>33</t>
  </si>
  <si>
    <t>342244231</t>
  </si>
  <si>
    <t>Příčky jednoduché z cihel děrovaných broušených, na zdicí PUR pěnu, pevnost cihel do P15, tl. příčky 80 mm</t>
  </si>
  <si>
    <t>-1364126064</t>
  </si>
  <si>
    <t>https://podminky.urs.cz/item/CS_URS_2024_02/342244231</t>
  </si>
  <si>
    <t>(1+1)*3,1</t>
  </si>
  <si>
    <t>(1,3+1,3+1,86)*3,1-0,6*1,97*2</t>
  </si>
  <si>
    <t>Mezisoučet</t>
  </si>
  <si>
    <t>34</t>
  </si>
  <si>
    <t>342244241</t>
  </si>
  <si>
    <t>Příčky jednoduché z cihel děrovaných broušených, na zdicí PUR pěnu, pevnost cihel do P15, tl. příčky 115 mm</t>
  </si>
  <si>
    <t>337044902</t>
  </si>
  <si>
    <t>https://podminky.urs.cz/item/CS_URS_2024_02/342244241</t>
  </si>
  <si>
    <t>(4,05+5,965+2,71+1,34)*3,1-0,8*1,97*2-0,7*1,97*2</t>
  </si>
  <si>
    <t>(4,21+1,565)*3,1-0,7*1,97-0,8*1,97</t>
  </si>
  <si>
    <t>1,2*2,05-0,8*1,97</t>
  </si>
  <si>
    <t>35</t>
  </si>
  <si>
    <t>342244251</t>
  </si>
  <si>
    <t>Příčky jednoduché z cihel děrovaných broušených, na zdicí PUR pěnu, pevnost cihel do P15, tl. příčky 140 mm</t>
  </si>
  <si>
    <t>-415018101</t>
  </si>
  <si>
    <t>https://podminky.urs.cz/item/CS_URS_2024_02/342244251</t>
  </si>
  <si>
    <t>(2,805+4,06)*3,1</t>
  </si>
  <si>
    <t>36</t>
  </si>
  <si>
    <t>342291111</t>
  </si>
  <si>
    <t>Ukotvení příček polyuretanovou pěnou, tl. příčky do 100 mm</t>
  </si>
  <si>
    <t>-1213674972</t>
  </si>
  <si>
    <t>https://podminky.urs.cz/item/CS_URS_2024_02/342291111</t>
  </si>
  <si>
    <t>(1+1)</t>
  </si>
  <si>
    <t>(1,3+1,3+1,86)</t>
  </si>
  <si>
    <t>37</t>
  </si>
  <si>
    <t>342291112</t>
  </si>
  <si>
    <t>Ukotvení příček polyuretanovou pěnou, tl. příčky přes 100 mm</t>
  </si>
  <si>
    <t>1636364859</t>
  </si>
  <si>
    <t>https://podminky.urs.cz/item/CS_URS_2024_02/342291112</t>
  </si>
  <si>
    <t>(4,05+5,965+2,71+1,34)</t>
  </si>
  <si>
    <t>(4,21+1,565)</t>
  </si>
  <si>
    <t>1,2</t>
  </si>
  <si>
    <t>(2,805+4,06)</t>
  </si>
  <si>
    <t>38</t>
  </si>
  <si>
    <t>342291121</t>
  </si>
  <si>
    <t>Ukotvení příček plochými kotvami, do konstrukce cihelné</t>
  </si>
  <si>
    <t>-1452688567</t>
  </si>
  <si>
    <t>https://podminky.urs.cz/item/CS_URS_2024_02/342291121</t>
  </si>
  <si>
    <t>3,1*13</t>
  </si>
  <si>
    <t>Vodorovné konstrukce</t>
  </si>
  <si>
    <t>39</t>
  </si>
  <si>
    <t>417321414</t>
  </si>
  <si>
    <t>Ztužující pásy a věnce z betonu železového (bez výztuže) tř. C 20/25</t>
  </si>
  <si>
    <t>-1954986596</t>
  </si>
  <si>
    <t>https://podminky.urs.cz/item/CS_URS_2024_02/417321414</t>
  </si>
  <si>
    <t>"ztužující věnec přístavby - ozn. V1</t>
  </si>
  <si>
    <t>(2,435+6,05+11,675+0,625+0,625)*0,3*0,345</t>
  </si>
  <si>
    <t>40</t>
  </si>
  <si>
    <t>417351115</t>
  </si>
  <si>
    <t>Bednění bočnic ztužujících pásů a věnců včetně vzpěr zřízení</t>
  </si>
  <si>
    <t>693324332</t>
  </si>
  <si>
    <t>https://podminky.urs.cz/item/CS_URS_2024_02/417351115</t>
  </si>
  <si>
    <t>(2,435+6,05+11,675+0,625+0,625)*0,345*2</t>
  </si>
  <si>
    <t>41</t>
  </si>
  <si>
    <t>417351116</t>
  </si>
  <si>
    <t>Bednění bočnic ztužujících pásů a věnců včetně vzpěr odstranění</t>
  </si>
  <si>
    <t>346479245</t>
  </si>
  <si>
    <t>https://podminky.urs.cz/item/CS_URS_2024_02/417351116</t>
  </si>
  <si>
    <t>42</t>
  </si>
  <si>
    <t>417361821</t>
  </si>
  <si>
    <t>Výztuž ztužujících pásů a věnců z betonářské oceli 10 505 (R) nebo BSt 500</t>
  </si>
  <si>
    <t>-410525844</t>
  </si>
  <si>
    <t>https://podminky.urs.cz/item/CS_URS_2024_02/417361821</t>
  </si>
  <si>
    <t>(2,435+6,05+11,675+0,625+0,625)*0,3*0,345*70/1000</t>
  </si>
  <si>
    <t>Komunikace pozemní</t>
  </si>
  <si>
    <t>43</t>
  </si>
  <si>
    <t>564750001</t>
  </si>
  <si>
    <t>Podklad nebo kryt z kameniva hrubého drceného vel. 8-16 mm s rozprostřením a zhutněním plochy jednotlivě do 100 m2, po zhutnění tl. 150 mm</t>
  </si>
  <si>
    <t>-274460920</t>
  </si>
  <si>
    <t>https://podminky.urs.cz/item/CS_URS_2024_02/564750001</t>
  </si>
  <si>
    <t>"zpevněná plocha pod tep. čerpadlem</t>
  </si>
  <si>
    <t>1*1,95</t>
  </si>
  <si>
    <t>44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</si>
  <si>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</si>
  <si>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</si>
  <si>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2138673597</t>
  </si>
  <si>
    <t>https://podminky.urs.cz/item/CS_URS_2024_02/596211110</t>
  </si>
  <si>
    <t>45</t>
  </si>
  <si>
    <t>M</t>
  </si>
  <si>
    <t>59245018</t>
  </si>
  <si>
    <t>dlažba skladebná betonová 200x100mm tl 60mm přírodní</t>
  </si>
  <si>
    <t>-1676325519</t>
  </si>
  <si>
    <t>1,95*1,1 'Přepočtené koeficientem množství</t>
  </si>
  <si>
    <t>Úpravy povrchů, podlahy a osazování výplní</t>
  </si>
  <si>
    <t>46</t>
  </si>
  <si>
    <t>611131121</t>
  </si>
  <si>
    <t>Podkladní a spojovací vrstva vnitřních omítaných ploch penetrace disperzní nanášená ručně stropů</t>
  </si>
  <si>
    <t>-1562045291</t>
  </si>
  <si>
    <t>https://podminky.urs.cz/item/CS_URS_2024_02/611131121</t>
  </si>
  <si>
    <t>KZS_podhled+om_opr_strop_1PP</t>
  </si>
  <si>
    <t>47</t>
  </si>
  <si>
    <t>611142001</t>
  </si>
  <si>
    <t>Pletivo vnitřních ploch v ploše nebo pruzích, na plném podkladu sklovláknité vtlačené do tmelu včetně tmelu stropů</t>
  </si>
  <si>
    <t>1737055553</t>
  </si>
  <si>
    <t>https://podminky.urs.cz/item/CS_URS_2024_02/611142001</t>
  </si>
  <si>
    <t>48</t>
  </si>
  <si>
    <t>611315418</t>
  </si>
  <si>
    <t>Oprava vápenné omítky vnitřních ploch hladké, tl. do 20 mm, s celoplošným přeštukováním, tl. štuku do 3 mm stropů, v rozsahu opravované plochy přes 30 do 50%</t>
  </si>
  <si>
    <t>2133967742</t>
  </si>
  <si>
    <t>https://podminky.urs.cz/item/CS_URS_2024_02/611315418</t>
  </si>
  <si>
    <t>"0.01" 3,71*10,07+3,71*0,19*10</t>
  </si>
  <si>
    <t>"0.02" 5,309*2,85</t>
  </si>
  <si>
    <t>49</t>
  </si>
  <si>
    <t>611321131</t>
  </si>
  <si>
    <t>Vápenocementový štuk vnitřních ploch tloušťky do 3 mm vodorovných konstrukcí stropů rovných</t>
  </si>
  <si>
    <t>1158506060</t>
  </si>
  <si>
    <t>https://podminky.urs.cz/item/CS_URS_2024_02/611321131</t>
  </si>
  <si>
    <t>50</t>
  </si>
  <si>
    <t>612131101</t>
  </si>
  <si>
    <t>Podkladní a spojovací vrstva vnitřních omítaných ploch cementový postřik nanášený ručně celoplošně stěn</t>
  </si>
  <si>
    <t>-1055741189</t>
  </si>
  <si>
    <t>https://podminky.urs.cz/item/CS_URS_2024_02/612131101</t>
  </si>
  <si>
    <t>"1.10 - přístavba</t>
  </si>
  <si>
    <t>(11,075+5,45+11,075+5,45)*4,125</t>
  </si>
  <si>
    <t>-4*3,825+(3,825*2+4)*0,3</t>
  </si>
  <si>
    <t>-3,12*2,7</t>
  </si>
  <si>
    <t>-1,05*2,1+(2,1*2+1,05)*0,27</t>
  </si>
  <si>
    <t>-1*2,375*3+(2,375*2+1)*0,23*3</t>
  </si>
  <si>
    <t>příčka_80*2</t>
  </si>
  <si>
    <t>příčka_115*2</t>
  </si>
  <si>
    <t>příčka_140*2</t>
  </si>
  <si>
    <t>51</t>
  </si>
  <si>
    <t>612131121</t>
  </si>
  <si>
    <t>Podkladní a spojovací vrstva vnitřních omítaných ploch penetrace disperzní nanášená ručně stěn</t>
  </si>
  <si>
    <t>50574775</t>
  </si>
  <si>
    <t>https://podminky.urs.cz/item/CS_URS_2024_02/612131121</t>
  </si>
  <si>
    <t>om_opr_1NP_stěny+om_opr_1PP_stěny</t>
  </si>
  <si>
    <t>52</t>
  </si>
  <si>
    <t>612315418</t>
  </si>
  <si>
    <t>Oprava vápenné omítky vnitřních ploch hladké, tl. do 20 mm, s celoplošným přeštukováním, tl. štuku do 3 mm stěn, v rozsahu opravované plochy přes 30 do 50%</t>
  </si>
  <si>
    <t>-1300369134</t>
  </si>
  <si>
    <t>https://podminky.urs.cz/item/CS_URS_2024_02/612315418</t>
  </si>
  <si>
    <t>"0.01"</t>
  </si>
  <si>
    <t>(3,71+10,07+0,32*10+3,71+10,07)*2,13</t>
  </si>
  <si>
    <t>-0,87*1,785+(1,785+0,87+1,785)*0,54</t>
  </si>
  <si>
    <t>-1,455*1,955+(1,955+1,455+1,955)*0,2</t>
  </si>
  <si>
    <t>-1,28*0,65+(0,65+1,28+0,65)*0,2</t>
  </si>
  <si>
    <t>-1,255*0,65+(0,65+1,255+0,65)*0,2</t>
  </si>
  <si>
    <t>"0.02"</t>
  </si>
  <si>
    <t>(2,205+5,309+2,205+5,309)*1,88</t>
  </si>
  <si>
    <t>-0,87*1,785</t>
  </si>
  <si>
    <t>-0,625*0,685+(0,685+0,625+0,685+0,625)*0,225</t>
  </si>
  <si>
    <t>53</t>
  </si>
  <si>
    <t>612321121</t>
  </si>
  <si>
    <t>Omítka vápenocementová vnitřních ploch nanášená ručně jednovrstvá, tloušťky do 10 mm hladká svislých konstrukcí stěn</t>
  </si>
  <si>
    <t>-2119770089</t>
  </si>
  <si>
    <t>https://podminky.urs.cz/item/CS_URS_2024_02/612321121</t>
  </si>
  <si>
    <t>54</t>
  </si>
  <si>
    <t>612321131</t>
  </si>
  <si>
    <t>Vápenocementový štuk vnitřních ploch tloušťky do 3 mm svislých konstrukcí stěn</t>
  </si>
  <si>
    <t>1416871252</t>
  </si>
  <si>
    <t>https://podminky.urs.cz/item/CS_URS_2024_02/612321131</t>
  </si>
  <si>
    <t>"odpočet ker. obkladu na nových stěnách</t>
  </si>
  <si>
    <t>"1.05" -((2,71+2,445+0,85+1+0,08+1+0,85+1+0,08+1+0,85)*2,2-0,7*1,97)</t>
  </si>
  <si>
    <t>"1.08" -((0,85*2+1,3)*2,2-0,6*1,97)</t>
  </si>
  <si>
    <t>"1.08" -((0,85*2+1,3*2)*2,2-0,6*1,97)</t>
  </si>
  <si>
    <t>"1.08" -((0,85+2,86+2,71+1,86+1,38)*2,2-0,7*1,97-0,6*1,97*2)</t>
  </si>
  <si>
    <t>"1.09" -((1,345+1,565)*2,2-0,7*1,97)</t>
  </si>
  <si>
    <t>55</t>
  </si>
  <si>
    <t>612321191</t>
  </si>
  <si>
    <t>Omítka vápenocementová vnitřních ploch nanášená ručně Příplatek k cenám za každých dalších i započatých 5 mm tloušťky omítky přes 10 mm stěn</t>
  </si>
  <si>
    <t>-2104992851</t>
  </si>
  <si>
    <t>https://podminky.urs.cz/item/CS_URS_2024_02/612321191</t>
  </si>
  <si>
    <t>56</t>
  </si>
  <si>
    <t>612325419</t>
  </si>
  <si>
    <t>Oprava vápenocementové omítky vnitřních ploch hladké, tl. do 20 mm, s celoplošným přeštukováním, tl. štuku do 3 mm stěn, v rozsahu opravované plochy přes 30 do 50%</t>
  </si>
  <si>
    <t>2142805535</t>
  </si>
  <si>
    <t>https://podminky.urs.cz/item/CS_URS_2024_02/612325419</t>
  </si>
  <si>
    <t>"1.04 - 1.08</t>
  </si>
  <si>
    <t>(4,05+10,07+4,05+10,07)*3,08</t>
  </si>
  <si>
    <t>-1,05*2,1</t>
  </si>
  <si>
    <t>-1,2*2,05</t>
  </si>
  <si>
    <t>-1*0,8*4+(0,8+1+0,8)*0,27*4</t>
  </si>
  <si>
    <t>"1.03+1.10 - v původní části</t>
  </si>
  <si>
    <t>(4,21+7,065+4,21+7,065)*3,08</t>
  </si>
  <si>
    <t>-3,12*2,7+(2,7+3,12+2,7)*0,34</t>
  </si>
  <si>
    <t>-1,5*0,8*2+(0,8+1,5+0,8)*0,27*2</t>
  </si>
  <si>
    <t>-0,8*1,97</t>
  </si>
  <si>
    <t>"1.01, 1.02, 1.09</t>
  </si>
  <si>
    <t>(4,21+2,88+4,21+2,88)*3,08</t>
  </si>
  <si>
    <t>-1*2,05+(2,05+1+2,05)*0,27</t>
  </si>
  <si>
    <t>-1*0,8+(0,8+1+0,8)*0,27</t>
  </si>
  <si>
    <t>-1,2*2,05+(2,05+1,2+2,05)*0,3</t>
  </si>
  <si>
    <t>57</t>
  </si>
  <si>
    <t>622131121</t>
  </si>
  <si>
    <t>Podkladní a spojovací vrstva vnějších omítaných ploch penetrace nanášená ručně stěn</t>
  </si>
  <si>
    <t>-1635450116</t>
  </si>
  <si>
    <t>https://podminky.urs.cz/item/CS_URS_2024_02/622131121</t>
  </si>
  <si>
    <t>KZS_XPS50_PT+ST2+ST3+ST4+ST1+ST1_ost_nadpr</t>
  </si>
  <si>
    <t>58</t>
  </si>
  <si>
    <t>622151011</t>
  </si>
  <si>
    <t>Penetrační nátěr vnějších pastovitých tenkovrstvých omítek silikátový stěn</t>
  </si>
  <si>
    <t>564028149</t>
  </si>
  <si>
    <t>https://podminky.urs.cz/item/CS_URS_2024_02/622151011</t>
  </si>
  <si>
    <t>ST2+ST3+ST4</t>
  </si>
  <si>
    <t>59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</si>
  <si>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</si>
  <si>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</si>
  <si>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-1428555830</t>
  </si>
  <si>
    <t>https://podminky.urs.cz/item/CS_URS_2024_02/622211011</t>
  </si>
  <si>
    <t>"skladba ST4</t>
  </si>
  <si>
    <t>"D.1.1 - 15 - POHLED ZÁPADNÍ A JIŽNÍ - NAVRHOVANÝ STAV</t>
  </si>
  <si>
    <t>"pohled západní</t>
  </si>
  <si>
    <t>((1,81+1,52)/2*2,485)</t>
  </si>
  <si>
    <t>"D.1.1 - 16 - POHLED SEVERNÍ A VÝCHODNÍ - NAVRHOVANÝ STAV</t>
  </si>
  <si>
    <t>"pohled východní</t>
  </si>
  <si>
    <t>((1,1+0,8)/2*2,5)</t>
  </si>
  <si>
    <t>"pohled severní</t>
  </si>
  <si>
    <t>((1,86+1,2)/2*6,15)</t>
  </si>
  <si>
    <t>"XPS 50mm - pod terén</t>
  </si>
  <si>
    <t>"pohled jižní</t>
  </si>
  <si>
    <t>5,8*0,42</t>
  </si>
  <si>
    <t>2,485*1,92</t>
  </si>
  <si>
    <t>-((1,81+1,52)/2*2,485)</t>
  </si>
  <si>
    <t>9,275*0,42</t>
  </si>
  <si>
    <t>2,5*1,42</t>
  </si>
  <si>
    <t>-((1,1+0,8)/2*2,5)</t>
  </si>
  <si>
    <t>1,05*1,42+2,25*1,67+2,85*1,92</t>
  </si>
  <si>
    <t>-((1,86+1,2)/2*6,15)</t>
  </si>
  <si>
    <t>60</t>
  </si>
  <si>
    <t>28376440</t>
  </si>
  <si>
    <t>deska XPS hrana rovná a strukturovaný povrch 300kPA λ=0,035 tl 50mm</t>
  </si>
  <si>
    <t>-1288132428</t>
  </si>
  <si>
    <t>25,374*1,1 'Přepočtené koeficientem množství</t>
  </si>
  <si>
    <t>61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</si>
  <si>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</si>
  <si>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</si>
  <si>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1354589388</t>
  </si>
  <si>
    <t>https://podminky.urs.cz/item/CS_URS_2024_02/622211031</t>
  </si>
  <si>
    <t>"skladba ST2</t>
  </si>
  <si>
    <t>10,9*3,38</t>
  </si>
  <si>
    <t>-1*2,05</t>
  </si>
  <si>
    <t>-1,5*0,8*2</t>
  </si>
  <si>
    <t>9,54*3,38+9,54*1,4/2</t>
  </si>
  <si>
    <t>-1*0,8</t>
  </si>
  <si>
    <t>10,6*3,38</t>
  </si>
  <si>
    <t>-1*0,8*4</t>
  </si>
  <si>
    <t>"skladba ST3</t>
  </si>
  <si>
    <t>6,35*4,7+6,35*0,85/2</t>
  </si>
  <si>
    <t>2,585*4,7+1,3*9,54</t>
  </si>
  <si>
    <t>11,975*4,7</t>
  </si>
  <si>
    <t>62</t>
  </si>
  <si>
    <t>28372348</t>
  </si>
  <si>
    <t>deska EPS 100 grafitová pro konstrukce s běžným zatížením λ=0,030 tl 150mm</t>
  </si>
  <si>
    <t>-1961924662</t>
  </si>
  <si>
    <t>226,641*1,1 'Přepočtené koeficientem množství</t>
  </si>
  <si>
    <t>63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</si>
  <si>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</si>
  <si>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</si>
  <si>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1485071653</t>
  </si>
  <si>
    <t>https://podminky.urs.cz/item/CS_URS_2024_02/622212001</t>
  </si>
  <si>
    <t>"parapety KZS</t>
  </si>
  <si>
    <t>(1,5)*2</t>
  </si>
  <si>
    <t>(1)</t>
  </si>
  <si>
    <t>(1)*4</t>
  </si>
  <si>
    <t>(1)*3</t>
  </si>
  <si>
    <t>64</t>
  </si>
  <si>
    <t>28372336</t>
  </si>
  <si>
    <t>deska EPS 100 grafitová pro konstrukce s běžným zatížením λ=0,030 tl 30mm</t>
  </si>
  <si>
    <t>587434155</t>
  </si>
  <si>
    <t>11*0,2 'Přepočtené koeficientem množství</t>
  </si>
  <si>
    <t>65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</si>
  <si>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</si>
  <si>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</si>
  <si>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1817691134</t>
  </si>
  <si>
    <t>https://podminky.urs.cz/item/CS_URS_2024_02/622251101</t>
  </si>
  <si>
    <t>ST2+ST3</t>
  </si>
  <si>
    <t>66</t>
  </si>
  <si>
    <t>622252001</t>
  </si>
  <si>
    <t>Montáž profilů kontaktního zateplení zakládacích soklových připevněných hmoždinkami</t>
  </si>
  <si>
    <t>-426768674</t>
  </si>
  <si>
    <t>https://podminky.urs.cz/item/CS_URS_2024_02/622252001</t>
  </si>
  <si>
    <t>2,25+8,525+1,025</t>
  </si>
  <si>
    <t>9,54</t>
  </si>
  <si>
    <t>11,975</t>
  </si>
  <si>
    <t>6,35+2,585+10,6</t>
  </si>
  <si>
    <t>67</t>
  </si>
  <si>
    <t>28342212</t>
  </si>
  <si>
    <t>profil zakládací PVC s výztužnou tkaninou pro izolant tl 140-180mm včetně okapnice</t>
  </si>
  <si>
    <t>625738830</t>
  </si>
  <si>
    <t>52,85*1,05 'Přepočtené koeficientem množství</t>
  </si>
  <si>
    <t>68</t>
  </si>
  <si>
    <t>622252002</t>
  </si>
  <si>
    <t>Montáž profilů kontaktního zateplení ostatních stěnových, dilatačních apod. lepených do tmelu</t>
  </si>
  <si>
    <t>131065750</t>
  </si>
  <si>
    <t>https://podminky.urs.cz/item/CS_URS_2024_02/622252002</t>
  </si>
  <si>
    <t>70,26+19,99+63,7+13,535</t>
  </si>
  <si>
    <t>69</t>
  </si>
  <si>
    <t>63127464</t>
  </si>
  <si>
    <t>profil rohový Al s výztužnou tkaninou š 100/100mm</t>
  </si>
  <si>
    <t>-2014440923</t>
  </si>
  <si>
    <t>(2*2,05)</t>
  </si>
  <si>
    <t>(2*0,8)*2</t>
  </si>
  <si>
    <t>(2*3,825)</t>
  </si>
  <si>
    <t>3,6+4,7</t>
  </si>
  <si>
    <t>(2*0,8)</t>
  </si>
  <si>
    <t>(2*1,955)</t>
  </si>
  <si>
    <t>5,75</t>
  </si>
  <si>
    <t>(2*0,8)*4</t>
  </si>
  <si>
    <t>(2*2,375)*3</t>
  </si>
  <si>
    <t>(2*0,65)</t>
  </si>
  <si>
    <t>5,9+6,6</t>
  </si>
  <si>
    <t>70,26*1,2 'Přepočtené koeficientem množství</t>
  </si>
  <si>
    <t>70</t>
  </si>
  <si>
    <t>59051510</t>
  </si>
  <si>
    <t>profil napojovací nadokenní PVC s okapnicí s výztužnou tkaninou</t>
  </si>
  <si>
    <t>-1587757264</t>
  </si>
  <si>
    <t>(4)</t>
  </si>
  <si>
    <t>(1,455)</t>
  </si>
  <si>
    <t>(1,255)</t>
  </si>
  <si>
    <t>(1,28)</t>
  </si>
  <si>
    <t>19,99*1,2 'Přepočtené koeficientem množství</t>
  </si>
  <si>
    <t>71</t>
  </si>
  <si>
    <t>28341035</t>
  </si>
  <si>
    <t>profil napojovací okenní 2D PVC s výztužnou tkaninou</t>
  </si>
  <si>
    <t>1246778110</t>
  </si>
  <si>
    <t>"ostění a nadpraží KZS</t>
  </si>
  <si>
    <t>(1+2*2,05)</t>
  </si>
  <si>
    <t>(1,5+2*0,8)*2</t>
  </si>
  <si>
    <t>(4+2*3,825)</t>
  </si>
  <si>
    <t>(1+2*0,8)</t>
  </si>
  <si>
    <t>(1,455+2*1,955)</t>
  </si>
  <si>
    <t>(1+2*0,8)*4</t>
  </si>
  <si>
    <t>(1+2*2,375)*3</t>
  </si>
  <si>
    <t>(1,255+2*0,65)</t>
  </si>
  <si>
    <t>(1,28+2*0,65)</t>
  </si>
  <si>
    <t>63,7*1,2 'Přepočtené koeficientem množství</t>
  </si>
  <si>
    <t>72</t>
  </si>
  <si>
    <t>28341022</t>
  </si>
  <si>
    <t>profil napojovací parapetní PVC s výztužnou tkaninou</t>
  </si>
  <si>
    <t>1110249922</t>
  </si>
  <si>
    <t>13,535*1,2 'Přepočtené koeficientem množství</t>
  </si>
  <si>
    <t>73</t>
  </si>
  <si>
    <t>622311131</t>
  </si>
  <si>
    <t>Vápenný štuk vnějších ploch tloušťky do 3 mm stěn</t>
  </si>
  <si>
    <t>1187254187</t>
  </si>
  <si>
    <t>https://podminky.urs.cz/item/CS_URS_2024_02/622311131</t>
  </si>
  <si>
    <t>"skladba ST1</t>
  </si>
  <si>
    <t>1,8*0,14*0,5</t>
  </si>
  <si>
    <t>4,26*2,32+((1,32+0,52)/2*4,98)</t>
  </si>
  <si>
    <t>-1,455*1,955</t>
  </si>
  <si>
    <t>7*2,27+((2,22+1,86)/2*3,4)</t>
  </si>
  <si>
    <t>-1,255*0,65</t>
  </si>
  <si>
    <t>-1,28*0,65</t>
  </si>
  <si>
    <t>74</t>
  </si>
  <si>
    <t>622325113</t>
  </si>
  <si>
    <t>Oprava vápenné omítky vnějších ploch stupně členitosti 1 hladké stěn, v rozsahu opravované plochy přes 30 do 50%</t>
  </si>
  <si>
    <t>906737695</t>
  </si>
  <si>
    <t>https://podminky.urs.cz/item/CS_URS_2024_02/622325113</t>
  </si>
  <si>
    <t>ST1+ST1_ost_nadpr</t>
  </si>
  <si>
    <t>10,75*3,25</t>
  </si>
  <si>
    <t>9,24*3,25</t>
  </si>
  <si>
    <t>10,45*3,25</t>
  </si>
  <si>
    <t>75</t>
  </si>
  <si>
    <t>622521012</t>
  </si>
  <si>
    <t>Omítka tenkovrstvá silikátová vnějších ploch probarvená bez penetrace zatíraná (škrábaná ), zrnitost 1,5 mm stěn</t>
  </si>
  <si>
    <t>705891298</t>
  </si>
  <si>
    <t>https://podminky.urs.cz/item/CS_URS_2024_02/622521012</t>
  </si>
  <si>
    <t>76</t>
  </si>
  <si>
    <t>623142001</t>
  </si>
  <si>
    <t>Pletivo vnějších ploch v ploše nebo pruzích, na plném podkladu sklovláknité vtlačené do tmelu pilířů nebo sloupů</t>
  </si>
  <si>
    <t>360207753</t>
  </si>
  <si>
    <t>https://podminky.urs.cz/item/CS_URS_2024_02/623142001</t>
  </si>
  <si>
    <t>(1+2*2,05)*0,2</t>
  </si>
  <si>
    <t>(1,5+2*0,8)*2*0,2</t>
  </si>
  <si>
    <t>(4+2*3,825)*0,2</t>
  </si>
  <si>
    <t>(1+2*0,8)*0,2</t>
  </si>
  <si>
    <t>(1+2*0,8)*4*0,2</t>
  </si>
  <si>
    <t>(1+2*2,375)*3*0,2</t>
  </si>
  <si>
    <t>77</t>
  </si>
  <si>
    <t>623151011</t>
  </si>
  <si>
    <t>Penetrační nátěr vnějších pastovitých tenkovrstvých omítek silikátový pilířů</t>
  </si>
  <si>
    <t>-57380950</t>
  </si>
  <si>
    <t>https://podminky.urs.cz/item/CS_URS_2024_02/623151011</t>
  </si>
  <si>
    <t>78</t>
  </si>
  <si>
    <t>623311131</t>
  </si>
  <si>
    <t>Vápenný štuk vnějších ploch tloušťky do 3 mm pilířů nebo sloupů</t>
  </si>
  <si>
    <t>1373690214</t>
  </si>
  <si>
    <t>https://podminky.urs.cz/item/CS_URS_2024_02/623311131</t>
  </si>
  <si>
    <t>"ostění a nadpraží obvodové zdi se skladbou ST1</t>
  </si>
  <si>
    <t>(1,455+2*1,955)*0,07</t>
  </si>
  <si>
    <t>(1,255+2*0,65)*0,07</t>
  </si>
  <si>
    <t>(1,28+2*0,65)*0,07</t>
  </si>
  <si>
    <t>79</t>
  </si>
  <si>
    <t>623521012</t>
  </si>
  <si>
    <t>Omítka tenkovrstvá silikátová vnějších ploch probarvená bez penetrace zatíraná (škrábaná ), zrnitost 1,5 mm pilířů nebo sloupů</t>
  </si>
  <si>
    <t>748745565</t>
  </si>
  <si>
    <t>https://podminky.urs.cz/item/CS_URS_2024_02/623521012</t>
  </si>
  <si>
    <t>80</t>
  </si>
  <si>
    <t>629135102</t>
  </si>
  <si>
    <t>Vyrovnávací vrstva z cementové malty pod klempířskými prvky šířky přes 150 do 300 mm</t>
  </si>
  <si>
    <t>1176462135</t>
  </si>
  <si>
    <t>https://podminky.urs.cz/item/CS_URS_2024_02/629135102</t>
  </si>
  <si>
    <t>"D.1.1-22 - SPECIFIKACE KLEMPÍŘSKÝCH VÝROBKŮ</t>
  </si>
  <si>
    <t>"K1" 1,28*1</t>
  </si>
  <si>
    <t>"K2" 1,26*1</t>
  </si>
  <si>
    <t>"K3" 1*8</t>
  </si>
  <si>
    <t>"K4" 1,5*2</t>
  </si>
  <si>
    <t>81</t>
  </si>
  <si>
    <t>629991011</t>
  </si>
  <si>
    <t>Zakrytí vnějších ploch před znečištěním včetně pozdějšího odkrytí výplní otvorů a svislých ploch fólií přilepenou lepící páskou</t>
  </si>
  <si>
    <t>-751471432</t>
  </si>
  <si>
    <t>https://podminky.urs.cz/item/CS_URS_2024_02/629991011</t>
  </si>
  <si>
    <t>1*2,05</t>
  </si>
  <si>
    <t>1,5*0,8*2</t>
  </si>
  <si>
    <t>4*3,825</t>
  </si>
  <si>
    <t>1*0,8</t>
  </si>
  <si>
    <t>1,455*1,955</t>
  </si>
  <si>
    <t>1*0,8*4</t>
  </si>
  <si>
    <t>1*2,375*3</t>
  </si>
  <si>
    <t>1,255*0,65</t>
  </si>
  <si>
    <t>1,28*0,65</t>
  </si>
  <si>
    <t>82</t>
  </si>
  <si>
    <t>629995101</t>
  </si>
  <si>
    <t>Očištění vnějších ploch tlakovou vodou omytím tlakovou vodou</t>
  </si>
  <si>
    <t>1289534845</t>
  </si>
  <si>
    <t>https://podminky.urs.cz/item/CS_URS_2024_02/629995101</t>
  </si>
  <si>
    <t>ST2+ST1</t>
  </si>
  <si>
    <t>83</t>
  </si>
  <si>
    <t>631311135</t>
  </si>
  <si>
    <t>Mazanina z betonu prostého bez zvýšených nároků na prostředí tl. přes 120 do 240 mm tř. C 20/25</t>
  </si>
  <si>
    <t>141014675</t>
  </si>
  <si>
    <t>https://podminky.urs.cz/item/CS_URS_2024_02/631311135</t>
  </si>
  <si>
    <t>"betonová litá podlaha ze skladby S02, tl. 125-180mm</t>
  </si>
  <si>
    <t>podl_epox*0,1525</t>
  </si>
  <si>
    <t>84</t>
  </si>
  <si>
    <t>631319013</t>
  </si>
  <si>
    <t>Příplatek k cenám mazanin za úpravu povrchu mazaniny přehlazením, mazanina tl. přes 120 do 240 mm</t>
  </si>
  <si>
    <t>-1387392909</t>
  </si>
  <si>
    <t>https://podminky.urs.cz/item/CS_URS_2024_02/631319013</t>
  </si>
  <si>
    <t>85</t>
  </si>
  <si>
    <t>631319202</t>
  </si>
  <si>
    <t>Příplatek k cenám betonových mazanin za vyztužení ocelovými vlákny (drátkobeton) objemové vyztužení 20 kg/m3</t>
  </si>
  <si>
    <t>1664108621</t>
  </si>
  <si>
    <t>https://podminky.urs.cz/item/CS_URS_2024_02/631319202</t>
  </si>
  <si>
    <t>86</t>
  </si>
  <si>
    <t>631351101</t>
  </si>
  <si>
    <t>Bednění v podlahách rýh a hran zřízení</t>
  </si>
  <si>
    <t>1478602828</t>
  </si>
  <si>
    <t>https://podminky.urs.cz/item/CS_URS_2024_02/631351101</t>
  </si>
  <si>
    <t>(1,05+3,12+4+0,8+1+0,7+0,8+0,8*2+0,8+0,7*2)*0,2</t>
  </si>
  <si>
    <t>87</t>
  </si>
  <si>
    <t>631351102</t>
  </si>
  <si>
    <t>Bednění v podlahách rýh a hran odstranění</t>
  </si>
  <si>
    <t>851173323</t>
  </si>
  <si>
    <t>https://podminky.urs.cz/item/CS_URS_2024_02/631351102</t>
  </si>
  <si>
    <t>88</t>
  </si>
  <si>
    <t>631362021</t>
  </si>
  <si>
    <t>Výztuž mazanin ze svařovaných sítí z drátů typu KARI</t>
  </si>
  <si>
    <t>1058286925</t>
  </si>
  <si>
    <t>https://podminky.urs.cz/item/CS_URS_2024_02/631362021</t>
  </si>
  <si>
    <t>"1.01" 5,5*1,354/1000</t>
  </si>
  <si>
    <t>"1.02" 4,3*1,354/1000</t>
  </si>
  <si>
    <t>"1.03" 17,4*1,354/1000</t>
  </si>
  <si>
    <t>"1.04" 7,4*1,354/1000</t>
  </si>
  <si>
    <t>"1.05" 6,5*1,354/1000</t>
  </si>
  <si>
    <t>"1.06" 9,8*1,354/1000</t>
  </si>
  <si>
    <t>"1.07" 7,2*1,354/1000</t>
  </si>
  <si>
    <t>"1.08" 7,4*1,354/1000</t>
  </si>
  <si>
    <t>"1.09" 2,1*1,354/1000</t>
  </si>
  <si>
    <t>"1.10 - v původní části" 12,7*1,354/1000</t>
  </si>
  <si>
    <t>89</t>
  </si>
  <si>
    <t>632451234</t>
  </si>
  <si>
    <t>Potěr cementový samonivelační litý tř. C 25, tl. přes 45 do 50 mm</t>
  </si>
  <si>
    <t>1164085540</t>
  </si>
  <si>
    <t>https://podminky.urs.cz/item/CS_URS_2024_02/632451234</t>
  </si>
  <si>
    <t>"1.01" 5,5</t>
  </si>
  <si>
    <t>"1.02" 4,3</t>
  </si>
  <si>
    <t>"1.03" 17,4</t>
  </si>
  <si>
    <t>"1.04" 7,4</t>
  </si>
  <si>
    <t>"1.05" 6,5</t>
  </si>
  <si>
    <t>"1.06" 9,8</t>
  </si>
  <si>
    <t>"1.07" 7,2</t>
  </si>
  <si>
    <t>"1.08" 7,4</t>
  </si>
  <si>
    <t>"1.09" 2,1</t>
  </si>
  <si>
    <t>"1.10 - v původní části" 12,7</t>
  </si>
  <si>
    <t>90</t>
  </si>
  <si>
    <t>632451292</t>
  </si>
  <si>
    <t>Potěr cementový samonivelační litý Příplatek k cenám za každých dalších i započatých 5 mm tloušťky přes 50 mm tř. C 25</t>
  </si>
  <si>
    <t>-2088197094</t>
  </si>
  <si>
    <t>https://podminky.urs.cz/item/CS_URS_2024_02/632451292</t>
  </si>
  <si>
    <t>"1.01" 5,5*2</t>
  </si>
  <si>
    <t>"1.02" 4,3*2</t>
  </si>
  <si>
    <t>"1.03" 17,4*2</t>
  </si>
  <si>
    <t>"1.04" 7,4*2</t>
  </si>
  <si>
    <t>"1.05" 6,5*2</t>
  </si>
  <si>
    <t>"1.06" 9,8*2</t>
  </si>
  <si>
    <t>"1.07" 7,2*2</t>
  </si>
  <si>
    <t>"1.08" 7,4*2</t>
  </si>
  <si>
    <t>"1.09" 2,1*2</t>
  </si>
  <si>
    <t>"1.10 - v původní části" 12,7*6</t>
  </si>
  <si>
    <t>91</t>
  </si>
  <si>
    <t>632481213</t>
  </si>
  <si>
    <t>Separační vrstva k oddělení podlahových vrstev z polyetylénové fólie</t>
  </si>
  <si>
    <t>557187322</t>
  </si>
  <si>
    <t>https://podminky.urs.cz/item/CS_URS_2024_02/632481213</t>
  </si>
  <si>
    <t>ker_dlažba+podl_epox</t>
  </si>
  <si>
    <t>92</t>
  </si>
  <si>
    <t>634112113</t>
  </si>
  <si>
    <t>Obvodová dilatace mezi stěnou a mazaninou nebo potěrem podlahovým páskem z pěnového PE tl. do 10 mm, výšky 80 mm</t>
  </si>
  <si>
    <t>-1135332317</t>
  </si>
  <si>
    <t>https://podminky.urs.cz/item/CS_URS_2024_02/634112113</t>
  </si>
  <si>
    <t>"1.01" (4,395*2+1,2*2)</t>
  </si>
  <si>
    <t>"1.02" (2,75*2+1,565*2)</t>
  </si>
  <si>
    <t>"1.03" (4,19*2+4,155*2)</t>
  </si>
  <si>
    <t>"1.04" (1,95*2+4,05*2)</t>
  </si>
  <si>
    <t>"1.05" (2,71+2,445+0,85+1+0,08+1+0,85+1+0,08+1+0,85+2,445)</t>
  </si>
  <si>
    <t>"1.06" (4,05*2+2,425*2)</t>
  </si>
  <si>
    <t>"1.07" (1,225*2+5,85*2)</t>
  </si>
  <si>
    <t>"1.08" (0,85*2+1,3*2)</t>
  </si>
  <si>
    <t>"1.08" (0,85+2,86+2,71+1,5+1,86+1,38)</t>
  </si>
  <si>
    <t>"1.09" (1,345*2+1,565*2)</t>
  </si>
  <si>
    <t>"1.10 - v původní části" (4,21*2+2,77*2)</t>
  </si>
  <si>
    <t>93</t>
  </si>
  <si>
    <t>634112116</t>
  </si>
  <si>
    <t>Obvodová dilatace mezi stěnou a mazaninou nebo potěrem podlahovým páskem z pěnového PE tl. do 10 mm, výšky 180 mm</t>
  </si>
  <si>
    <t>-115176107</t>
  </si>
  <si>
    <t>https://podminky.urs.cz/item/CS_URS_2024_02/634112116</t>
  </si>
  <si>
    <t>"1.10 - přístavba" (11,075*2+5,45*2)</t>
  </si>
  <si>
    <t>94</t>
  </si>
  <si>
    <t>637311131</t>
  </si>
  <si>
    <t>Okapový chodník z obrubníků betonových zahradních, se zalitím spár cementovou maltou do lože z betonu prostého</t>
  </si>
  <si>
    <t>-236756858</t>
  </si>
  <si>
    <t>https://podminky.urs.cz/item/CS_URS_2024_02/637311131</t>
  </si>
  <si>
    <t>"ohraničení zpevněné plochy pod tep. čerpadlem</t>
  </si>
  <si>
    <t>1+1,95+1</t>
  </si>
  <si>
    <t>95</t>
  </si>
  <si>
    <t>642942111</t>
  </si>
  <si>
    <t>Osazování zárubní nebo rámů kovových dveřních lisovaných nebo z úhelníků bez dveřních křídel na cementovou maltu, plochy otvoru do 2,5 m2</t>
  </si>
  <si>
    <t>-1258216542</t>
  </si>
  <si>
    <t>https://podminky.urs.cz/item/CS_URS_2024_02/642942111</t>
  </si>
  <si>
    <t>"D.1.1-20 - SPECIFIKACE ZÁRUBNÍ</t>
  </si>
  <si>
    <t>"Z-D1" 5</t>
  </si>
  <si>
    <t>"Z-D2" 3</t>
  </si>
  <si>
    <t>"Z-D3" 2</t>
  </si>
  <si>
    <t>96</t>
  </si>
  <si>
    <t>55331480</t>
  </si>
  <si>
    <t>zárubeň jednokřídlá ocelová pro zdění tl stěny 75-100mm rozměru 600/1970, 2100mm</t>
  </si>
  <si>
    <t>218948273</t>
  </si>
  <si>
    <t>Poznámka k položce:_x000D_
podrobná specifikace viz D.1.1-20 - SPECIFIKACE ZÁRUBNÍ</t>
  </si>
  <si>
    <t>97</t>
  </si>
  <si>
    <t>55331486</t>
  </si>
  <si>
    <t>zárubeň jednokřídlá ocelová pro zdění tl stěny 110-150mm rozměru 700/1970, 2100mm</t>
  </si>
  <si>
    <t>1686379103</t>
  </si>
  <si>
    <t>98</t>
  </si>
  <si>
    <t>55331487</t>
  </si>
  <si>
    <t>zárubeň jednokřídlá ocelová pro zdění tl stěny 110-150mm rozměru 800/1970, 2100mm</t>
  </si>
  <si>
    <t>-1499853469</t>
  </si>
  <si>
    <t>99</t>
  </si>
  <si>
    <t>642945111</t>
  </si>
  <si>
    <t>Osazování ocelových zárubní protipožárních nebo protiplynových dveří do vynechaného otvoru, s obetonováním, dveří jednokřídlových do 2,5 m2</t>
  </si>
  <si>
    <t>1534331157</t>
  </si>
  <si>
    <t>https://podminky.urs.cz/item/CS_URS_2024_02/642945111</t>
  </si>
  <si>
    <t>"Z-D4" 1</t>
  </si>
  <si>
    <t>100</t>
  </si>
  <si>
    <t>55331r01</t>
  </si>
  <si>
    <t>zárubeň jednokřídlá ocelová pro zdění s protipožární úpravou tl stěny 75-100mm rozměru 850/1970mm</t>
  </si>
  <si>
    <t>1024266120</t>
  </si>
  <si>
    <t>101</t>
  </si>
  <si>
    <t>644941111</t>
  </si>
  <si>
    <t>Montáž průvětrníků nebo mřížek odvětrávacích velikosti do 150 x 200 mm</t>
  </si>
  <si>
    <t>-1362369696</t>
  </si>
  <si>
    <t>https://podminky.urs.cz/item/CS_URS_2024_02/644941111</t>
  </si>
  <si>
    <t>"mřížka pro odvětrání sklepa pr. 100mm" 2</t>
  </si>
  <si>
    <t>"mřížka pro odvětrání WC pr. 100mm" 2</t>
  </si>
  <si>
    <t>"mřížka pro odvětrání garáže pr. 150mm" 4</t>
  </si>
  <si>
    <t>102</t>
  </si>
  <si>
    <t>55341431</t>
  </si>
  <si>
    <t>mřížka větrací nerezová kruhová se síťovinou 100mm</t>
  </si>
  <si>
    <t>-633788842</t>
  </si>
  <si>
    <t>103</t>
  </si>
  <si>
    <t>55341428</t>
  </si>
  <si>
    <t>mřížka větrací nerezová kruhová se síťovinou 150mm</t>
  </si>
  <si>
    <t>366933615</t>
  </si>
  <si>
    <t>Ostatní konstrukce a práce, bourání</t>
  </si>
  <si>
    <t>104</t>
  </si>
  <si>
    <t>913111r01</t>
  </si>
  <si>
    <t>Přemístění dopravní značky "zákaz zastavení" do nového umístění</t>
  </si>
  <si>
    <t>-1165419368</t>
  </si>
  <si>
    <t>105</t>
  </si>
  <si>
    <t>919735112</t>
  </si>
  <si>
    <t>Řezání stávajícího živičného krytu nebo podkladu hloubky přes 50 do 100 mm</t>
  </si>
  <si>
    <t>-1865036220</t>
  </si>
  <si>
    <t>https://podminky.urs.cz/item/CS_URS_2024_02/919735112</t>
  </si>
  <si>
    <t>0,6+5,9+9,375+0,6+8,775+5,3</t>
  </si>
  <si>
    <t>1*4</t>
  </si>
  <si>
    <t>106</t>
  </si>
  <si>
    <t>919735123</t>
  </si>
  <si>
    <t>Řezání stávajícího betonového krytu nebo podkladu hloubky přes 100 do 150 mm</t>
  </si>
  <si>
    <t>177912824</t>
  </si>
  <si>
    <t>https://podminky.urs.cz/item/CS_URS_2024_02/919735123</t>
  </si>
  <si>
    <t>107</t>
  </si>
  <si>
    <t>941211111</t>
  </si>
  <si>
    <t>Lešení řadové rámové lehké pracovní s podlahami s provozním zatížením tř. 3 do 200 kg/m2 šířky tř. SW06 od 0,6 do 0,9 m výšky do 10 m montáž</t>
  </si>
  <si>
    <t>2021121423</t>
  </si>
  <si>
    <t>https://podminky.urs.cz/item/CS_URS_2024_02/941211111</t>
  </si>
  <si>
    <t>(1+10,9)*3,5+(5,9+1)*5,6</t>
  </si>
  <si>
    <t>(1+4,5)*7+(5,1+1)*5,65</t>
  </si>
  <si>
    <t>(1+9,54)*4,7+(2,435+1)*5,7</t>
  </si>
  <si>
    <t>(1+6,35+1)*7+(2,435)*7+(10,3+1)*5,6</t>
  </si>
  <si>
    <t>108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</si>
  <si>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</si>
  <si>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</si>
  <si>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2065779178</t>
  </si>
  <si>
    <t>https://podminky.urs.cz/item/CS_URS_2024_02/941211211</t>
  </si>
  <si>
    <t>lešení*45</t>
  </si>
  <si>
    <t>109</t>
  </si>
  <si>
    <t>941211811</t>
  </si>
  <si>
    <t>Lešení řadové rámové lehké pracovní s podlahami s provozním zatížením tř. 3 do 200 kg/m2 šířky tř. SW06 od 0,6 do 0,9 m výšky do 10 m demontáž</t>
  </si>
  <si>
    <t>908503989</t>
  </si>
  <si>
    <t>https://podminky.urs.cz/item/CS_URS_2024_02/941211811</t>
  </si>
  <si>
    <t>110</t>
  </si>
  <si>
    <t>944511111</t>
  </si>
  <si>
    <t>Síť ochranná zavěšená na konstrukci lešení z textilie z umělých vláken montáž</t>
  </si>
  <si>
    <t>1204195490</t>
  </si>
  <si>
    <t>https://podminky.urs.cz/item/CS_URS_2024_02/944511111</t>
  </si>
  <si>
    <t>111</t>
  </si>
  <si>
    <t>944511211</t>
  </si>
  <si>
    <t>Síť ochranná zavěšená na konstrukci lešení z textilie z umělých vláken příplatek k ceně za každý den použití</t>
  </si>
  <si>
    <t>-2094712518</t>
  </si>
  <si>
    <t>https://podminky.urs.cz/item/CS_URS_2024_02/944511211</t>
  </si>
  <si>
    <t>112</t>
  </si>
  <si>
    <t>944511811</t>
  </si>
  <si>
    <t>Síť ochranná zavěšená na konstrukci lešení z textilie z umělých vláken demontáž</t>
  </si>
  <si>
    <t>-423127557</t>
  </si>
  <si>
    <t>https://podminky.urs.cz/item/CS_URS_2024_02/944511811</t>
  </si>
  <si>
    <t>113</t>
  </si>
  <si>
    <t>944711111</t>
  </si>
  <si>
    <t>Stříška záchytná zřizovaná současně s lehkým nebo těžkým lešením šířky do 1,5 m montáž</t>
  </si>
  <si>
    <t>-1120122476</t>
  </si>
  <si>
    <t>https://podminky.urs.cz/item/CS_URS_2024_02/944711111</t>
  </si>
  <si>
    <t>1,5</t>
  </si>
  <si>
    <t>114</t>
  </si>
  <si>
    <t>944711112</t>
  </si>
  <si>
    <t>Stříška záchytná zřizovaná současně s lehkým nebo těžkým lešením šířky přes 1,5 do 2,0 m montáž</t>
  </si>
  <si>
    <t>-210021975</t>
  </si>
  <si>
    <t>https://podminky.urs.cz/item/CS_URS_2024_02/944711112</t>
  </si>
  <si>
    <t>115</t>
  </si>
  <si>
    <t>944711114</t>
  </si>
  <si>
    <t>Stříška záchytná zřizovaná současně s lehkým nebo těžkým lešením šířky přes 2,5 m montáž</t>
  </si>
  <si>
    <t>1452683587</t>
  </si>
  <si>
    <t>https://podminky.urs.cz/item/CS_URS_2024_02/944711114</t>
  </si>
  <si>
    <t>116</t>
  </si>
  <si>
    <t>944711211</t>
  </si>
  <si>
    <t>Stříška záchytná zřizovaná současně s lehkým nebo těžkým lešením šířky do 1,5 m příplatek k ceně za každý den použití</t>
  </si>
  <si>
    <t>-1332924122</t>
  </si>
  <si>
    <t>https://podminky.urs.cz/item/CS_URS_2024_02/944711211</t>
  </si>
  <si>
    <t>1,5*45</t>
  </si>
  <si>
    <t>117</t>
  </si>
  <si>
    <t>944711212</t>
  </si>
  <si>
    <t>Stříška záchytná zřizovaná současně s lehkým nebo těžkým lešením šířky přes 1,5 do 2,0 m příplatek k ceně za každý den použití</t>
  </si>
  <si>
    <t>-822774978</t>
  </si>
  <si>
    <t>https://podminky.urs.cz/item/CS_URS_2024_02/944711212</t>
  </si>
  <si>
    <t>2*45</t>
  </si>
  <si>
    <t>118</t>
  </si>
  <si>
    <t>944711214</t>
  </si>
  <si>
    <t>Stříška záchytná zřizovaná současně s lehkým nebo těžkým lešením šířky přes 2,5 m příplatek k ceně za každý den použití</t>
  </si>
  <si>
    <t>-1116395552</t>
  </si>
  <si>
    <t>https://podminky.urs.cz/item/CS_URS_2024_02/944711214</t>
  </si>
  <si>
    <t>4*45</t>
  </si>
  <si>
    <t>119</t>
  </si>
  <si>
    <t>944711811</t>
  </si>
  <si>
    <t>Stříška záchytná zřizovaná současně s lehkým nebo těžkým lešením šířky do 1,5 m demontáž</t>
  </si>
  <si>
    <t>-1386135420</t>
  </si>
  <si>
    <t>https://podminky.urs.cz/item/CS_URS_2024_02/944711811</t>
  </si>
  <si>
    <t>120</t>
  </si>
  <si>
    <t>944711812</t>
  </si>
  <si>
    <t>Stříška záchytná zřizovaná současně s lehkým nebo těžkým lešením šířky přes 1,5 do 2,0 m demontáž</t>
  </si>
  <si>
    <t>2135764572</t>
  </si>
  <si>
    <t>https://podminky.urs.cz/item/CS_URS_2024_02/944711812</t>
  </si>
  <si>
    <t>121</t>
  </si>
  <si>
    <t>944711814</t>
  </si>
  <si>
    <t>Stříška záchytná zřizovaná současně s lehkým nebo těžkým lešením šířky přes 2,5 m demontáž</t>
  </si>
  <si>
    <t>-628277563</t>
  </si>
  <si>
    <t>https://podminky.urs.cz/item/CS_URS_2024_02/944711814</t>
  </si>
  <si>
    <t>122</t>
  </si>
  <si>
    <t>949101111</t>
  </si>
  <si>
    <t>Lešení pomocné pracovní pro objekty pozemních staveb pro zatížení do 150 kg/m2, o výšce lešeňové podlahy do 1,9 m</t>
  </si>
  <si>
    <t>1303750950</t>
  </si>
  <si>
    <t>https://podminky.urs.cz/item/CS_URS_2024_02/949101111</t>
  </si>
  <si>
    <t>"0.01" 36,9</t>
  </si>
  <si>
    <t>"0.02" 11,7</t>
  </si>
  <si>
    <t>123</t>
  </si>
  <si>
    <t>949101112</t>
  </si>
  <si>
    <t>Lešení pomocné pracovní pro objekty pozemních staveb pro zatížení do 150 kg/m2, o výšce lešeňové podlahy přes 1,9 do 3,5 m</t>
  </si>
  <si>
    <t>-151671628</t>
  </si>
  <si>
    <t>https://podminky.urs.cz/item/CS_URS_2024_02/949101112</t>
  </si>
  <si>
    <t>"1.10 - přístavba" (73-12,7)</t>
  </si>
  <si>
    <t>124</t>
  </si>
  <si>
    <t>952901111</t>
  </si>
  <si>
    <t>Vyčištění budov nebo objektů před předáním do užívání budov bytové nebo občanské výstavby, světlé výšky podlaží do 4 m</t>
  </si>
  <si>
    <t>364128378</t>
  </si>
  <si>
    <t>https://podminky.urs.cz/item/CS_URS_2024_02/952901111</t>
  </si>
  <si>
    <t>125</t>
  </si>
  <si>
    <t>953943211</t>
  </si>
  <si>
    <t>Osazování drobných kovových předmětů kotvených do stěny hasicího přístroje</t>
  </si>
  <si>
    <t>1589939596</t>
  </si>
  <si>
    <t>https://podminky.urs.cz/item/CS_URS_2024_02/953943211</t>
  </si>
  <si>
    <t>"D.1.3 POŽÁRNĚ BEZPEČNOSTNÍ ŘEŠENÍ</t>
  </si>
  <si>
    <t>126</t>
  </si>
  <si>
    <t>44932114</t>
  </si>
  <si>
    <t>přístroj hasicí ruční práškový PG 6 LE</t>
  </si>
  <si>
    <t>-93273970</t>
  </si>
  <si>
    <t>127</t>
  </si>
  <si>
    <t>953993r01</t>
  </si>
  <si>
    <t>Dodávka a montáž bezpečnostní, orientační nebo informační tabulky</t>
  </si>
  <si>
    <t>-1455216477</t>
  </si>
  <si>
    <t>Poznámka k položce:_x000D_
D.1.3 POŽÁRNĚ BEZPEČNOSTNÍ ŘEŠENÍ:_x000D_
- garáž označit zákazem vjezdu vozidel s pohonem na plynná paliva (CNG,_x000D_
LPG)_x000D_
- bude provedeno označení únikových cest a uzávěrů médií podle čl. 9.16 ČSN 73 0802, ČSN ISO 3864 a odst. 4, § 10 vyhlášky č. 23/2008 Sb. a to především tam, kde se mění směr úniku, kde dochází ke křížení komunikací a při jakékoliv změně výškové úrovně úniku</t>
  </si>
  <si>
    <t>128</t>
  </si>
  <si>
    <t>962032240</t>
  </si>
  <si>
    <t>Bourání zdiva nadzákladového z cihel pálených plných nebo lícových nebo vápenopískových, na maltu cementovou, objemu do 1 m3</t>
  </si>
  <si>
    <t>1065034042</t>
  </si>
  <si>
    <t>https://podminky.urs.cz/item/CS_URS_2024_02/962032240</t>
  </si>
  <si>
    <t>"D.1.1 - 09 - PŮDORYS STŘECHY - BOURACÍ PRÁCE</t>
  </si>
  <si>
    <t>"bourání atik</t>
  </si>
  <si>
    <t>(9,54*0,18*0,365+5,64*0,18*0,3)*2</t>
  </si>
  <si>
    <t>129</t>
  </si>
  <si>
    <t>962032641</t>
  </si>
  <si>
    <t>Bourání zdiva nadzákladového komínového z cihel pálených, šamotových nebo vápenopískových, na maltu cementovou</t>
  </si>
  <si>
    <t>876513395</t>
  </si>
  <si>
    <t>https://podminky.urs.cz/item/CS_URS_2024_02/962032641</t>
  </si>
  <si>
    <t>"D.1.1 - 08 - PŮDORYS 1.NP - BOURACÍ PRÁCE</t>
  </si>
  <si>
    <t>0,5*0,325*3,1</t>
  </si>
  <si>
    <t>0,45*0,45*1</t>
  </si>
  <si>
    <t>130</t>
  </si>
  <si>
    <t>962052211</t>
  </si>
  <si>
    <t>Bourání zdiva železobetonového nadzákladového, objemu přes 1 m3</t>
  </si>
  <si>
    <t>-202051547</t>
  </si>
  <si>
    <t>https://podminky.urs.cz/item/CS_URS_2024_02/962052211</t>
  </si>
  <si>
    <t>"vybourání opěrné zídky v místě přístavby</t>
  </si>
  <si>
    <t>6*1,8*0,35</t>
  </si>
  <si>
    <t>131</t>
  </si>
  <si>
    <t>965041441</t>
  </si>
  <si>
    <t>Bourání mazanin škvárobetonových tl. přes 100 mm, plochy přes 4 m2</t>
  </si>
  <si>
    <t>95026285</t>
  </si>
  <si>
    <t>https://podminky.urs.cz/item/CS_URS_2024_02/965041441</t>
  </si>
  <si>
    <t>9,54*10,39*0,185</t>
  </si>
  <si>
    <t>132</t>
  </si>
  <si>
    <t>968062375</t>
  </si>
  <si>
    <t>Vybourání dřevěných rámů oken s křídly, dveřních zárubní, vrat, stěn, ostění nebo obkladů rámů oken s křídly zdvojených, plochy do 2 m2</t>
  </si>
  <si>
    <t>-755330138</t>
  </si>
  <si>
    <t>https://podminky.urs.cz/item/CS_URS_2024_02/968062375</t>
  </si>
  <si>
    <t>1,3*0,8</t>
  </si>
  <si>
    <t>1,27*0,8</t>
  </si>
  <si>
    <t>1,3*1,14</t>
  </si>
  <si>
    <t>133</t>
  </si>
  <si>
    <t>968072244</t>
  </si>
  <si>
    <t>Vybourání kovových rámů oken s křídly, dveřních zárubní, vrat, stěn, ostění nebo obkladů okenních rámů s křídly jednoduchých, plochy do 1 m2</t>
  </si>
  <si>
    <t>1493765162</t>
  </si>
  <si>
    <t>https://podminky.urs.cz/item/CS_URS_2024_02/968072244</t>
  </si>
  <si>
    <t>"D.1.1 - 07 - PŮDORYS 1.PP - BOURACÍ PRÁCE</t>
  </si>
  <si>
    <t>1,145*0,65</t>
  </si>
  <si>
    <t>0,55*0,25*2</t>
  </si>
  <si>
    <t>134</t>
  </si>
  <si>
    <t>968072245</t>
  </si>
  <si>
    <t>Vybourání kovových rámů oken s křídly, dveřních zárubní, vrat, stěn, ostění nebo obkladů okenních rámů s křídly jednoduchých, plochy do 2 m2</t>
  </si>
  <si>
    <t>1950540252</t>
  </si>
  <si>
    <t>https://podminky.urs.cz/item/CS_URS_2024_02/968072245</t>
  </si>
  <si>
    <t>135</t>
  </si>
  <si>
    <t>968072455</t>
  </si>
  <si>
    <t>Vybourání kovových rámů oken s křídly, dveřních zárubní, vrat, stěn, ostění nebo obkladů dveřních zárubní, plochy do 2 m2</t>
  </si>
  <si>
    <t>-409149184</t>
  </si>
  <si>
    <t>https://podminky.urs.cz/item/CS_URS_2024_02/968072455</t>
  </si>
  <si>
    <t>0,8*1,97</t>
  </si>
  <si>
    <t>0,6*1,97</t>
  </si>
  <si>
    <t>0,8*1,85</t>
  </si>
  <si>
    <t>136</t>
  </si>
  <si>
    <t>968072558</t>
  </si>
  <si>
    <t>Vybourání kovových rámů oken s křídly, dveřních zárubní, vrat, stěn, ostění nebo obkladů vrat, mimo posuvných a skládacích, plochy do 5 m2</t>
  </si>
  <si>
    <t>1485779538</t>
  </si>
  <si>
    <t>https://podminky.urs.cz/item/CS_URS_2024_02/968072558</t>
  </si>
  <si>
    <t>2,455*1,955</t>
  </si>
  <si>
    <t>137</t>
  </si>
  <si>
    <t>968072559</t>
  </si>
  <si>
    <t>Vybourání kovových rámů oken s křídly, dveřních zárubní, vrat, stěn, ostění nebo obkladů vrat, mimo posuvných a skládacích, plochy přes 5 m2</t>
  </si>
  <si>
    <t>-92866395</t>
  </si>
  <si>
    <t>https://podminky.urs.cz/item/CS_URS_2024_02/968072559</t>
  </si>
  <si>
    <t>3,02*2,7</t>
  </si>
  <si>
    <t>3,12*2,7</t>
  </si>
  <si>
    <t>138</t>
  </si>
  <si>
    <t>971033241</t>
  </si>
  <si>
    <t>Vybourání otvorů ve zdivu základovém nebo nadzákladovém z cihel, tvárnic, příčkovek z cihel pálených na maltu vápennou nebo vápenocementovou plochy do 0,0225 m2, tl. do 300 mm</t>
  </si>
  <si>
    <t>157612590</t>
  </si>
  <si>
    <t>https://podminky.urs.cz/item/CS_URS_2024_02/971033241</t>
  </si>
  <si>
    <t>"odvětrání garáže</t>
  </si>
  <si>
    <t>139</t>
  </si>
  <si>
    <t>971033251</t>
  </si>
  <si>
    <t>Vybourání otvorů ve zdivu základovém nebo nadzákladovém z cihel, tvárnic, příčkovek z cihel pálených na maltu vápennou nebo vápenocementovou plochy do 0,0225 m2, tl. do 450 mm</t>
  </si>
  <si>
    <t>1545942339</t>
  </si>
  <si>
    <t>https://podminky.urs.cz/item/CS_URS_2024_02/971033251</t>
  </si>
  <si>
    <t>"odvětrání sklepa</t>
  </si>
  <si>
    <t>"odvětrání WC</t>
  </si>
  <si>
    <t>140</t>
  </si>
  <si>
    <t>971033261</t>
  </si>
  <si>
    <t>Vybourání otvorů ve zdivu základovém nebo nadzákladovém z cihel, tvárnic, příčkovek z cihel pálených na maltu vápennou nebo vápenocementovou plochy do 0,0225 m2, tl. do 600 mm</t>
  </si>
  <si>
    <t>-2024754491</t>
  </si>
  <si>
    <t>https://podminky.urs.cz/item/CS_URS_2024_02/971033261</t>
  </si>
  <si>
    <t>141</t>
  </si>
  <si>
    <t>971033441</t>
  </si>
  <si>
    <t>Vybourání otvorů ve zdivu základovém nebo nadzákladovém z cihel, tvárnic, příčkovek z cihel pálených na maltu vápennou nebo vápenocementovou plochy do 0,25 m2, tl. do 300 mm</t>
  </si>
  <si>
    <t>-1351716142</t>
  </si>
  <si>
    <t>https://podminky.urs.cz/item/CS_URS_2024_02/971033441</t>
  </si>
  <si>
    <t>"pro překlad P5</t>
  </si>
  <si>
    <t>142</t>
  </si>
  <si>
    <t>971033451</t>
  </si>
  <si>
    <t>Vybourání otvorů ve zdivu základovém nebo nadzákladovém z cihel, tvárnic, příčkovek z cihel pálených na maltu vápennou nebo vápenocementovou plochy do 0,25 m2, tl. do 450 mm</t>
  </si>
  <si>
    <t>1203462285</t>
  </si>
  <si>
    <t>https://podminky.urs.cz/item/CS_URS_2024_02/971033451</t>
  </si>
  <si>
    <t>"pro překlady nad okny O3</t>
  </si>
  <si>
    <t>143</t>
  </si>
  <si>
    <t>971035451</t>
  </si>
  <si>
    <t>Vybourání otvorů ve zdivu základovém nebo nadzákladovém z cihel, tvárnic, příčkovek z cihel pálených na maltu cementovou plochy do 0,25 m2, tl. do 450 mm</t>
  </si>
  <si>
    <t>-1822326694</t>
  </si>
  <si>
    <t>https://podminky.urs.cz/item/CS_URS_2024_02/971035451</t>
  </si>
  <si>
    <t>144</t>
  </si>
  <si>
    <t>971035561</t>
  </si>
  <si>
    <t>Vybourání otvorů ve zdivu základovém nebo nadzákladovém z cihel, tvárnic, příčkovek z cihel pálených na maltu cementovou plochy do 1 m2, tl. do 600 mm</t>
  </si>
  <si>
    <t>1946807080</t>
  </si>
  <si>
    <t>https://podminky.urs.cz/item/CS_URS_2024_02/971035561</t>
  </si>
  <si>
    <t>1,27*0,52*0,34</t>
  </si>
  <si>
    <t>1,3*0,52*0,34</t>
  </si>
  <si>
    <t>145</t>
  </si>
  <si>
    <t>971035641</t>
  </si>
  <si>
    <t>Vybourání otvorů ve zdivu základovém nebo nadzákladovém z cihel, tvárnic, příčkovek z cihel pálených na maltu cementovou plochy do 4 m2, tl. do 300 mm</t>
  </si>
  <si>
    <t>910054280</t>
  </si>
  <si>
    <t>https://podminky.urs.cz/item/CS_URS_2024_02/971035641</t>
  </si>
  <si>
    <t>1,2*2,05*0,3</t>
  </si>
  <si>
    <t>146</t>
  </si>
  <si>
    <t>971035661</t>
  </si>
  <si>
    <t>Vybourání otvorů ve zdivu základovém nebo nadzákladovém z cihel, tvárnic, příčkovek z cihel pálených na maltu cementovou plochy do 4 m2, tl. do 600 mm</t>
  </si>
  <si>
    <t>1485742485</t>
  </si>
  <si>
    <t>https://podminky.urs.cz/item/CS_URS_2024_02/971035661</t>
  </si>
  <si>
    <t>1*(0,8+0,52)*0,34*2</t>
  </si>
  <si>
    <t>147</t>
  </si>
  <si>
    <t>973031345</t>
  </si>
  <si>
    <t>Vysekání výklenků nebo kapes ve zdivu z cihel na maltu vápennou nebo vápenocementovou kapes, plochy do 0,25 m2, hl. do 300 mm</t>
  </si>
  <si>
    <t>-614865683</t>
  </si>
  <si>
    <t>https://podminky.urs.cz/item/CS_URS_2024_02/973031345</t>
  </si>
  <si>
    <t>"vysekání niky pro hlavní rozvaděč</t>
  </si>
  <si>
    <t>148</t>
  </si>
  <si>
    <t>977211122</t>
  </si>
  <si>
    <t>Řezání konstrukcí stěnovou pilou z cihel nebo tvárnic hloubka řezu přes 200 do 350 mm</t>
  </si>
  <si>
    <t>1233415697</t>
  </si>
  <si>
    <t>https://podminky.urs.cz/item/CS_URS_2024_02/977211122</t>
  </si>
  <si>
    <t>(1*2+0,8*2)*2</t>
  </si>
  <si>
    <t>(1,2+2,05*2)</t>
  </si>
  <si>
    <t>149</t>
  </si>
  <si>
    <t>978011161</t>
  </si>
  <si>
    <t>Otlučení vápenných nebo vápenocementových omítek vnitřních ploch stropů, v rozsahu přes 30 do 50 %</t>
  </si>
  <si>
    <t>1255070092</t>
  </si>
  <si>
    <t>https://podminky.urs.cz/item/CS_URS_2024_02/978011161</t>
  </si>
  <si>
    <t>150</t>
  </si>
  <si>
    <t>978013161</t>
  </si>
  <si>
    <t>Otlučení vápenných nebo vápenocementových omítek vnitřních ploch stěn s vyškrabáním spar, s očištěním zdiva, v rozsahu přes 30 do 50 %</t>
  </si>
  <si>
    <t>-1962004437</t>
  </si>
  <si>
    <t>https://podminky.urs.cz/item/CS_URS_2024_02/978013161</t>
  </si>
  <si>
    <t>151</t>
  </si>
  <si>
    <t>-1258423155</t>
  </si>
  <si>
    <t>152</t>
  </si>
  <si>
    <t>978015361</t>
  </si>
  <si>
    <t>Otlučení vápenných nebo vápenocementových omítek vnějších ploch s vyškrabáním spar a s očištěním zdiva stupně členitosti 1 a 2, v rozsahu přes 30 do 50 %</t>
  </si>
  <si>
    <t>4137930</t>
  </si>
  <si>
    <t>https://podminky.urs.cz/item/CS_URS_2024_02/978015361</t>
  </si>
  <si>
    <t>153</t>
  </si>
  <si>
    <t>978015391</t>
  </si>
  <si>
    <t>Otlučení vápenných nebo vápenocementových omítek vnějších ploch s vyškrabáním spar a s očištěním zdiva stupně členitosti 1 a 2, v rozsahu přes 80 do 100 %</t>
  </si>
  <si>
    <t>-1772719713</t>
  </si>
  <si>
    <t>https://podminky.urs.cz/item/CS_URS_2024_02/978015391</t>
  </si>
  <si>
    <t>9,24*3,25-3,02*2,7-3,12*2,7</t>
  </si>
  <si>
    <t>154</t>
  </si>
  <si>
    <t>981011414</t>
  </si>
  <si>
    <t>Demolice budov postupným rozebíráním z cihel, kamene, tvárnic na maltu cementovou nebo z betonu prostého s podílem konstrukcí přes 20 do 25 %</t>
  </si>
  <si>
    <t>1080063784</t>
  </si>
  <si>
    <t>https://podminky.urs.cz/item/CS_URS_2024_02/981011414</t>
  </si>
  <si>
    <t>2,57*6,715*3,1</t>
  </si>
  <si>
    <t>155</t>
  </si>
  <si>
    <t>993111111</t>
  </si>
  <si>
    <t>Dovoz a odvoz lešení včetně naložení a složení řadového, na vzdálenost do 10 km</t>
  </si>
  <si>
    <t>-2002439160</t>
  </si>
  <si>
    <t>https://podminky.urs.cz/item/CS_URS_2024_02/993111111</t>
  </si>
  <si>
    <t>156</t>
  </si>
  <si>
    <t>993111119</t>
  </si>
  <si>
    <t>Dovoz a odvoz lešení včetně naložení a složení řadového, na vzdálenost Příplatek k ceně za každých dalších i započatých 10 km přes 10 km</t>
  </si>
  <si>
    <t>513287330</t>
  </si>
  <si>
    <t>https://podminky.urs.cz/item/CS_URS_2024_02/993111119</t>
  </si>
  <si>
    <t>lešení*2</t>
  </si>
  <si>
    <t>997</t>
  </si>
  <si>
    <t>Přesun sutě</t>
  </si>
  <si>
    <t>157</t>
  </si>
  <si>
    <t>997013211</t>
  </si>
  <si>
    <t>Vnitrostaveništní doprava suti a vybouraných hmot vodorovně do 50 m s naložením ručně pro budovy a haly výšky do 6 m</t>
  </si>
  <si>
    <t>-1429346243</t>
  </si>
  <si>
    <t>https://podminky.urs.cz/item/CS_URS_2024_02/997013211</t>
  </si>
  <si>
    <t>158</t>
  </si>
  <si>
    <t>997013501</t>
  </si>
  <si>
    <t>Odvoz suti a vybouraných hmot na skládku nebo meziskládku se složením, na vzdálenost do 1 km</t>
  </si>
  <si>
    <t>2138331997</t>
  </si>
  <si>
    <t>https://podminky.urs.cz/item/CS_URS_2024_02/997013501</t>
  </si>
  <si>
    <t>159</t>
  </si>
  <si>
    <t>997013509</t>
  </si>
  <si>
    <t>Odvoz suti a vybouraných hmot na skládku nebo meziskládku se složením, na vzdálenost Příplatek k ceně za každý další započatý 1 km přes 1 km</t>
  </si>
  <si>
    <t>-355866867</t>
  </si>
  <si>
    <t>https://podminky.urs.cz/item/CS_URS_2024_02/997013509</t>
  </si>
  <si>
    <t>95,726*19 'Přepočtené koeficientem množství</t>
  </si>
  <si>
    <t>160</t>
  </si>
  <si>
    <t>997013631</t>
  </si>
  <si>
    <t>Poplatek za uložení stavebního odpadu na skládce (skládkovné) směsného stavebního a demoličního zatříděného do Katalogu odpadů pod kódem 17 09 04</t>
  </si>
  <si>
    <t>-1178719773</t>
  </si>
  <si>
    <t>https://podminky.urs.cz/item/CS_URS_2024_02/997013631</t>
  </si>
  <si>
    <t>998</t>
  </si>
  <si>
    <t>Přesun hmot</t>
  </si>
  <si>
    <t>161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</si>
  <si>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</si>
  <si>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</si>
  <si>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609681320</t>
  </si>
  <si>
    <t>https://podminky.urs.cz/item/CS_URS_2024_02/998011008</t>
  </si>
  <si>
    <t>PSV</t>
  </si>
  <si>
    <t>Práce a dodávky PSV</t>
  </si>
  <si>
    <t>711</t>
  </si>
  <si>
    <t>Izolace proti vodě, vlhkosti a plynům</t>
  </si>
  <si>
    <t>162</t>
  </si>
  <si>
    <t>711111001</t>
  </si>
  <si>
    <t>Provedení izolace proti zemní vlhkosti natěradly a tmely za studena na ploše vodorovné V nátěrem penetračním</t>
  </si>
  <si>
    <t>434232711</t>
  </si>
  <si>
    <t>https://podminky.urs.cz/item/CS_URS_2024_02/711111001</t>
  </si>
  <si>
    <t>11,675*6,05</t>
  </si>
  <si>
    <t>4,05*10,07</t>
  </si>
  <si>
    <t>4,21*2,88</t>
  </si>
  <si>
    <t>4,19*7,065</t>
  </si>
  <si>
    <t>163</t>
  </si>
  <si>
    <t>11163150</t>
  </si>
  <si>
    <t>lak penetrační asfaltový</t>
  </si>
  <si>
    <t>-296212448</t>
  </si>
  <si>
    <t>153,145*0,0003 'Přepočtené koeficientem množství</t>
  </si>
  <si>
    <t>164</t>
  </si>
  <si>
    <t>711141559</t>
  </si>
  <si>
    <t>Provedení izolace proti zemní vlhkosti pásy přitavením NAIP na ploše vodorovné V</t>
  </si>
  <si>
    <t>-1553776848</t>
  </si>
  <si>
    <t>https://podminky.urs.cz/item/CS_URS_2024_02/711141559</t>
  </si>
  <si>
    <t>165</t>
  </si>
  <si>
    <t>62853004</t>
  </si>
  <si>
    <t>pás asfaltový natavitelný modifikovaný SBS s vložkou ze skleněné tkaniny a spalitelnou PE fólií nebo jemnozrnným minerálním posypem na horním povrchu tl 4,0mm</t>
  </si>
  <si>
    <t>795907269</t>
  </si>
  <si>
    <t>153,145*1,1655 'Přepočtené koeficientem množství</t>
  </si>
  <si>
    <t>166</t>
  </si>
  <si>
    <t>-547639849</t>
  </si>
  <si>
    <t>167</t>
  </si>
  <si>
    <t>62856011</t>
  </si>
  <si>
    <t>pás asfaltový natavitelný modifikovaný SBS s vložkou z hliníkové fólie s textilií a spalitelnou PE fólií nebo jemnozrnným minerálním posypem na horním povrchu tl 4,0mm</t>
  </si>
  <si>
    <t>1782888864</t>
  </si>
  <si>
    <t>168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</si>
  <si>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</si>
  <si>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</si>
  <si>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1012933061</t>
  </si>
  <si>
    <t>https://podminky.urs.cz/item/CS_URS_2024_02/998711111</t>
  </si>
  <si>
    <t>712</t>
  </si>
  <si>
    <t>Povlakové krytiny</t>
  </si>
  <si>
    <t>169</t>
  </si>
  <si>
    <t>712310r01</t>
  </si>
  <si>
    <t>Očištění stropní konstrukce po vybourání skladby střešního souvrství</t>
  </si>
  <si>
    <t>517280487</t>
  </si>
  <si>
    <t>9,54*10,75</t>
  </si>
  <si>
    <t>170</t>
  </si>
  <si>
    <t>712340833</t>
  </si>
  <si>
    <t>Odstranění povlakové krytiny střech plochých do 10° z přitavených pásů NAIP v plné ploše třívrstvé</t>
  </si>
  <si>
    <t>-731371581</t>
  </si>
  <si>
    <t>https://podminky.urs.cz/item/CS_URS_2024_02/712340833</t>
  </si>
  <si>
    <t>(9,54*0,15+5,64*0,3)*2</t>
  </si>
  <si>
    <t>713</t>
  </si>
  <si>
    <t>Izolace tepelné</t>
  </si>
  <si>
    <t>171</t>
  </si>
  <si>
    <t>713111128</t>
  </si>
  <si>
    <t>Montáž tepelné izolace stropů rohožemi, pásy, dílci, deskami, bloky (izolační materiál ve specifikaci) rovných spodem lepením celoplošně s mechanickým kotvením</t>
  </si>
  <si>
    <t>-228561406</t>
  </si>
  <si>
    <t>https://podminky.urs.cz/item/CS_URS_2024_02/713111128</t>
  </si>
  <si>
    <t>"zateplení stropů v původní části objektu</t>
  </si>
  <si>
    <t>172</t>
  </si>
  <si>
    <t>219917459</t>
  </si>
  <si>
    <t>80,3*1,05 'Přepočtené koeficientem množství</t>
  </si>
  <si>
    <t>173</t>
  </si>
  <si>
    <t>713121111</t>
  </si>
  <si>
    <t>Montáž tepelné izolace podlah rohožemi, pásy, deskami, dílci, bloky (izolační materiál ve specifikaci) kladenými volně jednovrstvá</t>
  </si>
  <si>
    <t>-520813973</t>
  </si>
  <si>
    <t>https://podminky.urs.cz/item/CS_URS_2024_02/713121111</t>
  </si>
  <si>
    <t>174</t>
  </si>
  <si>
    <t>28376379</t>
  </si>
  <si>
    <t>deska XPS hrana polodrážková a hladký povrch 500kPA λ=0,035 tl 50mm</t>
  </si>
  <si>
    <t>-189346054</t>
  </si>
  <si>
    <t>60,3*1,05 'Přepočtené koeficientem množství</t>
  </si>
  <si>
    <t>175</t>
  </si>
  <si>
    <t>28372343</t>
  </si>
  <si>
    <t>deska EPS 100 grafitová pro konstrukce s běžným zatížením λ=0,030 tl 100mm</t>
  </si>
  <si>
    <t>2112062310</t>
  </si>
  <si>
    <t>12,7*1,05 'Přepočtené koeficientem množství</t>
  </si>
  <si>
    <t>176</t>
  </si>
  <si>
    <t>-1228973829</t>
  </si>
  <si>
    <t>67,6*1,05 'Přepočtené koeficientem množství</t>
  </si>
  <si>
    <t>177</t>
  </si>
  <si>
    <t>713121112</t>
  </si>
  <si>
    <t>Montáž tepelné izolace podlah rohožemi, pásy, deskami, dílci, bloky (izolační materiál ve specifikaci) kladenými volně jednovrstvá mezi trámy nebo rošt</t>
  </si>
  <si>
    <t>2048662841</t>
  </si>
  <si>
    <t>https://podminky.urs.cz/item/CS_URS_2024_02/713121112</t>
  </si>
  <si>
    <t>"D.1.1 - 13 - PŮDORYS STŘECHY - NAVRHOVANÝ STAV</t>
  </si>
  <si>
    <t>"skladba S03</t>
  </si>
  <si>
    <t>9,24*10,3</t>
  </si>
  <si>
    <t>178</t>
  </si>
  <si>
    <t>63152104</t>
  </si>
  <si>
    <t>pás tepelně izolační univerzální λ=0,032-0,033 tl 160mm</t>
  </si>
  <si>
    <t>459191388</t>
  </si>
  <si>
    <t>95,172*1,05 'Přepočtené koeficientem množství</t>
  </si>
  <si>
    <t>179</t>
  </si>
  <si>
    <t>713191133</t>
  </si>
  <si>
    <t>Montáž tepelné izolace stavebních konstrukcí - doplňky a konstrukční součásti podlah, stropů vrchem nebo střech překrytí fólií položenou volně s přelepením spojů</t>
  </si>
  <si>
    <t>-1112315403</t>
  </si>
  <si>
    <t>https://podminky.urs.cz/item/CS_URS_2024_02/713191133</t>
  </si>
  <si>
    <t>"skladba S01</t>
  </si>
  <si>
    <t>180</t>
  </si>
  <si>
    <t>28329324</t>
  </si>
  <si>
    <t>fólie kontaktní difuzně propustná pro doplňkovou hydroizolační vrstvu, třívrstvá mikroporézní PP 130-140g/m2</t>
  </si>
  <si>
    <t>-1560691253</t>
  </si>
  <si>
    <t>165,806*1,221 'Přepočtené koeficientem množství</t>
  </si>
  <si>
    <t>181</t>
  </si>
  <si>
    <t>998713111</t>
  </si>
  <si>
    <t>Přesun hmot pro izolace tepelné stanovený z hmotnosti přesunovaného materiálu vodorovná dopravní vzdálenost do 50 m s omezením mechanizace v objektech výšky do 6 m</t>
  </si>
  <si>
    <t>-1421067560</t>
  </si>
  <si>
    <t>https://podminky.urs.cz/item/CS_URS_2024_02/998713111</t>
  </si>
  <si>
    <t>762</t>
  </si>
  <si>
    <t>Konstrukce tesařské</t>
  </si>
  <si>
    <t>182</t>
  </si>
  <si>
    <t>762332r01</t>
  </si>
  <si>
    <t>Dodávka a montáž dřevěných sbíjených příhradových vazníků, vč. spojovacích prostředků</t>
  </si>
  <si>
    <t>-181840793</t>
  </si>
  <si>
    <t>Poznámka k položce:_x000D_
dimenze nosných konstrukcí stavby (stropy, krov, atd.) viz D.1.2 - Konstrukční část</t>
  </si>
  <si>
    <t>3,6*12</t>
  </si>
  <si>
    <t>7,4*11</t>
  </si>
  <si>
    <t>183</t>
  </si>
  <si>
    <t>762342214</t>
  </si>
  <si>
    <t>Montáž laťování střech jednoduchých sklonu do 60° při osové vzdálenosti latí přes 150 do 360 mm</t>
  </si>
  <si>
    <t>-2009808855</t>
  </si>
  <si>
    <t>https://podminky.urs.cz/item/CS_URS_2024_02/762342214</t>
  </si>
  <si>
    <t>S01+S03</t>
  </si>
  <si>
    <t>184</t>
  </si>
  <si>
    <t>60514106</t>
  </si>
  <si>
    <t>řezivo jehličnaté lať pevnostní třída S10-13 průřez 40x60mm</t>
  </si>
  <si>
    <t>197089359</t>
  </si>
  <si>
    <t>(S01+S03)/0,35*0,06*0,04</t>
  </si>
  <si>
    <t>1,275*1,1 'Přepočtené koeficientem množství</t>
  </si>
  <si>
    <t>185</t>
  </si>
  <si>
    <t>762342511</t>
  </si>
  <si>
    <t>Montáž laťování montáž kontralatí na podklad bez tepelné izolace</t>
  </si>
  <si>
    <t>-1292019471</t>
  </si>
  <si>
    <t>https://podminky.urs.cz/item/CS_URS_2024_02/762342511</t>
  </si>
  <si>
    <t>(3,4+3,4)*12</t>
  </si>
  <si>
    <t>(5+5)*11</t>
  </si>
  <si>
    <t>186</t>
  </si>
  <si>
    <t>-2100751750</t>
  </si>
  <si>
    <t>(3,4+3,4)*12*0,06*0,04</t>
  </si>
  <si>
    <t>(5+5)*11*0,06*0,04</t>
  </si>
  <si>
    <t>0,46*1,1 'Přepočtené koeficientem množství</t>
  </si>
  <si>
    <t>187</t>
  </si>
  <si>
    <t>762395000</t>
  </si>
  <si>
    <t>Spojovací prostředky krovů, bednění a laťování, nadstřešních konstrukcí svorníky, prkna, hřebíky, pásová ocel, vruty</t>
  </si>
  <si>
    <t>609748465</t>
  </si>
  <si>
    <t>https://podminky.urs.cz/item/CS_URS_2024_02/762395000</t>
  </si>
  <si>
    <t>1,275+0,46</t>
  </si>
  <si>
    <t>188</t>
  </si>
  <si>
    <t>762430016</t>
  </si>
  <si>
    <t>Obložení stěn z cementotřískových desek šroubovaných na sraz, tloušťky desky 20 mm</t>
  </si>
  <si>
    <t>-1751255056</t>
  </si>
  <si>
    <t>https://podminky.urs.cz/item/CS_URS_2024_02/762430016</t>
  </si>
  <si>
    <t>"obložení štítových stěn v úrovni krovu</t>
  </si>
  <si>
    <t>"přístavba" (6,35*0,26+6,35*0,85/2)*2</t>
  </si>
  <si>
    <t>"původní objekt" (9,54*0,26+9,54*1,28/2)</t>
  </si>
  <si>
    <t>189</t>
  </si>
  <si>
    <t>998762111</t>
  </si>
  <si>
    <t>Přesun hmot pro konstrukce tesařské stanovený z hmotnosti přesunovaného materiálu vodorovná dopravní vzdálenost do 50 m s omezením mechanizace v objektech výšky do 6 m</t>
  </si>
  <si>
    <t>876695835</t>
  </si>
  <si>
    <t>https://podminky.urs.cz/item/CS_URS_2024_02/998762111</t>
  </si>
  <si>
    <t>763</t>
  </si>
  <si>
    <t>Konstrukce suché výstavby</t>
  </si>
  <si>
    <t>190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</si>
  <si>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</si>
  <si>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</si>
  <si>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-754076325</t>
  </si>
  <si>
    <t>https://podminky.urs.cz/item/CS_URS_2024_02/763131431</t>
  </si>
  <si>
    <t>"podhled v přístavbě</t>
  </si>
  <si>
    <t>191</t>
  </si>
  <si>
    <t>763131751</t>
  </si>
  <si>
    <t>Podhled ze sádrokartonových desek ostatní práce a konstrukce na podhledech ze sádrokartonových desek montáž parotěsné zábrany</t>
  </si>
  <si>
    <t>1333284986</t>
  </si>
  <si>
    <t>https://podminky.urs.cz/item/CS_URS_2024_02/763131751</t>
  </si>
  <si>
    <t>192</t>
  </si>
  <si>
    <t>28329274</t>
  </si>
  <si>
    <t>fólie PE vyztužená pro parotěsnou vrstvu (reakce na oheň - třída E) 110g/m2</t>
  </si>
  <si>
    <t>745666142</t>
  </si>
  <si>
    <t>60,3*1,1235 'Přepočtené koeficientem množství</t>
  </si>
  <si>
    <t>193</t>
  </si>
  <si>
    <t>763131752</t>
  </si>
  <si>
    <t>Podhled ze sádrokartonových desek ostatní práce a konstrukce na podhledech ze sádrokartonových desek montáž jedné vrstvy tepelné izolace</t>
  </si>
  <si>
    <t>602987134</t>
  </si>
  <si>
    <t>https://podminky.urs.cz/item/CS_URS_2024_02/763131752</t>
  </si>
  <si>
    <t>"1.10 - přístavba" (73-12,7)+11,675*6,05</t>
  </si>
  <si>
    <t>194</t>
  </si>
  <si>
    <t>63152102</t>
  </si>
  <si>
    <t>pás tepelně izolační univerzální λ=0,032-0,033 tl 140mm</t>
  </si>
  <si>
    <t>1958299831</t>
  </si>
  <si>
    <t>60,3*1,02 'Přepočtené koeficientem množství</t>
  </si>
  <si>
    <t>195</t>
  </si>
  <si>
    <t>1905658827</t>
  </si>
  <si>
    <t>"1.10 - přístavba" 11,675*6,05</t>
  </si>
  <si>
    <t>70,634*1,02 'Přepočtené koeficientem množství</t>
  </si>
  <si>
    <t>196</t>
  </si>
  <si>
    <t>763131914</t>
  </si>
  <si>
    <t>Zhotovení otvorů v podhledech a podkrovích ze sádrokartonových desek pro prostupy (voda, elektro, topení, VZT), osvětlení, sprinklery, revizní klapky a dvířka včetně vyztužení profily, velikost přes 0,50 do 1,00 m2</t>
  </si>
  <si>
    <t>-144509573</t>
  </si>
  <si>
    <t>https://podminky.urs.cz/item/CS_URS_2024_02/763131914</t>
  </si>
  <si>
    <t>"revizní otvor</t>
  </si>
  <si>
    <t>197</t>
  </si>
  <si>
    <t>763131r01</t>
  </si>
  <si>
    <t>Dodávka a montáž revizního otvoru se schody do půdního prostoru 1300x700mm, s pož. odolností EW15 DP3</t>
  </si>
  <si>
    <t>-181203810</t>
  </si>
  <si>
    <t>"revizní otvor se schody</t>
  </si>
  <si>
    <t>198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</si>
  <si>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</si>
  <si>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</si>
  <si>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1418450917</t>
  </si>
  <si>
    <t>https://podminky.urs.cz/item/CS_URS_2024_02/998763321</t>
  </si>
  <si>
    <t>764</t>
  </si>
  <si>
    <t>Konstrukce klempířské</t>
  </si>
  <si>
    <t>199</t>
  </si>
  <si>
    <t>764002811</t>
  </si>
  <si>
    <t>Demontáž klempířských konstrukcí okapového plechu do suti, v krytině povlakové</t>
  </si>
  <si>
    <t>418583239</t>
  </si>
  <si>
    <t>https://podminky.urs.cz/item/CS_URS_2024_02/764002811</t>
  </si>
  <si>
    <t>10,39*2</t>
  </si>
  <si>
    <t>"okapový plech nad vraty na východní fasádě</t>
  </si>
  <si>
    <t>7,4</t>
  </si>
  <si>
    <t>200</t>
  </si>
  <si>
    <t>764002841</t>
  </si>
  <si>
    <t>Demontáž klempířských konstrukcí oplechování horních ploch zdí a nadezdívek do suti</t>
  </si>
  <si>
    <t>843555392</t>
  </si>
  <si>
    <t>https://podminky.urs.cz/item/CS_URS_2024_02/764002841</t>
  </si>
  <si>
    <t>(1,95+0,3+5,64+0,3+1,95)*2</t>
  </si>
  <si>
    <t>201</t>
  </si>
  <si>
    <t>764002851</t>
  </si>
  <si>
    <t>Demontáž klempířských konstrukcí oplechování parapetů do suti</t>
  </si>
  <si>
    <t>1565261056</t>
  </si>
  <si>
    <t>https://podminky.urs.cz/item/CS_URS_2024_02/764002851</t>
  </si>
  <si>
    <t>1,145</t>
  </si>
  <si>
    <t>1,27+1,3*2+1,5*2</t>
  </si>
  <si>
    <t>202</t>
  </si>
  <si>
    <t>764004801</t>
  </si>
  <si>
    <t>Demontáž klempířských konstrukcí žlabu podokapního do suti</t>
  </si>
  <si>
    <t>-2145366371</t>
  </si>
  <si>
    <t>https://podminky.urs.cz/item/CS_URS_2024_02/764004801</t>
  </si>
  <si>
    <t>10,75*2</t>
  </si>
  <si>
    <t>203</t>
  </si>
  <si>
    <t>764004841</t>
  </si>
  <si>
    <t>Demontáž klempířských konstrukcí háku do suti</t>
  </si>
  <si>
    <t>-2022907882</t>
  </si>
  <si>
    <t>https://podminky.urs.cz/item/CS_URS_2024_02/764004841</t>
  </si>
  <si>
    <t>204</t>
  </si>
  <si>
    <t>764004861</t>
  </si>
  <si>
    <t>Demontáž klempířských konstrukcí svodu do suti</t>
  </si>
  <si>
    <t>505190698</t>
  </si>
  <si>
    <t>https://podminky.urs.cz/item/CS_URS_2024_02/764004861</t>
  </si>
  <si>
    <t>"D.1.1 - 05 - POHLED VÝCHODNÍ A JIŽNÍ -  STÁVAJÍCÍ STAV</t>
  </si>
  <si>
    <t>3,5</t>
  </si>
  <si>
    <t>"D.1.1 - 06 - POHLED ZÁPADNÍ A SEVERNÍ -  STÁVAJÍCÍ STAV</t>
  </si>
  <si>
    <t>205</t>
  </si>
  <si>
    <t>764111651</t>
  </si>
  <si>
    <t>Krytina ze svitků, ze šablon nebo taškových tabulí z pozinkovaného plechu s povrchovou úpravou s úpravou u okapů, prostupů a výčnělků střechy rovné z taškových tabulí, sklon střechy do 30°</t>
  </si>
  <si>
    <t>1685986748</t>
  </si>
  <si>
    <t>https://podminky.urs.cz/item/CS_URS_2024_02/764111651</t>
  </si>
  <si>
    <t>11,975*(3,4+3,4)</t>
  </si>
  <si>
    <t>10,45*(5+5)</t>
  </si>
  <si>
    <t>206</t>
  </si>
  <si>
    <t>764211604</t>
  </si>
  <si>
    <t>Oplechování střešních prvků z pozinkovaného plechu s povrchovou úpravou hřebene větraného z hřebenáčů oblých s těsněním a perforovanou lištou rš 312 mm v krytině z taškových tabulí</t>
  </si>
  <si>
    <t>1676586070</t>
  </si>
  <si>
    <t>https://podminky.urs.cz/item/CS_URS_2024_02/764211604</t>
  </si>
  <si>
    <t>10,45</t>
  </si>
  <si>
    <t>207</t>
  </si>
  <si>
    <t>764212651</t>
  </si>
  <si>
    <t>Oplechování střešních prvků z pozinkovaného plechu s povrchovou úpravou štítu systémovou závětrnou lištou rš 312 mm v krytině z taškových tabulí</t>
  </si>
  <si>
    <t>1775246445</t>
  </si>
  <si>
    <t>https://podminky.urs.cz/item/CS_URS_2024_02/764212651</t>
  </si>
  <si>
    <t>(3,4+3,4)*2</t>
  </si>
  <si>
    <t>(5+5)</t>
  </si>
  <si>
    <t>208</t>
  </si>
  <si>
    <t>764212684</t>
  </si>
  <si>
    <t>Oplechování střešních prvků z pozinkovaného plechu s povrchovou úpravou okapu střechy rovné systémovou okapovou lištou rš 250 mm v krytině z taškových tabulí</t>
  </si>
  <si>
    <t>-765168869</t>
  </si>
  <si>
    <t>https://podminky.urs.cz/item/CS_URS_2024_02/764212684</t>
  </si>
  <si>
    <t>11,975*2</t>
  </si>
  <si>
    <t>10,45*2</t>
  </si>
  <si>
    <t>209</t>
  </si>
  <si>
    <t>764216642</t>
  </si>
  <si>
    <t>Oplechování parapetů z pozinkovaného plechu s povrchovou úpravou rovných celoplošně lepené, bez rohů rš 200 mm</t>
  </si>
  <si>
    <t>-1902614900</t>
  </si>
  <si>
    <t>https://podminky.urs.cz/item/CS_URS_2024_02/764216642</t>
  </si>
  <si>
    <t>Poznámka k položce:_x000D_
podrobná specifikace viz D.1.1-22 - SPECIFIKACE KLEMPÍŘSKÝCH VÝROBKŮ</t>
  </si>
  <si>
    <t>210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</si>
  <si>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</si>
  <si>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</si>
  <si>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405412096</t>
  </si>
  <si>
    <t>https://podminky.urs.cz/item/CS_URS_2024_02/764216665</t>
  </si>
  <si>
    <t>"K1" 1*2</t>
  </si>
  <si>
    <t>"K2" 1*2</t>
  </si>
  <si>
    <t>"K3" 8*2</t>
  </si>
  <si>
    <t>"K4" 2*2</t>
  </si>
  <si>
    <t>211</t>
  </si>
  <si>
    <t>764311605</t>
  </si>
  <si>
    <t>Lemování zdí z pozinkovaného plechu s povrchovou úpravou boční nebo horní rovné, střech s krytinou prejzovou nebo vlnitou rš 400 mm</t>
  </si>
  <si>
    <t>-502775665</t>
  </si>
  <si>
    <t>https://podminky.urs.cz/item/CS_URS_2024_02/764311605</t>
  </si>
  <si>
    <t>212</t>
  </si>
  <si>
    <t>764315631</t>
  </si>
  <si>
    <t>Lemování trub, konzol, držáků a ostatních kusových prvků z pozinkovaného plechu s povrchovou úpravou střech s krytinou prostupovou manžetou do 75 mm</t>
  </si>
  <si>
    <t>-1818607397</t>
  </si>
  <si>
    <t>https://podminky.urs.cz/item/CS_URS_2024_02/764315631</t>
  </si>
  <si>
    <t>"odvětrávací hlavice</t>
  </si>
  <si>
    <t>213</t>
  </si>
  <si>
    <t>764315632</t>
  </si>
  <si>
    <t>Lemování trub, konzol, držáků a ostatních kusových prvků z pozinkovaného plechu s povrchovou úpravou střech s krytinou prostupovou manžetou přes 75 do 100 mm</t>
  </si>
  <si>
    <t>673711102</t>
  </si>
  <si>
    <t>https://podminky.urs.cz/item/CS_URS_2024_02/764315632</t>
  </si>
  <si>
    <t>214</t>
  </si>
  <si>
    <t>764315634</t>
  </si>
  <si>
    <t>Lemování trub, konzol, držáků a ostatních kusových prvků z pozinkovaného plechu s povrchovou úpravou střech s krytinou prostupovou manžetou přes 150 do 200 mm</t>
  </si>
  <si>
    <t>1691608517</t>
  </si>
  <si>
    <t>https://podminky.urs.cz/item/CS_URS_2024_02/764315634</t>
  </si>
  <si>
    <t>"skladba S01 - vývod odvětrání sklepa</t>
  </si>
  <si>
    <t>215</t>
  </si>
  <si>
    <t>764511602</t>
  </si>
  <si>
    <t>Žlab podokapní z pozinkovaného plechu s povrchovou úpravou včetně háků a čel půlkruhový rš 330 mm</t>
  </si>
  <si>
    <t>423529119</t>
  </si>
  <si>
    <t>https://podminky.urs.cz/item/CS_URS_2024_02/764511602</t>
  </si>
  <si>
    <t>"OK-Ž" 43,3</t>
  </si>
  <si>
    <t>216</t>
  </si>
  <si>
    <t>764511643</t>
  </si>
  <si>
    <t>Žlab podokapní z pozinkovaného plechu s povrchovou úpravou kotlík oválný (trychtýřový), rš žlabu/průměr svodu 330/120 mm</t>
  </si>
  <si>
    <t>-756930633</t>
  </si>
  <si>
    <t>https://podminky.urs.cz/item/CS_URS_2024_02/764511643</t>
  </si>
  <si>
    <t>217</t>
  </si>
  <si>
    <t>764518623</t>
  </si>
  <si>
    <t>Svod z pozinkovaného plechu s upraveným povrchem včetně objímek, kolen a odskoků kruhový, průměru 120 mm</t>
  </si>
  <si>
    <t>1749261787</t>
  </si>
  <si>
    <t>https://podminky.urs.cz/item/CS_URS_2024_02/764518623</t>
  </si>
  <si>
    <t>"OK-S" 25,6</t>
  </si>
  <si>
    <t>218</t>
  </si>
  <si>
    <t>998764111</t>
  </si>
  <si>
    <t>Přesun hmot pro konstrukce klempířské stanovený z hmotnosti přesunovaného materiálu vodorovná dopravní vzdálenost do 50 m s omezením mechanizace v objektech výšky do 6 m</t>
  </si>
  <si>
    <t>1215677389</t>
  </si>
  <si>
    <t>https://podminky.urs.cz/item/CS_URS_2024_02/998764111</t>
  </si>
  <si>
    <t>765</t>
  </si>
  <si>
    <t>Krytina skládaná</t>
  </si>
  <si>
    <t>219</t>
  </si>
  <si>
    <t>765113R01</t>
  </si>
  <si>
    <t>Krytina z taškových tabulí okapová hrana s větracím pásem plastovým (dodávka+montáž)</t>
  </si>
  <si>
    <t>956961087</t>
  </si>
  <si>
    <t>220</t>
  </si>
  <si>
    <t>765113R02</t>
  </si>
  <si>
    <t>Krytina z taškových tabulí okapová hrana s větrací mřížkou jednoduchou (dodávka+montáž)</t>
  </si>
  <si>
    <t>693935137</t>
  </si>
  <si>
    <t>221</t>
  </si>
  <si>
    <t>765191021</t>
  </si>
  <si>
    <t>Montáž pojistné hydroizolační nebo parotěsné fólie kladené ve sklonu přes 20° s lepenými přesahy na krokve</t>
  </si>
  <si>
    <t>-1887707830</t>
  </si>
  <si>
    <t>https://podminky.urs.cz/item/CS_URS_2024_02/765191021</t>
  </si>
  <si>
    <t>222</t>
  </si>
  <si>
    <t>28329071</t>
  </si>
  <si>
    <t>fólie PU/PP difuzně propustná, integrované samolepicí pásky, 150g/m2</t>
  </si>
  <si>
    <t>-1113890396</t>
  </si>
  <si>
    <t>185,93*1,1 'Přepočtené koeficientem množství</t>
  </si>
  <si>
    <t>223</t>
  </si>
  <si>
    <t>765191051</t>
  </si>
  <si>
    <t>Montáž pojistné hydroizolační nebo parotěsné fólie hřebene nebo nároží, střechy větrané</t>
  </si>
  <si>
    <t>937404194</t>
  </si>
  <si>
    <t>https://podminky.urs.cz/item/CS_URS_2024_02/765191051</t>
  </si>
  <si>
    <t>224</t>
  </si>
  <si>
    <t>-2139938869</t>
  </si>
  <si>
    <t>22,425*1,15 'Přepočtené koeficientem množství</t>
  </si>
  <si>
    <t>225</t>
  </si>
  <si>
    <t>765191071</t>
  </si>
  <si>
    <t>Montáž pojistné hydroizolační nebo parotěsné fólie okapu přesahem na okapnici</t>
  </si>
  <si>
    <t>1679430707</t>
  </si>
  <si>
    <t>https://podminky.urs.cz/item/CS_URS_2024_02/765191071</t>
  </si>
  <si>
    <t>226</t>
  </si>
  <si>
    <t>1081898505</t>
  </si>
  <si>
    <t>44,85*1,15 'Přepočtené koeficientem množství</t>
  </si>
  <si>
    <t>227</t>
  </si>
  <si>
    <t>998765111</t>
  </si>
  <si>
    <t>Přesun hmot pro krytiny skládané stanovený z hmotnosti přesunovaného materiálu vodorovná dopravní vzdálenost do 50 m s omezením mechanizace na objektech výšky do 6 m</t>
  </si>
  <si>
    <t>-1945036159</t>
  </si>
  <si>
    <t>https://podminky.urs.cz/item/CS_URS_2024_02/998765111</t>
  </si>
  <si>
    <t>766</t>
  </si>
  <si>
    <t>Konstrukce truhlářské</t>
  </si>
  <si>
    <t>228</t>
  </si>
  <si>
    <t>766421821</t>
  </si>
  <si>
    <t>Demontáž obložení podhledů palubkami</t>
  </si>
  <si>
    <t>-1258168929</t>
  </si>
  <si>
    <t>https://podminky.urs.cz/item/CS_URS_2024_02/766421821</t>
  </si>
  <si>
    <t>"1.03" 12,1</t>
  </si>
  <si>
    <t>229</t>
  </si>
  <si>
    <t>766421822</t>
  </si>
  <si>
    <t>Demontáž obložení podhledů podkladových roštů</t>
  </si>
  <si>
    <t>264966823</t>
  </si>
  <si>
    <t>https://podminky.urs.cz/item/CS_URS_2024_02/766421822</t>
  </si>
  <si>
    <t>230</t>
  </si>
  <si>
    <t>766622131</t>
  </si>
  <si>
    <t>Montáž oken plastových včetně montáže rámu plochy přes 1 m2 otevíravých do zdiva, výšky do 1,5 m</t>
  </si>
  <si>
    <t>-703568942</t>
  </si>
  <si>
    <t>https://podminky.urs.cz/item/CS_URS_2024_02/766622131</t>
  </si>
  <si>
    <t>"D.1.1-19 - SPECIFIKACE VÝPLNÍ OTVORŮ</t>
  </si>
  <si>
    <t>"O4" 1,5*0,8*2</t>
  </si>
  <si>
    <t>231</t>
  </si>
  <si>
    <t>61140052</t>
  </si>
  <si>
    <t>okno plastové otevíravé/sklopné trojsklo přes plochu 1m2 do v 1,5m</t>
  </si>
  <si>
    <t>-664151188</t>
  </si>
  <si>
    <t>Poznámka k položce:_x000D_
podrobná specifikace viz D.1.1-19 - SPECIFIKACE VÝPLNÍ OTVORŮ</t>
  </si>
  <si>
    <t>232</t>
  </si>
  <si>
    <t>766622132</t>
  </si>
  <si>
    <t>Montáž oken plastových včetně montáže rámu plochy přes 1 m2 otevíravých do zdiva, výšky přes 1,5 do 2,5 m</t>
  </si>
  <si>
    <t>1150471414</t>
  </si>
  <si>
    <t>https://podminky.urs.cz/item/CS_URS_2024_02/766622132</t>
  </si>
  <si>
    <t>"O5" 1*2,375*3</t>
  </si>
  <si>
    <t>233</t>
  </si>
  <si>
    <t>61140054</t>
  </si>
  <si>
    <t>okno plastové otevíravé/sklopné trojsklo přes plochu 1m2 v 1,5-2,5m</t>
  </si>
  <si>
    <t>-1939387049</t>
  </si>
  <si>
    <t>234</t>
  </si>
  <si>
    <t>766622216</t>
  </si>
  <si>
    <t>Montáž oken plastových plochy do 1 m2 včetně montáže rámu otevíravých do zdiva</t>
  </si>
  <si>
    <t>-1102162615</t>
  </si>
  <si>
    <t>https://podminky.urs.cz/item/CS_URS_2024_02/766622216</t>
  </si>
  <si>
    <t>"O1" 1</t>
  </si>
  <si>
    <t>"O2" 1</t>
  </si>
  <si>
    <t>"O3" 5</t>
  </si>
  <si>
    <t>235</t>
  </si>
  <si>
    <t>61140049</t>
  </si>
  <si>
    <t>okno plastové otevíravé/sklopné dvojsklo do plochy 1m2</t>
  </si>
  <si>
    <t>2088737323</t>
  </si>
  <si>
    <t>"O1" 1,28*0,65*1</t>
  </si>
  <si>
    <t>"O2" 1,255*0,65*1</t>
  </si>
  <si>
    <t>236</t>
  </si>
  <si>
    <t>61140050</t>
  </si>
  <si>
    <t>okno plastové otevíravé/sklopné trojsklo do plochy 1m2</t>
  </si>
  <si>
    <t>522368068</t>
  </si>
  <si>
    <t>"O3" 1*0,8*5</t>
  </si>
  <si>
    <t>237</t>
  </si>
  <si>
    <t>766622r01</t>
  </si>
  <si>
    <t>Dodávka a montáž pákového systému otvírání sklopných oken</t>
  </si>
  <si>
    <t>1170762833</t>
  </si>
  <si>
    <t>"O4" 2</t>
  </si>
  <si>
    <t>"O5" 3</t>
  </si>
  <si>
    <t>238</t>
  </si>
  <si>
    <t>766629r01</t>
  </si>
  <si>
    <t>Montáž oken plastových Příplatek k cenám za izolaci mezi ostěním a rámem okna při rovném ostění, připojovací spára tl. do 15 mm, fólie</t>
  </si>
  <si>
    <t>1988103881</t>
  </si>
  <si>
    <t>"O1" (1,28*2+0,65*2)*1*2</t>
  </si>
  <si>
    <t>"O2" (1,255*2+0,65*2)*1*2</t>
  </si>
  <si>
    <t>"O3" (1*2+0,8*2)*5*2</t>
  </si>
  <si>
    <t>"O4" (1,5*2+0,8*2)*2*2</t>
  </si>
  <si>
    <t>"O5" (1*2+2,375*2)*3*2</t>
  </si>
  <si>
    <t>"VD1" (1,455+1,955*2)*1*2</t>
  </si>
  <si>
    <t>"VD2" (1+2,05*2)*1*2</t>
  </si>
  <si>
    <t>"PV1" (4+3,825*2)*1*2</t>
  </si>
  <si>
    <t>239</t>
  </si>
  <si>
    <t>766660001</t>
  </si>
  <si>
    <t>Montáž dveřních křídel dřevěných nebo plastových otevíravých do ocelové zárubně povrchově upravených jednokřídlových, šířky do 800 mm</t>
  </si>
  <si>
    <t>512979685</t>
  </si>
  <si>
    <t>https://podminky.urs.cz/item/CS_URS_2024_02/766660001</t>
  </si>
  <si>
    <t>"D1" 5</t>
  </si>
  <si>
    <t>"D2" 3</t>
  </si>
  <si>
    <t>"D3" 2</t>
  </si>
  <si>
    <t>240</t>
  </si>
  <si>
    <t>61162086.D1</t>
  </si>
  <si>
    <t>dveře jednokřídlé dřevotřískové povrch laminátový plné 800x1970-2100mm, barva dub přírodní, kování rozetové, broušený nerez, klika/klika, základní cylindrická vložka</t>
  </si>
  <si>
    <t>-913422511</t>
  </si>
  <si>
    <t>241</t>
  </si>
  <si>
    <t>61162085.D2</t>
  </si>
  <si>
    <t>dveře jednokřídlé dřevotřískové povrch laminátový plné 700x1970-2100mm, barva dub přírodní, kování rozetové, broušený nerez, klika/klika, základní cylindrická vložka</t>
  </si>
  <si>
    <t>397461285</t>
  </si>
  <si>
    <t>242</t>
  </si>
  <si>
    <t>61162084.D3</t>
  </si>
  <si>
    <t>dveře jednokřídlé dřevotřískové povrch laminátový plné 600x1970-2100mm, barva dub přírodní, kování rozetové, broušený nerez, WC zámek s indikací obsazenosti, odjistitelný zvenku</t>
  </si>
  <si>
    <t>781495853</t>
  </si>
  <si>
    <t>243</t>
  </si>
  <si>
    <t>766660022</t>
  </si>
  <si>
    <t>Montáž dveřních křídel dřevěných nebo plastových otevíravých do ocelové zárubně protipožárních jednokřídlových, šířky přes 800 mm</t>
  </si>
  <si>
    <t>568357205</t>
  </si>
  <si>
    <t>https://podminky.urs.cz/item/CS_URS_2024_02/766660022</t>
  </si>
  <si>
    <t>"D4" 1</t>
  </si>
  <si>
    <t>244</t>
  </si>
  <si>
    <t>61165314.D4</t>
  </si>
  <si>
    <t>dveře jednokřídlé dřevotřískové protipožární EI (EW) 15-C DP3 povrch laminátový plné 850x1970mm, barva dub přírodní, kování rozetové, broušený nerez, klika/klika, základní cylindrická vložka</t>
  </si>
  <si>
    <t>92755044</t>
  </si>
  <si>
    <t>245</t>
  </si>
  <si>
    <t>766660411</t>
  </si>
  <si>
    <t>Montáž vchodových dveří včetně rámu do zdiva jednokřídlových bez nadsvětlíku</t>
  </si>
  <si>
    <t>1226899770</t>
  </si>
  <si>
    <t>https://podminky.urs.cz/item/CS_URS_2024_02/766660411</t>
  </si>
  <si>
    <t>"VD2" 1</t>
  </si>
  <si>
    <t>246</t>
  </si>
  <si>
    <t>61140.VD2</t>
  </si>
  <si>
    <t>vstupní plastové jednokřídlé otevíravé dveře, 1000x2050mm, zasklení izolačním trojsklem s bezpečnostním zasklením, kování broušený nerez, koule/klika, bezpečnostní vložkový zámek, panikové kování, okopová lišta dveří v. 150mm</t>
  </si>
  <si>
    <t>-137476588</t>
  </si>
  <si>
    <t>247</t>
  </si>
  <si>
    <t>766660481</t>
  </si>
  <si>
    <t>Montáž vchodových dveří včetně rámu do zdiva dvoukřídlových s díly a nadsvětlíkem</t>
  </si>
  <si>
    <t>2002293344</t>
  </si>
  <si>
    <t>https://podminky.urs.cz/item/CS_URS_2024_02/766660481</t>
  </si>
  <si>
    <t>"VD1" 1</t>
  </si>
  <si>
    <t>248</t>
  </si>
  <si>
    <t>61140.VD1</t>
  </si>
  <si>
    <t>vstupní plastové dvoukřídlé otevíravé dveře, 1455x1955mm, zasklení izolačním dvojsklem s bezpečnostním zasklením, kování broušený nerez, koule/klika, bezpečnostní vložkový zámek, okopová lišta dveří v. 150mm</t>
  </si>
  <si>
    <t>-386999161</t>
  </si>
  <si>
    <t>249</t>
  </si>
  <si>
    <t>766660717</t>
  </si>
  <si>
    <t>Montáž dveřních doplňků samozavírače na zárubeň ocelovou</t>
  </si>
  <si>
    <t>1532870261</t>
  </si>
  <si>
    <t>https://podminky.urs.cz/item/CS_URS_2024_02/766660717</t>
  </si>
  <si>
    <t>250</t>
  </si>
  <si>
    <t>54917250.1</t>
  </si>
  <si>
    <t>samozavírač s horní montáží a kluznou lištou, s certifikací pro požární dveře, regulovatelná síla a rychlost zavírání dveří a koncového dorazu</t>
  </si>
  <si>
    <t>902391261</t>
  </si>
  <si>
    <t>251</t>
  </si>
  <si>
    <t>1929559712</t>
  </si>
  <si>
    <t>252</t>
  </si>
  <si>
    <t>54917250.2</t>
  </si>
  <si>
    <t>samozavírač s horní montáží s kluznou lištou a mechanickou aretací, koordinátor postupného zavírání, regulovatelná síla a rychlost zavírání dveří a koncového dorazu</t>
  </si>
  <si>
    <t>-2136891027</t>
  </si>
  <si>
    <t>253</t>
  </si>
  <si>
    <t>54917250.3</t>
  </si>
  <si>
    <t>samozavírač s horní montáží s kluznou lištou a mechanickou aretací, regulovatelná síla a rychlost zavírání dveří a koncového dorazu</t>
  </si>
  <si>
    <t>-1290473027</t>
  </si>
  <si>
    <t>254</t>
  </si>
  <si>
    <t>766660720</t>
  </si>
  <si>
    <t>Montáž dveřních doplňků větrací mřížky s vyříznutím otvoru</t>
  </si>
  <si>
    <t>446233095</t>
  </si>
  <si>
    <t>https://podminky.urs.cz/item/CS_URS_2024_02/766660720</t>
  </si>
  <si>
    <t>255</t>
  </si>
  <si>
    <t>55341421</t>
  </si>
  <si>
    <t>průvětrník bez klapek se sítí 150x300mm</t>
  </si>
  <si>
    <t>1100096733</t>
  </si>
  <si>
    <t>256</t>
  </si>
  <si>
    <t>766694116</t>
  </si>
  <si>
    <t>Montáž ostatních truhlářských konstrukcí parapetních desek dřevěných nebo plastových šířky do 300 mm</t>
  </si>
  <si>
    <t>-1099447598</t>
  </si>
  <si>
    <t>https://podminky.urs.cz/item/CS_URS_2024_02/766694116</t>
  </si>
  <si>
    <t>"O1" 1,28*1</t>
  </si>
  <si>
    <t>"O2" 1,255*1</t>
  </si>
  <si>
    <t>"O3" 1*5</t>
  </si>
  <si>
    <t>"O4" 1,5*2</t>
  </si>
  <si>
    <t>"O5" 1*3</t>
  </si>
  <si>
    <t>257</t>
  </si>
  <si>
    <t>61140080</t>
  </si>
  <si>
    <t>parapet plastový vnitřní š 300mm</t>
  </si>
  <si>
    <t>-1731544168</t>
  </si>
  <si>
    <t>258</t>
  </si>
  <si>
    <t>61144019</t>
  </si>
  <si>
    <t>koncovka k parapetu plastovému vnitřnímu 1 pár</t>
  </si>
  <si>
    <t>sada</t>
  </si>
  <si>
    <t>-1279736908</t>
  </si>
  <si>
    <t>259</t>
  </si>
  <si>
    <t>998766111</t>
  </si>
  <si>
    <t>Přesun hmot pro konstrukce truhlářské stanovený z hmotnosti přesunovaného materiálu vodorovná dopravní vzdálenost do 50 m s omezením mechanizace v objektech výšky do 6 m</t>
  </si>
  <si>
    <t>-1516343134</t>
  </si>
  <si>
    <t>https://podminky.urs.cz/item/CS_URS_2024_02/998766111</t>
  </si>
  <si>
    <t>767</t>
  </si>
  <si>
    <t>Konstrukce zámečnické</t>
  </si>
  <si>
    <t>260</t>
  </si>
  <si>
    <t>767651.PV1</t>
  </si>
  <si>
    <t>1637929018</t>
  </si>
  <si>
    <t>"PV1" 1</t>
  </si>
  <si>
    <t>261</t>
  </si>
  <si>
    <t>767871r01</t>
  </si>
  <si>
    <t>Demontáž a zpětná montáž stožáru, vč. repase (obroušení, základní + finální nátěr, barva tmavě hnědá)</t>
  </si>
  <si>
    <t>-183816679</t>
  </si>
  <si>
    <t>262</t>
  </si>
  <si>
    <t>998767111</t>
  </si>
  <si>
    <t>Přesun hmot pro zámečnické konstrukce stanovený z hmotnosti přesunovaného materiálu vodorovná dopravní vzdálenost do 50 m s omezením mechanizace v objektech výšky do 6 m</t>
  </si>
  <si>
    <t>582894890</t>
  </si>
  <si>
    <t>https://podminky.urs.cz/item/CS_URS_2024_02/998767111</t>
  </si>
  <si>
    <t>771</t>
  </si>
  <si>
    <t>Podlahy z dlaždic</t>
  </si>
  <si>
    <t>263</t>
  </si>
  <si>
    <t>771111011</t>
  </si>
  <si>
    <t>Příprava podkladu před provedením dlažby vysátí podlah</t>
  </si>
  <si>
    <t>-2073528918</t>
  </si>
  <si>
    <t>https://podminky.urs.cz/item/CS_URS_2024_02/771111011</t>
  </si>
  <si>
    <t>264</t>
  </si>
  <si>
    <t>771121011</t>
  </si>
  <si>
    <t>Příprava podkladu před provedením dlažby nátěr penetrační na podlahu</t>
  </si>
  <si>
    <t>999083749</t>
  </si>
  <si>
    <t>https://podminky.urs.cz/item/CS_URS_2024_02/771121011</t>
  </si>
  <si>
    <t>265</t>
  </si>
  <si>
    <t>771121022</t>
  </si>
  <si>
    <t>Příprava podkladu před provedením dlažby broušení podlah nového podkladu betonového</t>
  </si>
  <si>
    <t>-170166720</t>
  </si>
  <si>
    <t>https://podminky.urs.cz/item/CS_URS_2024_02/771121022</t>
  </si>
  <si>
    <t>266</t>
  </si>
  <si>
    <t>771151022</t>
  </si>
  <si>
    <t>Příprava podkladu před provedením dlažby samonivelační stěrka min. pevnosti 30 MPa, tloušťky přes 3 do 5 mm</t>
  </si>
  <si>
    <t>-1950252443</t>
  </si>
  <si>
    <t>https://podminky.urs.cz/item/CS_URS_2024_02/771151022</t>
  </si>
  <si>
    <t>267</t>
  </si>
  <si>
    <t>771161011</t>
  </si>
  <si>
    <t>Příprava podkladu před provedením dlažby montáž profilu dilatační spáry v rovině dlažby</t>
  </si>
  <si>
    <t>2141238729</t>
  </si>
  <si>
    <t>https://podminky.urs.cz/item/CS_URS_2024_02/771161011</t>
  </si>
  <si>
    <t>1,05+3,12</t>
  </si>
  <si>
    <t>268</t>
  </si>
  <si>
    <t>59054164</t>
  </si>
  <si>
    <t>profil dilatační s bočními díly z PVC/CPE tl 10mm</t>
  </si>
  <si>
    <t>-1242984585</t>
  </si>
  <si>
    <t>4,17*1,1 'Přepočtené koeficientem množství</t>
  </si>
  <si>
    <t>269</t>
  </si>
  <si>
    <t>771473810</t>
  </si>
  <si>
    <t>Demontáž soklíků z dlaždic keramických lepených rovných</t>
  </si>
  <si>
    <t>173176277</t>
  </si>
  <si>
    <t>https://podminky.urs.cz/item/CS_URS_2024_02/771473810</t>
  </si>
  <si>
    <t>"1.03" 2,88*2+4,21*2-0,8*2</t>
  </si>
  <si>
    <t>270</t>
  </si>
  <si>
    <t>771474113</t>
  </si>
  <si>
    <t>Montáž soklů z dlaždic keramických lepených cementovým flexibilním lepidlem rovných, výšky přes 90 do 120 mm</t>
  </si>
  <si>
    <t>-118728356</t>
  </si>
  <si>
    <t>https://podminky.urs.cz/item/CS_URS_2024_02/771474113</t>
  </si>
  <si>
    <t>"1.01" (4,395*2+1,2*2)-0,8*4-0,7+0,27*2</t>
  </si>
  <si>
    <t>"1.02" (2,75*2+1,565*2)-0,8</t>
  </si>
  <si>
    <t>"1.03" (4,19*2+4,155*2)-0,8</t>
  </si>
  <si>
    <t>"1.04" (1,95*2+4,05*2)-0,8</t>
  </si>
  <si>
    <t>"1.06" (4,05*2+2,425*2)-0,85-0,8</t>
  </si>
  <si>
    <t>"1.07" (1,225*2+5,85*2)-0,8*3-0,7*2</t>
  </si>
  <si>
    <t>"1.10 - v původní části" (4,21*2+2,77*2)-3,12</t>
  </si>
  <si>
    <t>271</t>
  </si>
  <si>
    <t>59761175</t>
  </si>
  <si>
    <t>sokl keramický mrazuvzdorný povrch hladký/matný tl do 10mm výšky přes 90 do 120mm</t>
  </si>
  <si>
    <t>576097043</t>
  </si>
  <si>
    <t>75,24*1,1 'Přepočtené koeficientem množství</t>
  </si>
  <si>
    <t>272</t>
  </si>
  <si>
    <t>771573810</t>
  </si>
  <si>
    <t>Demontáž podlah z dlaždic keramických lepených</t>
  </si>
  <si>
    <t>1507143107</t>
  </si>
  <si>
    <t>https://podminky.urs.cz/item/CS_URS_2024_02/771573810</t>
  </si>
  <si>
    <t>273</t>
  </si>
  <si>
    <t>771574419</t>
  </si>
  <si>
    <t>Montáž podlah z dlaždic keramických lepených cementovým flexibilním lepidlem hladkých, tloušťky do 10 mm přes 22 do 25 ks/m2</t>
  </si>
  <si>
    <t>-1097219548</t>
  </si>
  <si>
    <t>https://podminky.urs.cz/item/CS_URS_2024_02/771574419</t>
  </si>
  <si>
    <t>274</t>
  </si>
  <si>
    <t>59761159</t>
  </si>
  <si>
    <t>dlažba keramická slinutá mrazuvzdorná povrch hladký/matný tl do 10mm přes 22 do 25ks/m2</t>
  </si>
  <si>
    <t>1783410332</t>
  </si>
  <si>
    <t>80,3*1,1 'Přepočtené koeficientem množství</t>
  </si>
  <si>
    <t>275</t>
  </si>
  <si>
    <t>771577211</t>
  </si>
  <si>
    <t>Montáž podlah z dlaždic keramických lepených cementovým flexibilním lepidlem Příplatek k cenám za plochu do 5 m2 jednotlivě</t>
  </si>
  <si>
    <t>-796329318</t>
  </si>
  <si>
    <t>https://podminky.urs.cz/item/CS_URS_2024_02/771577211</t>
  </si>
  <si>
    <t>276</t>
  </si>
  <si>
    <t>771591112</t>
  </si>
  <si>
    <t>Izolace podlahy pod dlažbu nátěrem nebo stěrkou ve dvou vrstvách</t>
  </si>
  <si>
    <t>-1341366055</t>
  </si>
  <si>
    <t>https://podminky.urs.cz/item/CS_URS_2024_02/771591112</t>
  </si>
  <si>
    <t>277</t>
  </si>
  <si>
    <t>771591115</t>
  </si>
  <si>
    <t>Podlahy - dokončovací práce spárování silikonem</t>
  </si>
  <si>
    <t>1098054415</t>
  </si>
  <si>
    <t>https://podminky.urs.cz/item/CS_URS_2024_02/771591115</t>
  </si>
  <si>
    <t>ker_sokl*2</t>
  </si>
  <si>
    <t>"1.05" (2,71+2,445+0,85+1+0,08+1+0,85+1+0,08+1+0,85+2,445)-0,7</t>
  </si>
  <si>
    <t>"1.08" (0,85*2+1,3*2)-0,6</t>
  </si>
  <si>
    <t>"1.08" (0,85+2,86+2,71+1,5+1,86+1,38)-0,7-0,6*2</t>
  </si>
  <si>
    <t>"1.09" (1,345*2+1,565*2)-0,7</t>
  </si>
  <si>
    <t>278</t>
  </si>
  <si>
    <t>771591264</t>
  </si>
  <si>
    <t>Izolace podlahy pod dlažbu těsnícími izolačními pásy mezi podlahou a stěnu</t>
  </si>
  <si>
    <t>-1334851520</t>
  </si>
  <si>
    <t>https://podminky.urs.cz/item/CS_URS_2024_02/771591264</t>
  </si>
  <si>
    <t>279</t>
  </si>
  <si>
    <t>771592011</t>
  </si>
  <si>
    <t>Čištění vnitřních ploch po položení dlažby podlah nebo schodišť chemickými prostředky</t>
  </si>
  <si>
    <t>-983249707</t>
  </si>
  <si>
    <t>https://podminky.urs.cz/item/CS_URS_2024_02/771592011</t>
  </si>
  <si>
    <t>280</t>
  </si>
  <si>
    <t>998771111</t>
  </si>
  <si>
    <t>Přesun hmot pro podlahy z dlaždic stanovený z hmotnosti přesunovaného materiálu vodorovná dopravní vzdálenost do 50 m s omezením mechanizace v objektech výšky do 6 m</t>
  </si>
  <si>
    <t>847754362</t>
  </si>
  <si>
    <t>https://podminky.urs.cz/item/CS_URS_2024_02/998771111</t>
  </si>
  <si>
    <t>777</t>
  </si>
  <si>
    <t>Podlahy lité</t>
  </si>
  <si>
    <t>281</t>
  </si>
  <si>
    <t>777111111</t>
  </si>
  <si>
    <t>Příprava podkladu před provedením litých podlah vysátí</t>
  </si>
  <si>
    <t>-717527769</t>
  </si>
  <si>
    <t>https://podminky.urs.cz/item/CS_URS_2024_02/777111111</t>
  </si>
  <si>
    <t>282</t>
  </si>
  <si>
    <t>777131105</t>
  </si>
  <si>
    <t>Penetrační nátěr podlahy epoxidový na podklad z čerstvého betonu</t>
  </si>
  <si>
    <t>-937423719</t>
  </si>
  <si>
    <t>https://podminky.urs.cz/item/CS_URS_2024_02/777131105</t>
  </si>
  <si>
    <t>283</t>
  </si>
  <si>
    <t>777511123</t>
  </si>
  <si>
    <t>Krycí stěrka průmyslová epoxidová, tloušťky přes 1 do 2 mm</t>
  </si>
  <si>
    <t>1688154154</t>
  </si>
  <si>
    <t>https://podminky.urs.cz/item/CS_URS_2024_02/777511123</t>
  </si>
  <si>
    <t>"1.10 - přístavba - sokl" (11,075*2+5,45*2-4-3,12-0,85)*0,1</t>
  </si>
  <si>
    <t>284</t>
  </si>
  <si>
    <t>777511181</t>
  </si>
  <si>
    <t>Krycí stěrka Příplatek k cenám za zvýšenou pracnost provádění soklíků na svislé ploše podlahových</t>
  </si>
  <si>
    <t>718094916</t>
  </si>
  <si>
    <t>https://podminky.urs.cz/item/CS_URS_2024_02/777511181</t>
  </si>
  <si>
    <t>"1.10 - přístavba" (11,075*2+5,45*2-4-3,12-0,85)*0,1</t>
  </si>
  <si>
    <t>285</t>
  </si>
  <si>
    <t>998777111</t>
  </si>
  <si>
    <t>Přesun hmot pro podlahy lité stanovený z hmotnosti přesunovaného materiálu vodorovná dopravní vzdálenost do 50 m s omezením mechanizace v objektech výšky do 6 m</t>
  </si>
  <si>
    <t>-1255727585</t>
  </si>
  <si>
    <t>https://podminky.urs.cz/item/CS_URS_2024_02/998777111</t>
  </si>
  <si>
    <t>781</t>
  </si>
  <si>
    <t>Dokončovací práce - obklady</t>
  </si>
  <si>
    <t>286</t>
  </si>
  <si>
    <t>781121011</t>
  </si>
  <si>
    <t>Příprava podkladu před provedením obkladu nátěr penetrační na stěnu</t>
  </si>
  <si>
    <t>1244758605</t>
  </si>
  <si>
    <t>https://podminky.urs.cz/item/CS_URS_2024_02/781121011</t>
  </si>
  <si>
    <t>287</t>
  </si>
  <si>
    <t>781131112</t>
  </si>
  <si>
    <t>Izolace stěny pod obklad izolace nátěrem nebo stěrkou ve dvou vrstvách</t>
  </si>
  <si>
    <t>54832687</t>
  </si>
  <si>
    <t>https://podminky.urs.cz/item/CS_URS_2024_02/781131112</t>
  </si>
  <si>
    <t>"1.02" 0,8*1,5+(2,75*2+1,565*2-0,8*2)*0,1</t>
  </si>
  <si>
    <t>"1.05" (2,71+2,445+0,85+1+0,08+1+0,85+1+0,08+1+0,85+2,445)*2,2-0,7*1,97-1*0,8</t>
  </si>
  <si>
    <t>"1.08" (0,85*2+1,3*2)*2,2-0,6*1,97</t>
  </si>
  <si>
    <t>"1.08" (0,85+2,86+2,71+1,5+1,86+1,38)*2,2-0,7*1,97-1*0,8-0,6*1,97*2</t>
  </si>
  <si>
    <t>"1.09" (1,345*2+1,565*2)*2,2-0,7*1,97</t>
  </si>
  <si>
    <t>288</t>
  </si>
  <si>
    <t>781131264</t>
  </si>
  <si>
    <t>Izolace stěny pod obklad izolace těsnícími izolačními pásy mezi podlahou a stěnu</t>
  </si>
  <si>
    <t>995964371</t>
  </si>
  <si>
    <t>https://podminky.urs.cz/item/CS_URS_2024_02/781131264</t>
  </si>
  <si>
    <t>"svislé těsnící pásy do koutů a rohů</t>
  </si>
  <si>
    <t>"1.02" 0,1*4</t>
  </si>
  <si>
    <t>"1.05" 2,2*12</t>
  </si>
  <si>
    <t>"1.08" 2,2*4</t>
  </si>
  <si>
    <t>"1.08" 2,2*6</t>
  </si>
  <si>
    <t>"1.09" 2,2*4</t>
  </si>
  <si>
    <t>289</t>
  </si>
  <si>
    <t>781472219</t>
  </si>
  <si>
    <t>Montáž keramických obkladů stěn lepených cementovým flexibilním lepidlem hladkých přes 22 do 25 ks/m2</t>
  </si>
  <si>
    <t>31838077</t>
  </si>
  <si>
    <t>https://podminky.urs.cz/item/CS_URS_2024_02/781472219</t>
  </si>
  <si>
    <t>"1.02" 0,8*1,5</t>
  </si>
  <si>
    <t>"1.03" (0,8+2,33)*0,6</t>
  </si>
  <si>
    <t>290</t>
  </si>
  <si>
    <t>59761704</t>
  </si>
  <si>
    <t>obklad keramický nemrazuvzdorný povrch hladký/lesklý tl do 10mm přes 22 do 25ks/m2</t>
  </si>
  <si>
    <t>2086626378</t>
  </si>
  <si>
    <t>80,371*1,1 'Přepočtené koeficientem množství</t>
  </si>
  <si>
    <t>291</t>
  </si>
  <si>
    <t>781472291</t>
  </si>
  <si>
    <t>Montáž keramických obkladů stěn lepených cementovým flexibilním lepidlem Příplatek k cenám za plochu do 10 m2 jednotlivě</t>
  </si>
  <si>
    <t>1593022337</t>
  </si>
  <si>
    <t>https://podminky.urs.cz/item/CS_URS_2024_02/781472291</t>
  </si>
  <si>
    <t>292</t>
  </si>
  <si>
    <t>781492211</t>
  </si>
  <si>
    <t>Obklad - dokončující práce montáž profilu lepeného flexibilním cementovým lepidlem rohového</t>
  </si>
  <si>
    <t>273492146</t>
  </si>
  <si>
    <t>https://podminky.urs.cz/item/CS_URS_2024_02/781492211</t>
  </si>
  <si>
    <t>"1.05" 4*2,2</t>
  </si>
  <si>
    <t>"1.08" 1*2,2</t>
  </si>
  <si>
    <t>293</t>
  </si>
  <si>
    <t>19416012</t>
  </si>
  <si>
    <t>lišta ukončovací nerezová 10mm</t>
  </si>
  <si>
    <t>-1908881625</t>
  </si>
  <si>
    <t>11*1,05 'Přepočtené koeficientem množství</t>
  </si>
  <si>
    <t>294</t>
  </si>
  <si>
    <t>781492251</t>
  </si>
  <si>
    <t>Obklad - dokončující práce montáž profilu lepeného flexibilním cementovým lepidlem ukončovacího</t>
  </si>
  <si>
    <t>674873828</t>
  </si>
  <si>
    <t>https://podminky.urs.cz/item/CS_URS_2024_02/781492251</t>
  </si>
  <si>
    <t>"1.02" 1,5+0,8+1,5</t>
  </si>
  <si>
    <t>"1.03" 2*0,6</t>
  </si>
  <si>
    <t>295</t>
  </si>
  <si>
    <t>152320815</t>
  </si>
  <si>
    <t>44,89*1,05 'Přepočtené koeficientem množství</t>
  </si>
  <si>
    <t>296</t>
  </si>
  <si>
    <t>781495115</t>
  </si>
  <si>
    <t>Obklad - dokončující práce ostatní práce spárování silikonem</t>
  </si>
  <si>
    <t>-1461320183</t>
  </si>
  <si>
    <t>https://podminky.urs.cz/item/CS_URS_2024_02/781495115</t>
  </si>
  <si>
    <t>"1.03" 0,6</t>
  </si>
  <si>
    <t>"1.05" 8*2,2</t>
  </si>
  <si>
    <t>"1.08" 4*2,2</t>
  </si>
  <si>
    <t>"1.08" 5*2,2</t>
  </si>
  <si>
    <t>"1.09" 4*2,2</t>
  </si>
  <si>
    <t>297</t>
  </si>
  <si>
    <t>781495211</t>
  </si>
  <si>
    <t>Čištění vnitřních ploch po provedení obkladu stěn chemickými prostředky</t>
  </si>
  <si>
    <t>1176060116</t>
  </si>
  <si>
    <t>https://podminky.urs.cz/item/CS_URS_2024_02/781495211</t>
  </si>
  <si>
    <t>298</t>
  </si>
  <si>
    <t>998781111</t>
  </si>
  <si>
    <t>Přesun hmot pro obklady keramické stanovený z hmotnosti přesunovaného materiálu vodorovná dopravní vzdálenost do 50 m s omezením mechanizace v objektech výšky do 6 m</t>
  </si>
  <si>
    <t>-1533241530</t>
  </si>
  <si>
    <t>https://podminky.urs.cz/item/CS_URS_2024_02/998781111</t>
  </si>
  <si>
    <t>783</t>
  </si>
  <si>
    <t>Dokončovací práce - nátěry</t>
  </si>
  <si>
    <t>299</t>
  </si>
  <si>
    <t>783213021</t>
  </si>
  <si>
    <t>Preventivní napouštěcí nátěr tesařských prvků proti dřevokazným houbám, hmyzu a plísním nezabudovaných do konstrukce dvojnásobný syntetický</t>
  </si>
  <si>
    <t>-149961858</t>
  </si>
  <si>
    <t>https://podminky.urs.cz/item/CS_URS_2024_02/783213021</t>
  </si>
  <si>
    <t>"vazníky</t>
  </si>
  <si>
    <t>3,6*12*2</t>
  </si>
  <si>
    <t>7,4*11*2</t>
  </si>
  <si>
    <t>"latě</t>
  </si>
  <si>
    <t>(S01+S03)/0,35*(0,06*2+0,04*2)</t>
  </si>
  <si>
    <t>"kontralatě</t>
  </si>
  <si>
    <t>(3,4+3,4)*12*(0,06*2+0,04*2)</t>
  </si>
  <si>
    <t>(5+5)*11*(0,06*2+0,04*2)</t>
  </si>
  <si>
    <t>300</t>
  </si>
  <si>
    <t>783327r01</t>
  </si>
  <si>
    <t>Nátěr ocelových zárubní, barva tmavě hnědá</t>
  </si>
  <si>
    <t>-231939965</t>
  </si>
  <si>
    <t>301</t>
  </si>
  <si>
    <t>783823137</t>
  </si>
  <si>
    <t>Penetrační nátěr omítek hladkých omítek hladkých, zrnitých tenkovrstvých nebo štukových stupně členitosti 1 a 2 vápenný</t>
  </si>
  <si>
    <t>-1122558459</t>
  </si>
  <si>
    <t>https://podminky.urs.cz/item/CS_URS_2024_02/783823137</t>
  </si>
  <si>
    <t>302</t>
  </si>
  <si>
    <t>783827427</t>
  </si>
  <si>
    <t>Krycí (ochranný ) nátěr omítek dvojnásobný hladkých omítek hladkých, zrnitých tenkovrstvých nebo štukových stupně členitosti 1 a 2 vápenný</t>
  </si>
  <si>
    <t>-801995884</t>
  </si>
  <si>
    <t>https://podminky.urs.cz/item/CS_URS_2024_02/783827427</t>
  </si>
  <si>
    <t>303</t>
  </si>
  <si>
    <t>783897615</t>
  </si>
  <si>
    <t>Krycí (ochranný ) nátěr omítek Příplatek k cenám za provádění barevného nátěru v odstínu sytém dvojnásobného</t>
  </si>
  <si>
    <t>949885774</t>
  </si>
  <si>
    <t>https://podminky.urs.cz/item/CS_URS_2024_02/783897615</t>
  </si>
  <si>
    <t>784</t>
  </si>
  <si>
    <t>Dokončovací práce - malby a tapety</t>
  </si>
  <si>
    <t>304</t>
  </si>
  <si>
    <t>784111001</t>
  </si>
  <si>
    <t>Oprášení (ometení) podkladu v místnostech výšky do 3,80 m</t>
  </si>
  <si>
    <t>1502723017</t>
  </si>
  <si>
    <t>https://podminky.urs.cz/item/CS_URS_2024_02/784111001</t>
  </si>
  <si>
    <t>"stropy</t>
  </si>
  <si>
    <t>"1.01" 40,8</t>
  </si>
  <si>
    <t>"1.02" 29,7</t>
  </si>
  <si>
    <t>"stěny</t>
  </si>
  <si>
    <t>"1.03</t>
  </si>
  <si>
    <t>305</t>
  </si>
  <si>
    <t>784111031</t>
  </si>
  <si>
    <t>Omytí podkladu omytí v místnostech výšky do 3,80 m</t>
  </si>
  <si>
    <t>56738275</t>
  </si>
  <si>
    <t>https://podminky.urs.cz/item/CS_URS_2024_02/784111031</t>
  </si>
  <si>
    <t>306</t>
  </si>
  <si>
    <t>784121001</t>
  </si>
  <si>
    <t>Oškrabání malby v místnostech výšky do 3,80 m</t>
  </si>
  <si>
    <t>-1608961690</t>
  </si>
  <si>
    <t>https://podminky.urs.cz/item/CS_URS_2024_02/784121001</t>
  </si>
  <si>
    <t>307</t>
  </si>
  <si>
    <t>784171101</t>
  </si>
  <si>
    <t>Zakrytí nemalovaných ploch (materiál ve specifikaci) včetně pozdějšího odkrytí podlah</t>
  </si>
  <si>
    <t>1978577676</t>
  </si>
  <si>
    <t>https://podminky.urs.cz/item/CS_URS_2024_02/784171101</t>
  </si>
  <si>
    <t>308</t>
  </si>
  <si>
    <t>28323157</t>
  </si>
  <si>
    <t>fólie pro malířské potřeby zakrývací tl 14µ 4x5m</t>
  </si>
  <si>
    <t>-1558796821</t>
  </si>
  <si>
    <t>189,2*1,05 'Přepočtené koeficientem množství</t>
  </si>
  <si>
    <t>309</t>
  </si>
  <si>
    <t>784171111</t>
  </si>
  <si>
    <t>Zakrytí nemalovaných ploch (materiál ve specifikaci) včetně pozdějšího odkrytí svislých ploch např. stěn, oken, dveří v místnostech výšky do 3,80</t>
  </si>
  <si>
    <t>-1764718938</t>
  </si>
  <si>
    <t>https://podminky.urs.cz/item/CS_URS_2024_02/784171111</t>
  </si>
  <si>
    <t>"okna, dveře</t>
  </si>
  <si>
    <t>1*0,8*5</t>
  </si>
  <si>
    <t>0,8*1,97*4*2</t>
  </si>
  <si>
    <t>0,7*1,97*3*2</t>
  </si>
  <si>
    <t>0,6*1,97*2*2</t>
  </si>
  <si>
    <t>0,85*1,97*1*2</t>
  </si>
  <si>
    <t>310</t>
  </si>
  <si>
    <t>-2037146952</t>
  </si>
  <si>
    <t>64,327*1,05 'Přepočtené koeficientem množství</t>
  </si>
  <si>
    <t>311</t>
  </si>
  <si>
    <t>784181101</t>
  </si>
  <si>
    <t>Penetrace podkladu jednonásobná základní akrylátová bezbarvá v místnostech výšky do 3,80 m</t>
  </si>
  <si>
    <t>200742784</t>
  </si>
  <si>
    <t>https://podminky.urs.cz/item/CS_URS_2024_02/784181101</t>
  </si>
  <si>
    <t>312</t>
  </si>
  <si>
    <t>784211111</t>
  </si>
  <si>
    <t>Malby z malířských směsí oděruvzdorných za mokra dvojnásobné, bílé za mokra oděruvzdorné velmi dobře v místnostech výšky do 3,80 m</t>
  </si>
  <si>
    <t>97189532</t>
  </si>
  <si>
    <t>https://podminky.urs.cz/item/CS_URS_2024_02/784211111</t>
  </si>
  <si>
    <t>KZS_podhled+SDK_podhled</t>
  </si>
  <si>
    <t>om_opr_1NP_stěny+omítky_nové-ker_obklad</t>
  </si>
  <si>
    <t>313</t>
  </si>
  <si>
    <t>784312021</t>
  </si>
  <si>
    <t>Malby vápenné dvojnásobné, bílé v místnostech výšky do 3,80 m</t>
  </si>
  <si>
    <t>-924642016</t>
  </si>
  <si>
    <t>https://podminky.urs.cz/item/CS_URS_2024_02/784312021</t>
  </si>
  <si>
    <t>om_opr_strop_1PP+om_opr_1PP_stěny</t>
  </si>
  <si>
    <t>D.1.4.1.a - ZTI</t>
  </si>
  <si>
    <t xml:space="preserve">    721 - Zdravotechnika - kanalizace</t>
  </si>
  <si>
    <t xml:space="preserve">    722 - Zdravotechnika - vodovod</t>
  </si>
  <si>
    <t xml:space="preserve">    725 - Zdravotechnika - zařizovací předměty</t>
  </si>
  <si>
    <t>HZS - Hodinové zúčtovací sazby</t>
  </si>
  <si>
    <t>139711111</t>
  </si>
  <si>
    <t>Vykopávka v uzavřených prostorech ručně v hornině třídy těžitelnosti I skupiny 1 až 3</t>
  </si>
  <si>
    <t>https://podminky.urs.cz/item/CS_URS_2024_02/139711111</t>
  </si>
  <si>
    <t>"viz KANALIZACE - SITUACE</t>
  </si>
  <si>
    <t>"dešťová kanalizace" (16*1*1,2)</t>
  </si>
  <si>
    <t>"splašková kanalizace" (7*1*1,2)</t>
  </si>
  <si>
    <t>151101101</t>
  </si>
  <si>
    <t>Zřízení pažení a rozepření stěn rýh pro podzemní vedení pro všechny šířky rýhy příložné pro jakoukoliv mezerovitost, hloubky do 2 m</t>
  </si>
  <si>
    <t>https://podminky.urs.cz/item/CS_URS_2024_02/151101101</t>
  </si>
  <si>
    <t>"dešťová kanalizace" (16*2*1,2)</t>
  </si>
  <si>
    <t>"splašková kanalizace" (7*2*1,2)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</si>
  <si>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</si>
  <si>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</si>
  <si>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</si>
  <si>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162211201</t>
  </si>
  <si>
    <t>Vodorovné přemístění výkopku nebo sypaniny nošením s vyprázdněním nádoby na hromady nebo do dopravního prostředku na vzdálenost do 10 m z horniny třídy těžitelnosti I, skupiny 1 až 3</t>
  </si>
  <si>
    <t>https://podminky.urs.cz/item/CS_URS_2024_02/162211201</t>
  </si>
  <si>
    <t>"viz Vykopávka…</t>
  </si>
  <si>
    <t>27,6</t>
  </si>
  <si>
    <t>"viz Zásyp sypaninou...</t>
  </si>
  <si>
    <t>-18,44</t>
  </si>
  <si>
    <t>162211209</t>
  </si>
  <si>
    <t>Vodorovné přemístění výkopku nebo sypaniny nošením s vyprázdněním nádoby na hromady nebo do dopravního prostředku na vzdálenost do 10 m Příplatek za každých dalších 10 m k ceně -1201</t>
  </si>
  <si>
    <t>https://podminky.urs.cz/item/CS_URS_2024_02/162211209</t>
  </si>
  <si>
    <t>9,16*6</t>
  </si>
  <si>
    <t>17120121R</t>
  </si>
  <si>
    <t>Vodorovné přemístění výkopku nebo sypaniny po suchu na obvyklém dopravním prostředku, bez naložení výkopku, avšak se složením bez rozhrnutí z horniny tř. 1 až 4 na skládce včetně poplatku za uložení stavebního odpadu na skládce (skládkovné) zeminy a kameniva zatříděného do Katalogu odpadů pod kódem 170 504 - vzdálenost a skládka dle výběru zhotovitele</t>
  </si>
  <si>
    <t>"viz Vykopávka...</t>
  </si>
  <si>
    <t>"viz Vykopávka ...</t>
  </si>
  <si>
    <t>"viz Obsypání potrubí...</t>
  </si>
  <si>
    <t>-6,76</t>
  </si>
  <si>
    <t>"viz Lože pod potrubí...</t>
  </si>
  <si>
    <t>-2,4</t>
  </si>
  <si>
    <t>175112101</t>
  </si>
  <si>
    <t>Obsypání potrubí při překopech inženýrských sítí ručně objemu do 10 m3 sypaninou z vhodných horniny třídy těžitelnosti I a II, skupiny 1 až 4 nebo materiálem připraveným podél výkopu ve vzdálenosti do 3 m od jeho kraje pro jakoukoliv hloubku výkopu a míru zhutnění bez prohození sypaniny</t>
  </si>
  <si>
    <t>https://podminky.urs.cz/item/CS_URS_2024_02/175112101</t>
  </si>
  <si>
    <t>"dešťová kanalizace" (0,3*1*16)-16*0,01</t>
  </si>
  <si>
    <t>"splašková kanalizace" (0,3*1*7)-7*0,01</t>
  </si>
  <si>
    <t>"šachta" (1,0*1,0*0,3)</t>
  </si>
  <si>
    <t>58331351</t>
  </si>
  <si>
    <t>kamenivo těžené drobné frakce 0/4</t>
  </si>
  <si>
    <t>6,76*2 "Přepočtené koeficientem množství</t>
  </si>
  <si>
    <t>451572111</t>
  </si>
  <si>
    <t>Lože pod potrubí, stoky a drobné objekty v otevřeném výkopu z kameniva drobného těženého 0 až 4 mm</t>
  </si>
  <si>
    <t>https://podminky.urs.cz/item/CS_URS_2024_02/451572111</t>
  </si>
  <si>
    <t>(0,1*1*(16+7))</t>
  </si>
  <si>
    <t>"šachta" (1,0*1,0*0,1)</t>
  </si>
  <si>
    <t>310235241</t>
  </si>
  <si>
    <t>Zazdívka otvorů ve zdivu nadzákladovém cihlami pálenými plochy do 0,0225 m2, ve zdi tl. do 300 mm</t>
  </si>
  <si>
    <t>https://podminky.urs.cz/item/CS_URS_2024_02/310235241</t>
  </si>
  <si>
    <t>346244371</t>
  </si>
  <si>
    <t>Zazdívka rýh, potrubí, nik (výklenků) nebo kapes z pálených cihel na maltu tl. 140 mm</t>
  </si>
  <si>
    <t>https://podminky.urs.cz/item/CS_URS_2024_02/346244371</t>
  </si>
  <si>
    <t>"Vodovod</t>
  </si>
  <si>
    <t>0,07*40</t>
  </si>
  <si>
    <t>"Kanalizace</t>
  </si>
  <si>
    <t>0,1*20</t>
  </si>
  <si>
    <t>0,15*6</t>
  </si>
  <si>
    <t>411386621</t>
  </si>
  <si>
    <t>Zabetonování prostupů v instalačních šachtách ve stropech železobetonových ze suchých směsí, včetně bednění, odbednění, výztuže a zajištění potrubí skelnou vatou s folií (materiál v ceně), plochy přes 0,09 do 0,25 m2</t>
  </si>
  <si>
    <t>https://podminky.urs.cz/item/CS_URS_2024_02/411386621</t>
  </si>
  <si>
    <t>"viz KANALIZACE - PŮDORYSY</t>
  </si>
  <si>
    <t>"VODOVOD - PŮDORYSY</t>
  </si>
  <si>
    <t>611325211</t>
  </si>
  <si>
    <t>Vápenocementová omítka jednotlivých malých ploch hladká na stropech, plochy jednotlivě do 0,09 m2</t>
  </si>
  <si>
    <t>https://podminky.urs.cz/item/CS_URS_2024_02/611325211</t>
  </si>
  <si>
    <t>612135101</t>
  </si>
  <si>
    <t>Hrubá výplň rýh maltou jakékoli šířky rýhy ve stěnách</t>
  </si>
  <si>
    <t>https://podminky.urs.cz/item/CS_URS_2024_02/612135101</t>
  </si>
  <si>
    <t>0,2*20</t>
  </si>
  <si>
    <t>612325211</t>
  </si>
  <si>
    <t>Vápenocementová omítka jednotlivých malých ploch hladká na stěnách, plochy jednotlivě do 0,09 m2</t>
  </si>
  <si>
    <t>https://podminky.urs.cz/item/CS_URS_2024_02/612325211</t>
  </si>
  <si>
    <t>631312141</t>
  </si>
  <si>
    <t>Doplnění dosavadních mazanin prostým betonem s dodáním hmot, bez potěru, plochy jednotlivě rýh v dosavadních mazaninách</t>
  </si>
  <si>
    <t>https://podminky.urs.cz/item/CS_URS_2024_02/631312141</t>
  </si>
  <si>
    <t>"viz Bourání mazanin betonových v 1PP...</t>
  </si>
  <si>
    <t>3*0,5*0,5</t>
  </si>
  <si>
    <t>965042221</t>
  </si>
  <si>
    <t>Bourání mazanin betonových nebo z litého asfaltu tl. přes 100 mm, plochy do 1 m2</t>
  </si>
  <si>
    <t>https://podminky.urs.cz/item/CS_URS_2024_02/965042221</t>
  </si>
  <si>
    <t>16*0,5*0,1</t>
  </si>
  <si>
    <t>965049112</t>
  </si>
  <si>
    <t>Bourání mazanin Příplatek k cenám za bourání mazanin betonových se svařovanou sítí, tl. přes 100 mm</t>
  </si>
  <si>
    <t>https://podminky.urs.cz/item/CS_URS_2024_02/965049112</t>
  </si>
  <si>
    <t>572952112R</t>
  </si>
  <si>
    <t>Vyspravení krytu po překopu asf.betonem tl.do 7 cm</t>
  </si>
  <si>
    <t>Vybourání otvorů ve zdivu základovém nebo nadzákladovém z cihel, tvárnic, příčkovek z cihel pálených na maltu vápennou nebo vápenocementovou plochy do 0,0225 m2, tl. do 300 mm</t>
  </si>
  <si>
    <t>"kanalizace" 2</t>
  </si>
  <si>
    <t>"vodovod" 2</t>
  </si>
  <si>
    <t>97205426R</t>
  </si>
  <si>
    <t>Vybourání otvorů ve stropech nebo klenbách železobetonových s odstranění podlahy a násypu, plochy do 0,09 m2, celkové tl. do 400 mm</t>
  </si>
  <si>
    <t>974031145</t>
  </si>
  <si>
    <t>Vysekání rýh ve zdivu cihelném na maltu vápennou nebo vápenocementovou do hl. 70 mm a šířky do 200 mm</t>
  </si>
  <si>
    <t>https://podminky.urs.cz/item/CS_URS_2024_02/974031145</t>
  </si>
  <si>
    <t>974031153</t>
  </si>
  <si>
    <t>Vysekání rýh ve zdivu cihelném na maltu vápennou nebo vápenocementovou do hl. 100 mm a šířky do 100 mm</t>
  </si>
  <si>
    <t>https://podminky.urs.cz/item/CS_URS_2024_02/974031153</t>
  </si>
  <si>
    <t>"viz KANALIZACE - ROZVINUTÉ ŘEZY, PŮDORYSY</t>
  </si>
  <si>
    <t>974031164</t>
  </si>
  <si>
    <t>Vysekání rýh ve zdivu cihelném na maltu vápennou nebo vápenocementovou do hl. 150 mm a šířky do 150 mm</t>
  </si>
  <si>
    <t>https://podminky.urs.cz/item/CS_URS_2024_02/974031164</t>
  </si>
  <si>
    <t>-247526510</t>
  </si>
  <si>
    <t>1186645857</t>
  </si>
  <si>
    <t>-1873067874</t>
  </si>
  <si>
    <t>5,807*19 'Přepočtené koeficientem množství</t>
  </si>
  <si>
    <t>19139775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</si>
  <si>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</si>
  <si>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</si>
  <si>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-738542357</t>
  </si>
  <si>
    <t>https://podminky.urs.cz/item/CS_URS_2024_02/998018001</t>
  </si>
  <si>
    <t>713463411</t>
  </si>
  <si>
    <t>Montáž izolace tepelné potrubí a ohybů tvarovkami nebo deskami potrubními pouzdry návlekovými izolačními hadicemi potrubí a ohybů</t>
  </si>
  <si>
    <t>https://podminky.urs.cz/item/CS_URS_2024_02/713463411</t>
  </si>
  <si>
    <t>i000291-01</t>
  </si>
  <si>
    <t>Návleková zvuková a tepelná izolace z pěnového polyetylenu snižující hlučnost svodů, tl. 9 mm, vnitř. průměr 75 mm</t>
  </si>
  <si>
    <t>"viz KANALIZACE - ROZVINUTÉ ŘEZY</t>
  </si>
  <si>
    <t>i000291-02</t>
  </si>
  <si>
    <t>Návleková zvuková a tepelná izolace z pěnového polyetylenu snižující hlučnost svodů, tl. 9 mm, vnitř. průměr 110 mm</t>
  </si>
  <si>
    <t>28377143</t>
  </si>
  <si>
    <t>pouzdro izolační potrubní z pěnového polyetylenu 22/30mm</t>
  </si>
  <si>
    <t>28377013</t>
  </si>
  <si>
    <t>pouzdro izolační potrubní z pěnového polyetylenu 28/30mm</t>
  </si>
  <si>
    <t>28377053</t>
  </si>
  <si>
    <t>pouzdro izolační potrubní z pěnového polyetylenu 35/30mm</t>
  </si>
  <si>
    <t>28377059</t>
  </si>
  <si>
    <t>pouzdro izolační potrubní z nehořlavé kamenné vlny 28/50mm</t>
  </si>
  <si>
    <t>28377142</t>
  </si>
  <si>
    <t>pouzdro izolační potrubní z pěnového polyetylenu 20/13mm</t>
  </si>
  <si>
    <t>28377r02</t>
  </si>
  <si>
    <t>pouzdro izolační potrubní z pěnového polyetylenu 25/13mm</t>
  </si>
  <si>
    <t>28377052</t>
  </si>
  <si>
    <t>pouzdro izolační potrubní z pěnového polyetylenu 32/13mm</t>
  </si>
  <si>
    <t>28377052.1</t>
  </si>
  <si>
    <t>pouzdro izolační potrubní z pěnového polyetylenu 40/13mm</t>
  </si>
  <si>
    <t>998713101</t>
  </si>
  <si>
    <t>Přesun hmot pro izolace tepelné stanovený z hmotnosti přesunovaného materiálu vodorovná dopravní vzdálenost do 50 m s užitím mechanizace v objektech výšky do 6 m</t>
  </si>
  <si>
    <t>https://podminky.urs.cz/item/CS_URS_2024_02/998713101</t>
  </si>
  <si>
    <t>721</t>
  </si>
  <si>
    <t>Zdravotechnika - kanalizace</t>
  </si>
  <si>
    <t>7211733rš1</t>
  </si>
  <si>
    <t>Šachtové dno KGSGR 400/150</t>
  </si>
  <si>
    <t>ks</t>
  </si>
  <si>
    <t>7211734rš2</t>
  </si>
  <si>
    <t>šachtové prodloužení DN400</t>
  </si>
  <si>
    <t>7211734rš3</t>
  </si>
  <si>
    <t>šachtový poklop DN400, třídy D400</t>
  </si>
  <si>
    <t>721173402</t>
  </si>
  <si>
    <t>Potrubí z plastových trub PVC SN4 svodné (ležaté) DN 125</t>
  </si>
  <si>
    <t>https://podminky.urs.cz/item/CS_URS_2024_02/721173402</t>
  </si>
  <si>
    <t>Pol1</t>
  </si>
  <si>
    <t>Potrubí z plastových trub PVC SN8 svodné (ležaté) DN 150</t>
  </si>
  <si>
    <t>Pol2</t>
  </si>
  <si>
    <t>Žabí koncová klapka HL 712,0-DN125</t>
  </si>
  <si>
    <t>Pol3</t>
  </si>
  <si>
    <t>Lapač střešních splavenin PP HL660/2 D 110 mm</t>
  </si>
  <si>
    <t>721174041</t>
  </si>
  <si>
    <t>Potrubí z trub polypropylenových připojovací DN 32</t>
  </si>
  <si>
    <t>https://podminky.urs.cz/item/CS_URS_2024_02/721174041</t>
  </si>
  <si>
    <t>"viz KANALIZACE - SVISLÉ ŘEZY</t>
  </si>
  <si>
    <t>721174042</t>
  </si>
  <si>
    <t>Potrubí z plastových trub polypropylenové připojovací DN 40</t>
  </si>
  <si>
    <t>https://podminky.urs.cz/item/CS_URS_2024_02/721174042</t>
  </si>
  <si>
    <t>721174043</t>
  </si>
  <si>
    <t>Potrubí z plastových trub polypropylenové připojovací DN 50</t>
  </si>
  <si>
    <t>https://podminky.urs.cz/item/CS_URS_2024_02/721174043</t>
  </si>
  <si>
    <t>721174024</t>
  </si>
  <si>
    <t>Potrubí z plastových trub polypropylenové DN 70</t>
  </si>
  <si>
    <t>https://podminky.urs.cz/item/CS_URS_2024_02/721174024</t>
  </si>
  <si>
    <t>721174025</t>
  </si>
  <si>
    <t>Potrubí z plastových trub polypropylenové DN 100</t>
  </si>
  <si>
    <t>https://podminky.urs.cz/item/CS_URS_2024_02/721174025</t>
  </si>
  <si>
    <t>721194103</t>
  </si>
  <si>
    <t>Vyměření přípojek na potrubí vyvedení a upevnění odpadních výpustek DN 32</t>
  </si>
  <si>
    <t>https://podminky.urs.cz/item/CS_URS_2024_02/721194103</t>
  </si>
  <si>
    <t>721194104</t>
  </si>
  <si>
    <t>Vyměření přípojek na potrubí vyvedení a upevnění odpadních výpustek DN 40</t>
  </si>
  <si>
    <t>https://podminky.urs.cz/item/CS_URS_2024_02/721194104</t>
  </si>
  <si>
    <t>721194105</t>
  </si>
  <si>
    <t>Vyměření přípojek na potrubí vyvedení a upevnění odpadních výpustek DN 50</t>
  </si>
  <si>
    <t>https://podminky.urs.cz/item/CS_URS_2024_02/721194105</t>
  </si>
  <si>
    <t>721194109</t>
  </si>
  <si>
    <t>Vyměření přípojek na potrubí vyvedení a upevnění odpadních výpustek DN 110</t>
  </si>
  <si>
    <t>https://podminky.urs.cz/item/CS_URS_2024_02/721194109</t>
  </si>
  <si>
    <t>721211421</t>
  </si>
  <si>
    <t>Podlahové vpusti se svislým odtokem DN 50/75/110 mřížka nerez 115x115</t>
  </si>
  <si>
    <t>https://podminky.urs.cz/item/CS_URS_2024_02/721211421</t>
  </si>
  <si>
    <t>72122651R1</t>
  </si>
  <si>
    <t>Zápachové uzávěrky HL21 pro pojistné ventily zásobníků TV</t>
  </si>
  <si>
    <t>Pol4</t>
  </si>
  <si>
    <t>Ventilační hlavice HL807 z polypropylenu (PP) DN 70</t>
  </si>
  <si>
    <t>721273153</t>
  </si>
  <si>
    <t>Ventilační hlavice HL810 z polypropylenu (PP) DN 110</t>
  </si>
  <si>
    <t>https://podminky.urs.cz/item/CS_URS_2024_02/721273153</t>
  </si>
  <si>
    <t>28615602</t>
  </si>
  <si>
    <t>čistící tvarovka odpadní PP DN 75 pro vysoké teploty</t>
  </si>
  <si>
    <t>28615603</t>
  </si>
  <si>
    <t>čistící tvarovka odpadní PP DN 110 pro vysoké teploty</t>
  </si>
  <si>
    <t>721290111</t>
  </si>
  <si>
    <t>Zkouška těsnosti kanalizace v objektech vodou do DN 125</t>
  </si>
  <si>
    <t>https://podminky.urs.cz/item/CS_URS_2024_02/721290111</t>
  </si>
  <si>
    <t>722290234R1</t>
  </si>
  <si>
    <t>Uchycení potrubí dle technického požadavku výrobce</t>
  </si>
  <si>
    <t>722290234R2</t>
  </si>
  <si>
    <t>Napojení na stávající kanalizaci</t>
  </si>
  <si>
    <t>725980123R1</t>
  </si>
  <si>
    <t>Revizní dvířka s tlačným zámkem určena pro montáž do stěny pod obklad</t>
  </si>
  <si>
    <t>998721111</t>
  </si>
  <si>
    <t>Přesun hmot pro vnitřní kanalizaci stanovený z hmotnosti přesunovaného materiálu vodorovná dopravní vzdálenost do 50 m s omezením mechanizace v objektech výšky do 6 m</t>
  </si>
  <si>
    <t>https://podminky.urs.cz/item/CS_URS_2024_02/998721111</t>
  </si>
  <si>
    <t>722</t>
  </si>
  <si>
    <t>Zdravotechnika - vodovod</t>
  </si>
  <si>
    <t>722174022r1</t>
  </si>
  <si>
    <t>Napojení na stávající venkovní vodovod</t>
  </si>
  <si>
    <t>722174022r2</t>
  </si>
  <si>
    <t>Potrubí z plastových trubek PE100, SDR11, d40/3,7</t>
  </si>
  <si>
    <t>722174022r3</t>
  </si>
  <si>
    <t>Elektrotvarovka spojka d40</t>
  </si>
  <si>
    <t>722174022r4</t>
  </si>
  <si>
    <t>Elektrotvarovka koleno – D40/90o</t>
  </si>
  <si>
    <t>722174022r5</t>
  </si>
  <si>
    <t>přechodka– D40 x DN32</t>
  </si>
  <si>
    <t>722174022r6</t>
  </si>
  <si>
    <t>Výstražná a signalizační fólie vodovodní</t>
  </si>
  <si>
    <t>722174022</t>
  </si>
  <si>
    <t>Potrubí z plastových trubek z polypropylenu (PPR) svařovaných polyfuzně PN 20 (SDR 6) D 20 x 3,4</t>
  </si>
  <si>
    <t>https://podminky.urs.cz/item/CS_URS_2024_02/722174022</t>
  </si>
  <si>
    <t>722174023</t>
  </si>
  <si>
    <t>Potrubí z plastových trubek z polypropylenu (PPR) svařovaných polyfuzně PN 20 (SDR 6) D 25 x 4,2</t>
  </si>
  <si>
    <t>https://podminky.urs.cz/item/CS_URS_2024_02/722174023</t>
  </si>
  <si>
    <t>722174024</t>
  </si>
  <si>
    <t>Potrubí z plastových trubek z polypropylenu (PPR) svařovaných polyfuzně PN 20 (SDR 6) D 32 x 5,4</t>
  </si>
  <si>
    <t>https://podminky.urs.cz/item/CS_URS_2024_02/722174024</t>
  </si>
  <si>
    <t>722174025</t>
  </si>
  <si>
    <t>Potrubí z plastových trubek z polypropylenu (PPR) svařovaných polyfuzně PN 20 (SDR 6) D 40 x 6,7</t>
  </si>
  <si>
    <t>https://podminky.urs.cz/item/CS_URS_2024_02/722174025</t>
  </si>
  <si>
    <t>722190401</t>
  </si>
  <si>
    <t>Zřízení přípojek na potrubí vyvedení a upevnění výpustek do DN 25</t>
  </si>
  <si>
    <t>https://podminky.urs.cz/item/CS_URS_2024_02/722190401</t>
  </si>
  <si>
    <t>722232062</t>
  </si>
  <si>
    <t>Kohout kulový přímý G 3/4 PN 42 do 185°C vnitřní závit</t>
  </si>
  <si>
    <t>722232063</t>
  </si>
  <si>
    <t>Kohout kulový přímý G 1 PN 42 do 185°C vnitřní závit</t>
  </si>
  <si>
    <t>722232062.1</t>
  </si>
  <si>
    <t>722232063.1</t>
  </si>
  <si>
    <t>722232064</t>
  </si>
  <si>
    <t>722179011</t>
  </si>
  <si>
    <t>El. vyhřívání potrubí topným kabelem o výkonu 10 W/m</t>
  </si>
  <si>
    <t>722249001</t>
  </si>
  <si>
    <t>722249002</t>
  </si>
  <si>
    <t>722249003</t>
  </si>
  <si>
    <t>Průtočná armatura FLOWJET 3/4"</t>
  </si>
  <si>
    <t>722249004</t>
  </si>
  <si>
    <t>Pojišťovací ventil DN20 x DN25 (0,8 MPa)</t>
  </si>
  <si>
    <t>722249005</t>
  </si>
  <si>
    <t>Redukční ventil DN40 (0,4 MPa)</t>
  </si>
  <si>
    <t>722249006</t>
  </si>
  <si>
    <t>Filtr,vod.vnitřní-vnitřní z. DN 20</t>
  </si>
  <si>
    <t>722249007</t>
  </si>
  <si>
    <t>722249008</t>
  </si>
  <si>
    <t>722249009</t>
  </si>
  <si>
    <t>734411103</t>
  </si>
  <si>
    <t>Teploměr technický s pevným stonkem a jímkou zadní připojení (0-120°C)</t>
  </si>
  <si>
    <t>734421102</t>
  </si>
  <si>
    <t>Tlakoměr s pevným stonkem a zpětnou klapkou tlak 0-400 kPa spodní připojení</t>
  </si>
  <si>
    <t>722224153</t>
  </si>
  <si>
    <t>Armatury s jedním závitem ventily kulové zahradní uzávěry PN 15 do 120° C G 3/4 - 1</t>
  </si>
  <si>
    <t>https://podminky.urs.cz/item/CS_URS_2024_02/722224153</t>
  </si>
  <si>
    <t>722290215</t>
  </si>
  <si>
    <t>Zkoušky, proplach a desinfekce vodovodního potrubí zkoušky těsnosti vodovodního potrubí hrdlového nebo přírubového do DN 100</t>
  </si>
  <si>
    <t>https://podminky.urs.cz/item/CS_URS_2024_02/722290215</t>
  </si>
  <si>
    <t>722290234</t>
  </si>
  <si>
    <t>Zkoušky, proplach a desinfekce vodovodního potrubí proplach a desinfekce vodovodního potrubí do DN 80</t>
  </si>
  <si>
    <t>https://podminky.urs.cz/item/CS_URS_2024_02/722290234</t>
  </si>
  <si>
    <t>722290234R</t>
  </si>
  <si>
    <t>998722111</t>
  </si>
  <si>
    <t>Přesun hmot pro vnitřní vodovod stanovený z hmotnosti přesunovaného materiálu vodorovná dopravní vzdálenost do 50 m s omezením mechanizace v objektech výšky do 6 m</t>
  </si>
  <si>
    <t>https://podminky.urs.cz/item/CS_URS_2024_02/998722111</t>
  </si>
  <si>
    <t>725</t>
  </si>
  <si>
    <t>Zdravotechnika - zařizovací předměty</t>
  </si>
  <si>
    <t>725110811</t>
  </si>
  <si>
    <t>Demontáž klozetů splachovacích s nádrží nebo tlakovým splachovačem</t>
  </si>
  <si>
    <t>soubor</t>
  </si>
  <si>
    <t>https://podminky.urs.cz/item/CS_URS_2024_02/725110811</t>
  </si>
  <si>
    <t>725119125r1</t>
  </si>
  <si>
    <t>Zařízení záchodů montáž kombi klozetových mís</t>
  </si>
  <si>
    <t>64236051WCk</t>
  </si>
  <si>
    <t>WC - kombi klozet s hlubokým splachováním, se spodním odpadem + duroplastové sedátko s poklopem s antibakteriální  úpravou vč. rychloupínacích ocelových úchytů  + rohový ventil pro připojení nádržky flexibilní hadicí  - 1x</t>
  </si>
  <si>
    <t>64236051WCk.1</t>
  </si>
  <si>
    <t>WC - kombi klozet s hlubokým splachováním, s vodorovným odpadem + duroplastové sedátko s poklopem s antibakteriální  úpravou vč. rychloupínacích ocelových úchytů  + rohový ventil pro připojení nádržky flexibilní hadicí  - 1x</t>
  </si>
  <si>
    <t>725210r01</t>
  </si>
  <si>
    <t>Demontáž umyvadel vč. výtokových armatur</t>
  </si>
  <si>
    <t>725129102</t>
  </si>
  <si>
    <t>Pisoárové záchodky montáž</t>
  </si>
  <si>
    <t>64251310</t>
  </si>
  <si>
    <t>pisoár keramický odsávací bílý, vč. montážních šroubů k připevnění pisoáru s chrom krytkou</t>
  </si>
  <si>
    <t>551721R01</t>
  </si>
  <si>
    <t>zápachový sifon vnitřní</t>
  </si>
  <si>
    <t>551721R02</t>
  </si>
  <si>
    <t>725219102</t>
  </si>
  <si>
    <t>Montáž umyvadla připevněného na šrouby do zdiva</t>
  </si>
  <si>
    <t>https://podminky.urs.cz/item/CS_URS_2024_02/725219102</t>
  </si>
  <si>
    <t>642110-U</t>
  </si>
  <si>
    <t>umyvadlo keramické závěsné bílé s otvorem 550x440mm</t>
  </si>
  <si>
    <t>55161R01</t>
  </si>
  <si>
    <t>umyvadlový sifon „U“ kov DN32 s převlečnou maticí 5/4”</t>
  </si>
  <si>
    <t>55161R02</t>
  </si>
  <si>
    <t>výpust umyvadlová CLICK/CLACK 5/4" celokovová s přepadem, malá zátka</t>
  </si>
  <si>
    <t>725240811</t>
  </si>
  <si>
    <t>Demontáž kabin sprchových bez výtokových armatur</t>
  </si>
  <si>
    <t>https://podminky.urs.cz/item/CS_URS_2024_02/725240811</t>
  </si>
  <si>
    <t>725240r01</t>
  </si>
  <si>
    <t>Demontáž sprchových vaniček vč. výtokových armatur</t>
  </si>
  <si>
    <t>725244906</t>
  </si>
  <si>
    <t>Sprchové dveře a zástěny montáž sprchové zástěny do niky</t>
  </si>
  <si>
    <t>https://podminky.urs.cz/item/CS_URS_2024_02/725244906</t>
  </si>
  <si>
    <t>554843-S1, S2</t>
  </si>
  <si>
    <t>sprchové dveře do niky 80 cm, antiplaková úprava, magnetické těsnění, výška 195 cm</t>
  </si>
  <si>
    <t>Poznámka k položce:_x000D_
Poznámka k položce: Barva profilů - alu. chrom. Výplň - bezpečnostní sklo tl. 6mm (satén)</t>
  </si>
  <si>
    <t>725241901R</t>
  </si>
  <si>
    <t>Montáž sprchového žlabu/vpusti</t>
  </si>
  <si>
    <t>6421100R41</t>
  </si>
  <si>
    <t>sprchový žlab o délce 80 cm, součástí je odtokový systémový sifon a rošt z leštěné nerez oceli</t>
  </si>
  <si>
    <t>725319111</t>
  </si>
  <si>
    <t>Dřezy bez výtokových armatur montáž dřezů ostatních typů</t>
  </si>
  <si>
    <t>https://podminky.urs.cz/item/CS_URS_2024_02/725319111</t>
  </si>
  <si>
    <t>552.D1</t>
  </si>
  <si>
    <t>dřez nerez vestavný s odkapní deskou 780x500mm (pro spodní skříňku 450-600 mm)</t>
  </si>
  <si>
    <t>55161R01.1</t>
  </si>
  <si>
    <t>dřezový sifon DN32 s převlečnou maticí 5/4”</t>
  </si>
  <si>
    <t>725339111</t>
  </si>
  <si>
    <t>Výlevky montáž výlevky</t>
  </si>
  <si>
    <t>https://podminky.urs.cz/item/CS_URS_2024_02/725339111</t>
  </si>
  <si>
    <t>642.VL</t>
  </si>
  <si>
    <t>výlevka keramická (z jemné žárohlíny) závěsná 455mm, vč. chromované mřížky</t>
  </si>
  <si>
    <t>551.VL</t>
  </si>
  <si>
    <t>sifon plastový včetně chromové krytky odpadu</t>
  </si>
  <si>
    <t>725819401</t>
  </si>
  <si>
    <t>Ventily montáž ventilů ostatních typů rohových s připojovací trubičkou G 1/2</t>
  </si>
  <si>
    <t>https://podminky.urs.cz/item/CS_URS_2024_02/725819401</t>
  </si>
  <si>
    <t>55141001.cr</t>
  </si>
  <si>
    <t>kohout kulový rohový R 1/2"x3/8" povrchová úprava chrom</t>
  </si>
  <si>
    <t>5519000R</t>
  </si>
  <si>
    <t>připojovací flexi hadice (3/8") délky 350 mm</t>
  </si>
  <si>
    <t>725821316</t>
  </si>
  <si>
    <t>Baterie dřezové nástěnné pákové s otáčivým plochým ústím a délkou ramínka 300 mm</t>
  </si>
  <si>
    <t>https://podminky.urs.cz/item/CS_URS_2024_02/725821316</t>
  </si>
  <si>
    <t>725821325</t>
  </si>
  <si>
    <t>Baterie dřezové stojánkové pákové s otáčivým ústím a délkou ramínka 220 mm</t>
  </si>
  <si>
    <t>https://podminky.urs.cz/item/CS_URS_2024_02/725821325</t>
  </si>
  <si>
    <t>725829131</t>
  </si>
  <si>
    <t>Baterie umyvadlové montáž ostatních typů stojánkových G 1/2</t>
  </si>
  <si>
    <t>https://podminky.urs.cz/item/CS_URS_2024_02/725829131</t>
  </si>
  <si>
    <t>55145686</t>
  </si>
  <si>
    <t>baterie umyvadlová stojánková páková</t>
  </si>
  <si>
    <t>725849411</t>
  </si>
  <si>
    <t>Baterie sprchové montáž nástěnných baterií s nastavitelnou výškou sprchy</t>
  </si>
  <si>
    <t>https://podminky.urs.cz/item/CS_URS_2024_02/725849411</t>
  </si>
  <si>
    <t>55145594</t>
  </si>
  <si>
    <t>baterie sprchová páková 150mm chrom</t>
  </si>
  <si>
    <t>5514500R</t>
  </si>
  <si>
    <t>souprava sprchová komplet - posuvný držák, hadice, sprchová růžice - anticalcare, mýdlenka</t>
  </si>
  <si>
    <t>725851315</t>
  </si>
  <si>
    <t>Ventily odpadní pro zařizovací předměty dřezové s přepadem G 6/4</t>
  </si>
  <si>
    <t>https://podminky.urs.cz/item/CS_URS_2024_02/725851315</t>
  </si>
  <si>
    <t>998725111</t>
  </si>
  <si>
    <t>Přesun hmot pro zařizovací předměty stanovený z hmotnosti přesunovaného materiálu vodorovná dopravní vzdálenost do 50 m s omezením mechanizace v objektech výšky do 6 m</t>
  </si>
  <si>
    <t>https://podminky.urs.cz/item/CS_URS_2024_02/998725111</t>
  </si>
  <si>
    <t>781491021</t>
  </si>
  <si>
    <t>Montáž zrcadel lepených silikonovým tmelem na keramický obklad, plochy do 1 m2</t>
  </si>
  <si>
    <t>https://podminky.urs.cz/item/CS_URS_2024_02/781491021</t>
  </si>
  <si>
    <t>634651R01</t>
  </si>
  <si>
    <t>zrcadlo 600x800 mm k nalepení, s fazetou</t>
  </si>
  <si>
    <t>526278792</t>
  </si>
  <si>
    <t>HZS</t>
  </si>
  <si>
    <t>Hodinové zúčtovací sazby</t>
  </si>
  <si>
    <t>HZS2211</t>
  </si>
  <si>
    <t>Hodinové zúčtovací sazby profesí PSV provádění stavebních instalací instalatér</t>
  </si>
  <si>
    <t>hod</t>
  </si>
  <si>
    <t>512</t>
  </si>
  <si>
    <t>-354202784</t>
  </si>
  <si>
    <t>https://podminky.urs.cz/item/CS_URS_2024_02/HZS2211</t>
  </si>
  <si>
    <t>"demontáž potrubních rozvodů a ostatních armatur</t>
  </si>
  <si>
    <t>HZS2492</t>
  </si>
  <si>
    <t>Hodinové zúčtovací sazby profesí PSV zednické výpomoci a pomocné práce PSV pomocný dělník PSV</t>
  </si>
  <si>
    <t>262144</t>
  </si>
  <si>
    <t>https://podminky.urs.cz/item/CS_URS_2024_02/HZS2492</t>
  </si>
  <si>
    <t>D.1.4.1.b - VZT</t>
  </si>
  <si>
    <t>751A - Zařízení VZT č.1 - větrání WC</t>
  </si>
  <si>
    <t>751D - Vzduchotechnika - ostatní</t>
  </si>
  <si>
    <t>751A</t>
  </si>
  <si>
    <t>Zařízení VZT č.1 - větrání WC</t>
  </si>
  <si>
    <t>751122011</t>
  </si>
  <si>
    <t>Montáž ventilátoru radiálního nízkotlakého nástěnného/stropního základního, průměru do 100 mm</t>
  </si>
  <si>
    <t>https://podminky.urs.cz/item/CS_URS_2024_02/751122011</t>
  </si>
  <si>
    <t>"odvětrání místnosti 1.09</t>
  </si>
  <si>
    <t>751510r01</t>
  </si>
  <si>
    <t>Kruhové potrubí z vinutého plechu vč. tvarovek, ∅100mm</t>
  </si>
  <si>
    <t>bm</t>
  </si>
  <si>
    <t>54233100R1</t>
  </si>
  <si>
    <t>ventilátor radiální nástěnný/stropní d 100 mm vč. zpětné klapky</t>
  </si>
  <si>
    <t>751D</t>
  </si>
  <si>
    <t>Vzduchotechnika - ostatní</t>
  </si>
  <si>
    <t>998751111</t>
  </si>
  <si>
    <t>Přesun hmot pro vzduchotechniku stanovený z hmotnosti přesunovaného materiálu vodorovná dopravní vzdálenost do 100 m s omezením mechanizace v objektech výšky do 12 m</t>
  </si>
  <si>
    <t>https://podminky.urs.cz/item/CS_URS_2024_02/998751111</t>
  </si>
  <si>
    <t>40100000</t>
  </si>
  <si>
    <t>Stavební přípomoce, provedení prostupů pro potrubí ve svislých konstrukcích</t>
  </si>
  <si>
    <t>40200000</t>
  </si>
  <si>
    <t>Zkoušky systému, uvedení do provozu, předávací protokoly</t>
  </si>
  <si>
    <t>40300000</t>
  </si>
  <si>
    <t>Zaškolení obsluhy</t>
  </si>
  <si>
    <t>D.1.4.2 - Vytápění</t>
  </si>
  <si>
    <t xml:space="preserve">    731 - Ústřední vytápění</t>
  </si>
  <si>
    <t>731</t>
  </si>
  <si>
    <t>Ústřední vytápění</t>
  </si>
  <si>
    <t>731.001.1</t>
  </si>
  <si>
    <t>-642495397</t>
  </si>
  <si>
    <t>731.002.1</t>
  </si>
  <si>
    <t>1434789081</t>
  </si>
  <si>
    <t>731.003.1</t>
  </si>
  <si>
    <t>Aku nádrž o obsahu 200 l</t>
  </si>
  <si>
    <t>1449323588</t>
  </si>
  <si>
    <t>731.004.1</t>
  </si>
  <si>
    <t>996637309</t>
  </si>
  <si>
    <t>731.005.1</t>
  </si>
  <si>
    <t>Elektrická topná jednotka TJ 6/4“ E -6</t>
  </si>
  <si>
    <t>1074850047</t>
  </si>
  <si>
    <t>731.006.1</t>
  </si>
  <si>
    <t>Tlaková expanzní nádoba s membránou 35 l</t>
  </si>
  <si>
    <t>1032367095</t>
  </si>
  <si>
    <t>731.007.1</t>
  </si>
  <si>
    <t>Pojistný ventil dn 20 - 300 kPa</t>
  </si>
  <si>
    <t>-597447220</t>
  </si>
  <si>
    <t>731.008.1</t>
  </si>
  <si>
    <t>-636746210</t>
  </si>
  <si>
    <t>731.009.1</t>
  </si>
  <si>
    <t>Trojcetká klapka s pohonem dn 25</t>
  </si>
  <si>
    <t>-979773814</t>
  </si>
  <si>
    <t>731.010.1</t>
  </si>
  <si>
    <t>Zpětná klapka dn25</t>
  </si>
  <si>
    <t>540580397</t>
  </si>
  <si>
    <t>731.011.1</t>
  </si>
  <si>
    <t>Kulový kohout s filtrem dn 25</t>
  </si>
  <si>
    <t>-1621224744</t>
  </si>
  <si>
    <t>731.012.1</t>
  </si>
  <si>
    <t>Kulový kohout  dn 25</t>
  </si>
  <si>
    <t>1873336638</t>
  </si>
  <si>
    <t>731.013.1</t>
  </si>
  <si>
    <t>Vypouštěcí kulový kohout dn 15</t>
  </si>
  <si>
    <t>15051747</t>
  </si>
  <si>
    <t>731.014.1</t>
  </si>
  <si>
    <t>Automatický odvzdušňovací nentil dn 10</t>
  </si>
  <si>
    <t>-1074978683</t>
  </si>
  <si>
    <t>731.015.1</t>
  </si>
  <si>
    <t>-159291851</t>
  </si>
  <si>
    <t>731.016.1</t>
  </si>
  <si>
    <t>1821189878</t>
  </si>
  <si>
    <t>731.017.1</t>
  </si>
  <si>
    <t>528792544</t>
  </si>
  <si>
    <t>731.018.1</t>
  </si>
  <si>
    <t>-171980589</t>
  </si>
  <si>
    <t>731.019.1</t>
  </si>
  <si>
    <t>-86172138</t>
  </si>
  <si>
    <t>731.020.1</t>
  </si>
  <si>
    <t>-554855097</t>
  </si>
  <si>
    <t>731.021.1</t>
  </si>
  <si>
    <t>-799732765</t>
  </si>
  <si>
    <t>731.022.1</t>
  </si>
  <si>
    <t>1869317190</t>
  </si>
  <si>
    <t>731.023.1</t>
  </si>
  <si>
    <t>726052493</t>
  </si>
  <si>
    <t>731.024.1</t>
  </si>
  <si>
    <t>713501423</t>
  </si>
  <si>
    <t>731.025.1</t>
  </si>
  <si>
    <t>658765280</t>
  </si>
  <si>
    <t>731.026.1</t>
  </si>
  <si>
    <t>475793096</t>
  </si>
  <si>
    <t>731.027.1</t>
  </si>
  <si>
    <t>Termostatická hlavice</t>
  </si>
  <si>
    <t>657389203</t>
  </si>
  <si>
    <t>731.028.1</t>
  </si>
  <si>
    <t>Doprava a přesun hmot</t>
  </si>
  <si>
    <t>1872873973</t>
  </si>
  <si>
    <t>258051867</t>
  </si>
  <si>
    <t>"stavební přípomoce pro ÚT</t>
  </si>
  <si>
    <t>D.1.4.3 - Elektroinstalace</t>
  </si>
  <si>
    <t>PSV - PSV</t>
  </si>
  <si>
    <t xml:space="preserve">    741.1 - Elektroinstalace - vybavení</t>
  </si>
  <si>
    <t xml:space="preserve">    741.2 - Elektroinstalace - svítidla</t>
  </si>
  <si>
    <t xml:space="preserve">    741.3 - Elektroinstalace - kompletace</t>
  </si>
  <si>
    <t xml:space="preserve">    741.4 - Elektroinstalace - hrubá instalace</t>
  </si>
  <si>
    <t xml:space="preserve">    741.5 - Elektroinstalace - ostatní</t>
  </si>
  <si>
    <t xml:space="preserve">    741.6 - Elektroinstalace - uzemnění a bleskosvod</t>
  </si>
  <si>
    <t>741.1</t>
  </si>
  <si>
    <t>Elektroinstalace - vybavení</t>
  </si>
  <si>
    <t>741.1.001</t>
  </si>
  <si>
    <t>Dodávka a montáž rozvadeč RP- rozvaděč UK660N4</t>
  </si>
  <si>
    <t>-1054900572</t>
  </si>
  <si>
    <t>741.1.002</t>
  </si>
  <si>
    <t>Dodávka a montáž vypínač Z7-40/3</t>
  </si>
  <si>
    <t>1870120959</t>
  </si>
  <si>
    <t>741.1.003</t>
  </si>
  <si>
    <t>Dodávka a montáž jistič 6/1/B</t>
  </si>
  <si>
    <t>2056870267</t>
  </si>
  <si>
    <t>741.1.004</t>
  </si>
  <si>
    <t>Dodávka a montáž jistič 10/1/B</t>
  </si>
  <si>
    <t>1524326058</t>
  </si>
  <si>
    <t>741.1.005</t>
  </si>
  <si>
    <t>Dodávka a montáž jistič 16/1/B</t>
  </si>
  <si>
    <t>1668138048</t>
  </si>
  <si>
    <t>741.1.006</t>
  </si>
  <si>
    <t>Dodávka a montáž jistič 16/3/B</t>
  </si>
  <si>
    <t>870678008</t>
  </si>
  <si>
    <t>741.1.007</t>
  </si>
  <si>
    <t>Dodávka a montáž jistič 20/3/B</t>
  </si>
  <si>
    <t>1457422059</t>
  </si>
  <si>
    <t>741.1.008</t>
  </si>
  <si>
    <t>Dodávka a montáž relé Z-R230/S</t>
  </si>
  <si>
    <t>1216354477</t>
  </si>
  <si>
    <t>741.1.009</t>
  </si>
  <si>
    <t>Dodávka a montáž kombichránič 10/1N/0,03</t>
  </si>
  <si>
    <t>-277872026</t>
  </si>
  <si>
    <t>741.1.010</t>
  </si>
  <si>
    <t>Dodávka a montáž proudový chránič 40/4/0,03</t>
  </si>
  <si>
    <t>657222869</t>
  </si>
  <si>
    <t>741.1.011</t>
  </si>
  <si>
    <t>Dodávka a montáž rozvaděč RH TČ - prázdný rozvaděč - dodávka TČ</t>
  </si>
  <si>
    <t>-486016519</t>
  </si>
  <si>
    <t>741.1.012</t>
  </si>
  <si>
    <t>Dodávka a montáž rozvaděč elektroměrový RE - EL.ROZVADEC ER222/NKP7P-C</t>
  </si>
  <si>
    <t>-1028825654</t>
  </si>
  <si>
    <t>741.1.013</t>
  </si>
  <si>
    <t>Dodávka a montáž svorkovnice EPS 2 ekvipotencionální</t>
  </si>
  <si>
    <t>372417397</t>
  </si>
  <si>
    <t>741.1.014</t>
  </si>
  <si>
    <t>Dodávka a montáž skříň pro svorkovnici HOP</t>
  </si>
  <si>
    <t>155355918</t>
  </si>
  <si>
    <t>741.1.015</t>
  </si>
  <si>
    <t>Dodávka a montáž tlačítko TOTAL STOP DO SKŘÍNĚ</t>
  </si>
  <si>
    <t>1970695601</t>
  </si>
  <si>
    <t>741.1.016</t>
  </si>
  <si>
    <t>Dodávka a montáž skříň pro tlačítko TOTAL STOP ZASKLENÁ IP 44</t>
  </si>
  <si>
    <t>913558513</t>
  </si>
  <si>
    <t>741.2</t>
  </si>
  <si>
    <t>Elektroinstalace - svítidla</t>
  </si>
  <si>
    <t>741.2.001</t>
  </si>
  <si>
    <t>Dodávka a montáž sv. zářivkové - LED zářivka 30 W, 3920 lm, IP43</t>
  </si>
  <si>
    <t>520025966</t>
  </si>
  <si>
    <t>741.2.002</t>
  </si>
  <si>
    <t>Dodávka a montáž sv. LED kulaté svítidlo 25 W, 2330 lm, IP43</t>
  </si>
  <si>
    <t>-1920198426</t>
  </si>
  <si>
    <t>741.2.003</t>
  </si>
  <si>
    <t>Dodávka a montáž svítidlo Nouzové vč. piktogramu s vlastním bateriovým zdrojem na 1h</t>
  </si>
  <si>
    <t>297990408</t>
  </si>
  <si>
    <t>741.2.004</t>
  </si>
  <si>
    <t>Dodávka a montáž svítidlo pod kuch.linku</t>
  </si>
  <si>
    <t>-308719096</t>
  </si>
  <si>
    <t>741.2.005</t>
  </si>
  <si>
    <t>Dodávka a montáž sv.venkovní reflektor</t>
  </si>
  <si>
    <t>-475493198</t>
  </si>
  <si>
    <t>741.2.006</t>
  </si>
  <si>
    <t>Dodávka a montáž sv.venkovní s čidlem reflektor</t>
  </si>
  <si>
    <t>-1588060667</t>
  </si>
  <si>
    <t>741.3</t>
  </si>
  <si>
    <t>Elektroinstalace - kompletace</t>
  </si>
  <si>
    <t>741.3.001</t>
  </si>
  <si>
    <t>1191743389</t>
  </si>
  <si>
    <t>741.3.002</t>
  </si>
  <si>
    <t>367472578</t>
  </si>
  <si>
    <t>741.3.003</t>
  </si>
  <si>
    <t>237862740</t>
  </si>
  <si>
    <t>741.3.004</t>
  </si>
  <si>
    <t>Dodávka a montáž zásuvka 5-pól, 400V/16A pod om.</t>
  </si>
  <si>
    <t>-1805217940</t>
  </si>
  <si>
    <t>741.3.005</t>
  </si>
  <si>
    <t>Dodávka a montáž vypínač 230V/10A řazení č.1 provedení pod omítku, krytí IP 20</t>
  </si>
  <si>
    <t>-169467144</t>
  </si>
  <si>
    <t>741.3.006</t>
  </si>
  <si>
    <t>Dodávka a montáž vypínač 230V/10A řazení č.1+1 provedení pod omítku, krytí IP 20</t>
  </si>
  <si>
    <t>-1857125766</t>
  </si>
  <si>
    <t>741.3.007</t>
  </si>
  <si>
    <t>Dodávka a montáž vypínač 230V/10A řazení č.1 provedení pod omítku, krytí IP 44</t>
  </si>
  <si>
    <t>-1132142999</t>
  </si>
  <si>
    <t>741.3.008</t>
  </si>
  <si>
    <t>Dodávka a montáž vypínač 230V/10A řazení č.6 provedení pod omítku, krytí IP 20</t>
  </si>
  <si>
    <t>-810289859</t>
  </si>
  <si>
    <t>741.3.009</t>
  </si>
  <si>
    <t>Dodávka a montáž vypínač 230V/10A řazení č.6 provedení pod omítku, krytí IP 44</t>
  </si>
  <si>
    <t>949350992</t>
  </si>
  <si>
    <t>741.3.010</t>
  </si>
  <si>
    <t>Dodávka a montáž vypínač 230V/10A řazení č.7 provedení pod omítku, krytí IP 20</t>
  </si>
  <si>
    <t>1347109682</t>
  </si>
  <si>
    <t>741.3.011</t>
  </si>
  <si>
    <t>Dodávka a montáž datová zásuvka RJ 45 cat. 5</t>
  </si>
  <si>
    <t>-1075251102</t>
  </si>
  <si>
    <t>741.3.012</t>
  </si>
  <si>
    <t>Dodávka a montáž zapojení axiální ventilátor VZT</t>
  </si>
  <si>
    <t>1515256490</t>
  </si>
  <si>
    <t>741.4</t>
  </si>
  <si>
    <t>Elektroinstalace - hrubá instalace</t>
  </si>
  <si>
    <t>741.4.001</t>
  </si>
  <si>
    <t>Dodávka a montáž instalační krabice pod omítku KU68 hluboká</t>
  </si>
  <si>
    <t>258213107</t>
  </si>
  <si>
    <t>741.4.002</t>
  </si>
  <si>
    <t>Dodávka a montáž instalační krabice rozbočná pod omítku KR68</t>
  </si>
  <si>
    <t>809414941</t>
  </si>
  <si>
    <t>741.4.003</t>
  </si>
  <si>
    <t>Dodávka a montáž CYKY-O 3x1,5mm2, kabel silový</t>
  </si>
  <si>
    <t>937387058</t>
  </si>
  <si>
    <t>741.4.004</t>
  </si>
  <si>
    <t>Dodávka a montáž CYKY-J 3x1,5mm2, kabel silový</t>
  </si>
  <si>
    <t>-1626320125</t>
  </si>
  <si>
    <t>741.4.005</t>
  </si>
  <si>
    <t>Dodávka a montáž CYKY-J 3x2,5mm2, kabel silový</t>
  </si>
  <si>
    <t>1007871748</t>
  </si>
  <si>
    <t>741.4.006</t>
  </si>
  <si>
    <t>Dodávka a montáž CYKY-J 5x2,5mm2, kabel silový</t>
  </si>
  <si>
    <t>710558166</t>
  </si>
  <si>
    <t>741.4.007</t>
  </si>
  <si>
    <t>Dodávka a montáž CYKY-J 5x4mm2, kabel silový</t>
  </si>
  <si>
    <t>-1622185502</t>
  </si>
  <si>
    <t>741.4.008</t>
  </si>
  <si>
    <t>Dodávka a montáž CYKY-J 5x6mm2, kabel silový</t>
  </si>
  <si>
    <t>-1986667948</t>
  </si>
  <si>
    <t>741.4.009</t>
  </si>
  <si>
    <t>Dodávka a montáž CYKY-J 5x16mm2, kabel silový</t>
  </si>
  <si>
    <t>2095799858</t>
  </si>
  <si>
    <t>741.4.010</t>
  </si>
  <si>
    <t>Dodávka a montáž vodič H07V-U (CY) 4 pro ochr.pospojení</t>
  </si>
  <si>
    <t>1546508847</t>
  </si>
  <si>
    <t>741.4.011</t>
  </si>
  <si>
    <t>Dodávka a montáž vodič H07V-U (CY) 6 pro ochr.pospojení</t>
  </si>
  <si>
    <t>1707122848</t>
  </si>
  <si>
    <t>741.4.012</t>
  </si>
  <si>
    <t>Dodávka a montáž vodič H07V-U (CY) 16 pro ochr.pospojení</t>
  </si>
  <si>
    <t>-1816735978</t>
  </si>
  <si>
    <t>741.4.013</t>
  </si>
  <si>
    <t>Dodávka a montáž trubka PVC 2316 p.o</t>
  </si>
  <si>
    <t>805418854</t>
  </si>
  <si>
    <t>741.4.014</t>
  </si>
  <si>
    <t>Dodávka a montáž trubka PVC 2325 p.o</t>
  </si>
  <si>
    <t>1614715788</t>
  </si>
  <si>
    <t>741.4.015</t>
  </si>
  <si>
    <t>Dodávka a montáž kabel UTP 5cat.</t>
  </si>
  <si>
    <t>1625077312</t>
  </si>
  <si>
    <t>741.5</t>
  </si>
  <si>
    <t>Elektroinstalace - ostatní</t>
  </si>
  <si>
    <t>741.5.001</t>
  </si>
  <si>
    <t>Prostupy požárně zatěsněné dle PBŘ vč. vrtání otvorů a potřebných průrazů</t>
  </si>
  <si>
    <t>-2037871122</t>
  </si>
  <si>
    <t>741.5.002</t>
  </si>
  <si>
    <t>podružný materiál</t>
  </si>
  <si>
    <t>-1692420855</t>
  </si>
  <si>
    <t>741.5.003</t>
  </si>
  <si>
    <t>Stavební přípomoce, sekání drážek a prostupů, vč. likvidace obalů</t>
  </si>
  <si>
    <t>1823752645</t>
  </si>
  <si>
    <t>741.5.004</t>
  </si>
  <si>
    <t>Manuály a zaškolení obsluhy, štítky a popisy potrubí a zařízení + projekt skutečného stavu</t>
  </si>
  <si>
    <t>1793114990</t>
  </si>
  <si>
    <t>741.5.005</t>
  </si>
  <si>
    <t>Testy, revize a uvedení do provozu</t>
  </si>
  <si>
    <t>-646068854</t>
  </si>
  <si>
    <t>741.5.006</t>
  </si>
  <si>
    <t>Odvoz a likvidace odpadu z demontáží</t>
  </si>
  <si>
    <t>-786630276</t>
  </si>
  <si>
    <t>741.6</t>
  </si>
  <si>
    <t>Elektroinstalace - uzemnění a bleskosvod</t>
  </si>
  <si>
    <t>741.6.001</t>
  </si>
  <si>
    <t>Dodávka a montáž pasovina 30/4 FeZn</t>
  </si>
  <si>
    <t>-1908248838</t>
  </si>
  <si>
    <t>741.6.002</t>
  </si>
  <si>
    <t>Dodávka a montáž zemní soustava - praporce z kulatiny 10mm FeZn</t>
  </si>
  <si>
    <t>188557839</t>
  </si>
  <si>
    <t>741.6.003</t>
  </si>
  <si>
    <t>Dodávka a montáž hromosvod - drát 8mm AlMgSi</t>
  </si>
  <si>
    <t>-564821992</t>
  </si>
  <si>
    <t>741.6.004</t>
  </si>
  <si>
    <t>Dodávka a montáž trubka ohebná ochranná 2225</t>
  </si>
  <si>
    <t>-633278489</t>
  </si>
  <si>
    <t>741.6.005</t>
  </si>
  <si>
    <t>Dodávka a montáž hromosvod - podpěra PV</t>
  </si>
  <si>
    <t>1398705639</t>
  </si>
  <si>
    <t>741.6.006</t>
  </si>
  <si>
    <t>Dodávka a montáž hromosvod - svorky</t>
  </si>
  <si>
    <t>1851844871</t>
  </si>
  <si>
    <t>741.6.007</t>
  </si>
  <si>
    <t>Dodávka a montáž hromosvod - jímač, v=1,5m</t>
  </si>
  <si>
    <t>837494902</t>
  </si>
  <si>
    <t>741.6.008</t>
  </si>
  <si>
    <t>Dodávka a montáž hromosvod - zkušební svorka v litinové chodníkové krabici</t>
  </si>
  <si>
    <t>404484324</t>
  </si>
  <si>
    <t>741.6.009</t>
  </si>
  <si>
    <t>1840024290</t>
  </si>
  <si>
    <t>741.6.010</t>
  </si>
  <si>
    <t>Revize hromosvodu</t>
  </si>
  <si>
    <t>-839739883</t>
  </si>
  <si>
    <t>HZS2231</t>
  </si>
  <si>
    <t>Hodinové zúčtovací sazby profesí PSV provádění stavebních instalací elektrikář</t>
  </si>
  <si>
    <t>-1809764369</t>
  </si>
  <si>
    <t>https://podminky.urs.cz/item/CS_URS_2024_02/HZS2231</t>
  </si>
  <si>
    <t>"demontáž elektroinstalace</t>
  </si>
  <si>
    <t>SEZNAM FIGUR</t>
  </si>
  <si>
    <t>Výměra</t>
  </si>
  <si>
    <t>Použití figury:</t>
  </si>
  <si>
    <t>Montáž podlah keramických hladkých lepených cementovým flexibilním lepidlem přes 22 do 25 ks/m2</t>
  </si>
  <si>
    <t>Separační vrstva z PE fólie</t>
  </si>
  <si>
    <t>Vysátí podkladu před pokládkou dlažby</t>
  </si>
  <si>
    <t>Nátěr penetrační na podlahu</t>
  </si>
  <si>
    <t>Broušení betonového podkladu před pokládkou dlažby</t>
  </si>
  <si>
    <t>Samonivelační stěrka podlah pevnosti 30 MPa tl přes 3 do 5 mm</t>
  </si>
  <si>
    <t>Čištění vnitřních ploch podlah nebo schodišť po položení dlažby chemickými prostředky</t>
  </si>
  <si>
    <t>Montáž obkladů keramických hladkých lepených cementovým flexibilním lepidlem přes 22 do 25 ks/m2</t>
  </si>
  <si>
    <t>Nátěr penetrační na stěnu</t>
  </si>
  <si>
    <t>Čištění vnitřních ploch stěn po provedení obkladu chemickými prostředky</t>
  </si>
  <si>
    <t>Dvojnásobné bílé malby ze směsí za mokra velmi dobře oděruvzdorných v místnostech v do 3,80 m</t>
  </si>
  <si>
    <t>Montáž soklů z dlaždic keramických rovných lepených cementovým flexibilním lepidlem v přes 90 do 120 mm</t>
  </si>
  <si>
    <t>Podlahy spárování silikonem</t>
  </si>
  <si>
    <t>Sklovláknité pletivo vnějších pilířů nebo sloupů vtlačené do tmelu</t>
  </si>
  <si>
    <t>Penetrační silikátový nátěr vnějších pastovitých tenkovrstvých omítek pilířů a sloupů</t>
  </si>
  <si>
    <t>Tenkovrstvá silikátová omítka zrnitost 1,5 mm vnějších pilířů nebo sloupů</t>
  </si>
  <si>
    <t>Montáž izolace tepelné spodem stropů lepením celoplošně s mechanickým kotvením rohoží, pásů, dílců, desek</t>
  </si>
  <si>
    <t>Penetrační disperzní nátěr vnitřních stropů nanášený ručně</t>
  </si>
  <si>
    <t>Pletivo sklovláknité vnitřních stropů vtlačené do tmelu</t>
  </si>
  <si>
    <t>Vápenocementový štuk vnitřních rovných stropů tloušťky do 3 mm</t>
  </si>
  <si>
    <t>Montáž kontaktního zateplení vnějších stěn lepením a mechanickým kotvením polystyrénových desek do betonu a zdiva tl přes 40 do 80 mm</t>
  </si>
  <si>
    <t>Penetrační nátěr vnějších stěn nanášený ručně</t>
  </si>
  <si>
    <t>Montáž lešení řadového rámového lehkého zatížení do 200 kg/m2 š od 0,6 do 0,9 m v do 10 m</t>
  </si>
  <si>
    <t>Příplatek k lešení řadovému rámovému lehkému do 200 kg/m2 š od 0,6 do 0,9 m v do 10 m za každý den použití</t>
  </si>
  <si>
    <t>Demontáž lešení řadového rámového lehkého zatížení do 200 kg/m2 š od 0,6 do 0,9 m v do 10 m</t>
  </si>
  <si>
    <t>Montáž ochranné sítě z textilie z umělých vláken</t>
  </si>
  <si>
    <t>Příplatek k ochranné síti za každý den použití</t>
  </si>
  <si>
    <t>Demontáž ochranné sítě z textilie z umělých vláken</t>
  </si>
  <si>
    <t>Dovoz a odvoz lešení řadového do 10 km včetně naložení a složení</t>
  </si>
  <si>
    <t>Příplatek k ceně dovozu a odvozu lešení řadového ZKD 10 km přes 10 km</t>
  </si>
  <si>
    <t>Oprava vnitřní vápenocementové hladké omítky tl do 20 mm stěn v rozsahu plochy přes 30 do 50 % s celoplošným přeštukováním tl do 3 mm</t>
  </si>
  <si>
    <t>Penetrační disperzní nátěr vnitřních stěn nanášený ručně</t>
  </si>
  <si>
    <t>Oprava vnitřní vápenné hladké omítky tl do 20 mm v rozsahu plochy přes 30 do 50 % s celoplošným přeštukováním tl do 3 m</t>
  </si>
  <si>
    <t>Dvojnásobné bílé vápenné malby v místnostech v do 3,80 m</t>
  </si>
  <si>
    <t>Oprava vnitřní vápenné hladké omítky tl do 20 mm stropů v rozsahu plochy přes 30 do 50 % s celoplošným přeštukováním tl do 3 m</t>
  </si>
  <si>
    <t>Cementový postřik vnitřních stěn nanášený celoplošně ručně</t>
  </si>
  <si>
    <t>Vápenocementová omítka hladká jednovrstvá vnitřních stěn nanášená ručně</t>
  </si>
  <si>
    <t>Vápenocementový štuk vnitřních stěn tloušťky do 3 mm</t>
  </si>
  <si>
    <t>Příplatek k vápenocementové omítce vnitřních stěn za každých dalších 5 mm tloušťky ručně</t>
  </si>
  <si>
    <t>Krycí epoxidová stěrka tloušťky přes 1 do 2 mm průmyslové lité podlahy</t>
  </si>
  <si>
    <t>Mazanina tl přes 120 do 240 mm z betonu prostého bez zvýšených nároků na prostředí tř. C 20/25</t>
  </si>
  <si>
    <t>Vysátí podkladu před provedením lité podlahy</t>
  </si>
  <si>
    <t>Penetrační epoxidový nátěr podlahy na podklad z čerstvého betonu</t>
  </si>
  <si>
    <t>Příčka z cihel broušených na zdicí PUR pěnu tloušťky 115 mm</t>
  </si>
  <si>
    <t>Příčka z cihel broušených na zdicí PUR pěnu tloušťky 140 mm</t>
  </si>
  <si>
    <t>Příčka z cihel broušených na zdicí PUR pěnu tloušťky 80 mm</t>
  </si>
  <si>
    <t>Krytina střechy rovné z taškových tabulí z Pz plechu s povrchovou úpravou sklonu do 30°</t>
  </si>
  <si>
    <t>Montáž laťování na střechách jednoduchých sklonu do 60° osové vzdálenosti přes 150 do 360 mm</t>
  </si>
  <si>
    <t>Montáž pojistné hydroizolační nebo parotěsné fólie kladené ve sklonu přes 20° s lepenými spoji na krokve</t>
  </si>
  <si>
    <t>Napouštěcí dvojnásobný syntetický biodní nátěr tesařských prvků nezabudovaných do konstrukce</t>
  </si>
  <si>
    <t>SDK podhled deska 1xDF 12,5 bez izolace dvouvrstvá spodní kce profil CD+UD REI do 90</t>
  </si>
  <si>
    <t>Montáž parotěsné zábrany do SDK podhledu</t>
  </si>
  <si>
    <t>Vápenný štuk vnějších stěn tloušťky do 3 mm</t>
  </si>
  <si>
    <t>Oprava vnější vápenné hladké omítky členitosti 1 stěn v rozsahu přes 30 do 50 %</t>
  </si>
  <si>
    <t>Očištění vnějších ploch tlakovou vodou</t>
  </si>
  <si>
    <t>Penetrační vápenný nátěr hladkých nebo štukových omítek</t>
  </si>
  <si>
    <t>Krycí dvojnásobný vápenný nátěr omítek stupně členitosti 1 a 2</t>
  </si>
  <si>
    <t>Příplatek k cenám dvojnásobného krycího nátěru omítek za za barevné provedení v odstínu sytém</t>
  </si>
  <si>
    <t>Otlučení (osekání) vnější vápenné nebo vápenocementové omítky stupně členitosti 1 a 2 v rozsahu přes 40 do 50 %</t>
  </si>
  <si>
    <t>Vápenný štuk vnějších pilířů nebo sloupů tloušťky do 3 mm</t>
  </si>
  <si>
    <t>Montáž kontaktního zateplení vnějších stěn lepením a mechanickým kotvením polystyrénových desek do betonu a zdiva tl přes 120 do 160 mm</t>
  </si>
  <si>
    <t>Penetrační silikátový nátěr vnějších pastovitých tenkovrstvých omítek stěn</t>
  </si>
  <si>
    <t>Příplatek k cenám kontaktního zateplení vnějších stěn za zápustnou montáž a použití tepelněizolačních zátek z polystyrenu</t>
  </si>
  <si>
    <t>Tenkovrstvá silikátová zatíraná omítka zrnitost 1,5 mm vnějších stěn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</si>
  <si>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</si>
  <si>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</si>
  <si>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</si>
  <si>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</si>
  <si>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</si>
  <si>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</si>
  <si>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</si>
  <si>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</si>
  <si>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</si>
  <si>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</si>
  <si>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</si>
  <si>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</si>
  <si>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</si>
  <si>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</si>
  <si>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</si>
  <si>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</si>
  <si>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</si>
  <si>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</si>
  <si>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</si>
  <si>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</si>
  <si>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</si>
  <si>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</si>
  <si>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</si>
  <si>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</si>
  <si>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</si>
  <si>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</si>
  <si>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</si>
  <si>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</si>
  <si>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</si>
  <si>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</si>
  <si>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</si>
  <si>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</si>
  <si>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</si>
  <si>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</si>
  <si>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</si>
  <si>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</si>
  <si>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</si>
  <si>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</si>
  <si>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</si>
  <si>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</si>
  <si>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</si>
  <si>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</si>
  <si>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</si>
  <si>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</si>
  <si>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</si>
  <si>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</si>
  <si>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</si>
  <si>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</si>
  <si>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</si>
  <si>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</si>
  <si>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</si>
  <si>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</si>
  <si>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</si>
  <si>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</si>
  <si>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</si>
  <si>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</si>
  <si>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</si>
  <si>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</si>
  <si>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</si>
  <si>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</si>
  <si>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</si>
  <si>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</si>
  <si>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</si>
  <si>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</si>
  <si>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</si>
  <si>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</si>
  <si>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</si>
  <si>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</si>
  <si>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</si>
  <si>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</si>
  <si>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</si>
  <si>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</si>
  <si>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</si>
  <si>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</si>
  <si>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</si>
  <si>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</si>
  <si>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</si>
  <si>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</si>
  <si>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</si>
  <si>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</si>
  <si>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</si>
  <si>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</si>
  <si>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</si>
  <si>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</si>
  <si>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</si>
  <si>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</si>
  <si>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</si>
  <si>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</si>
  <si>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</si>
  <si>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</si>
  <si>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</si>
  <si>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</si>
  <si>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</si>
  <si>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</si>
  <si>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</si>
  <si>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</si>
  <si>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</si>
  <si>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</si>
  <si>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</si>
  <si>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</si>
  <si>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</si>
  <si>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</si>
  <si>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</si>
  <si>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</si>
  <si>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</si>
  <si>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</si>
  <si>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</si>
  <si>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</si>
  <si>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</si>
  <si>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</si>
  <si>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</si>
  <si>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</si>
  <si>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</si>
  <si>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</si>
  <si>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</si>
  <si>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</si>
  <si>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</si>
  <si>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</si>
  <si>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</si>
  <si>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</si>
  <si>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</si>
  <si>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</si>
  <si>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</si>
  <si>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</si>
  <si>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</si>
  <si>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</si>
  <si>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</si>
  <si>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</si>
  <si>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</si>
  <si>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</si>
  <si>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</si>
  <si>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</si>
  <si>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</si>
  <si>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</si>
  <si>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</si>
  <si>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</si>
  <si>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</si>
  <si>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</si>
  <si>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</si>
  <si>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</si>
  <si>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</si>
  <si>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</si>
  <si>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</si>
  <si>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</si>
  <si>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</si>
  <si>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</si>
  <si>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</si>
  <si>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</si>
  <si>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</si>
  <si>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</si>
  <si>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</si>
  <si>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</si>
  <si>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</si>
  <si>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</si>
  <si>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</si>
  <si>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</si>
  <si>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</si>
  <si>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</si>
  <si>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</si>
  <si>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</si>
  <si>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</si>
  <si>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</si>
  <si>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</si>
  <si>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</si>
  <si>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</si>
  <si>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</si>
  <si>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</si>
  <si>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</si>
  <si>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</si>
  <si>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</si>
  <si>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</si>
  <si>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</si>
  <si>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</si>
  <si>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</si>
  <si>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</si>
  <si>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</si>
  <si>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</si>
  <si>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</si>
  <si>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</si>
  <si>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</si>
  <si>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</si>
  <si>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</si>
  <si>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</si>
  <si>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</si>
  <si>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</si>
  <si>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Dodávka a montáž sekčních průmyslových vrat s automatickým pohonem, hliníkový zasklívací rám, integrované dveře, 4000x3825mm, izolační jádro z PU pěny, barva červená RAL 3000, systémové dvojité zasklení ALR F42, standardní systémové kování</t>
  </si>
  <si>
    <t>Kohout kulový přímý G 3/4 PN 42 do 185°C vnitřní závit s vypouštěním</t>
  </si>
  <si>
    <t>Kohout kulový přímý G 1 PN 42 do 185°C vnitřní závit s vypouštěním</t>
  </si>
  <si>
    <t xml:space="preserve">Kohout kulový přímý G 5/4 PN 42 do 185°C vnitřní závit s vypouštěním </t>
  </si>
  <si>
    <t>Expanzní nádoba, objem 30l, max pracovní tlak 1,0 Mpa</t>
  </si>
  <si>
    <t>Cirkulační čerpadlo Z 20/1-4, + spínací přístroj</t>
  </si>
  <si>
    <t>Termostatický směšovací ventil DN 25</t>
  </si>
  <si>
    <t>Zpětný ventil – 3/4"</t>
  </si>
  <si>
    <t>Zpětný ventil – 1"</t>
  </si>
  <si>
    <t>tempostop – pisoárový rohový ventil</t>
  </si>
  <si>
    <t>Montáž ústředního vytápění</t>
  </si>
  <si>
    <t>Tepelné čerpadlo vzduch-voda, výkon 9 kW</t>
  </si>
  <si>
    <t>Nepřímotopný zásobníkový ohřívač TV objem 200 litrů</t>
  </si>
  <si>
    <t>Teplovodní oběhové čerpadlo 25-40 180 1x230v 50Hz 6H</t>
  </si>
  <si>
    <t>Měděné potrubí polotvrdé, včetně návlekové izolace 9 mm 15x1</t>
  </si>
  <si>
    <t>Měděné potrubí polotvrdé, včetně návlekové izolace 9 mm 18x1</t>
  </si>
  <si>
    <t>Měděné potrubí polotvrdé, včetně návlekové izolace 9 mm 22x1</t>
  </si>
  <si>
    <t>Měděné potrubí polotvrdé, včetně návlekové izolace 9 mm 28x1</t>
  </si>
  <si>
    <t>Ocelové deskové otopné těleso 11 VK  900/600 (White RAL 9016)</t>
  </si>
  <si>
    <t>Ocelové deskové otopné těleso 11 VK  900/700 (White RAL 9016)</t>
  </si>
  <si>
    <t>Ocelové deskové otopné těleso 11 VK  900/800 (White RAL 9016)</t>
  </si>
  <si>
    <t>Ocelové deskové otopné těleso 21 VK  900/900 (White RAL 9016)</t>
  </si>
  <si>
    <t>Ocelové deskové otopné těleso 21 VK  900/1100 (White RAL 9016)</t>
  </si>
  <si>
    <t>Ocelové deskové otopné těleso 21 VK  900/1400 (White RAL 9016)</t>
  </si>
  <si>
    <t>Ocelové deskové otopné těleso 22 VK  900/1000 (White RAL 9016)</t>
  </si>
  <si>
    <t>Připojovací H-armatura dn 15, vč. svěrných šroubení (2 ks)</t>
  </si>
  <si>
    <t>Dodávka a montáž zásuvka jednonásobná, bílá, 230V/16A pod omítku běžná, IP20</t>
  </si>
  <si>
    <t>Dodávka a montáž zásuvka jednonásobná, 230V/16A pod omítku běžná, IP44 s víčkem</t>
  </si>
  <si>
    <t>Dodávka a montáž zásuvka dvojnásobná, 230/16A pod omítku běžná IP20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</si>
</sst>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56002000" TargetMode="External"/><Relationship Id="rId3" Type="http://schemas.openxmlformats.org/officeDocument/2006/relationships/hyperlink" Target="https://podminky.urs.cz/item/CS_URS_2024_02/013254000" TargetMode="External"/><Relationship Id="rId7" Type="http://schemas.openxmlformats.org/officeDocument/2006/relationships/hyperlink" Target="https://podminky.urs.cz/item/CS_URS_2024_02/049002000" TargetMode="External"/><Relationship Id="rId2" Type="http://schemas.openxmlformats.org/officeDocument/2006/relationships/hyperlink" Target="https://podminky.urs.cz/item/CS_URS_2024_02/012234000" TargetMode="External"/><Relationship Id="rId1" Type="http://schemas.openxmlformats.org/officeDocument/2006/relationships/hyperlink" Target="https://podminky.urs.cz/item/CS_URS_2024_02/012164000" TargetMode="External"/><Relationship Id="rId6" Type="http://schemas.openxmlformats.org/officeDocument/2006/relationships/hyperlink" Target="https://podminky.urs.cz/item/CS_URS_2024_02/045002000" TargetMode="External"/><Relationship Id="rId5" Type="http://schemas.openxmlformats.org/officeDocument/2006/relationships/hyperlink" Target="https://podminky.urs.cz/item/CS_URS_2024_02/041414000" TargetMode="External"/><Relationship Id="rId4" Type="http://schemas.openxmlformats.org/officeDocument/2006/relationships/hyperlink" Target="https://podminky.urs.cz/item/CS_URS_2024_02/030001000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968072455" TargetMode="External"/><Relationship Id="rId21" Type="http://schemas.openxmlformats.org/officeDocument/2006/relationships/hyperlink" Target="https://podminky.urs.cz/item/CS_URS_2024_02/311235461" TargetMode="External"/><Relationship Id="rId42" Type="http://schemas.openxmlformats.org/officeDocument/2006/relationships/hyperlink" Target="https://podminky.urs.cz/item/CS_URS_2024_02/417361821" TargetMode="External"/><Relationship Id="rId63" Type="http://schemas.openxmlformats.org/officeDocument/2006/relationships/hyperlink" Target="https://podminky.urs.cz/item/CS_URS_2024_02/622252002" TargetMode="External"/><Relationship Id="rId84" Type="http://schemas.openxmlformats.org/officeDocument/2006/relationships/hyperlink" Target="https://podminky.urs.cz/item/CS_URS_2024_02/634112116" TargetMode="External"/><Relationship Id="rId138" Type="http://schemas.openxmlformats.org/officeDocument/2006/relationships/hyperlink" Target="https://podminky.urs.cz/item/CS_URS_2024_02/993111119" TargetMode="External"/><Relationship Id="rId159" Type="http://schemas.openxmlformats.org/officeDocument/2006/relationships/hyperlink" Target="https://podminky.urs.cz/item/CS_URS_2024_02/763131431" TargetMode="External"/><Relationship Id="rId170" Type="http://schemas.openxmlformats.org/officeDocument/2006/relationships/hyperlink" Target="https://podminky.urs.cz/item/CS_URS_2024_02/764111651" TargetMode="External"/><Relationship Id="rId191" Type="http://schemas.openxmlformats.org/officeDocument/2006/relationships/hyperlink" Target="https://podminky.urs.cz/item/CS_URS_2024_02/766622132" TargetMode="External"/><Relationship Id="rId205" Type="http://schemas.openxmlformats.org/officeDocument/2006/relationships/hyperlink" Target="https://podminky.urs.cz/item/CS_URS_2024_02/771121022" TargetMode="External"/><Relationship Id="rId226" Type="http://schemas.openxmlformats.org/officeDocument/2006/relationships/hyperlink" Target="https://podminky.urs.cz/item/CS_URS_2024_02/781472219" TargetMode="External"/><Relationship Id="rId107" Type="http://schemas.openxmlformats.org/officeDocument/2006/relationships/hyperlink" Target="https://podminky.urs.cz/item/CS_URS_2024_02/949101112" TargetMode="External"/><Relationship Id="rId11" Type="http://schemas.openxmlformats.org/officeDocument/2006/relationships/hyperlink" Target="https://podminky.urs.cz/item/CS_URS_2024_02/273351121" TargetMode="External"/><Relationship Id="rId32" Type="http://schemas.openxmlformats.org/officeDocument/2006/relationships/hyperlink" Target="https://podminky.urs.cz/item/CS_URS_2024_02/317944321" TargetMode="External"/><Relationship Id="rId53" Type="http://schemas.openxmlformats.org/officeDocument/2006/relationships/hyperlink" Target="https://podminky.urs.cz/item/CS_URS_2024_02/612321131" TargetMode="External"/><Relationship Id="rId74" Type="http://schemas.openxmlformats.org/officeDocument/2006/relationships/hyperlink" Target="https://podminky.urs.cz/item/CS_URS_2024_02/631311135" TargetMode="External"/><Relationship Id="rId128" Type="http://schemas.openxmlformats.org/officeDocument/2006/relationships/hyperlink" Target="https://podminky.urs.cz/item/CS_URS_2024_02/971035661" TargetMode="External"/><Relationship Id="rId149" Type="http://schemas.openxmlformats.org/officeDocument/2006/relationships/hyperlink" Target="https://podminky.urs.cz/item/CS_URS_2024_02/713111128" TargetMode="External"/><Relationship Id="rId5" Type="http://schemas.openxmlformats.org/officeDocument/2006/relationships/hyperlink" Target="https://podminky.urs.cz/item/CS_URS_2024_02/132212131" TargetMode="External"/><Relationship Id="rId95" Type="http://schemas.openxmlformats.org/officeDocument/2006/relationships/hyperlink" Target="https://podminky.urs.cz/item/CS_URS_2024_02/944511211" TargetMode="External"/><Relationship Id="rId160" Type="http://schemas.openxmlformats.org/officeDocument/2006/relationships/hyperlink" Target="https://podminky.urs.cz/item/CS_URS_2024_02/763131751" TargetMode="External"/><Relationship Id="rId181" Type="http://schemas.openxmlformats.org/officeDocument/2006/relationships/hyperlink" Target="https://podminky.urs.cz/item/CS_URS_2024_02/764511643" TargetMode="External"/><Relationship Id="rId216" Type="http://schemas.openxmlformats.org/officeDocument/2006/relationships/hyperlink" Target="https://podminky.urs.cz/item/CS_URS_2024_02/771592011" TargetMode="External"/><Relationship Id="rId237" Type="http://schemas.openxmlformats.org/officeDocument/2006/relationships/hyperlink" Target="https://podminky.urs.cz/item/CS_URS_2024_02/784111001" TargetMode="External"/><Relationship Id="rId22" Type="http://schemas.openxmlformats.org/officeDocument/2006/relationships/hyperlink" Target="https://podminky.urs.cz/item/CS_URS_2024_02/311238967" TargetMode="External"/><Relationship Id="rId43" Type="http://schemas.openxmlformats.org/officeDocument/2006/relationships/hyperlink" Target="https://podminky.urs.cz/item/CS_URS_2024_02/564750001" TargetMode="External"/><Relationship Id="rId64" Type="http://schemas.openxmlformats.org/officeDocument/2006/relationships/hyperlink" Target="https://podminky.urs.cz/item/CS_URS_2024_02/622311131" TargetMode="External"/><Relationship Id="rId118" Type="http://schemas.openxmlformats.org/officeDocument/2006/relationships/hyperlink" Target="https://podminky.urs.cz/item/CS_URS_2024_02/968072558" TargetMode="External"/><Relationship Id="rId139" Type="http://schemas.openxmlformats.org/officeDocument/2006/relationships/hyperlink" Target="https://podminky.urs.cz/item/CS_URS_2024_02/997013211" TargetMode="External"/><Relationship Id="rId85" Type="http://schemas.openxmlformats.org/officeDocument/2006/relationships/hyperlink" Target="https://podminky.urs.cz/item/CS_URS_2024_02/637311131" TargetMode="External"/><Relationship Id="rId150" Type="http://schemas.openxmlformats.org/officeDocument/2006/relationships/hyperlink" Target="https://podminky.urs.cz/item/CS_URS_2024_02/713121111" TargetMode="External"/><Relationship Id="rId171" Type="http://schemas.openxmlformats.org/officeDocument/2006/relationships/hyperlink" Target="https://podminky.urs.cz/item/CS_URS_2024_02/764211604" TargetMode="External"/><Relationship Id="rId192" Type="http://schemas.openxmlformats.org/officeDocument/2006/relationships/hyperlink" Target="https://podminky.urs.cz/item/CS_URS_2024_02/766622216" TargetMode="External"/><Relationship Id="rId206" Type="http://schemas.openxmlformats.org/officeDocument/2006/relationships/hyperlink" Target="https://podminky.urs.cz/item/CS_URS_2024_02/771151022" TargetMode="External"/><Relationship Id="rId227" Type="http://schemas.openxmlformats.org/officeDocument/2006/relationships/hyperlink" Target="https://podminky.urs.cz/item/CS_URS_2024_02/781472291" TargetMode="External"/><Relationship Id="rId201" Type="http://schemas.openxmlformats.org/officeDocument/2006/relationships/hyperlink" Target="https://podminky.urs.cz/item/CS_URS_2024_02/998766111" TargetMode="External"/><Relationship Id="rId222" Type="http://schemas.openxmlformats.org/officeDocument/2006/relationships/hyperlink" Target="https://podminky.urs.cz/item/CS_URS_2024_02/998777111" TargetMode="External"/><Relationship Id="rId243" Type="http://schemas.openxmlformats.org/officeDocument/2006/relationships/hyperlink" Target="https://podminky.urs.cz/item/CS_URS_2024_02/784211111" TargetMode="External"/><Relationship Id="rId12" Type="http://schemas.openxmlformats.org/officeDocument/2006/relationships/hyperlink" Target="https://podminky.urs.cz/item/CS_URS_2024_02/273351122" TargetMode="External"/><Relationship Id="rId17" Type="http://schemas.openxmlformats.org/officeDocument/2006/relationships/hyperlink" Target="https://podminky.urs.cz/item/CS_URS_2024_02/279361821" TargetMode="External"/><Relationship Id="rId33" Type="http://schemas.openxmlformats.org/officeDocument/2006/relationships/hyperlink" Target="https://podminky.urs.cz/item/CS_URS_2024_02/342244231" TargetMode="External"/><Relationship Id="rId38" Type="http://schemas.openxmlformats.org/officeDocument/2006/relationships/hyperlink" Target="https://podminky.urs.cz/item/CS_URS_2024_02/342291121" TargetMode="External"/><Relationship Id="rId59" Type="http://schemas.openxmlformats.org/officeDocument/2006/relationships/hyperlink" Target="https://podminky.urs.cz/item/CS_URS_2024_02/622211031" TargetMode="External"/><Relationship Id="rId103" Type="http://schemas.openxmlformats.org/officeDocument/2006/relationships/hyperlink" Target="https://podminky.urs.cz/item/CS_URS_2024_02/944711811" TargetMode="External"/><Relationship Id="rId108" Type="http://schemas.openxmlformats.org/officeDocument/2006/relationships/hyperlink" Target="https://podminky.urs.cz/item/CS_URS_2024_02/952901111" TargetMode="External"/><Relationship Id="rId124" Type="http://schemas.openxmlformats.org/officeDocument/2006/relationships/hyperlink" Target="https://podminky.urs.cz/item/CS_URS_2024_02/971033451" TargetMode="External"/><Relationship Id="rId129" Type="http://schemas.openxmlformats.org/officeDocument/2006/relationships/hyperlink" Target="https://podminky.urs.cz/item/CS_URS_2024_02/973031345" TargetMode="External"/><Relationship Id="rId54" Type="http://schemas.openxmlformats.org/officeDocument/2006/relationships/hyperlink" Target="https://podminky.urs.cz/item/CS_URS_2024_02/612321191" TargetMode="External"/><Relationship Id="rId70" Type="http://schemas.openxmlformats.org/officeDocument/2006/relationships/hyperlink" Target="https://podminky.urs.cz/item/CS_URS_2024_02/623521012" TargetMode="External"/><Relationship Id="rId75" Type="http://schemas.openxmlformats.org/officeDocument/2006/relationships/hyperlink" Target="https://podminky.urs.cz/item/CS_URS_2024_02/631319013" TargetMode="External"/><Relationship Id="rId91" Type="http://schemas.openxmlformats.org/officeDocument/2006/relationships/hyperlink" Target="https://podminky.urs.cz/item/CS_URS_2024_02/941211111" TargetMode="External"/><Relationship Id="rId96" Type="http://schemas.openxmlformats.org/officeDocument/2006/relationships/hyperlink" Target="https://podminky.urs.cz/item/CS_URS_2024_02/944511811" TargetMode="External"/><Relationship Id="rId140" Type="http://schemas.openxmlformats.org/officeDocument/2006/relationships/hyperlink" Target="https://podminky.urs.cz/item/CS_URS_2024_02/997013501" TargetMode="External"/><Relationship Id="rId145" Type="http://schemas.openxmlformats.org/officeDocument/2006/relationships/hyperlink" Target="https://podminky.urs.cz/item/CS_URS_2024_02/711141559" TargetMode="External"/><Relationship Id="rId161" Type="http://schemas.openxmlformats.org/officeDocument/2006/relationships/hyperlink" Target="https://podminky.urs.cz/item/CS_URS_2024_02/763131752" TargetMode="External"/><Relationship Id="rId166" Type="http://schemas.openxmlformats.org/officeDocument/2006/relationships/hyperlink" Target="https://podminky.urs.cz/item/CS_URS_2024_02/764002851" TargetMode="External"/><Relationship Id="rId182" Type="http://schemas.openxmlformats.org/officeDocument/2006/relationships/hyperlink" Target="https://podminky.urs.cz/item/CS_URS_2024_02/764518623" TargetMode="External"/><Relationship Id="rId187" Type="http://schemas.openxmlformats.org/officeDocument/2006/relationships/hyperlink" Target="https://podminky.urs.cz/item/CS_URS_2024_02/998765111" TargetMode="External"/><Relationship Id="rId217" Type="http://schemas.openxmlformats.org/officeDocument/2006/relationships/hyperlink" Target="https://podminky.urs.cz/item/CS_URS_2024_02/998771111" TargetMode="External"/><Relationship Id="rId1" Type="http://schemas.openxmlformats.org/officeDocument/2006/relationships/hyperlink" Target="https://podminky.urs.cz/item/CS_URS_2024_02/113107131" TargetMode="External"/><Relationship Id="rId6" Type="http://schemas.openxmlformats.org/officeDocument/2006/relationships/hyperlink" Target="https://podminky.urs.cz/item/CS_URS_2024_02/174111101" TargetMode="External"/><Relationship Id="rId212" Type="http://schemas.openxmlformats.org/officeDocument/2006/relationships/hyperlink" Target="https://podminky.urs.cz/item/CS_URS_2024_02/771577211" TargetMode="External"/><Relationship Id="rId233" Type="http://schemas.openxmlformats.org/officeDocument/2006/relationships/hyperlink" Target="https://podminky.urs.cz/item/CS_URS_2024_02/783213021" TargetMode="External"/><Relationship Id="rId238" Type="http://schemas.openxmlformats.org/officeDocument/2006/relationships/hyperlink" Target="https://podminky.urs.cz/item/CS_URS_2024_02/784111031" TargetMode="External"/><Relationship Id="rId23" Type="http://schemas.openxmlformats.org/officeDocument/2006/relationships/hyperlink" Target="https://podminky.urs.cz/item/CS_URS_2024_02/317168011" TargetMode="External"/><Relationship Id="rId28" Type="http://schemas.openxmlformats.org/officeDocument/2006/relationships/hyperlink" Target="https://podminky.urs.cz/item/CS_URS_2024_02/317321511" TargetMode="External"/><Relationship Id="rId49" Type="http://schemas.openxmlformats.org/officeDocument/2006/relationships/hyperlink" Target="https://podminky.urs.cz/item/CS_URS_2024_02/612131101" TargetMode="External"/><Relationship Id="rId114" Type="http://schemas.openxmlformats.org/officeDocument/2006/relationships/hyperlink" Target="https://podminky.urs.cz/item/CS_URS_2024_02/968062375" TargetMode="External"/><Relationship Id="rId119" Type="http://schemas.openxmlformats.org/officeDocument/2006/relationships/hyperlink" Target="https://podminky.urs.cz/item/CS_URS_2024_02/968072559" TargetMode="External"/><Relationship Id="rId44" Type="http://schemas.openxmlformats.org/officeDocument/2006/relationships/hyperlink" Target="https://podminky.urs.cz/item/CS_URS_2024_02/596211110" TargetMode="External"/><Relationship Id="rId60" Type="http://schemas.openxmlformats.org/officeDocument/2006/relationships/hyperlink" Target="https://podminky.urs.cz/item/CS_URS_2024_02/622212001" TargetMode="External"/><Relationship Id="rId65" Type="http://schemas.openxmlformats.org/officeDocument/2006/relationships/hyperlink" Target="https://podminky.urs.cz/item/CS_URS_2024_02/622325113" TargetMode="External"/><Relationship Id="rId81" Type="http://schemas.openxmlformats.org/officeDocument/2006/relationships/hyperlink" Target="https://podminky.urs.cz/item/CS_URS_2024_02/632451292" TargetMode="External"/><Relationship Id="rId86" Type="http://schemas.openxmlformats.org/officeDocument/2006/relationships/hyperlink" Target="https://podminky.urs.cz/item/CS_URS_2024_02/642942111" TargetMode="External"/><Relationship Id="rId130" Type="http://schemas.openxmlformats.org/officeDocument/2006/relationships/hyperlink" Target="https://podminky.urs.cz/item/CS_URS_2024_02/977211122" TargetMode="External"/><Relationship Id="rId135" Type="http://schemas.openxmlformats.org/officeDocument/2006/relationships/hyperlink" Target="https://podminky.urs.cz/item/CS_URS_2024_02/978015391" TargetMode="External"/><Relationship Id="rId151" Type="http://schemas.openxmlformats.org/officeDocument/2006/relationships/hyperlink" Target="https://podminky.urs.cz/item/CS_URS_2024_02/713121112" TargetMode="External"/><Relationship Id="rId156" Type="http://schemas.openxmlformats.org/officeDocument/2006/relationships/hyperlink" Target="https://podminky.urs.cz/item/CS_URS_2024_02/762395000" TargetMode="External"/><Relationship Id="rId177" Type="http://schemas.openxmlformats.org/officeDocument/2006/relationships/hyperlink" Target="https://podminky.urs.cz/item/CS_URS_2024_02/764315631" TargetMode="External"/><Relationship Id="rId198" Type="http://schemas.openxmlformats.org/officeDocument/2006/relationships/hyperlink" Target="https://podminky.urs.cz/item/CS_URS_2024_02/766660717" TargetMode="External"/><Relationship Id="rId172" Type="http://schemas.openxmlformats.org/officeDocument/2006/relationships/hyperlink" Target="https://podminky.urs.cz/item/CS_URS_2024_02/764212651" TargetMode="External"/><Relationship Id="rId193" Type="http://schemas.openxmlformats.org/officeDocument/2006/relationships/hyperlink" Target="https://podminky.urs.cz/item/CS_URS_2024_02/766660001" TargetMode="External"/><Relationship Id="rId202" Type="http://schemas.openxmlformats.org/officeDocument/2006/relationships/hyperlink" Target="https://podminky.urs.cz/item/CS_URS_2024_02/998767111" TargetMode="External"/><Relationship Id="rId207" Type="http://schemas.openxmlformats.org/officeDocument/2006/relationships/hyperlink" Target="https://podminky.urs.cz/item/CS_URS_2024_02/771161011" TargetMode="External"/><Relationship Id="rId223" Type="http://schemas.openxmlformats.org/officeDocument/2006/relationships/hyperlink" Target="https://podminky.urs.cz/item/CS_URS_2024_02/781121011" TargetMode="External"/><Relationship Id="rId228" Type="http://schemas.openxmlformats.org/officeDocument/2006/relationships/hyperlink" Target="https://podminky.urs.cz/item/CS_URS_2024_02/781492211" TargetMode="External"/><Relationship Id="rId244" Type="http://schemas.openxmlformats.org/officeDocument/2006/relationships/hyperlink" Target="https://podminky.urs.cz/item/CS_URS_2024_02/784312021" TargetMode="External"/><Relationship Id="rId13" Type="http://schemas.openxmlformats.org/officeDocument/2006/relationships/hyperlink" Target="https://podminky.urs.cz/item/CS_URS_2024_02/273362021" TargetMode="External"/><Relationship Id="rId18" Type="http://schemas.openxmlformats.org/officeDocument/2006/relationships/hyperlink" Target="https://podminky.urs.cz/item/CS_URS_2024_02/310237251" TargetMode="External"/><Relationship Id="rId39" Type="http://schemas.openxmlformats.org/officeDocument/2006/relationships/hyperlink" Target="https://podminky.urs.cz/item/CS_URS_2024_02/417321414" TargetMode="External"/><Relationship Id="rId109" Type="http://schemas.openxmlformats.org/officeDocument/2006/relationships/hyperlink" Target="https://podminky.urs.cz/item/CS_URS_2024_02/953943211" TargetMode="External"/><Relationship Id="rId34" Type="http://schemas.openxmlformats.org/officeDocument/2006/relationships/hyperlink" Target="https://podminky.urs.cz/item/CS_URS_2024_02/342244241" TargetMode="External"/><Relationship Id="rId50" Type="http://schemas.openxmlformats.org/officeDocument/2006/relationships/hyperlink" Target="https://podminky.urs.cz/item/CS_URS_2024_02/612131121" TargetMode="External"/><Relationship Id="rId55" Type="http://schemas.openxmlformats.org/officeDocument/2006/relationships/hyperlink" Target="https://podminky.urs.cz/item/CS_URS_2024_02/612325419" TargetMode="External"/><Relationship Id="rId76" Type="http://schemas.openxmlformats.org/officeDocument/2006/relationships/hyperlink" Target="https://podminky.urs.cz/item/CS_URS_2024_02/631319202" TargetMode="External"/><Relationship Id="rId97" Type="http://schemas.openxmlformats.org/officeDocument/2006/relationships/hyperlink" Target="https://podminky.urs.cz/item/CS_URS_2024_02/944711111" TargetMode="External"/><Relationship Id="rId104" Type="http://schemas.openxmlformats.org/officeDocument/2006/relationships/hyperlink" Target="https://podminky.urs.cz/item/CS_URS_2024_02/944711812" TargetMode="External"/><Relationship Id="rId120" Type="http://schemas.openxmlformats.org/officeDocument/2006/relationships/hyperlink" Target="https://podminky.urs.cz/item/CS_URS_2024_02/971033241" TargetMode="External"/><Relationship Id="rId125" Type="http://schemas.openxmlformats.org/officeDocument/2006/relationships/hyperlink" Target="https://podminky.urs.cz/item/CS_URS_2024_02/971035451" TargetMode="External"/><Relationship Id="rId141" Type="http://schemas.openxmlformats.org/officeDocument/2006/relationships/hyperlink" Target="https://podminky.urs.cz/item/CS_URS_2024_02/997013509" TargetMode="External"/><Relationship Id="rId146" Type="http://schemas.openxmlformats.org/officeDocument/2006/relationships/hyperlink" Target="https://podminky.urs.cz/item/CS_URS_2024_02/711141559" TargetMode="External"/><Relationship Id="rId167" Type="http://schemas.openxmlformats.org/officeDocument/2006/relationships/hyperlink" Target="https://podminky.urs.cz/item/CS_URS_2024_02/764004801" TargetMode="External"/><Relationship Id="rId188" Type="http://schemas.openxmlformats.org/officeDocument/2006/relationships/hyperlink" Target="https://podminky.urs.cz/item/CS_URS_2024_02/766421821" TargetMode="External"/><Relationship Id="rId7" Type="http://schemas.openxmlformats.org/officeDocument/2006/relationships/hyperlink" Target="https://podminky.urs.cz/item/CS_URS_2024_02/174111102" TargetMode="External"/><Relationship Id="rId71" Type="http://schemas.openxmlformats.org/officeDocument/2006/relationships/hyperlink" Target="https://podminky.urs.cz/item/CS_URS_2024_02/629135102" TargetMode="External"/><Relationship Id="rId92" Type="http://schemas.openxmlformats.org/officeDocument/2006/relationships/hyperlink" Target="https://podminky.urs.cz/item/CS_URS_2024_02/941211211" TargetMode="External"/><Relationship Id="rId162" Type="http://schemas.openxmlformats.org/officeDocument/2006/relationships/hyperlink" Target="https://podminky.urs.cz/item/CS_URS_2024_02/763131914" TargetMode="External"/><Relationship Id="rId183" Type="http://schemas.openxmlformats.org/officeDocument/2006/relationships/hyperlink" Target="https://podminky.urs.cz/item/CS_URS_2024_02/998764111" TargetMode="External"/><Relationship Id="rId213" Type="http://schemas.openxmlformats.org/officeDocument/2006/relationships/hyperlink" Target="https://podminky.urs.cz/item/CS_URS_2024_02/771591112" TargetMode="External"/><Relationship Id="rId218" Type="http://schemas.openxmlformats.org/officeDocument/2006/relationships/hyperlink" Target="https://podminky.urs.cz/item/CS_URS_2024_02/777111111" TargetMode="External"/><Relationship Id="rId234" Type="http://schemas.openxmlformats.org/officeDocument/2006/relationships/hyperlink" Target="https://podminky.urs.cz/item/CS_URS_2024_02/783823137" TargetMode="External"/><Relationship Id="rId239" Type="http://schemas.openxmlformats.org/officeDocument/2006/relationships/hyperlink" Target="https://podminky.urs.cz/item/CS_URS_2024_02/784121001" TargetMode="External"/><Relationship Id="rId2" Type="http://schemas.openxmlformats.org/officeDocument/2006/relationships/hyperlink" Target="https://podminky.urs.cz/item/CS_URS_2024_02/113107142" TargetMode="External"/><Relationship Id="rId29" Type="http://schemas.openxmlformats.org/officeDocument/2006/relationships/hyperlink" Target="https://podminky.urs.cz/item/CS_URS_2024_02/317351107" TargetMode="External"/><Relationship Id="rId24" Type="http://schemas.openxmlformats.org/officeDocument/2006/relationships/hyperlink" Target="https://podminky.urs.cz/item/CS_URS_2024_02/317168012" TargetMode="External"/><Relationship Id="rId40" Type="http://schemas.openxmlformats.org/officeDocument/2006/relationships/hyperlink" Target="https://podminky.urs.cz/item/CS_URS_2024_02/417351115" TargetMode="External"/><Relationship Id="rId45" Type="http://schemas.openxmlformats.org/officeDocument/2006/relationships/hyperlink" Target="https://podminky.urs.cz/item/CS_URS_2024_02/611131121" TargetMode="External"/><Relationship Id="rId66" Type="http://schemas.openxmlformats.org/officeDocument/2006/relationships/hyperlink" Target="https://podminky.urs.cz/item/CS_URS_2024_02/622521012" TargetMode="External"/><Relationship Id="rId87" Type="http://schemas.openxmlformats.org/officeDocument/2006/relationships/hyperlink" Target="https://podminky.urs.cz/item/CS_URS_2024_02/642945111" TargetMode="External"/><Relationship Id="rId110" Type="http://schemas.openxmlformats.org/officeDocument/2006/relationships/hyperlink" Target="https://podminky.urs.cz/item/CS_URS_2024_02/962032240" TargetMode="External"/><Relationship Id="rId115" Type="http://schemas.openxmlformats.org/officeDocument/2006/relationships/hyperlink" Target="https://podminky.urs.cz/item/CS_URS_2024_02/968072244" TargetMode="External"/><Relationship Id="rId131" Type="http://schemas.openxmlformats.org/officeDocument/2006/relationships/hyperlink" Target="https://podminky.urs.cz/item/CS_URS_2024_02/978011161" TargetMode="External"/><Relationship Id="rId136" Type="http://schemas.openxmlformats.org/officeDocument/2006/relationships/hyperlink" Target="https://podminky.urs.cz/item/CS_URS_2024_02/981011414" TargetMode="External"/><Relationship Id="rId157" Type="http://schemas.openxmlformats.org/officeDocument/2006/relationships/hyperlink" Target="https://podminky.urs.cz/item/CS_URS_2024_02/762430016" TargetMode="External"/><Relationship Id="rId178" Type="http://schemas.openxmlformats.org/officeDocument/2006/relationships/hyperlink" Target="https://podminky.urs.cz/item/CS_URS_2024_02/764315632" TargetMode="External"/><Relationship Id="rId61" Type="http://schemas.openxmlformats.org/officeDocument/2006/relationships/hyperlink" Target="https://podminky.urs.cz/item/CS_URS_2024_02/622251101" TargetMode="External"/><Relationship Id="rId82" Type="http://schemas.openxmlformats.org/officeDocument/2006/relationships/hyperlink" Target="https://podminky.urs.cz/item/CS_URS_2024_02/632481213" TargetMode="External"/><Relationship Id="rId152" Type="http://schemas.openxmlformats.org/officeDocument/2006/relationships/hyperlink" Target="https://podminky.urs.cz/item/CS_URS_2024_02/713191133" TargetMode="External"/><Relationship Id="rId173" Type="http://schemas.openxmlformats.org/officeDocument/2006/relationships/hyperlink" Target="https://podminky.urs.cz/item/CS_URS_2024_02/764212684" TargetMode="External"/><Relationship Id="rId194" Type="http://schemas.openxmlformats.org/officeDocument/2006/relationships/hyperlink" Target="https://podminky.urs.cz/item/CS_URS_2024_02/766660022" TargetMode="External"/><Relationship Id="rId199" Type="http://schemas.openxmlformats.org/officeDocument/2006/relationships/hyperlink" Target="https://podminky.urs.cz/item/CS_URS_2024_02/766660720" TargetMode="External"/><Relationship Id="rId203" Type="http://schemas.openxmlformats.org/officeDocument/2006/relationships/hyperlink" Target="https://podminky.urs.cz/item/CS_URS_2024_02/771111011" TargetMode="External"/><Relationship Id="rId208" Type="http://schemas.openxmlformats.org/officeDocument/2006/relationships/hyperlink" Target="https://podminky.urs.cz/item/CS_URS_2024_02/771473810" TargetMode="External"/><Relationship Id="rId229" Type="http://schemas.openxmlformats.org/officeDocument/2006/relationships/hyperlink" Target="https://podminky.urs.cz/item/CS_URS_2024_02/781492251" TargetMode="External"/><Relationship Id="rId19" Type="http://schemas.openxmlformats.org/officeDocument/2006/relationships/hyperlink" Target="https://podminky.urs.cz/item/CS_URS_2024_02/310238211" TargetMode="External"/><Relationship Id="rId224" Type="http://schemas.openxmlformats.org/officeDocument/2006/relationships/hyperlink" Target="https://podminky.urs.cz/item/CS_URS_2024_02/781131112" TargetMode="External"/><Relationship Id="rId240" Type="http://schemas.openxmlformats.org/officeDocument/2006/relationships/hyperlink" Target="https://podminky.urs.cz/item/CS_URS_2024_02/784171101" TargetMode="External"/><Relationship Id="rId245" Type="http://schemas.openxmlformats.org/officeDocument/2006/relationships/drawing" Target="../drawings/drawing3.xml"/><Relationship Id="rId14" Type="http://schemas.openxmlformats.org/officeDocument/2006/relationships/hyperlink" Target="https://podminky.urs.cz/item/CS_URS_2024_02/274313511" TargetMode="External"/><Relationship Id="rId30" Type="http://schemas.openxmlformats.org/officeDocument/2006/relationships/hyperlink" Target="https://podminky.urs.cz/item/CS_URS_2024_02/317351108" TargetMode="External"/><Relationship Id="rId35" Type="http://schemas.openxmlformats.org/officeDocument/2006/relationships/hyperlink" Target="https://podminky.urs.cz/item/CS_URS_2024_02/342244251" TargetMode="External"/><Relationship Id="rId56" Type="http://schemas.openxmlformats.org/officeDocument/2006/relationships/hyperlink" Target="https://podminky.urs.cz/item/CS_URS_2024_02/622131121" TargetMode="External"/><Relationship Id="rId77" Type="http://schemas.openxmlformats.org/officeDocument/2006/relationships/hyperlink" Target="https://podminky.urs.cz/item/CS_URS_2024_02/631351101" TargetMode="External"/><Relationship Id="rId100" Type="http://schemas.openxmlformats.org/officeDocument/2006/relationships/hyperlink" Target="https://podminky.urs.cz/item/CS_URS_2024_02/944711211" TargetMode="External"/><Relationship Id="rId105" Type="http://schemas.openxmlformats.org/officeDocument/2006/relationships/hyperlink" Target="https://podminky.urs.cz/item/CS_URS_2024_02/944711814" TargetMode="External"/><Relationship Id="rId126" Type="http://schemas.openxmlformats.org/officeDocument/2006/relationships/hyperlink" Target="https://podminky.urs.cz/item/CS_URS_2024_02/971035561" TargetMode="External"/><Relationship Id="rId147" Type="http://schemas.openxmlformats.org/officeDocument/2006/relationships/hyperlink" Target="https://podminky.urs.cz/item/CS_URS_2024_02/998711111" TargetMode="External"/><Relationship Id="rId168" Type="http://schemas.openxmlformats.org/officeDocument/2006/relationships/hyperlink" Target="https://podminky.urs.cz/item/CS_URS_2024_02/764004841" TargetMode="External"/><Relationship Id="rId8" Type="http://schemas.openxmlformats.org/officeDocument/2006/relationships/hyperlink" Target="https://podminky.urs.cz/item/CS_URS_2024_02/174111109" TargetMode="External"/><Relationship Id="rId51" Type="http://schemas.openxmlformats.org/officeDocument/2006/relationships/hyperlink" Target="https://podminky.urs.cz/item/CS_URS_2024_02/612315418" TargetMode="External"/><Relationship Id="rId72" Type="http://schemas.openxmlformats.org/officeDocument/2006/relationships/hyperlink" Target="https://podminky.urs.cz/item/CS_URS_2024_02/629991011" TargetMode="External"/><Relationship Id="rId93" Type="http://schemas.openxmlformats.org/officeDocument/2006/relationships/hyperlink" Target="https://podminky.urs.cz/item/CS_URS_2024_02/941211811" TargetMode="External"/><Relationship Id="rId98" Type="http://schemas.openxmlformats.org/officeDocument/2006/relationships/hyperlink" Target="https://podminky.urs.cz/item/CS_URS_2024_02/944711112" TargetMode="External"/><Relationship Id="rId121" Type="http://schemas.openxmlformats.org/officeDocument/2006/relationships/hyperlink" Target="https://podminky.urs.cz/item/CS_URS_2024_02/971033251" TargetMode="External"/><Relationship Id="rId142" Type="http://schemas.openxmlformats.org/officeDocument/2006/relationships/hyperlink" Target="https://podminky.urs.cz/item/CS_URS_2024_02/997013631" TargetMode="External"/><Relationship Id="rId163" Type="http://schemas.openxmlformats.org/officeDocument/2006/relationships/hyperlink" Target="https://podminky.urs.cz/item/CS_URS_2024_02/998763321" TargetMode="External"/><Relationship Id="rId184" Type="http://schemas.openxmlformats.org/officeDocument/2006/relationships/hyperlink" Target="https://podminky.urs.cz/item/CS_URS_2024_02/765191021" TargetMode="External"/><Relationship Id="rId189" Type="http://schemas.openxmlformats.org/officeDocument/2006/relationships/hyperlink" Target="https://podminky.urs.cz/item/CS_URS_2024_02/766421822" TargetMode="External"/><Relationship Id="rId219" Type="http://schemas.openxmlformats.org/officeDocument/2006/relationships/hyperlink" Target="https://podminky.urs.cz/item/CS_URS_2024_02/777131105" TargetMode="External"/><Relationship Id="rId3" Type="http://schemas.openxmlformats.org/officeDocument/2006/relationships/hyperlink" Target="https://podminky.urs.cz/item/CS_URS_2024_02/121112003" TargetMode="External"/><Relationship Id="rId214" Type="http://schemas.openxmlformats.org/officeDocument/2006/relationships/hyperlink" Target="https://podminky.urs.cz/item/CS_URS_2024_02/771591115" TargetMode="External"/><Relationship Id="rId230" Type="http://schemas.openxmlformats.org/officeDocument/2006/relationships/hyperlink" Target="https://podminky.urs.cz/item/CS_URS_2024_02/781495115" TargetMode="External"/><Relationship Id="rId235" Type="http://schemas.openxmlformats.org/officeDocument/2006/relationships/hyperlink" Target="https://podminky.urs.cz/item/CS_URS_2024_02/783827427" TargetMode="External"/><Relationship Id="rId25" Type="http://schemas.openxmlformats.org/officeDocument/2006/relationships/hyperlink" Target="https://podminky.urs.cz/item/CS_URS_2024_02/317168052" TargetMode="External"/><Relationship Id="rId46" Type="http://schemas.openxmlformats.org/officeDocument/2006/relationships/hyperlink" Target="https://podminky.urs.cz/item/CS_URS_2024_02/611142001" TargetMode="External"/><Relationship Id="rId67" Type="http://schemas.openxmlformats.org/officeDocument/2006/relationships/hyperlink" Target="https://podminky.urs.cz/item/CS_URS_2024_02/623142001" TargetMode="External"/><Relationship Id="rId116" Type="http://schemas.openxmlformats.org/officeDocument/2006/relationships/hyperlink" Target="https://podminky.urs.cz/item/CS_URS_2024_02/968072245" TargetMode="External"/><Relationship Id="rId137" Type="http://schemas.openxmlformats.org/officeDocument/2006/relationships/hyperlink" Target="https://podminky.urs.cz/item/CS_URS_2024_02/993111111" TargetMode="External"/><Relationship Id="rId158" Type="http://schemas.openxmlformats.org/officeDocument/2006/relationships/hyperlink" Target="https://podminky.urs.cz/item/CS_URS_2024_02/998762111" TargetMode="External"/><Relationship Id="rId20" Type="http://schemas.openxmlformats.org/officeDocument/2006/relationships/hyperlink" Target="https://podminky.urs.cz/item/CS_URS_2024_02/310239211" TargetMode="External"/><Relationship Id="rId41" Type="http://schemas.openxmlformats.org/officeDocument/2006/relationships/hyperlink" Target="https://podminky.urs.cz/item/CS_URS_2024_02/417351116" TargetMode="External"/><Relationship Id="rId62" Type="http://schemas.openxmlformats.org/officeDocument/2006/relationships/hyperlink" Target="https://podminky.urs.cz/item/CS_URS_2024_02/622252001" TargetMode="External"/><Relationship Id="rId83" Type="http://schemas.openxmlformats.org/officeDocument/2006/relationships/hyperlink" Target="https://podminky.urs.cz/item/CS_URS_2024_02/634112113" TargetMode="External"/><Relationship Id="rId88" Type="http://schemas.openxmlformats.org/officeDocument/2006/relationships/hyperlink" Target="https://podminky.urs.cz/item/CS_URS_2024_02/644941111" TargetMode="External"/><Relationship Id="rId111" Type="http://schemas.openxmlformats.org/officeDocument/2006/relationships/hyperlink" Target="https://podminky.urs.cz/item/CS_URS_2024_02/962032641" TargetMode="External"/><Relationship Id="rId132" Type="http://schemas.openxmlformats.org/officeDocument/2006/relationships/hyperlink" Target="https://podminky.urs.cz/item/CS_URS_2024_02/978013161" TargetMode="External"/><Relationship Id="rId153" Type="http://schemas.openxmlformats.org/officeDocument/2006/relationships/hyperlink" Target="https://podminky.urs.cz/item/CS_URS_2024_02/998713111" TargetMode="External"/><Relationship Id="rId174" Type="http://schemas.openxmlformats.org/officeDocument/2006/relationships/hyperlink" Target="https://podminky.urs.cz/item/CS_URS_2024_02/764216642" TargetMode="External"/><Relationship Id="rId179" Type="http://schemas.openxmlformats.org/officeDocument/2006/relationships/hyperlink" Target="https://podminky.urs.cz/item/CS_URS_2024_02/764315634" TargetMode="External"/><Relationship Id="rId195" Type="http://schemas.openxmlformats.org/officeDocument/2006/relationships/hyperlink" Target="https://podminky.urs.cz/item/CS_URS_2024_02/766660411" TargetMode="External"/><Relationship Id="rId209" Type="http://schemas.openxmlformats.org/officeDocument/2006/relationships/hyperlink" Target="https://podminky.urs.cz/item/CS_URS_2024_02/771474113" TargetMode="External"/><Relationship Id="rId190" Type="http://schemas.openxmlformats.org/officeDocument/2006/relationships/hyperlink" Target="https://podminky.urs.cz/item/CS_URS_2024_02/766622131" TargetMode="External"/><Relationship Id="rId204" Type="http://schemas.openxmlformats.org/officeDocument/2006/relationships/hyperlink" Target="https://podminky.urs.cz/item/CS_URS_2024_02/771121011" TargetMode="External"/><Relationship Id="rId220" Type="http://schemas.openxmlformats.org/officeDocument/2006/relationships/hyperlink" Target="https://podminky.urs.cz/item/CS_URS_2024_02/777511123" TargetMode="External"/><Relationship Id="rId225" Type="http://schemas.openxmlformats.org/officeDocument/2006/relationships/hyperlink" Target="https://podminky.urs.cz/item/CS_URS_2024_02/781131264" TargetMode="External"/><Relationship Id="rId241" Type="http://schemas.openxmlformats.org/officeDocument/2006/relationships/hyperlink" Target="https://podminky.urs.cz/item/CS_URS_2024_02/784171111" TargetMode="External"/><Relationship Id="rId15" Type="http://schemas.openxmlformats.org/officeDocument/2006/relationships/hyperlink" Target="https://podminky.urs.cz/item/CS_URS_2024_02/275313511" TargetMode="External"/><Relationship Id="rId36" Type="http://schemas.openxmlformats.org/officeDocument/2006/relationships/hyperlink" Target="https://podminky.urs.cz/item/CS_URS_2024_02/342291111" TargetMode="External"/><Relationship Id="rId57" Type="http://schemas.openxmlformats.org/officeDocument/2006/relationships/hyperlink" Target="https://podminky.urs.cz/item/CS_URS_2024_02/622151011" TargetMode="External"/><Relationship Id="rId106" Type="http://schemas.openxmlformats.org/officeDocument/2006/relationships/hyperlink" Target="https://podminky.urs.cz/item/CS_URS_2024_02/949101111" TargetMode="External"/><Relationship Id="rId127" Type="http://schemas.openxmlformats.org/officeDocument/2006/relationships/hyperlink" Target="https://podminky.urs.cz/item/CS_URS_2024_02/971035641" TargetMode="External"/><Relationship Id="rId10" Type="http://schemas.openxmlformats.org/officeDocument/2006/relationships/hyperlink" Target="https://podminky.urs.cz/item/CS_URS_2024_02/273321411" TargetMode="External"/><Relationship Id="rId31" Type="http://schemas.openxmlformats.org/officeDocument/2006/relationships/hyperlink" Target="https://podminky.urs.cz/item/CS_URS_2024_02/317361821" TargetMode="External"/><Relationship Id="rId52" Type="http://schemas.openxmlformats.org/officeDocument/2006/relationships/hyperlink" Target="https://podminky.urs.cz/item/CS_URS_2024_02/612321121" TargetMode="External"/><Relationship Id="rId73" Type="http://schemas.openxmlformats.org/officeDocument/2006/relationships/hyperlink" Target="https://podminky.urs.cz/item/CS_URS_2024_02/629995101" TargetMode="External"/><Relationship Id="rId78" Type="http://schemas.openxmlformats.org/officeDocument/2006/relationships/hyperlink" Target="https://podminky.urs.cz/item/CS_URS_2024_02/631351102" TargetMode="External"/><Relationship Id="rId94" Type="http://schemas.openxmlformats.org/officeDocument/2006/relationships/hyperlink" Target="https://podminky.urs.cz/item/CS_URS_2024_02/944511111" TargetMode="External"/><Relationship Id="rId99" Type="http://schemas.openxmlformats.org/officeDocument/2006/relationships/hyperlink" Target="https://podminky.urs.cz/item/CS_URS_2024_02/944711114" TargetMode="External"/><Relationship Id="rId101" Type="http://schemas.openxmlformats.org/officeDocument/2006/relationships/hyperlink" Target="https://podminky.urs.cz/item/CS_URS_2024_02/944711212" TargetMode="External"/><Relationship Id="rId122" Type="http://schemas.openxmlformats.org/officeDocument/2006/relationships/hyperlink" Target="https://podminky.urs.cz/item/CS_URS_2024_02/971033261" TargetMode="External"/><Relationship Id="rId143" Type="http://schemas.openxmlformats.org/officeDocument/2006/relationships/hyperlink" Target="https://podminky.urs.cz/item/CS_URS_2024_02/998011008" TargetMode="External"/><Relationship Id="rId148" Type="http://schemas.openxmlformats.org/officeDocument/2006/relationships/hyperlink" Target="https://podminky.urs.cz/item/CS_URS_2024_02/712340833" TargetMode="External"/><Relationship Id="rId164" Type="http://schemas.openxmlformats.org/officeDocument/2006/relationships/hyperlink" Target="https://podminky.urs.cz/item/CS_URS_2024_02/764002811" TargetMode="External"/><Relationship Id="rId169" Type="http://schemas.openxmlformats.org/officeDocument/2006/relationships/hyperlink" Target="https://podminky.urs.cz/item/CS_URS_2024_02/764004861" TargetMode="External"/><Relationship Id="rId185" Type="http://schemas.openxmlformats.org/officeDocument/2006/relationships/hyperlink" Target="https://podminky.urs.cz/item/CS_URS_2024_02/765191051" TargetMode="External"/><Relationship Id="rId4" Type="http://schemas.openxmlformats.org/officeDocument/2006/relationships/hyperlink" Target="https://podminky.urs.cz/item/CS_URS_2024_02/131213701" TargetMode="External"/><Relationship Id="rId9" Type="http://schemas.openxmlformats.org/officeDocument/2006/relationships/hyperlink" Target="https://podminky.urs.cz/item/CS_URS_2024_02/181111132" TargetMode="External"/><Relationship Id="rId180" Type="http://schemas.openxmlformats.org/officeDocument/2006/relationships/hyperlink" Target="https://podminky.urs.cz/item/CS_URS_2024_02/764511602" TargetMode="External"/><Relationship Id="rId210" Type="http://schemas.openxmlformats.org/officeDocument/2006/relationships/hyperlink" Target="https://podminky.urs.cz/item/CS_URS_2024_02/771573810" TargetMode="External"/><Relationship Id="rId215" Type="http://schemas.openxmlformats.org/officeDocument/2006/relationships/hyperlink" Target="https://podminky.urs.cz/item/CS_URS_2024_02/771591264" TargetMode="External"/><Relationship Id="rId236" Type="http://schemas.openxmlformats.org/officeDocument/2006/relationships/hyperlink" Target="https://podminky.urs.cz/item/CS_URS_2024_02/783897615" TargetMode="External"/><Relationship Id="rId26" Type="http://schemas.openxmlformats.org/officeDocument/2006/relationships/hyperlink" Target="https://podminky.urs.cz/item/CS_URS_2024_02/317168053" TargetMode="External"/><Relationship Id="rId231" Type="http://schemas.openxmlformats.org/officeDocument/2006/relationships/hyperlink" Target="https://podminky.urs.cz/item/CS_URS_2024_02/781495211" TargetMode="External"/><Relationship Id="rId47" Type="http://schemas.openxmlformats.org/officeDocument/2006/relationships/hyperlink" Target="https://podminky.urs.cz/item/CS_URS_2024_02/611315418" TargetMode="External"/><Relationship Id="rId68" Type="http://schemas.openxmlformats.org/officeDocument/2006/relationships/hyperlink" Target="https://podminky.urs.cz/item/CS_URS_2024_02/623151011" TargetMode="External"/><Relationship Id="rId89" Type="http://schemas.openxmlformats.org/officeDocument/2006/relationships/hyperlink" Target="https://podminky.urs.cz/item/CS_URS_2024_02/919735112" TargetMode="External"/><Relationship Id="rId112" Type="http://schemas.openxmlformats.org/officeDocument/2006/relationships/hyperlink" Target="https://podminky.urs.cz/item/CS_URS_2024_02/962052211" TargetMode="External"/><Relationship Id="rId133" Type="http://schemas.openxmlformats.org/officeDocument/2006/relationships/hyperlink" Target="https://podminky.urs.cz/item/CS_URS_2024_02/978013161" TargetMode="External"/><Relationship Id="rId154" Type="http://schemas.openxmlformats.org/officeDocument/2006/relationships/hyperlink" Target="https://podminky.urs.cz/item/CS_URS_2024_02/762342214" TargetMode="External"/><Relationship Id="rId175" Type="http://schemas.openxmlformats.org/officeDocument/2006/relationships/hyperlink" Target="https://podminky.urs.cz/item/CS_URS_2024_02/764216665" TargetMode="External"/><Relationship Id="rId196" Type="http://schemas.openxmlformats.org/officeDocument/2006/relationships/hyperlink" Target="https://podminky.urs.cz/item/CS_URS_2024_02/766660481" TargetMode="External"/><Relationship Id="rId200" Type="http://schemas.openxmlformats.org/officeDocument/2006/relationships/hyperlink" Target="https://podminky.urs.cz/item/CS_URS_2024_02/766694116" TargetMode="External"/><Relationship Id="rId16" Type="http://schemas.openxmlformats.org/officeDocument/2006/relationships/hyperlink" Target="https://podminky.urs.cz/item/CS_URS_2024_02/279113144" TargetMode="External"/><Relationship Id="rId221" Type="http://schemas.openxmlformats.org/officeDocument/2006/relationships/hyperlink" Target="https://podminky.urs.cz/item/CS_URS_2024_02/777511181" TargetMode="External"/><Relationship Id="rId242" Type="http://schemas.openxmlformats.org/officeDocument/2006/relationships/hyperlink" Target="https://podminky.urs.cz/item/CS_URS_2024_02/784181101" TargetMode="External"/><Relationship Id="rId37" Type="http://schemas.openxmlformats.org/officeDocument/2006/relationships/hyperlink" Target="https://podminky.urs.cz/item/CS_URS_2024_02/342291112" TargetMode="External"/><Relationship Id="rId58" Type="http://schemas.openxmlformats.org/officeDocument/2006/relationships/hyperlink" Target="https://podminky.urs.cz/item/CS_URS_2024_02/622211011" TargetMode="External"/><Relationship Id="rId79" Type="http://schemas.openxmlformats.org/officeDocument/2006/relationships/hyperlink" Target="https://podminky.urs.cz/item/CS_URS_2024_02/631362021" TargetMode="External"/><Relationship Id="rId102" Type="http://schemas.openxmlformats.org/officeDocument/2006/relationships/hyperlink" Target="https://podminky.urs.cz/item/CS_URS_2024_02/944711214" TargetMode="External"/><Relationship Id="rId123" Type="http://schemas.openxmlformats.org/officeDocument/2006/relationships/hyperlink" Target="https://podminky.urs.cz/item/CS_URS_2024_02/971033441" TargetMode="External"/><Relationship Id="rId144" Type="http://schemas.openxmlformats.org/officeDocument/2006/relationships/hyperlink" Target="https://podminky.urs.cz/item/CS_URS_2024_02/711111001" TargetMode="External"/><Relationship Id="rId90" Type="http://schemas.openxmlformats.org/officeDocument/2006/relationships/hyperlink" Target="https://podminky.urs.cz/item/CS_URS_2024_02/919735123" TargetMode="External"/><Relationship Id="rId165" Type="http://schemas.openxmlformats.org/officeDocument/2006/relationships/hyperlink" Target="https://podminky.urs.cz/item/CS_URS_2024_02/764002841" TargetMode="External"/><Relationship Id="rId186" Type="http://schemas.openxmlformats.org/officeDocument/2006/relationships/hyperlink" Target="https://podminky.urs.cz/item/CS_URS_2024_02/765191071" TargetMode="External"/><Relationship Id="rId211" Type="http://schemas.openxmlformats.org/officeDocument/2006/relationships/hyperlink" Target="https://podminky.urs.cz/item/CS_URS_2024_02/771574419" TargetMode="External"/><Relationship Id="rId232" Type="http://schemas.openxmlformats.org/officeDocument/2006/relationships/hyperlink" Target="https://podminky.urs.cz/item/CS_URS_2024_02/998781111" TargetMode="External"/><Relationship Id="rId27" Type="http://schemas.openxmlformats.org/officeDocument/2006/relationships/hyperlink" Target="https://podminky.urs.cz/item/CS_URS_2024_02/317238111" TargetMode="External"/><Relationship Id="rId48" Type="http://schemas.openxmlformats.org/officeDocument/2006/relationships/hyperlink" Target="https://podminky.urs.cz/item/CS_URS_2024_02/611321131" TargetMode="External"/><Relationship Id="rId69" Type="http://schemas.openxmlformats.org/officeDocument/2006/relationships/hyperlink" Target="https://podminky.urs.cz/item/CS_URS_2024_02/623311131" TargetMode="External"/><Relationship Id="rId113" Type="http://schemas.openxmlformats.org/officeDocument/2006/relationships/hyperlink" Target="https://podminky.urs.cz/item/CS_URS_2024_02/965041441" TargetMode="External"/><Relationship Id="rId134" Type="http://schemas.openxmlformats.org/officeDocument/2006/relationships/hyperlink" Target="https://podminky.urs.cz/item/CS_URS_2024_02/978015361" TargetMode="External"/><Relationship Id="rId80" Type="http://schemas.openxmlformats.org/officeDocument/2006/relationships/hyperlink" Target="https://podminky.urs.cz/item/CS_URS_2024_02/632451234" TargetMode="External"/><Relationship Id="rId155" Type="http://schemas.openxmlformats.org/officeDocument/2006/relationships/hyperlink" Target="https://podminky.urs.cz/item/CS_URS_2024_02/762342511" TargetMode="External"/><Relationship Id="rId176" Type="http://schemas.openxmlformats.org/officeDocument/2006/relationships/hyperlink" Target="https://podminky.urs.cz/item/CS_URS_2024_02/764311605" TargetMode="External"/><Relationship Id="rId197" Type="http://schemas.openxmlformats.org/officeDocument/2006/relationships/hyperlink" Target="https://podminky.urs.cz/item/CS_URS_2024_02/766660717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612135101" TargetMode="External"/><Relationship Id="rId18" Type="http://schemas.openxmlformats.org/officeDocument/2006/relationships/hyperlink" Target="https://podminky.urs.cz/item/CS_URS_2024_02/971033241" TargetMode="External"/><Relationship Id="rId26" Type="http://schemas.openxmlformats.org/officeDocument/2006/relationships/hyperlink" Target="https://podminky.urs.cz/item/CS_URS_2024_02/998018001" TargetMode="External"/><Relationship Id="rId39" Type="http://schemas.openxmlformats.org/officeDocument/2006/relationships/hyperlink" Target="https://podminky.urs.cz/item/CS_URS_2024_02/721194109" TargetMode="External"/><Relationship Id="rId21" Type="http://schemas.openxmlformats.org/officeDocument/2006/relationships/hyperlink" Target="https://podminky.urs.cz/item/CS_URS_2024_02/974031164" TargetMode="External"/><Relationship Id="rId34" Type="http://schemas.openxmlformats.org/officeDocument/2006/relationships/hyperlink" Target="https://podminky.urs.cz/item/CS_URS_2024_02/721174024" TargetMode="External"/><Relationship Id="rId42" Type="http://schemas.openxmlformats.org/officeDocument/2006/relationships/hyperlink" Target="https://podminky.urs.cz/item/CS_URS_2024_02/721290111" TargetMode="External"/><Relationship Id="rId47" Type="http://schemas.openxmlformats.org/officeDocument/2006/relationships/hyperlink" Target="https://podminky.urs.cz/item/CS_URS_2024_02/722174025" TargetMode="External"/><Relationship Id="rId50" Type="http://schemas.openxmlformats.org/officeDocument/2006/relationships/hyperlink" Target="https://podminky.urs.cz/item/CS_URS_2024_02/722290215" TargetMode="External"/><Relationship Id="rId55" Type="http://schemas.openxmlformats.org/officeDocument/2006/relationships/hyperlink" Target="https://podminky.urs.cz/item/CS_URS_2024_02/725240811" TargetMode="External"/><Relationship Id="rId63" Type="http://schemas.openxmlformats.org/officeDocument/2006/relationships/hyperlink" Target="https://podminky.urs.cz/item/CS_URS_2024_02/725849411" TargetMode="External"/><Relationship Id="rId68" Type="http://schemas.openxmlformats.org/officeDocument/2006/relationships/hyperlink" Target="https://podminky.urs.cz/item/CS_URS_2024_02/HZS2211" TargetMode="External"/><Relationship Id="rId7" Type="http://schemas.openxmlformats.org/officeDocument/2006/relationships/hyperlink" Target="https://podminky.urs.cz/item/CS_URS_2024_02/175112101" TargetMode="External"/><Relationship Id="rId2" Type="http://schemas.openxmlformats.org/officeDocument/2006/relationships/hyperlink" Target="https://podminky.urs.cz/item/CS_URS_2024_02/151101101" TargetMode="External"/><Relationship Id="rId16" Type="http://schemas.openxmlformats.org/officeDocument/2006/relationships/hyperlink" Target="https://podminky.urs.cz/item/CS_URS_2024_02/965042221" TargetMode="External"/><Relationship Id="rId29" Type="http://schemas.openxmlformats.org/officeDocument/2006/relationships/hyperlink" Target="https://podminky.urs.cz/item/CS_URS_2024_02/998713101" TargetMode="External"/><Relationship Id="rId1" Type="http://schemas.openxmlformats.org/officeDocument/2006/relationships/hyperlink" Target="https://podminky.urs.cz/item/CS_URS_2024_02/139711111" TargetMode="External"/><Relationship Id="rId6" Type="http://schemas.openxmlformats.org/officeDocument/2006/relationships/hyperlink" Target="https://podminky.urs.cz/item/CS_URS_2024_02/174111102" TargetMode="External"/><Relationship Id="rId11" Type="http://schemas.openxmlformats.org/officeDocument/2006/relationships/hyperlink" Target="https://podminky.urs.cz/item/CS_URS_2024_02/411386621" TargetMode="External"/><Relationship Id="rId24" Type="http://schemas.openxmlformats.org/officeDocument/2006/relationships/hyperlink" Target="https://podminky.urs.cz/item/CS_URS_2024_02/997013509" TargetMode="External"/><Relationship Id="rId32" Type="http://schemas.openxmlformats.org/officeDocument/2006/relationships/hyperlink" Target="https://podminky.urs.cz/item/CS_URS_2024_02/721174042" TargetMode="External"/><Relationship Id="rId37" Type="http://schemas.openxmlformats.org/officeDocument/2006/relationships/hyperlink" Target="https://podminky.urs.cz/item/CS_URS_2024_02/721194104" TargetMode="External"/><Relationship Id="rId40" Type="http://schemas.openxmlformats.org/officeDocument/2006/relationships/hyperlink" Target="https://podminky.urs.cz/item/CS_URS_2024_02/721211421" TargetMode="External"/><Relationship Id="rId45" Type="http://schemas.openxmlformats.org/officeDocument/2006/relationships/hyperlink" Target="https://podminky.urs.cz/item/CS_URS_2024_02/722174023" TargetMode="External"/><Relationship Id="rId53" Type="http://schemas.openxmlformats.org/officeDocument/2006/relationships/hyperlink" Target="https://podminky.urs.cz/item/CS_URS_2024_02/725110811" TargetMode="External"/><Relationship Id="rId58" Type="http://schemas.openxmlformats.org/officeDocument/2006/relationships/hyperlink" Target="https://podminky.urs.cz/item/CS_URS_2024_02/725339111" TargetMode="External"/><Relationship Id="rId66" Type="http://schemas.openxmlformats.org/officeDocument/2006/relationships/hyperlink" Target="https://podminky.urs.cz/item/CS_URS_2024_02/781491021" TargetMode="External"/><Relationship Id="rId5" Type="http://schemas.openxmlformats.org/officeDocument/2006/relationships/hyperlink" Target="https://podminky.urs.cz/item/CS_URS_2024_02/162211209" TargetMode="External"/><Relationship Id="rId15" Type="http://schemas.openxmlformats.org/officeDocument/2006/relationships/hyperlink" Target="https://podminky.urs.cz/item/CS_URS_2024_02/631312141" TargetMode="External"/><Relationship Id="rId23" Type="http://schemas.openxmlformats.org/officeDocument/2006/relationships/hyperlink" Target="https://podminky.urs.cz/item/CS_URS_2024_02/997013501" TargetMode="External"/><Relationship Id="rId28" Type="http://schemas.openxmlformats.org/officeDocument/2006/relationships/hyperlink" Target="https://podminky.urs.cz/item/CS_URS_2024_02/713463411" TargetMode="External"/><Relationship Id="rId36" Type="http://schemas.openxmlformats.org/officeDocument/2006/relationships/hyperlink" Target="https://podminky.urs.cz/item/CS_URS_2024_02/721194103" TargetMode="External"/><Relationship Id="rId49" Type="http://schemas.openxmlformats.org/officeDocument/2006/relationships/hyperlink" Target="https://podminky.urs.cz/item/CS_URS_2024_02/722224153" TargetMode="External"/><Relationship Id="rId57" Type="http://schemas.openxmlformats.org/officeDocument/2006/relationships/hyperlink" Target="https://podminky.urs.cz/item/CS_URS_2024_02/725319111" TargetMode="External"/><Relationship Id="rId61" Type="http://schemas.openxmlformats.org/officeDocument/2006/relationships/hyperlink" Target="https://podminky.urs.cz/item/CS_URS_2024_02/725821325" TargetMode="External"/><Relationship Id="rId10" Type="http://schemas.openxmlformats.org/officeDocument/2006/relationships/hyperlink" Target="https://podminky.urs.cz/item/CS_URS_2024_02/346244371" TargetMode="External"/><Relationship Id="rId19" Type="http://schemas.openxmlformats.org/officeDocument/2006/relationships/hyperlink" Target="https://podminky.urs.cz/item/CS_URS_2024_02/974031145" TargetMode="External"/><Relationship Id="rId31" Type="http://schemas.openxmlformats.org/officeDocument/2006/relationships/hyperlink" Target="https://podminky.urs.cz/item/CS_URS_2024_02/721174041" TargetMode="External"/><Relationship Id="rId44" Type="http://schemas.openxmlformats.org/officeDocument/2006/relationships/hyperlink" Target="https://podminky.urs.cz/item/CS_URS_2024_02/722174022" TargetMode="External"/><Relationship Id="rId52" Type="http://schemas.openxmlformats.org/officeDocument/2006/relationships/hyperlink" Target="https://podminky.urs.cz/item/CS_URS_2024_02/998722111" TargetMode="External"/><Relationship Id="rId60" Type="http://schemas.openxmlformats.org/officeDocument/2006/relationships/hyperlink" Target="https://podminky.urs.cz/item/CS_URS_2024_02/725821316" TargetMode="External"/><Relationship Id="rId65" Type="http://schemas.openxmlformats.org/officeDocument/2006/relationships/hyperlink" Target="https://podminky.urs.cz/item/CS_URS_2024_02/998725111" TargetMode="External"/><Relationship Id="rId4" Type="http://schemas.openxmlformats.org/officeDocument/2006/relationships/hyperlink" Target="https://podminky.urs.cz/item/CS_URS_2024_02/162211201" TargetMode="External"/><Relationship Id="rId9" Type="http://schemas.openxmlformats.org/officeDocument/2006/relationships/hyperlink" Target="https://podminky.urs.cz/item/CS_URS_2024_02/310235241" TargetMode="External"/><Relationship Id="rId14" Type="http://schemas.openxmlformats.org/officeDocument/2006/relationships/hyperlink" Target="https://podminky.urs.cz/item/CS_URS_2024_02/612325211" TargetMode="External"/><Relationship Id="rId22" Type="http://schemas.openxmlformats.org/officeDocument/2006/relationships/hyperlink" Target="https://podminky.urs.cz/item/CS_URS_2024_02/997013211" TargetMode="External"/><Relationship Id="rId27" Type="http://schemas.openxmlformats.org/officeDocument/2006/relationships/hyperlink" Target="https://podminky.urs.cz/item/CS_URS_2024_02/713463411" TargetMode="External"/><Relationship Id="rId30" Type="http://schemas.openxmlformats.org/officeDocument/2006/relationships/hyperlink" Target="https://podminky.urs.cz/item/CS_URS_2024_02/721173402" TargetMode="External"/><Relationship Id="rId35" Type="http://schemas.openxmlformats.org/officeDocument/2006/relationships/hyperlink" Target="https://podminky.urs.cz/item/CS_URS_2024_02/721174025" TargetMode="External"/><Relationship Id="rId43" Type="http://schemas.openxmlformats.org/officeDocument/2006/relationships/hyperlink" Target="https://podminky.urs.cz/item/CS_URS_2024_02/998721111" TargetMode="External"/><Relationship Id="rId48" Type="http://schemas.openxmlformats.org/officeDocument/2006/relationships/hyperlink" Target="https://podminky.urs.cz/item/CS_URS_2024_02/722190401" TargetMode="External"/><Relationship Id="rId56" Type="http://schemas.openxmlformats.org/officeDocument/2006/relationships/hyperlink" Target="https://podminky.urs.cz/item/CS_URS_2024_02/725244906" TargetMode="External"/><Relationship Id="rId64" Type="http://schemas.openxmlformats.org/officeDocument/2006/relationships/hyperlink" Target="https://podminky.urs.cz/item/CS_URS_2024_02/725851315" TargetMode="External"/><Relationship Id="rId69" Type="http://schemas.openxmlformats.org/officeDocument/2006/relationships/hyperlink" Target="https://podminky.urs.cz/item/CS_URS_2024_02/HZS2492" TargetMode="External"/><Relationship Id="rId8" Type="http://schemas.openxmlformats.org/officeDocument/2006/relationships/hyperlink" Target="https://podminky.urs.cz/item/CS_URS_2024_02/451572111" TargetMode="External"/><Relationship Id="rId51" Type="http://schemas.openxmlformats.org/officeDocument/2006/relationships/hyperlink" Target="https://podminky.urs.cz/item/CS_URS_2024_02/722290234" TargetMode="External"/><Relationship Id="rId3" Type="http://schemas.openxmlformats.org/officeDocument/2006/relationships/hyperlink" Target="https://podminky.urs.cz/item/CS_URS_2024_02/151101111" TargetMode="External"/><Relationship Id="rId12" Type="http://schemas.openxmlformats.org/officeDocument/2006/relationships/hyperlink" Target="https://podminky.urs.cz/item/CS_URS_2024_02/611325211" TargetMode="External"/><Relationship Id="rId17" Type="http://schemas.openxmlformats.org/officeDocument/2006/relationships/hyperlink" Target="https://podminky.urs.cz/item/CS_URS_2024_02/965049112" TargetMode="External"/><Relationship Id="rId25" Type="http://schemas.openxmlformats.org/officeDocument/2006/relationships/hyperlink" Target="https://podminky.urs.cz/item/CS_URS_2024_02/997013631" TargetMode="External"/><Relationship Id="rId33" Type="http://schemas.openxmlformats.org/officeDocument/2006/relationships/hyperlink" Target="https://podminky.urs.cz/item/CS_URS_2024_02/721174043" TargetMode="External"/><Relationship Id="rId38" Type="http://schemas.openxmlformats.org/officeDocument/2006/relationships/hyperlink" Target="https://podminky.urs.cz/item/CS_URS_2024_02/721194105" TargetMode="External"/><Relationship Id="rId46" Type="http://schemas.openxmlformats.org/officeDocument/2006/relationships/hyperlink" Target="https://podminky.urs.cz/item/CS_URS_2024_02/722174024" TargetMode="External"/><Relationship Id="rId59" Type="http://schemas.openxmlformats.org/officeDocument/2006/relationships/hyperlink" Target="https://podminky.urs.cz/item/CS_URS_2024_02/725819401" TargetMode="External"/><Relationship Id="rId67" Type="http://schemas.openxmlformats.org/officeDocument/2006/relationships/hyperlink" Target="https://podminky.urs.cz/item/CS_URS_2024_02/998781111" TargetMode="External"/><Relationship Id="rId20" Type="http://schemas.openxmlformats.org/officeDocument/2006/relationships/hyperlink" Target="https://podminky.urs.cz/item/CS_URS_2024_02/974031153" TargetMode="External"/><Relationship Id="rId41" Type="http://schemas.openxmlformats.org/officeDocument/2006/relationships/hyperlink" Target="https://podminky.urs.cz/item/CS_URS_2024_02/721273153" TargetMode="External"/><Relationship Id="rId54" Type="http://schemas.openxmlformats.org/officeDocument/2006/relationships/hyperlink" Target="https://podminky.urs.cz/item/CS_URS_2024_02/725219102" TargetMode="External"/><Relationship Id="rId62" Type="http://schemas.openxmlformats.org/officeDocument/2006/relationships/hyperlink" Target="https://podminky.urs.cz/item/CS_URS_2024_02/725829131" TargetMode="External"/><Relationship Id="rId70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998751111" TargetMode="External"/><Relationship Id="rId1" Type="http://schemas.openxmlformats.org/officeDocument/2006/relationships/hyperlink" Target="https://podminky.urs.cz/item/CS_URS_2024_02/75112201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podminky.urs.cz/item/CS_URS_2024_02/HZS2492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4_02/HZS223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workbookViewId="0">
      <selection activeCell="BE44" sqref="BE4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326" t="s">
        <v>6</v>
      </c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S2" s="18" t="s">
        <v>7</v>
      </c>
      <c r="BT2" s="18" t="s">
        <v>8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ht="24.9" customHeight="1">
      <c r="B4" s="21"/>
      <c r="D4" s="22" t="s">
        <v>10</v>
      </c>
      <c r="AR4" s="21"/>
      <c r="AS4" s="23" t="s">
        <v>11</v>
      </c>
      <c r="BE4" s="24" t="s">
        <v>12</v>
      </c>
      <c r="BS4" s="18" t="s">
        <v>13</v>
      </c>
    </row>
    <row r="5" spans="1:74" ht="12" customHeight="1">
      <c r="B5" s="21"/>
      <c r="D5" s="25" t="s">
        <v>14</v>
      </c>
      <c r="K5" s="310" t="s">
        <v>15</v>
      </c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R5" s="21"/>
      <c r="BE5" s="307" t="s">
        <v>16</v>
      </c>
      <c r="BS5" s="18" t="s">
        <v>7</v>
      </c>
    </row>
    <row r="6" spans="1:74" ht="36.9" customHeight="1">
      <c r="B6" s="21"/>
      <c r="D6" s="27" t="s">
        <v>17</v>
      </c>
      <c r="K6" s="312" t="s">
        <v>18</v>
      </c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R6" s="21"/>
      <c r="BE6" s="308"/>
      <c r="BS6" s="18" t="s">
        <v>7</v>
      </c>
    </row>
    <row r="7" spans="1:74" ht="12" customHeight="1">
      <c r="B7" s="21"/>
      <c r="D7" s="28" t="s">
        <v>19</v>
      </c>
      <c r="K7" s="26" t="s">
        <v>3</v>
      </c>
      <c r="AK7" s="28" t="s">
        <v>20</v>
      </c>
      <c r="AN7" s="26" t="s">
        <v>3</v>
      </c>
      <c r="AR7" s="21"/>
      <c r="BE7" s="308"/>
      <c r="BS7" s="18" t="s">
        <v>7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8"/>
      <c r="BS8" s="18" t="s">
        <v>7</v>
      </c>
    </row>
    <row r="9" spans="1:74" ht="14.4" customHeight="1">
      <c r="B9" s="21"/>
      <c r="AR9" s="21"/>
      <c r="BE9" s="308"/>
      <c r="BS9" s="18" t="s">
        <v>7</v>
      </c>
    </row>
    <row r="10" spans="1:74" ht="12" customHeight="1">
      <c r="B10" s="21"/>
      <c r="D10" s="28" t="s">
        <v>25</v>
      </c>
      <c r="AK10" s="28" t="s">
        <v>26</v>
      </c>
      <c r="AN10" s="26" t="s">
        <v>3</v>
      </c>
      <c r="AR10" s="21"/>
      <c r="BE10" s="308"/>
      <c r="BS10" s="18" t="s">
        <v>7</v>
      </c>
    </row>
    <row r="11" spans="1:74" ht="18.45" customHeight="1">
      <c r="B11" s="21"/>
      <c r="E11" s="26" t="s">
        <v>27</v>
      </c>
      <c r="AK11" s="28" t="s">
        <v>28</v>
      </c>
      <c r="AN11" s="26" t="s">
        <v>3</v>
      </c>
      <c r="AR11" s="21"/>
      <c r="BE11" s="308"/>
      <c r="BS11" s="18" t="s">
        <v>7</v>
      </c>
    </row>
    <row r="12" spans="1:74" ht="6.9" customHeight="1">
      <c r="B12" s="21"/>
      <c r="AR12" s="21"/>
      <c r="BE12" s="308"/>
      <c r="BS12" s="18" t="s">
        <v>7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308"/>
      <c r="BS13" s="18" t="s">
        <v>7</v>
      </c>
    </row>
    <row r="14" spans="1:74" ht="13.2">
      <c r="B14" s="21"/>
      <c r="E14" s="313" t="s">
        <v>30</v>
      </c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28" t="s">
        <v>28</v>
      </c>
      <c r="AN14" s="30" t="s">
        <v>30</v>
      </c>
      <c r="AR14" s="21"/>
      <c r="BE14" s="308"/>
      <c r="BS14" s="18" t="s">
        <v>7</v>
      </c>
    </row>
    <row r="15" spans="1:74" ht="6.9" customHeight="1">
      <c r="B15" s="21"/>
      <c r="AR15" s="21"/>
      <c r="BE15" s="308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32</v>
      </c>
      <c r="AR16" s="21"/>
      <c r="BE16" s="308"/>
      <c r="BS16" s="18" t="s">
        <v>4</v>
      </c>
    </row>
    <row r="17" spans="2:71" ht="18.45" customHeight="1">
      <c r="B17" s="21"/>
      <c r="E17" s="26" t="s">
        <v>33</v>
      </c>
      <c r="AK17" s="28" t="s">
        <v>28</v>
      </c>
      <c r="AN17" s="26" t="s">
        <v>34</v>
      </c>
      <c r="AR17" s="21"/>
      <c r="BE17" s="308"/>
      <c r="BS17" s="18" t="s">
        <v>35</v>
      </c>
    </row>
    <row r="18" spans="2:71" ht="6.9" customHeight="1">
      <c r="B18" s="21"/>
      <c r="AR18" s="21"/>
      <c r="BE18" s="308"/>
      <c r="BS18" s="18" t="s">
        <v>7</v>
      </c>
    </row>
    <row r="19" spans="2:71" ht="12" customHeight="1">
      <c r="B19" s="21"/>
      <c r="D19" s="28" t="s">
        <v>36</v>
      </c>
      <c r="AK19" s="28" t="s">
        <v>26</v>
      </c>
      <c r="AN19" s="26" t="s">
        <v>3</v>
      </c>
      <c r="AR19" s="21"/>
      <c r="BE19" s="308"/>
      <c r="BS19" s="18" t="s">
        <v>7</v>
      </c>
    </row>
    <row r="20" spans="2:71" ht="18.45" customHeight="1">
      <c r="B20" s="21"/>
      <c r="E20" s="26" t="s">
        <v>27</v>
      </c>
      <c r="AK20" s="28" t="s">
        <v>28</v>
      </c>
      <c r="AN20" s="26" t="s">
        <v>3</v>
      </c>
      <c r="AR20" s="21"/>
      <c r="BE20" s="308"/>
      <c r="BS20" s="18" t="s">
        <v>4</v>
      </c>
    </row>
    <row r="21" spans="2:71" ht="6.9" customHeight="1">
      <c r="B21" s="21"/>
      <c r="AR21" s="21"/>
      <c r="BE21" s="308"/>
    </row>
    <row r="22" spans="2:71" ht="12" customHeight="1">
      <c r="B22" s="21"/>
      <c r="D22" s="28" t="s">
        <v>37</v>
      </c>
      <c r="AR22" s="21"/>
      <c r="BE22" s="308"/>
    </row>
    <row r="23" spans="2:71" ht="47.25" customHeight="1">
      <c r="B23" s="21"/>
      <c r="E23" s="315" t="s">
        <v>38</v>
      </c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R23" s="21"/>
      <c r="BE23" s="308"/>
    </row>
    <row r="24" spans="2:71" ht="6.9" customHeight="1">
      <c r="B24" s="21"/>
      <c r="AR24" s="21"/>
      <c r="BE24" s="308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8"/>
    </row>
    <row r="26" spans="2:71" s="1" customFormat="1" ht="25.95" customHeight="1">
      <c r="B26" s="33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6">
        <f>ROUND(AG54,2)</f>
        <v>0</v>
      </c>
      <c r="AL26" s="317"/>
      <c r="AM26" s="317"/>
      <c r="AN26" s="317"/>
      <c r="AO26" s="317"/>
      <c r="AR26" s="33"/>
      <c r="BE26" s="308"/>
    </row>
    <row r="27" spans="2:71" s="1" customFormat="1" ht="6.9" customHeight="1">
      <c r="B27" s="33"/>
      <c r="AR27" s="33"/>
      <c r="BE27" s="308"/>
    </row>
    <row r="28" spans="2:71" s="1" customFormat="1" ht="13.2">
      <c r="B28" s="33"/>
      <c r="L28" s="318" t="s">
        <v>40</v>
      </c>
      <c r="M28" s="318"/>
      <c r="N28" s="318"/>
      <c r="O28" s="318"/>
      <c r="P28" s="318"/>
      <c r="W28" s="318" t="s">
        <v>41</v>
      </c>
      <c r="X28" s="318"/>
      <c r="Y28" s="318"/>
      <c r="Z28" s="318"/>
      <c r="AA28" s="318"/>
      <c r="AB28" s="318"/>
      <c r="AC28" s="318"/>
      <c r="AD28" s="318"/>
      <c r="AE28" s="318"/>
      <c r="AK28" s="318" t="s">
        <v>42</v>
      </c>
      <c r="AL28" s="318"/>
      <c r="AM28" s="318"/>
      <c r="AN28" s="318"/>
      <c r="AO28" s="318"/>
      <c r="AR28" s="33"/>
      <c r="BE28" s="308"/>
    </row>
    <row r="29" spans="2:71" s="2" customFormat="1" ht="14.4" customHeight="1">
      <c r="B29" s="37"/>
      <c r="D29" s="28" t="s">
        <v>43</v>
      </c>
      <c r="F29" s="28" t="s">
        <v>44</v>
      </c>
      <c r="L29" s="321">
        <v>0.21</v>
      </c>
      <c r="M29" s="320"/>
      <c r="N29" s="320"/>
      <c r="O29" s="320"/>
      <c r="P29" s="320"/>
      <c r="W29" s="319">
        <f>ROUND(AZ54, 2)</f>
        <v>0</v>
      </c>
      <c r="X29" s="320"/>
      <c r="Y29" s="320"/>
      <c r="Z29" s="320"/>
      <c r="AA29" s="320"/>
      <c r="AB29" s="320"/>
      <c r="AC29" s="320"/>
      <c r="AD29" s="320"/>
      <c r="AE29" s="320"/>
      <c r="AK29" s="319">
        <f>ROUND(AV54, 2)</f>
        <v>0</v>
      </c>
      <c r="AL29" s="320"/>
      <c r="AM29" s="320"/>
      <c r="AN29" s="320"/>
      <c r="AO29" s="320"/>
      <c r="AR29" s="37"/>
      <c r="BE29" s="309"/>
    </row>
    <row r="30" spans="2:71" s="2" customFormat="1" ht="14.4" customHeight="1">
      <c r="B30" s="37"/>
      <c r="F30" s="28" t="s">
        <v>45</v>
      </c>
      <c r="L30" s="321">
        <v>0.12</v>
      </c>
      <c r="M30" s="320"/>
      <c r="N30" s="320"/>
      <c r="O30" s="320"/>
      <c r="P30" s="320"/>
      <c r="W30" s="319">
        <f>ROUND(BA54, 2)</f>
        <v>0</v>
      </c>
      <c r="X30" s="320"/>
      <c r="Y30" s="320"/>
      <c r="Z30" s="320"/>
      <c r="AA30" s="320"/>
      <c r="AB30" s="320"/>
      <c r="AC30" s="320"/>
      <c r="AD30" s="320"/>
      <c r="AE30" s="320"/>
      <c r="AK30" s="319">
        <f>ROUND(AW54, 2)</f>
        <v>0</v>
      </c>
      <c r="AL30" s="320"/>
      <c r="AM30" s="320"/>
      <c r="AN30" s="320"/>
      <c r="AO30" s="320"/>
      <c r="AR30" s="37"/>
      <c r="BE30" s="309"/>
    </row>
    <row r="31" spans="2:71" s="2" customFormat="1" ht="14.4" hidden="1" customHeight="1">
      <c r="B31" s="37"/>
      <c r="F31" s="28" t="s">
        <v>46</v>
      </c>
      <c r="L31" s="321">
        <v>0.21</v>
      </c>
      <c r="M31" s="320"/>
      <c r="N31" s="320"/>
      <c r="O31" s="320"/>
      <c r="P31" s="320"/>
      <c r="W31" s="319">
        <f>ROUND(BB54, 2)</f>
        <v>0</v>
      </c>
      <c r="X31" s="320"/>
      <c r="Y31" s="320"/>
      <c r="Z31" s="320"/>
      <c r="AA31" s="320"/>
      <c r="AB31" s="320"/>
      <c r="AC31" s="320"/>
      <c r="AD31" s="320"/>
      <c r="AE31" s="320"/>
      <c r="AK31" s="319">
        <v>0</v>
      </c>
      <c r="AL31" s="320"/>
      <c r="AM31" s="320"/>
      <c r="AN31" s="320"/>
      <c r="AO31" s="320"/>
      <c r="AR31" s="37"/>
      <c r="BE31" s="309"/>
    </row>
    <row r="32" spans="2:71" s="2" customFormat="1" ht="14.4" hidden="1" customHeight="1">
      <c r="B32" s="37"/>
      <c r="F32" s="28" t="s">
        <v>47</v>
      </c>
      <c r="L32" s="321">
        <v>0.12</v>
      </c>
      <c r="M32" s="320"/>
      <c r="N32" s="320"/>
      <c r="O32" s="320"/>
      <c r="P32" s="320"/>
      <c r="W32" s="319">
        <f>ROUND(BC54, 2)</f>
        <v>0</v>
      </c>
      <c r="X32" s="320"/>
      <c r="Y32" s="320"/>
      <c r="Z32" s="320"/>
      <c r="AA32" s="320"/>
      <c r="AB32" s="320"/>
      <c r="AC32" s="320"/>
      <c r="AD32" s="320"/>
      <c r="AE32" s="320"/>
      <c r="AK32" s="319">
        <v>0</v>
      </c>
      <c r="AL32" s="320"/>
      <c r="AM32" s="320"/>
      <c r="AN32" s="320"/>
      <c r="AO32" s="320"/>
      <c r="AR32" s="37"/>
      <c r="BE32" s="309"/>
    </row>
    <row r="33" spans="2:44" s="2" customFormat="1" ht="14.4" hidden="1" customHeight="1">
      <c r="B33" s="37"/>
      <c r="F33" s="28" t="s">
        <v>48</v>
      </c>
      <c r="L33" s="321">
        <v>0</v>
      </c>
      <c r="M33" s="320"/>
      <c r="N33" s="320"/>
      <c r="O33" s="320"/>
      <c r="P33" s="320"/>
      <c r="W33" s="319">
        <f>ROUND(BD54, 2)</f>
        <v>0</v>
      </c>
      <c r="X33" s="320"/>
      <c r="Y33" s="320"/>
      <c r="Z33" s="320"/>
      <c r="AA33" s="320"/>
      <c r="AB33" s="320"/>
      <c r="AC33" s="320"/>
      <c r="AD33" s="320"/>
      <c r="AE33" s="320"/>
      <c r="AK33" s="319">
        <v>0</v>
      </c>
      <c r="AL33" s="320"/>
      <c r="AM33" s="320"/>
      <c r="AN33" s="320"/>
      <c r="AO33" s="320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325" t="s">
        <v>51</v>
      </c>
      <c r="Y35" s="323"/>
      <c r="Z35" s="323"/>
      <c r="AA35" s="323"/>
      <c r="AB35" s="323"/>
      <c r="AC35" s="40"/>
      <c r="AD35" s="40"/>
      <c r="AE35" s="40"/>
      <c r="AF35" s="40"/>
      <c r="AG35" s="40"/>
      <c r="AH35" s="40"/>
      <c r="AI35" s="40"/>
      <c r="AJ35" s="40"/>
      <c r="AK35" s="322">
        <f>SUM(AK26:AK33)</f>
        <v>0</v>
      </c>
      <c r="AL35" s="323"/>
      <c r="AM35" s="323"/>
      <c r="AN35" s="323"/>
      <c r="AO35" s="324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52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14</v>
      </c>
      <c r="L44" s="3" t="str">
        <f>K5</f>
        <v>24_22</v>
      </c>
      <c r="AR44" s="46"/>
    </row>
    <row r="45" spans="2:44" s="4" customFormat="1" ht="36.9" customHeight="1">
      <c r="B45" s="47"/>
      <c r="C45" s="48" t="s">
        <v>17</v>
      </c>
      <c r="L45" s="289" t="str">
        <f>K6</f>
        <v>Přístavba a stavební úpravy požární zbrojnice - Ohrobec</v>
      </c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0"/>
      <c r="AN45" s="290"/>
      <c r="AO45" s="290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U Rybníku II 20, 252 45 Ohrobec</v>
      </c>
      <c r="AI47" s="28" t="s">
        <v>23</v>
      </c>
      <c r="AM47" s="291" t="str">
        <f>IF(AN8= "","",AN8)</f>
        <v>3. 10. 2024</v>
      </c>
      <c r="AN47" s="291"/>
      <c r="AR47" s="33"/>
    </row>
    <row r="48" spans="2:44" s="1" customFormat="1" ht="6.9" customHeight="1">
      <c r="B48" s="33"/>
      <c r="AR48" s="33"/>
    </row>
    <row r="49" spans="1:91" s="1" customFormat="1" ht="15.15" customHeight="1">
      <c r="B49" s="33"/>
      <c r="C49" s="28" t="s">
        <v>25</v>
      </c>
      <c r="L49" s="3" t="str">
        <f>IF(E11= "","",E11)</f>
        <v xml:space="preserve"> </v>
      </c>
      <c r="AI49" s="28" t="s">
        <v>31</v>
      </c>
      <c r="AM49" s="292" t="str">
        <f>IF(E17="","",E17)</f>
        <v>KT ING s.r.o.</v>
      </c>
      <c r="AN49" s="293"/>
      <c r="AO49" s="293"/>
      <c r="AP49" s="293"/>
      <c r="AR49" s="33"/>
      <c r="AS49" s="294" t="s">
        <v>53</v>
      </c>
      <c r="AT49" s="29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15" customHeight="1">
      <c r="B50" s="33"/>
      <c r="C50" s="28" t="s">
        <v>29</v>
      </c>
      <c r="L50" s="3" t="str">
        <f>IF(E14= "Vyplň údaj","",E14)</f>
        <v/>
      </c>
      <c r="AI50" s="28" t="s">
        <v>36</v>
      </c>
      <c r="AM50" s="292" t="str">
        <f>IF(E20="","",E20)</f>
        <v xml:space="preserve"> </v>
      </c>
      <c r="AN50" s="293"/>
      <c r="AO50" s="293"/>
      <c r="AP50" s="293"/>
      <c r="AR50" s="33"/>
      <c r="AS50" s="296"/>
      <c r="AT50" s="297"/>
      <c r="BD50" s="54"/>
    </row>
    <row r="51" spans="1:91" s="1" customFormat="1" ht="10.8" customHeight="1">
      <c r="B51" s="33"/>
      <c r="AR51" s="33"/>
      <c r="AS51" s="296"/>
      <c r="AT51" s="297"/>
      <c r="BD51" s="54"/>
    </row>
    <row r="52" spans="1:91" s="1" customFormat="1" ht="29.25" customHeight="1">
      <c r="B52" s="33"/>
      <c r="C52" s="298" t="s">
        <v>54</v>
      </c>
      <c r="D52" s="299"/>
      <c r="E52" s="299"/>
      <c r="F52" s="299"/>
      <c r="G52" s="299"/>
      <c r="H52" s="55"/>
      <c r="I52" s="301" t="s">
        <v>55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0" t="s">
        <v>56</v>
      </c>
      <c r="AH52" s="299"/>
      <c r="AI52" s="299"/>
      <c r="AJ52" s="299"/>
      <c r="AK52" s="299"/>
      <c r="AL52" s="299"/>
      <c r="AM52" s="299"/>
      <c r="AN52" s="301" t="s">
        <v>57</v>
      </c>
      <c r="AO52" s="299"/>
      <c r="AP52" s="299"/>
      <c r="AQ52" s="56" t="s">
        <v>58</v>
      </c>
      <c r="AR52" s="33"/>
      <c r="AS52" s="57" t="s">
        <v>59</v>
      </c>
      <c r="AT52" s="58" t="s">
        <v>60</v>
      </c>
      <c r="AU52" s="58" t="s">
        <v>61</v>
      </c>
      <c r="AV52" s="58" t="s">
        <v>62</v>
      </c>
      <c r="AW52" s="58" t="s">
        <v>63</v>
      </c>
      <c r="AX52" s="58" t="s">
        <v>64</v>
      </c>
      <c r="AY52" s="58" t="s">
        <v>65</v>
      </c>
      <c r="AZ52" s="58" t="s">
        <v>66</v>
      </c>
      <c r="BA52" s="58" t="s">
        <v>67</v>
      </c>
      <c r="BB52" s="58" t="s">
        <v>68</v>
      </c>
      <c r="BC52" s="58" t="s">
        <v>69</v>
      </c>
      <c r="BD52" s="59" t="s">
        <v>70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71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5">
        <f>ROUND(SUM(AG55:AG60),2)</f>
        <v>0</v>
      </c>
      <c r="AH54" s="305"/>
      <c r="AI54" s="305"/>
      <c r="AJ54" s="305"/>
      <c r="AK54" s="305"/>
      <c r="AL54" s="305"/>
      <c r="AM54" s="305"/>
      <c r="AN54" s="306">
        <f t="shared" ref="AN54:AN60" si="0">SUM(AG54,AT54)</f>
        <v>0</v>
      </c>
      <c r="AO54" s="306"/>
      <c r="AP54" s="306"/>
      <c r="AQ54" s="65" t="s">
        <v>3</v>
      </c>
      <c r="AR54" s="61"/>
      <c r="AS54" s="66">
        <f>ROUND(SUM(AS55:AS60),2)</f>
        <v>0</v>
      </c>
      <c r="AT54" s="67">
        <f t="shared" ref="AT54:AT60" si="1">ROUND(SUM(AV54:AW54),2)</f>
        <v>0</v>
      </c>
      <c r="AU54" s="68">
        <f>ROUND(SUM(AU55:AU60),5)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ROUND(SUM(AZ55:AZ60),2)</f>
        <v>0</v>
      </c>
      <c r="BA54" s="67">
        <f>ROUND(SUM(BA55:BA60),2)</f>
        <v>0</v>
      </c>
      <c r="BB54" s="67">
        <f>ROUND(SUM(BB55:BB60),2)</f>
        <v>0</v>
      </c>
      <c r="BC54" s="67">
        <f>ROUND(SUM(BC55:BC60),2)</f>
        <v>0</v>
      </c>
      <c r="BD54" s="69">
        <f>ROUND(SUM(BD55:BD60),2)</f>
        <v>0</v>
      </c>
      <c r="BS54" s="70" t="s">
        <v>72</v>
      </c>
      <c r="BT54" s="70" t="s">
        <v>73</v>
      </c>
      <c r="BU54" s="71" t="s">
        <v>74</v>
      </c>
      <c r="BV54" s="70" t="s">
        <v>75</v>
      </c>
      <c r="BW54" s="70" t="s">
        <v>5</v>
      </c>
      <c r="BX54" s="70" t="s">
        <v>76</v>
      </c>
      <c r="CL54" s="70" t="s">
        <v>3</v>
      </c>
    </row>
    <row r="55" spans="1:91" s="6" customFormat="1" ht="16.5" customHeight="1">
      <c r="A55" s="72" t="s">
        <v>77</v>
      </c>
      <c r="B55" s="73"/>
      <c r="C55" s="74"/>
      <c r="D55" s="302" t="s">
        <v>78</v>
      </c>
      <c r="E55" s="302"/>
      <c r="F55" s="302"/>
      <c r="G55" s="302"/>
      <c r="H55" s="302"/>
      <c r="I55" s="75"/>
      <c r="J55" s="302" t="s">
        <v>79</v>
      </c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3">
        <f>'VON - Vedlejší a ostatní ...'!J30</f>
        <v>0</v>
      </c>
      <c r="AH55" s="304"/>
      <c r="AI55" s="304"/>
      <c r="AJ55" s="304"/>
      <c r="AK55" s="304"/>
      <c r="AL55" s="304"/>
      <c r="AM55" s="304"/>
      <c r="AN55" s="303">
        <f t="shared" si="0"/>
        <v>0</v>
      </c>
      <c r="AO55" s="304"/>
      <c r="AP55" s="304"/>
      <c r="AQ55" s="76" t="s">
        <v>80</v>
      </c>
      <c r="AR55" s="73"/>
      <c r="AS55" s="77">
        <v>0</v>
      </c>
      <c r="AT55" s="78">
        <f t="shared" si="1"/>
        <v>0</v>
      </c>
      <c r="AU55" s="79">
        <f>'VON - Vedlejší a ostatní ...'!P86</f>
        <v>0</v>
      </c>
      <c r="AV55" s="78">
        <f>'VON - Vedlejší a ostatní ...'!J33</f>
        <v>0</v>
      </c>
      <c r="AW55" s="78">
        <f>'VON - Vedlejší a ostatní ...'!J34</f>
        <v>0</v>
      </c>
      <c r="AX55" s="78">
        <f>'VON - Vedlejší a ostatní ...'!J35</f>
        <v>0</v>
      </c>
      <c r="AY55" s="78">
        <f>'VON - Vedlejší a ostatní ...'!J36</f>
        <v>0</v>
      </c>
      <c r="AZ55" s="78">
        <f>'VON - Vedlejší a ostatní ...'!F33</f>
        <v>0</v>
      </c>
      <c r="BA55" s="78">
        <f>'VON - Vedlejší a ostatní ...'!F34</f>
        <v>0</v>
      </c>
      <c r="BB55" s="78">
        <f>'VON - Vedlejší a ostatní ...'!F35</f>
        <v>0</v>
      </c>
      <c r="BC55" s="78">
        <f>'VON - Vedlejší a ostatní ...'!F36</f>
        <v>0</v>
      </c>
      <c r="BD55" s="80">
        <f>'VON - Vedlejší a ostatní ...'!F37</f>
        <v>0</v>
      </c>
      <c r="BT55" s="81" t="s">
        <v>81</v>
      </c>
      <c r="BV55" s="81" t="s">
        <v>75</v>
      </c>
      <c r="BW55" s="81" t="s">
        <v>82</v>
      </c>
      <c r="BX55" s="81" t="s">
        <v>5</v>
      </c>
      <c r="CL55" s="81" t="s">
        <v>3</v>
      </c>
      <c r="CM55" s="81" t="s">
        <v>83</v>
      </c>
    </row>
    <row r="56" spans="1:91" s="6" customFormat="1" ht="16.5" customHeight="1">
      <c r="A56" s="72" t="s">
        <v>77</v>
      </c>
      <c r="B56" s="73"/>
      <c r="C56" s="74"/>
      <c r="D56" s="302" t="s">
        <v>84</v>
      </c>
      <c r="E56" s="302"/>
      <c r="F56" s="302"/>
      <c r="G56" s="302"/>
      <c r="H56" s="302"/>
      <c r="I56" s="75"/>
      <c r="J56" s="302" t="s">
        <v>85</v>
      </c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3">
        <f>'D.1.1 - ASŘ'!J30</f>
        <v>0</v>
      </c>
      <c r="AH56" s="304"/>
      <c r="AI56" s="304"/>
      <c r="AJ56" s="304"/>
      <c r="AK56" s="304"/>
      <c r="AL56" s="304"/>
      <c r="AM56" s="304"/>
      <c r="AN56" s="303">
        <f t="shared" si="0"/>
        <v>0</v>
      </c>
      <c r="AO56" s="304"/>
      <c r="AP56" s="304"/>
      <c r="AQ56" s="76" t="s">
        <v>80</v>
      </c>
      <c r="AR56" s="73"/>
      <c r="AS56" s="77">
        <v>0</v>
      </c>
      <c r="AT56" s="78">
        <f t="shared" si="1"/>
        <v>0</v>
      </c>
      <c r="AU56" s="79">
        <f>'D.1.1 - ASŘ'!P104</f>
        <v>0</v>
      </c>
      <c r="AV56" s="78">
        <f>'D.1.1 - ASŘ'!J33</f>
        <v>0</v>
      </c>
      <c r="AW56" s="78">
        <f>'D.1.1 - ASŘ'!J34</f>
        <v>0</v>
      </c>
      <c r="AX56" s="78">
        <f>'D.1.1 - ASŘ'!J35</f>
        <v>0</v>
      </c>
      <c r="AY56" s="78">
        <f>'D.1.1 - ASŘ'!J36</f>
        <v>0</v>
      </c>
      <c r="AZ56" s="78">
        <f>'D.1.1 - ASŘ'!F33</f>
        <v>0</v>
      </c>
      <c r="BA56" s="78">
        <f>'D.1.1 - ASŘ'!F34</f>
        <v>0</v>
      </c>
      <c r="BB56" s="78">
        <f>'D.1.1 - ASŘ'!F35</f>
        <v>0</v>
      </c>
      <c r="BC56" s="78">
        <f>'D.1.1 - ASŘ'!F36</f>
        <v>0</v>
      </c>
      <c r="BD56" s="80">
        <f>'D.1.1 - ASŘ'!F37</f>
        <v>0</v>
      </c>
      <c r="BT56" s="81" t="s">
        <v>81</v>
      </c>
      <c r="BV56" s="81" t="s">
        <v>75</v>
      </c>
      <c r="BW56" s="81" t="s">
        <v>86</v>
      </c>
      <c r="BX56" s="81" t="s">
        <v>5</v>
      </c>
      <c r="CL56" s="81" t="s">
        <v>3</v>
      </c>
      <c r="CM56" s="81" t="s">
        <v>83</v>
      </c>
    </row>
    <row r="57" spans="1:91" s="6" customFormat="1" ht="24.75" customHeight="1">
      <c r="A57" s="72" t="s">
        <v>77</v>
      </c>
      <c r="B57" s="73"/>
      <c r="C57" s="74"/>
      <c r="D57" s="302" t="s">
        <v>87</v>
      </c>
      <c r="E57" s="302"/>
      <c r="F57" s="302"/>
      <c r="G57" s="302"/>
      <c r="H57" s="302"/>
      <c r="I57" s="75"/>
      <c r="J57" s="302" t="s">
        <v>88</v>
      </c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3">
        <f>'D.1.4.1.a - ZTI'!J30</f>
        <v>0</v>
      </c>
      <c r="AH57" s="304"/>
      <c r="AI57" s="304"/>
      <c r="AJ57" s="304"/>
      <c r="AK57" s="304"/>
      <c r="AL57" s="304"/>
      <c r="AM57" s="304"/>
      <c r="AN57" s="303">
        <f t="shared" si="0"/>
        <v>0</v>
      </c>
      <c r="AO57" s="304"/>
      <c r="AP57" s="304"/>
      <c r="AQ57" s="76" t="s">
        <v>80</v>
      </c>
      <c r="AR57" s="73"/>
      <c r="AS57" s="77">
        <v>0</v>
      </c>
      <c r="AT57" s="78">
        <f t="shared" si="1"/>
        <v>0</v>
      </c>
      <c r="AU57" s="79">
        <f>'D.1.4.1.a - ZTI'!P94</f>
        <v>0</v>
      </c>
      <c r="AV57" s="78">
        <f>'D.1.4.1.a - ZTI'!J33</f>
        <v>0</v>
      </c>
      <c r="AW57" s="78">
        <f>'D.1.4.1.a - ZTI'!J34</f>
        <v>0</v>
      </c>
      <c r="AX57" s="78">
        <f>'D.1.4.1.a - ZTI'!J35</f>
        <v>0</v>
      </c>
      <c r="AY57" s="78">
        <f>'D.1.4.1.a - ZTI'!J36</f>
        <v>0</v>
      </c>
      <c r="AZ57" s="78">
        <f>'D.1.4.1.a - ZTI'!F33</f>
        <v>0</v>
      </c>
      <c r="BA57" s="78">
        <f>'D.1.4.1.a - ZTI'!F34</f>
        <v>0</v>
      </c>
      <c r="BB57" s="78">
        <f>'D.1.4.1.a - ZTI'!F35</f>
        <v>0</v>
      </c>
      <c r="BC57" s="78">
        <f>'D.1.4.1.a - ZTI'!F36</f>
        <v>0</v>
      </c>
      <c r="BD57" s="80">
        <f>'D.1.4.1.a - ZTI'!F37</f>
        <v>0</v>
      </c>
      <c r="BT57" s="81" t="s">
        <v>81</v>
      </c>
      <c r="BV57" s="81" t="s">
        <v>75</v>
      </c>
      <c r="BW57" s="81" t="s">
        <v>89</v>
      </c>
      <c r="BX57" s="81" t="s">
        <v>5</v>
      </c>
      <c r="CL57" s="81" t="s">
        <v>3</v>
      </c>
      <c r="CM57" s="81" t="s">
        <v>83</v>
      </c>
    </row>
    <row r="58" spans="1:91" s="6" customFormat="1" ht="24.75" customHeight="1">
      <c r="A58" s="72" t="s">
        <v>77</v>
      </c>
      <c r="B58" s="73"/>
      <c r="C58" s="74"/>
      <c r="D58" s="302" t="s">
        <v>90</v>
      </c>
      <c r="E58" s="302"/>
      <c r="F58" s="302"/>
      <c r="G58" s="302"/>
      <c r="H58" s="302"/>
      <c r="I58" s="75"/>
      <c r="J58" s="302" t="s">
        <v>91</v>
      </c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303">
        <f>'D.1.4.1.b - VZT'!J30</f>
        <v>0</v>
      </c>
      <c r="AH58" s="304"/>
      <c r="AI58" s="304"/>
      <c r="AJ58" s="304"/>
      <c r="AK58" s="304"/>
      <c r="AL58" s="304"/>
      <c r="AM58" s="304"/>
      <c r="AN58" s="303">
        <f t="shared" si="0"/>
        <v>0</v>
      </c>
      <c r="AO58" s="304"/>
      <c r="AP58" s="304"/>
      <c r="AQ58" s="76" t="s">
        <v>80</v>
      </c>
      <c r="AR58" s="73"/>
      <c r="AS58" s="77">
        <v>0</v>
      </c>
      <c r="AT58" s="78">
        <f t="shared" si="1"/>
        <v>0</v>
      </c>
      <c r="AU58" s="79">
        <f>'D.1.4.1.b - VZT'!P81</f>
        <v>0</v>
      </c>
      <c r="AV58" s="78">
        <f>'D.1.4.1.b - VZT'!J33</f>
        <v>0</v>
      </c>
      <c r="AW58" s="78">
        <f>'D.1.4.1.b - VZT'!J34</f>
        <v>0</v>
      </c>
      <c r="AX58" s="78">
        <f>'D.1.4.1.b - VZT'!J35</f>
        <v>0</v>
      </c>
      <c r="AY58" s="78">
        <f>'D.1.4.1.b - VZT'!J36</f>
        <v>0</v>
      </c>
      <c r="AZ58" s="78">
        <f>'D.1.4.1.b - VZT'!F33</f>
        <v>0</v>
      </c>
      <c r="BA58" s="78">
        <f>'D.1.4.1.b - VZT'!F34</f>
        <v>0</v>
      </c>
      <c r="BB58" s="78">
        <f>'D.1.4.1.b - VZT'!F35</f>
        <v>0</v>
      </c>
      <c r="BC58" s="78">
        <f>'D.1.4.1.b - VZT'!F36</f>
        <v>0</v>
      </c>
      <c r="BD58" s="80">
        <f>'D.1.4.1.b - VZT'!F37</f>
        <v>0</v>
      </c>
      <c r="BT58" s="81" t="s">
        <v>81</v>
      </c>
      <c r="BV58" s="81" t="s">
        <v>75</v>
      </c>
      <c r="BW58" s="81" t="s">
        <v>92</v>
      </c>
      <c r="BX58" s="81" t="s">
        <v>5</v>
      </c>
      <c r="CL58" s="81" t="s">
        <v>3</v>
      </c>
      <c r="CM58" s="81" t="s">
        <v>83</v>
      </c>
    </row>
    <row r="59" spans="1:91" s="6" customFormat="1" ht="16.5" customHeight="1">
      <c r="A59" s="72" t="s">
        <v>77</v>
      </c>
      <c r="B59" s="73"/>
      <c r="C59" s="74"/>
      <c r="D59" s="302" t="s">
        <v>93</v>
      </c>
      <c r="E59" s="302"/>
      <c r="F59" s="302"/>
      <c r="G59" s="302"/>
      <c r="H59" s="302"/>
      <c r="I59" s="75"/>
      <c r="J59" s="302" t="s">
        <v>94</v>
      </c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2"/>
      <c r="AB59" s="302"/>
      <c r="AC59" s="302"/>
      <c r="AD59" s="302"/>
      <c r="AE59" s="302"/>
      <c r="AF59" s="302"/>
      <c r="AG59" s="303">
        <f>'D.1.4.2 - Vytápění'!J30</f>
        <v>0</v>
      </c>
      <c r="AH59" s="304"/>
      <c r="AI59" s="304"/>
      <c r="AJ59" s="304"/>
      <c r="AK59" s="304"/>
      <c r="AL59" s="304"/>
      <c r="AM59" s="304"/>
      <c r="AN59" s="303">
        <f t="shared" si="0"/>
        <v>0</v>
      </c>
      <c r="AO59" s="304"/>
      <c r="AP59" s="304"/>
      <c r="AQ59" s="76" t="s">
        <v>80</v>
      </c>
      <c r="AR59" s="73"/>
      <c r="AS59" s="77">
        <v>0</v>
      </c>
      <c r="AT59" s="78">
        <f t="shared" si="1"/>
        <v>0</v>
      </c>
      <c r="AU59" s="79">
        <f>'D.1.4.2 - Vytápění'!P82</f>
        <v>0</v>
      </c>
      <c r="AV59" s="78">
        <f>'D.1.4.2 - Vytápění'!J33</f>
        <v>0</v>
      </c>
      <c r="AW59" s="78">
        <f>'D.1.4.2 - Vytápění'!J34</f>
        <v>0</v>
      </c>
      <c r="AX59" s="78">
        <f>'D.1.4.2 - Vytápění'!J35</f>
        <v>0</v>
      </c>
      <c r="AY59" s="78">
        <f>'D.1.4.2 - Vytápění'!J36</f>
        <v>0</v>
      </c>
      <c r="AZ59" s="78">
        <f>'D.1.4.2 - Vytápění'!F33</f>
        <v>0</v>
      </c>
      <c r="BA59" s="78">
        <f>'D.1.4.2 - Vytápění'!F34</f>
        <v>0</v>
      </c>
      <c r="BB59" s="78">
        <f>'D.1.4.2 - Vytápění'!F35</f>
        <v>0</v>
      </c>
      <c r="BC59" s="78">
        <f>'D.1.4.2 - Vytápění'!F36</f>
        <v>0</v>
      </c>
      <c r="BD59" s="80">
        <f>'D.1.4.2 - Vytápění'!F37</f>
        <v>0</v>
      </c>
      <c r="BT59" s="81" t="s">
        <v>81</v>
      </c>
      <c r="BV59" s="81" t="s">
        <v>75</v>
      </c>
      <c r="BW59" s="81" t="s">
        <v>95</v>
      </c>
      <c r="BX59" s="81" t="s">
        <v>5</v>
      </c>
      <c r="CL59" s="81" t="s">
        <v>3</v>
      </c>
      <c r="CM59" s="81" t="s">
        <v>83</v>
      </c>
    </row>
    <row r="60" spans="1:91" s="6" customFormat="1" ht="16.5" customHeight="1">
      <c r="A60" s="72" t="s">
        <v>77</v>
      </c>
      <c r="B60" s="73"/>
      <c r="C60" s="74"/>
      <c r="D60" s="302" t="s">
        <v>96</v>
      </c>
      <c r="E60" s="302"/>
      <c r="F60" s="302"/>
      <c r="G60" s="302"/>
      <c r="H60" s="302"/>
      <c r="I60" s="75"/>
      <c r="J60" s="302" t="s">
        <v>97</v>
      </c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2"/>
      <c r="AB60" s="302"/>
      <c r="AC60" s="302"/>
      <c r="AD60" s="302"/>
      <c r="AE60" s="302"/>
      <c r="AF60" s="302"/>
      <c r="AG60" s="303">
        <f>'D.1.4.3 - Elektroinstalace'!J30</f>
        <v>0</v>
      </c>
      <c r="AH60" s="304"/>
      <c r="AI60" s="304"/>
      <c r="AJ60" s="304"/>
      <c r="AK60" s="304"/>
      <c r="AL60" s="304"/>
      <c r="AM60" s="304"/>
      <c r="AN60" s="303">
        <f t="shared" si="0"/>
        <v>0</v>
      </c>
      <c r="AO60" s="304"/>
      <c r="AP60" s="304"/>
      <c r="AQ60" s="76" t="s">
        <v>80</v>
      </c>
      <c r="AR60" s="73"/>
      <c r="AS60" s="82">
        <v>0</v>
      </c>
      <c r="AT60" s="83">
        <f t="shared" si="1"/>
        <v>0</v>
      </c>
      <c r="AU60" s="84">
        <f>'D.1.4.3 - Elektroinstalace'!P87</f>
        <v>0</v>
      </c>
      <c r="AV60" s="83">
        <f>'D.1.4.3 - Elektroinstalace'!J33</f>
        <v>0</v>
      </c>
      <c r="AW60" s="83">
        <f>'D.1.4.3 - Elektroinstalace'!J34</f>
        <v>0</v>
      </c>
      <c r="AX60" s="83">
        <f>'D.1.4.3 - Elektroinstalace'!J35</f>
        <v>0</v>
      </c>
      <c r="AY60" s="83">
        <f>'D.1.4.3 - Elektroinstalace'!J36</f>
        <v>0</v>
      </c>
      <c r="AZ60" s="83">
        <f>'D.1.4.3 - Elektroinstalace'!F33</f>
        <v>0</v>
      </c>
      <c r="BA60" s="83">
        <f>'D.1.4.3 - Elektroinstalace'!F34</f>
        <v>0</v>
      </c>
      <c r="BB60" s="83">
        <f>'D.1.4.3 - Elektroinstalace'!F35</f>
        <v>0</v>
      </c>
      <c r="BC60" s="83">
        <f>'D.1.4.3 - Elektroinstalace'!F36</f>
        <v>0</v>
      </c>
      <c r="BD60" s="85">
        <f>'D.1.4.3 - Elektroinstalace'!F37</f>
        <v>0</v>
      </c>
      <c r="BT60" s="81" t="s">
        <v>81</v>
      </c>
      <c r="BV60" s="81" t="s">
        <v>75</v>
      </c>
      <c r="BW60" s="81" t="s">
        <v>98</v>
      </c>
      <c r="BX60" s="81" t="s">
        <v>5</v>
      </c>
      <c r="CL60" s="81" t="s">
        <v>3</v>
      </c>
      <c r="CM60" s="81" t="s">
        <v>83</v>
      </c>
    </row>
    <row r="61" spans="1:91" s="1" customFormat="1" ht="30" customHeight="1">
      <c r="B61" s="33"/>
      <c r="AR61" s="33"/>
    </row>
    <row r="62" spans="1:91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VON - Vedlejší a ostatní ...'!C2" display="/" xr:uid="{00000000-0004-0000-0000-000000000000}"/>
    <hyperlink ref="A56" location="'D.1.1 - ASŘ'!C2" display="/" xr:uid="{00000000-0004-0000-0000-000001000000}"/>
    <hyperlink ref="A57" location="'D.1.4.1.a - ZTI'!C2" display="/" xr:uid="{00000000-0004-0000-0000-000002000000}"/>
    <hyperlink ref="A58" location="'D.1.4.1.b - VZT'!C2" display="/" xr:uid="{00000000-0004-0000-0000-000003000000}"/>
    <hyperlink ref="A59" location="'D.1.4.2 - Vytápění'!C2" display="/" xr:uid="{00000000-0004-0000-0000-000004000000}"/>
    <hyperlink ref="A60" location="'D.1.4.3 - Elektroinstalace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82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" customHeight="1">
      <c r="B4" s="21"/>
      <c r="D4" s="22" t="s">
        <v>99</v>
      </c>
      <c r="L4" s="21"/>
      <c r="M4" s="86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</row>
    <row r="8" spans="2:46" s="1" customFormat="1" ht="12" customHeight="1">
      <c r="B8" s="33"/>
      <c r="D8" s="28" t="s">
        <v>100</v>
      </c>
      <c r="L8" s="33"/>
    </row>
    <row r="9" spans="2:46" s="1" customFormat="1" ht="16.5" customHeight="1">
      <c r="B9" s="33"/>
      <c r="E9" s="289" t="s">
        <v>101</v>
      </c>
      <c r="F9" s="329"/>
      <c r="G9" s="329"/>
      <c r="H9" s="32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ROUND(J86,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ROUND((SUM(BE86:BE122)),  2)</f>
        <v>0</v>
      </c>
      <c r="I33" s="90">
        <v>0.21</v>
      </c>
      <c r="J33" s="89">
        <f>ROUND(((SUM(BE86:BE122))*I33),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ROUND((SUM(BF86:BF122)),  2)</f>
        <v>0</v>
      </c>
      <c r="I34" s="90">
        <v>0.12</v>
      </c>
      <c r="J34" s="89">
        <f>ROUND(((SUM(BF86:BF122))*I34),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ROUND((SUM(BG86:BG122)),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ROUND((SUM(BH86:BH122)),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ROUND((SUM(BI86:BI122)),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VON - Vedlejší a ostatní náklady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J86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106</v>
      </c>
      <c r="E60" s="102"/>
      <c r="F60" s="102"/>
      <c r="G60" s="102"/>
      <c r="H60" s="102"/>
      <c r="I60" s="102"/>
      <c r="J60" s="103">
        <f>J87</f>
        <v>0</v>
      </c>
      <c r="L60" s="100"/>
    </row>
    <row r="61" spans="2:47" s="9" customFormat="1" ht="19.95" customHeight="1">
      <c r="B61" s="104"/>
      <c r="D61" s="105" t="s">
        <v>107</v>
      </c>
      <c r="E61" s="106"/>
      <c r="F61" s="106"/>
      <c r="G61" s="106"/>
      <c r="H61" s="106"/>
      <c r="I61" s="106"/>
      <c r="J61" s="107">
        <f>J88</f>
        <v>0</v>
      </c>
      <c r="L61" s="104"/>
    </row>
    <row r="62" spans="2:47" s="9" customFormat="1" ht="19.95" customHeight="1">
      <c r="B62" s="104"/>
      <c r="D62" s="105" t="s">
        <v>108</v>
      </c>
      <c r="E62" s="106"/>
      <c r="F62" s="106"/>
      <c r="G62" s="106"/>
      <c r="H62" s="106"/>
      <c r="I62" s="106"/>
      <c r="J62" s="107">
        <f>J98</f>
        <v>0</v>
      </c>
      <c r="L62" s="104"/>
    </row>
    <row r="63" spans="2:47" s="9" customFormat="1" ht="19.95" customHeight="1">
      <c r="B63" s="104"/>
      <c r="D63" s="105" t="s">
        <v>109</v>
      </c>
      <c r="E63" s="106"/>
      <c r="F63" s="106"/>
      <c r="G63" s="106"/>
      <c r="H63" s="106"/>
      <c r="I63" s="106"/>
      <c r="J63" s="107">
        <f>J101</f>
        <v>0</v>
      </c>
      <c r="L63" s="104"/>
    </row>
    <row r="64" spans="2:47" s="9" customFormat="1" ht="19.95" customHeight="1">
      <c r="B64" s="104"/>
      <c r="D64" s="105" t="s">
        <v>110</v>
      </c>
      <c r="E64" s="106"/>
      <c r="F64" s="106"/>
      <c r="G64" s="106"/>
      <c r="H64" s="106"/>
      <c r="I64" s="106"/>
      <c r="J64" s="107">
        <f>J107</f>
        <v>0</v>
      </c>
      <c r="L64" s="104"/>
    </row>
    <row r="65" spans="2:12" s="9" customFormat="1" ht="19.95" customHeight="1">
      <c r="B65" s="104"/>
      <c r="D65" s="105" t="s">
        <v>111</v>
      </c>
      <c r="E65" s="106"/>
      <c r="F65" s="106"/>
      <c r="G65" s="106"/>
      <c r="H65" s="106"/>
      <c r="I65" s="106"/>
      <c r="J65" s="107">
        <f>J117</f>
        <v>0</v>
      </c>
      <c r="L65" s="104"/>
    </row>
    <row r="66" spans="2:12" s="9" customFormat="1" ht="19.95" customHeight="1">
      <c r="B66" s="104"/>
      <c r="D66" s="105" t="s">
        <v>112</v>
      </c>
      <c r="E66" s="106"/>
      <c r="F66" s="106"/>
      <c r="G66" s="106"/>
      <c r="H66" s="106"/>
      <c r="I66" s="106"/>
      <c r="J66" s="107">
        <f>J121</f>
        <v>0</v>
      </c>
      <c r="L66" s="104"/>
    </row>
    <row r="67" spans="2:12" s="1" customFormat="1" ht="21.75" customHeight="1">
      <c r="B67" s="33"/>
      <c r="L67" s="33"/>
    </row>
    <row r="68" spans="2:12" s="1" customFormat="1" ht="6.9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" customHeight="1">
      <c r="B73" s="33"/>
      <c r="C73" s="22" t="s">
        <v>113</v>
      </c>
      <c r="L73" s="33"/>
    </row>
    <row r="74" spans="2:12" s="1" customFormat="1" ht="6.9" customHeight="1">
      <c r="B74" s="33"/>
      <c r="L74" s="33"/>
    </row>
    <row r="75" spans="2:12" s="1" customFormat="1" ht="12" customHeight="1">
      <c r="B75" s="33"/>
      <c r="C75" s="28" t="s">
        <v>17</v>
      </c>
      <c r="L75" s="33"/>
    </row>
    <row r="76" spans="2:12" s="1" customFormat="1" ht="16.5" customHeight="1">
      <c r="B76" s="33"/>
      <c r="E76" s="327" t="str">
        <f>E7</f>
        <v>Přístavba a stavební úpravy požární zbrojnice - Ohrobec</v>
      </c>
      <c r="F76" s="328"/>
      <c r="G76" s="328"/>
      <c r="H76" s="328"/>
      <c r="L76" s="33"/>
    </row>
    <row r="77" spans="2:12" s="1" customFormat="1" ht="12" customHeight="1">
      <c r="B77" s="33"/>
      <c r="C77" s="28" t="s">
        <v>100</v>
      </c>
      <c r="L77" s="33"/>
    </row>
    <row r="78" spans="2:12" s="1" customFormat="1" ht="16.5" customHeight="1">
      <c r="B78" s="33"/>
      <c r="E78" s="289" t="str">
        <f>E9</f>
        <v>VON - Vedlejší a ostatní náklady</v>
      </c>
      <c r="F78" s="329"/>
      <c r="G78" s="329"/>
      <c r="H78" s="329"/>
      <c r="L78" s="33"/>
    </row>
    <row r="79" spans="2:12" s="1" customFormat="1" ht="6.9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F12</f>
        <v>U Rybníku II 20, 252 45 Ohrobec</v>
      </c>
      <c r="I80" s="28" t="s">
        <v>23</v>
      </c>
      <c r="J80" s="50" t="str">
        <f>IF(J12="","",J12)</f>
        <v>3. 10. 2024</v>
      </c>
      <c r="L80" s="33"/>
    </row>
    <row r="81" spans="2:65" s="1" customFormat="1" ht="6.9" customHeight="1">
      <c r="B81" s="33"/>
      <c r="L81" s="33"/>
    </row>
    <row r="82" spans="2:65" s="1" customFormat="1" ht="15.15" customHeight="1">
      <c r="B82" s="33"/>
      <c r="C82" s="28" t="s">
        <v>25</v>
      </c>
      <c r="F82" s="26" t="str">
        <f>E15</f>
        <v xml:space="preserve"> </v>
      </c>
      <c r="I82" s="28" t="s">
        <v>31</v>
      </c>
      <c r="J82" s="31" t="str">
        <f>E21</f>
        <v>KT ING s.r.o.</v>
      </c>
      <c r="L82" s="33"/>
    </row>
    <row r="83" spans="2:65" s="1" customFormat="1" ht="15.15" customHeight="1">
      <c r="B83" s="33"/>
      <c r="C83" s="28" t="s">
        <v>29</v>
      </c>
      <c r="F83" s="26" t="str">
        <f>IF(E18="","",E18)</f>
        <v>Vyplň údaj</v>
      </c>
      <c r="I83" s="28" t="s">
        <v>36</v>
      </c>
      <c r="J83" s="31" t="str">
        <f>E24</f>
        <v xml:space="preserve"> 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8"/>
      <c r="C85" s="109" t="s">
        <v>114</v>
      </c>
      <c r="D85" s="110" t="s">
        <v>58</v>
      </c>
      <c r="E85" s="110" t="s">
        <v>54</v>
      </c>
      <c r="F85" s="110" t="s">
        <v>55</v>
      </c>
      <c r="G85" s="110" t="s">
        <v>115</v>
      </c>
      <c r="H85" s="110" t="s">
        <v>116</v>
      </c>
      <c r="I85" s="110" t="s">
        <v>117</v>
      </c>
      <c r="J85" s="110" t="s">
        <v>104</v>
      </c>
      <c r="K85" s="111" t="s">
        <v>118</v>
      </c>
      <c r="L85" s="108"/>
      <c r="M85" s="57" t="s">
        <v>3</v>
      </c>
      <c r="N85" s="58" t="s">
        <v>43</v>
      </c>
      <c r="O85" s="58" t="s">
        <v>119</v>
      </c>
      <c r="P85" s="58" t="s">
        <v>120</v>
      </c>
      <c r="Q85" s="58" t="s">
        <v>121</v>
      </c>
      <c r="R85" s="58" t="s">
        <v>122</v>
      </c>
      <c r="S85" s="58" t="s">
        <v>123</v>
      </c>
      <c r="T85" s="59" t="s">
        <v>124</v>
      </c>
    </row>
    <row r="86" spans="2:65" s="1" customFormat="1" ht="22.8" customHeight="1">
      <c r="B86" s="33"/>
      <c r="C86" s="62" t="s">
        <v>125</v>
      </c>
      <c r="J86" s="112">
        <f>BK86</f>
        <v>0</v>
      </c>
      <c r="L86" s="33"/>
      <c r="M86" s="60"/>
      <c r="N86" s="51"/>
      <c r="O86" s="51"/>
      <c r="P86" s="113">
        <f>P87</f>
        <v>0</v>
      </c>
      <c r="Q86" s="51"/>
      <c r="R86" s="113">
        <f>R87</f>
        <v>0</v>
      </c>
      <c r="S86" s="51"/>
      <c r="T86" s="114">
        <f>T87</f>
        <v>0</v>
      </c>
      <c r="AT86" s="18" t="s">
        <v>72</v>
      </c>
      <c r="AU86" s="18" t="s">
        <v>105</v>
      </c>
      <c r="BK86" s="115">
        <f>BK87</f>
        <v>0</v>
      </c>
    </row>
    <row r="87" spans="2:65" s="11" customFormat="1" ht="25.95" customHeight="1">
      <c r="B87" s="116"/>
      <c r="D87" s="117" t="s">
        <v>72</v>
      </c>
      <c r="E87" s="118" t="s">
        <v>126</v>
      </c>
      <c r="F87" s="118" t="s">
        <v>127</v>
      </c>
      <c r="I87" s="119"/>
      <c r="J87" s="120">
        <f>BK87</f>
        <v>0</v>
      </c>
      <c r="L87" s="116"/>
      <c r="M87" s="121"/>
      <c r="P87" s="122">
        <f>P88+P98+P101+P107+P117+P121</f>
        <v>0</v>
      </c>
      <c r="R87" s="122">
        <f>R88+R98+R101+R107+R117+R121</f>
        <v>0</v>
      </c>
      <c r="T87" s="123">
        <f>T88+T98+T101+T107+T117+T121</f>
        <v>0</v>
      </c>
      <c r="AR87" s="117" t="s">
        <v>128</v>
      </c>
      <c r="AT87" s="124" t="s">
        <v>72</v>
      </c>
      <c r="AU87" s="124" t="s">
        <v>73</v>
      </c>
      <c r="AY87" s="117" t="s">
        <v>129</v>
      </c>
      <c r="BK87" s="125">
        <f>BK88+BK98+BK101+BK107+BK117+BK121</f>
        <v>0</v>
      </c>
    </row>
    <row r="88" spans="2:65" s="11" customFormat="1" ht="22.8" customHeight="1">
      <c r="B88" s="116"/>
      <c r="D88" s="117" t="s">
        <v>72</v>
      </c>
      <c r="E88" s="126" t="s">
        <v>130</v>
      </c>
      <c r="F88" s="126" t="s">
        <v>131</v>
      </c>
      <c r="I88" s="119"/>
      <c r="J88" s="127">
        <f>BK88</f>
        <v>0</v>
      </c>
      <c r="L88" s="116"/>
      <c r="M88" s="121"/>
      <c r="P88" s="122">
        <f>SUM(P89:P97)</f>
        <v>0</v>
      </c>
      <c r="R88" s="122">
        <f>SUM(R89:R97)</f>
        <v>0</v>
      </c>
      <c r="T88" s="123">
        <f>SUM(T89:T97)</f>
        <v>0</v>
      </c>
      <c r="AR88" s="117" t="s">
        <v>128</v>
      </c>
      <c r="AT88" s="124" t="s">
        <v>72</v>
      </c>
      <c r="AU88" s="124" t="s">
        <v>81</v>
      </c>
      <c r="AY88" s="117" t="s">
        <v>129</v>
      </c>
      <c r="BK88" s="125">
        <f>SUM(BK89:BK97)</f>
        <v>0</v>
      </c>
    </row>
    <row r="89" spans="2:65" s="1" customFormat="1" ht="16.5" customHeight="1">
      <c r="B89" s="128"/>
      <c r="C89" s="129" t="s">
        <v>81</v>
      </c>
      <c r="D89" s="129" t="s">
        <v>132</v>
      </c>
      <c r="E89" s="130" t="s">
        <v>133</v>
      </c>
      <c r="F89" s="131" t="s">
        <v>134</v>
      </c>
      <c r="G89" s="132" t="s">
        <v>135</v>
      </c>
      <c r="H89" s="133">
        <v>1</v>
      </c>
      <c r="I89" s="134"/>
      <c r="J89" s="135">
        <f>ROUND(I89*H89,2)</f>
        <v>0</v>
      </c>
      <c r="K89" s="131" t="s">
        <v>136</v>
      </c>
      <c r="L89" s="33"/>
      <c r="M89" s="136" t="s">
        <v>3</v>
      </c>
      <c r="N89" s="137" t="s">
        <v>44</v>
      </c>
      <c r="P89" s="138">
        <f>O89*H89</f>
        <v>0</v>
      </c>
      <c r="Q89" s="138">
        <v>0</v>
      </c>
      <c r="R89" s="138">
        <f>Q89*H89</f>
        <v>0</v>
      </c>
      <c r="S89" s="138">
        <v>0</v>
      </c>
      <c r="T89" s="139">
        <f>S89*H89</f>
        <v>0</v>
      </c>
      <c r="AR89" s="140" t="s">
        <v>137</v>
      </c>
      <c r="AT89" s="140" t="s">
        <v>132</v>
      </c>
      <c r="AU89" s="140" t="s">
        <v>83</v>
      </c>
      <c r="AY89" s="18" t="s">
        <v>129</v>
      </c>
      <c r="BE89" s="141">
        <f>IF(N89="základní",J89,0)</f>
        <v>0</v>
      </c>
      <c r="BF89" s="141">
        <f>IF(N89="snížená",J89,0)</f>
        <v>0</v>
      </c>
      <c r="BG89" s="141">
        <f>IF(N89="zákl. přenesená",J89,0)</f>
        <v>0</v>
      </c>
      <c r="BH89" s="141">
        <f>IF(N89="sníž. přenesená",J89,0)</f>
        <v>0</v>
      </c>
      <c r="BI89" s="141">
        <f>IF(N89="nulová",J89,0)</f>
        <v>0</v>
      </c>
      <c r="BJ89" s="18" t="s">
        <v>81</v>
      </c>
      <c r="BK89" s="141">
        <f>ROUND(I89*H89,2)</f>
        <v>0</v>
      </c>
      <c r="BL89" s="18" t="s">
        <v>137</v>
      </c>
      <c r="BM89" s="140" t="s">
        <v>138</v>
      </c>
    </row>
    <row r="90" spans="2:65" s="1" customFormat="1" ht="10.199999999999999">
      <c r="B90" s="33"/>
      <c r="D90" s="142" t="s">
        <v>139</v>
      </c>
      <c r="F90" s="143" t="s">
        <v>140</v>
      </c>
      <c r="I90" s="144"/>
      <c r="L90" s="33"/>
      <c r="M90" s="145"/>
      <c r="T90" s="54"/>
      <c r="AT90" s="18" t="s">
        <v>139</v>
      </c>
      <c r="AU90" s="18" t="s">
        <v>83</v>
      </c>
    </row>
    <row r="91" spans="2:65" s="1" customFormat="1" ht="57.6">
      <c r="B91" s="33"/>
      <c r="D91" s="146" t="s">
        <v>141</v>
      </c>
      <c r="F91" s="147" t="s">
        <v>142</v>
      </c>
      <c r="I91" s="144"/>
      <c r="L91" s="33"/>
      <c r="M91" s="145"/>
      <c r="T91" s="54"/>
      <c r="AT91" s="18" t="s">
        <v>141</v>
      </c>
      <c r="AU91" s="18" t="s">
        <v>83</v>
      </c>
    </row>
    <row r="92" spans="2:65" s="1" customFormat="1" ht="16.5" customHeight="1">
      <c r="B92" s="128"/>
      <c r="C92" s="129" t="s">
        <v>83</v>
      </c>
      <c r="D92" s="129" t="s">
        <v>132</v>
      </c>
      <c r="E92" s="130" t="s">
        <v>143</v>
      </c>
      <c r="F92" s="131" t="s">
        <v>144</v>
      </c>
      <c r="G92" s="132" t="s">
        <v>135</v>
      </c>
      <c r="H92" s="133">
        <v>1</v>
      </c>
      <c r="I92" s="134"/>
      <c r="J92" s="135">
        <f>ROUND(I92*H92,2)</f>
        <v>0</v>
      </c>
      <c r="K92" s="131" t="s">
        <v>136</v>
      </c>
      <c r="L92" s="33"/>
      <c r="M92" s="136" t="s">
        <v>3</v>
      </c>
      <c r="N92" s="137" t="s">
        <v>44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137</v>
      </c>
      <c r="AT92" s="140" t="s">
        <v>132</v>
      </c>
      <c r="AU92" s="140" t="s">
        <v>83</v>
      </c>
      <c r="AY92" s="18" t="s">
        <v>129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8" t="s">
        <v>81</v>
      </c>
      <c r="BK92" s="141">
        <f>ROUND(I92*H92,2)</f>
        <v>0</v>
      </c>
      <c r="BL92" s="18" t="s">
        <v>137</v>
      </c>
      <c r="BM92" s="140" t="s">
        <v>145</v>
      </c>
    </row>
    <row r="93" spans="2:65" s="1" customFormat="1" ht="10.199999999999999">
      <c r="B93" s="33"/>
      <c r="D93" s="142" t="s">
        <v>139</v>
      </c>
      <c r="F93" s="143" t="s">
        <v>146</v>
      </c>
      <c r="I93" s="144"/>
      <c r="L93" s="33"/>
      <c r="M93" s="145"/>
      <c r="T93" s="54"/>
      <c r="AT93" s="18" t="s">
        <v>139</v>
      </c>
      <c r="AU93" s="18" t="s">
        <v>83</v>
      </c>
    </row>
    <row r="94" spans="2:65" s="1" customFormat="1" ht="48">
      <c r="B94" s="33"/>
      <c r="D94" s="146" t="s">
        <v>141</v>
      </c>
      <c r="F94" s="147" t="s">
        <v>147</v>
      </c>
      <c r="I94" s="144"/>
      <c r="L94" s="33"/>
      <c r="M94" s="145"/>
      <c r="T94" s="54"/>
      <c r="AT94" s="18" t="s">
        <v>141</v>
      </c>
      <c r="AU94" s="18" t="s">
        <v>83</v>
      </c>
    </row>
    <row r="95" spans="2:65" s="1" customFormat="1" ht="16.5" customHeight="1">
      <c r="B95" s="128"/>
      <c r="C95" s="129" t="s">
        <v>148</v>
      </c>
      <c r="D95" s="129" t="s">
        <v>132</v>
      </c>
      <c r="E95" s="130" t="s">
        <v>149</v>
      </c>
      <c r="F95" s="131" t="s">
        <v>150</v>
      </c>
      <c r="G95" s="132" t="s">
        <v>135</v>
      </c>
      <c r="H95" s="133">
        <v>1</v>
      </c>
      <c r="I95" s="134"/>
      <c r="J95" s="135">
        <f>ROUND(I95*H95,2)</f>
        <v>0</v>
      </c>
      <c r="K95" s="131" t="s">
        <v>136</v>
      </c>
      <c r="L95" s="33"/>
      <c r="M95" s="136" t="s">
        <v>3</v>
      </c>
      <c r="N95" s="137" t="s">
        <v>44</v>
      </c>
      <c r="P95" s="138">
        <f>O95*H95</f>
        <v>0</v>
      </c>
      <c r="Q95" s="138">
        <v>0</v>
      </c>
      <c r="R95" s="138">
        <f>Q95*H95</f>
        <v>0</v>
      </c>
      <c r="S95" s="138">
        <v>0</v>
      </c>
      <c r="T95" s="139">
        <f>S95*H95</f>
        <v>0</v>
      </c>
      <c r="AR95" s="140" t="s">
        <v>137</v>
      </c>
      <c r="AT95" s="140" t="s">
        <v>132</v>
      </c>
      <c r="AU95" s="140" t="s">
        <v>83</v>
      </c>
      <c r="AY95" s="18" t="s">
        <v>129</v>
      </c>
      <c r="BE95" s="141">
        <f>IF(N95="základní",J95,0)</f>
        <v>0</v>
      </c>
      <c r="BF95" s="141">
        <f>IF(N95="snížená",J95,0)</f>
        <v>0</v>
      </c>
      <c r="BG95" s="141">
        <f>IF(N95="zákl. přenesená",J95,0)</f>
        <v>0</v>
      </c>
      <c r="BH95" s="141">
        <f>IF(N95="sníž. přenesená",J95,0)</f>
        <v>0</v>
      </c>
      <c r="BI95" s="141">
        <f>IF(N95="nulová",J95,0)</f>
        <v>0</v>
      </c>
      <c r="BJ95" s="18" t="s">
        <v>81</v>
      </c>
      <c r="BK95" s="141">
        <f>ROUND(I95*H95,2)</f>
        <v>0</v>
      </c>
      <c r="BL95" s="18" t="s">
        <v>137</v>
      </c>
      <c r="BM95" s="140" t="s">
        <v>151</v>
      </c>
    </row>
    <row r="96" spans="2:65" s="1" customFormat="1" ht="10.199999999999999">
      <c r="B96" s="33"/>
      <c r="D96" s="142" t="s">
        <v>139</v>
      </c>
      <c r="F96" s="143" t="s">
        <v>152</v>
      </c>
      <c r="I96" s="144"/>
      <c r="L96" s="33"/>
      <c r="M96" s="145"/>
      <c r="T96" s="54"/>
      <c r="AT96" s="18" t="s">
        <v>139</v>
      </c>
      <c r="AU96" s="18" t="s">
        <v>83</v>
      </c>
    </row>
    <row r="97" spans="2:65" s="1" customFormat="1" ht="28.8">
      <c r="B97" s="33"/>
      <c r="D97" s="146" t="s">
        <v>141</v>
      </c>
      <c r="F97" s="147" t="s">
        <v>153</v>
      </c>
      <c r="I97" s="144"/>
      <c r="L97" s="33"/>
      <c r="M97" s="145"/>
      <c r="T97" s="54"/>
      <c r="AT97" s="18" t="s">
        <v>141</v>
      </c>
      <c r="AU97" s="18" t="s">
        <v>83</v>
      </c>
    </row>
    <row r="98" spans="2:65" s="11" customFormat="1" ht="22.8" customHeight="1">
      <c r="B98" s="116"/>
      <c r="D98" s="117" t="s">
        <v>72</v>
      </c>
      <c r="E98" s="126" t="s">
        <v>154</v>
      </c>
      <c r="F98" s="126" t="s">
        <v>155</v>
      </c>
      <c r="I98" s="119"/>
      <c r="J98" s="127">
        <f>BK98</f>
        <v>0</v>
      </c>
      <c r="L98" s="116"/>
      <c r="M98" s="121"/>
      <c r="P98" s="122">
        <f>SUM(P99:P100)</f>
        <v>0</v>
      </c>
      <c r="R98" s="122">
        <f>SUM(R99:R100)</f>
        <v>0</v>
      </c>
      <c r="T98" s="123">
        <f>SUM(T99:T100)</f>
        <v>0</v>
      </c>
      <c r="AR98" s="117" t="s">
        <v>128</v>
      </c>
      <c r="AT98" s="124" t="s">
        <v>72</v>
      </c>
      <c r="AU98" s="124" t="s">
        <v>81</v>
      </c>
      <c r="AY98" s="117" t="s">
        <v>129</v>
      </c>
      <c r="BK98" s="125">
        <f>SUM(BK99:BK100)</f>
        <v>0</v>
      </c>
    </row>
    <row r="99" spans="2:65" s="1" customFormat="1" ht="16.5" customHeight="1">
      <c r="B99" s="128"/>
      <c r="C99" s="129" t="s">
        <v>156</v>
      </c>
      <c r="D99" s="129" t="s">
        <v>132</v>
      </c>
      <c r="E99" s="130" t="s">
        <v>157</v>
      </c>
      <c r="F99" s="131" t="s">
        <v>158</v>
      </c>
      <c r="G99" s="132" t="s">
        <v>135</v>
      </c>
      <c r="H99" s="133">
        <v>1</v>
      </c>
      <c r="I99" s="134"/>
      <c r="J99" s="135">
        <f>ROUND(I99*H99,2)</f>
        <v>0</v>
      </c>
      <c r="K99" s="131" t="s">
        <v>3</v>
      </c>
      <c r="L99" s="33"/>
      <c r="M99" s="136" t="s">
        <v>3</v>
      </c>
      <c r="N99" s="137" t="s">
        <v>44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137</v>
      </c>
      <c r="AT99" s="140" t="s">
        <v>132</v>
      </c>
      <c r="AU99" s="140" t="s">
        <v>83</v>
      </c>
      <c r="AY99" s="18" t="s">
        <v>129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81</v>
      </c>
      <c r="BK99" s="141">
        <f>ROUND(I99*H99,2)</f>
        <v>0</v>
      </c>
      <c r="BL99" s="18" t="s">
        <v>137</v>
      </c>
      <c r="BM99" s="140" t="s">
        <v>159</v>
      </c>
    </row>
    <row r="100" spans="2:65" s="1" customFormat="1" ht="67.2">
      <c r="B100" s="33"/>
      <c r="D100" s="146" t="s">
        <v>141</v>
      </c>
      <c r="F100" s="147" t="s">
        <v>160</v>
      </c>
      <c r="I100" s="144"/>
      <c r="L100" s="33"/>
      <c r="M100" s="145"/>
      <c r="T100" s="54"/>
      <c r="AT100" s="18" t="s">
        <v>141</v>
      </c>
      <c r="AU100" s="18" t="s">
        <v>83</v>
      </c>
    </row>
    <row r="101" spans="2:65" s="11" customFormat="1" ht="22.8" customHeight="1">
      <c r="B101" s="116"/>
      <c r="D101" s="117" t="s">
        <v>72</v>
      </c>
      <c r="E101" s="126" t="s">
        <v>161</v>
      </c>
      <c r="F101" s="126" t="s">
        <v>162</v>
      </c>
      <c r="I101" s="119"/>
      <c r="J101" s="127">
        <f>BK101</f>
        <v>0</v>
      </c>
      <c r="L101" s="116"/>
      <c r="M101" s="121"/>
      <c r="P101" s="122">
        <f>SUM(P102:P106)</f>
        <v>0</v>
      </c>
      <c r="R101" s="122">
        <f>SUM(R102:R106)</f>
        <v>0</v>
      </c>
      <c r="T101" s="123">
        <f>SUM(T102:T106)</f>
        <v>0</v>
      </c>
      <c r="AR101" s="117" t="s">
        <v>128</v>
      </c>
      <c r="AT101" s="124" t="s">
        <v>72</v>
      </c>
      <c r="AU101" s="124" t="s">
        <v>81</v>
      </c>
      <c r="AY101" s="117" t="s">
        <v>129</v>
      </c>
      <c r="BK101" s="125">
        <f>SUM(BK102:BK106)</f>
        <v>0</v>
      </c>
    </row>
    <row r="102" spans="2:65" s="1" customFormat="1" ht="16.5" customHeight="1">
      <c r="B102" s="128"/>
      <c r="C102" s="129" t="s">
        <v>128</v>
      </c>
      <c r="D102" s="129" t="s">
        <v>132</v>
      </c>
      <c r="E102" s="130" t="s">
        <v>163</v>
      </c>
      <c r="F102" s="131" t="s">
        <v>162</v>
      </c>
      <c r="G102" s="132" t="s">
        <v>135</v>
      </c>
      <c r="H102" s="133">
        <v>1</v>
      </c>
      <c r="I102" s="134"/>
      <c r="J102" s="135">
        <f>ROUND(I102*H102,2)</f>
        <v>0</v>
      </c>
      <c r="K102" s="131" t="s">
        <v>136</v>
      </c>
      <c r="L102" s="33"/>
      <c r="M102" s="136" t="s">
        <v>3</v>
      </c>
      <c r="N102" s="137" t="s">
        <v>44</v>
      </c>
      <c r="P102" s="138">
        <f>O102*H102</f>
        <v>0</v>
      </c>
      <c r="Q102" s="138">
        <v>0</v>
      </c>
      <c r="R102" s="138">
        <f>Q102*H102</f>
        <v>0</v>
      </c>
      <c r="S102" s="138">
        <v>0</v>
      </c>
      <c r="T102" s="139">
        <f>S102*H102</f>
        <v>0</v>
      </c>
      <c r="AR102" s="140" t="s">
        <v>137</v>
      </c>
      <c r="AT102" s="140" t="s">
        <v>132</v>
      </c>
      <c r="AU102" s="140" t="s">
        <v>83</v>
      </c>
      <c r="AY102" s="18" t="s">
        <v>129</v>
      </c>
      <c r="BE102" s="141">
        <f>IF(N102="základní",J102,0)</f>
        <v>0</v>
      </c>
      <c r="BF102" s="141">
        <f>IF(N102="snížená",J102,0)</f>
        <v>0</v>
      </c>
      <c r="BG102" s="141">
        <f>IF(N102="zákl. přenesená",J102,0)</f>
        <v>0</v>
      </c>
      <c r="BH102" s="141">
        <f>IF(N102="sníž. přenesená",J102,0)</f>
        <v>0</v>
      </c>
      <c r="BI102" s="141">
        <f>IF(N102="nulová",J102,0)</f>
        <v>0</v>
      </c>
      <c r="BJ102" s="18" t="s">
        <v>81</v>
      </c>
      <c r="BK102" s="141">
        <f>ROUND(I102*H102,2)</f>
        <v>0</v>
      </c>
      <c r="BL102" s="18" t="s">
        <v>137</v>
      </c>
      <c r="BM102" s="140" t="s">
        <v>164</v>
      </c>
    </row>
    <row r="103" spans="2:65" s="1" customFormat="1" ht="10.199999999999999">
      <c r="B103" s="33"/>
      <c r="D103" s="142" t="s">
        <v>139</v>
      </c>
      <c r="F103" s="143" t="s">
        <v>165</v>
      </c>
      <c r="I103" s="144"/>
      <c r="L103" s="33"/>
      <c r="M103" s="145"/>
      <c r="T103" s="54"/>
      <c r="AT103" s="18" t="s">
        <v>139</v>
      </c>
      <c r="AU103" s="18" t="s">
        <v>83</v>
      </c>
    </row>
    <row r="104" spans="2:65" s="1" customFormat="1" ht="76.8">
      <c r="B104" s="33"/>
      <c r="D104" s="146" t="s">
        <v>141</v>
      </c>
      <c r="F104" s="147" t="s">
        <v>166</v>
      </c>
      <c r="I104" s="144"/>
      <c r="L104" s="33"/>
      <c r="M104" s="145"/>
      <c r="T104" s="54"/>
      <c r="AT104" s="18" t="s">
        <v>141</v>
      </c>
      <c r="AU104" s="18" t="s">
        <v>83</v>
      </c>
    </row>
    <row r="105" spans="2:65" s="1" customFormat="1" ht="16.5" customHeight="1">
      <c r="B105" s="128"/>
      <c r="C105" s="129" t="s">
        <v>167</v>
      </c>
      <c r="D105" s="129" t="s">
        <v>132</v>
      </c>
      <c r="E105" s="130" t="s">
        <v>168</v>
      </c>
      <c r="F105" s="131" t="s">
        <v>169</v>
      </c>
      <c r="G105" s="132" t="s">
        <v>135</v>
      </c>
      <c r="H105" s="133">
        <v>1</v>
      </c>
      <c r="I105" s="134"/>
      <c r="J105" s="135">
        <f>ROUND(I105*H105,2)</f>
        <v>0</v>
      </c>
      <c r="K105" s="131" t="s">
        <v>3</v>
      </c>
      <c r="L105" s="33"/>
      <c r="M105" s="136" t="s">
        <v>3</v>
      </c>
      <c r="N105" s="137" t="s">
        <v>44</v>
      </c>
      <c r="P105" s="138">
        <f>O105*H105</f>
        <v>0</v>
      </c>
      <c r="Q105" s="138">
        <v>0</v>
      </c>
      <c r="R105" s="138">
        <f>Q105*H105</f>
        <v>0</v>
      </c>
      <c r="S105" s="138">
        <v>0</v>
      </c>
      <c r="T105" s="139">
        <f>S105*H105</f>
        <v>0</v>
      </c>
      <c r="AR105" s="140" t="s">
        <v>137</v>
      </c>
      <c r="AT105" s="140" t="s">
        <v>132</v>
      </c>
      <c r="AU105" s="140" t="s">
        <v>83</v>
      </c>
      <c r="AY105" s="18" t="s">
        <v>129</v>
      </c>
      <c r="BE105" s="141">
        <f>IF(N105="základní",J105,0)</f>
        <v>0</v>
      </c>
      <c r="BF105" s="141">
        <f>IF(N105="snížená",J105,0)</f>
        <v>0</v>
      </c>
      <c r="BG105" s="141">
        <f>IF(N105="zákl. přenesená",J105,0)</f>
        <v>0</v>
      </c>
      <c r="BH105" s="141">
        <f>IF(N105="sníž. přenesená",J105,0)</f>
        <v>0</v>
      </c>
      <c r="BI105" s="141">
        <f>IF(N105="nulová",J105,0)</f>
        <v>0</v>
      </c>
      <c r="BJ105" s="18" t="s">
        <v>81</v>
      </c>
      <c r="BK105" s="141">
        <f>ROUND(I105*H105,2)</f>
        <v>0</v>
      </c>
      <c r="BL105" s="18" t="s">
        <v>137</v>
      </c>
      <c r="BM105" s="140" t="s">
        <v>170</v>
      </c>
    </row>
    <row r="106" spans="2:65" s="1" customFormat="1" ht="57.6">
      <c r="B106" s="33"/>
      <c r="D106" s="146" t="s">
        <v>141</v>
      </c>
      <c r="F106" s="147" t="s">
        <v>171</v>
      </c>
      <c r="I106" s="144"/>
      <c r="L106" s="33"/>
      <c r="M106" s="145"/>
      <c r="T106" s="54"/>
      <c r="AT106" s="18" t="s">
        <v>141</v>
      </c>
      <c r="AU106" s="18" t="s">
        <v>83</v>
      </c>
    </row>
    <row r="107" spans="2:65" s="11" customFormat="1" ht="22.8" customHeight="1">
      <c r="B107" s="116"/>
      <c r="D107" s="117" t="s">
        <v>72</v>
      </c>
      <c r="E107" s="126" t="s">
        <v>172</v>
      </c>
      <c r="F107" s="126" t="s">
        <v>173</v>
      </c>
      <c r="I107" s="119"/>
      <c r="J107" s="127">
        <f>BK107</f>
        <v>0</v>
      </c>
      <c r="L107" s="116"/>
      <c r="M107" s="121"/>
      <c r="P107" s="122">
        <f>SUM(P108:P116)</f>
        <v>0</v>
      </c>
      <c r="R107" s="122">
        <f>SUM(R108:R116)</f>
        <v>0</v>
      </c>
      <c r="T107" s="123">
        <f>SUM(T108:T116)</f>
        <v>0</v>
      </c>
      <c r="AR107" s="117" t="s">
        <v>128</v>
      </c>
      <c r="AT107" s="124" t="s">
        <v>72</v>
      </c>
      <c r="AU107" s="124" t="s">
        <v>81</v>
      </c>
      <c r="AY107" s="117" t="s">
        <v>129</v>
      </c>
      <c r="BK107" s="125">
        <f>SUM(BK108:BK116)</f>
        <v>0</v>
      </c>
    </row>
    <row r="108" spans="2:65" s="1" customFormat="1" ht="16.5" customHeight="1">
      <c r="B108" s="128"/>
      <c r="C108" s="129" t="s">
        <v>174</v>
      </c>
      <c r="D108" s="129" t="s">
        <v>132</v>
      </c>
      <c r="E108" s="130" t="s">
        <v>175</v>
      </c>
      <c r="F108" s="131" t="s">
        <v>176</v>
      </c>
      <c r="G108" s="132" t="s">
        <v>135</v>
      </c>
      <c r="H108" s="133">
        <v>1</v>
      </c>
      <c r="I108" s="134"/>
      <c r="J108" s="135">
        <f>ROUND(I108*H108,2)</f>
        <v>0</v>
      </c>
      <c r="K108" s="131" t="s">
        <v>136</v>
      </c>
      <c r="L108" s="33"/>
      <c r="M108" s="136" t="s">
        <v>3</v>
      </c>
      <c r="N108" s="137" t="s">
        <v>44</v>
      </c>
      <c r="P108" s="138">
        <f>O108*H108</f>
        <v>0</v>
      </c>
      <c r="Q108" s="138">
        <v>0</v>
      </c>
      <c r="R108" s="138">
        <f>Q108*H108</f>
        <v>0</v>
      </c>
      <c r="S108" s="138">
        <v>0</v>
      </c>
      <c r="T108" s="139">
        <f>S108*H108</f>
        <v>0</v>
      </c>
      <c r="AR108" s="140" t="s">
        <v>137</v>
      </c>
      <c r="AT108" s="140" t="s">
        <v>132</v>
      </c>
      <c r="AU108" s="140" t="s">
        <v>83</v>
      </c>
      <c r="AY108" s="18" t="s">
        <v>129</v>
      </c>
      <c r="BE108" s="141">
        <f>IF(N108="základní",J108,0)</f>
        <v>0</v>
      </c>
      <c r="BF108" s="141">
        <f>IF(N108="snížená",J108,0)</f>
        <v>0</v>
      </c>
      <c r="BG108" s="141">
        <f>IF(N108="zákl. přenesená",J108,0)</f>
        <v>0</v>
      </c>
      <c r="BH108" s="141">
        <f>IF(N108="sníž. přenesená",J108,0)</f>
        <v>0</v>
      </c>
      <c r="BI108" s="141">
        <f>IF(N108="nulová",J108,0)</f>
        <v>0</v>
      </c>
      <c r="BJ108" s="18" t="s">
        <v>81</v>
      </c>
      <c r="BK108" s="141">
        <f>ROUND(I108*H108,2)</f>
        <v>0</v>
      </c>
      <c r="BL108" s="18" t="s">
        <v>137</v>
      </c>
      <c r="BM108" s="140" t="s">
        <v>177</v>
      </c>
    </row>
    <row r="109" spans="2:65" s="1" customFormat="1" ht="10.199999999999999">
      <c r="B109" s="33"/>
      <c r="D109" s="142" t="s">
        <v>139</v>
      </c>
      <c r="F109" s="143" t="s">
        <v>178</v>
      </c>
      <c r="I109" s="144"/>
      <c r="L109" s="33"/>
      <c r="M109" s="145"/>
      <c r="T109" s="54"/>
      <c r="AT109" s="18" t="s">
        <v>139</v>
      </c>
      <c r="AU109" s="18" t="s">
        <v>83</v>
      </c>
    </row>
    <row r="110" spans="2:65" s="1" customFormat="1" ht="19.2">
      <c r="B110" s="33"/>
      <c r="D110" s="146" t="s">
        <v>141</v>
      </c>
      <c r="F110" s="147" t="s">
        <v>179</v>
      </c>
      <c r="I110" s="144"/>
      <c r="L110" s="33"/>
      <c r="M110" s="145"/>
      <c r="T110" s="54"/>
      <c r="AT110" s="18" t="s">
        <v>141</v>
      </c>
      <c r="AU110" s="18" t="s">
        <v>83</v>
      </c>
    </row>
    <row r="111" spans="2:65" s="1" customFormat="1" ht="16.5" customHeight="1">
      <c r="B111" s="128"/>
      <c r="C111" s="129" t="s">
        <v>180</v>
      </c>
      <c r="D111" s="129" t="s">
        <v>132</v>
      </c>
      <c r="E111" s="130" t="s">
        <v>181</v>
      </c>
      <c r="F111" s="131" t="s">
        <v>182</v>
      </c>
      <c r="G111" s="132" t="s">
        <v>135</v>
      </c>
      <c r="H111" s="133">
        <v>1</v>
      </c>
      <c r="I111" s="134"/>
      <c r="J111" s="135">
        <f>ROUND(I111*H111,2)</f>
        <v>0</v>
      </c>
      <c r="K111" s="131" t="s">
        <v>136</v>
      </c>
      <c r="L111" s="33"/>
      <c r="M111" s="136" t="s">
        <v>3</v>
      </c>
      <c r="N111" s="137" t="s">
        <v>44</v>
      </c>
      <c r="P111" s="138">
        <f>O111*H111</f>
        <v>0</v>
      </c>
      <c r="Q111" s="138">
        <v>0</v>
      </c>
      <c r="R111" s="138">
        <f>Q111*H111</f>
        <v>0</v>
      </c>
      <c r="S111" s="138">
        <v>0</v>
      </c>
      <c r="T111" s="139">
        <f>S111*H111</f>
        <v>0</v>
      </c>
      <c r="AR111" s="140" t="s">
        <v>137</v>
      </c>
      <c r="AT111" s="140" t="s">
        <v>132</v>
      </c>
      <c r="AU111" s="140" t="s">
        <v>83</v>
      </c>
      <c r="AY111" s="18" t="s">
        <v>129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8" t="s">
        <v>81</v>
      </c>
      <c r="BK111" s="141">
        <f>ROUND(I111*H111,2)</f>
        <v>0</v>
      </c>
      <c r="BL111" s="18" t="s">
        <v>137</v>
      </c>
      <c r="BM111" s="140" t="s">
        <v>183</v>
      </c>
    </row>
    <row r="112" spans="2:65" s="1" customFormat="1" ht="10.199999999999999">
      <c r="B112" s="33"/>
      <c r="D112" s="142" t="s">
        <v>139</v>
      </c>
      <c r="F112" s="143" t="s">
        <v>184</v>
      </c>
      <c r="I112" s="144"/>
      <c r="L112" s="33"/>
      <c r="M112" s="145"/>
      <c r="T112" s="54"/>
      <c r="AT112" s="18" t="s">
        <v>139</v>
      </c>
      <c r="AU112" s="18" t="s">
        <v>83</v>
      </c>
    </row>
    <row r="113" spans="2:65" s="1" customFormat="1" ht="96">
      <c r="B113" s="33"/>
      <c r="D113" s="146" t="s">
        <v>141</v>
      </c>
      <c r="F113" s="147" t="s">
        <v>185</v>
      </c>
      <c r="I113" s="144"/>
      <c r="L113" s="33"/>
      <c r="M113" s="145"/>
      <c r="T113" s="54"/>
      <c r="AT113" s="18" t="s">
        <v>141</v>
      </c>
      <c r="AU113" s="18" t="s">
        <v>83</v>
      </c>
    </row>
    <row r="114" spans="2:65" s="1" customFormat="1" ht="16.5" customHeight="1">
      <c r="B114" s="128"/>
      <c r="C114" s="129" t="s">
        <v>186</v>
      </c>
      <c r="D114" s="129" t="s">
        <v>132</v>
      </c>
      <c r="E114" s="130" t="s">
        <v>187</v>
      </c>
      <c r="F114" s="131" t="s">
        <v>188</v>
      </c>
      <c r="G114" s="132" t="s">
        <v>135</v>
      </c>
      <c r="H114" s="133">
        <v>1</v>
      </c>
      <c r="I114" s="134"/>
      <c r="J114" s="135">
        <f>ROUND(I114*H114,2)</f>
        <v>0</v>
      </c>
      <c r="K114" s="131" t="s">
        <v>136</v>
      </c>
      <c r="L114" s="33"/>
      <c r="M114" s="136" t="s">
        <v>3</v>
      </c>
      <c r="N114" s="137" t="s">
        <v>44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137</v>
      </c>
      <c r="AT114" s="140" t="s">
        <v>132</v>
      </c>
      <c r="AU114" s="140" t="s">
        <v>83</v>
      </c>
      <c r="AY114" s="18" t="s">
        <v>129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8" t="s">
        <v>81</v>
      </c>
      <c r="BK114" s="141">
        <f>ROUND(I114*H114,2)</f>
        <v>0</v>
      </c>
      <c r="BL114" s="18" t="s">
        <v>137</v>
      </c>
      <c r="BM114" s="140" t="s">
        <v>189</v>
      </c>
    </row>
    <row r="115" spans="2:65" s="1" customFormat="1" ht="10.199999999999999">
      <c r="B115" s="33"/>
      <c r="D115" s="142" t="s">
        <v>139</v>
      </c>
      <c r="F115" s="143" t="s">
        <v>190</v>
      </c>
      <c r="I115" s="144"/>
      <c r="L115" s="33"/>
      <c r="M115" s="145"/>
      <c r="T115" s="54"/>
      <c r="AT115" s="18" t="s">
        <v>139</v>
      </c>
      <c r="AU115" s="18" t="s">
        <v>83</v>
      </c>
    </row>
    <row r="116" spans="2:65" s="1" customFormat="1" ht="38.4">
      <c r="B116" s="33"/>
      <c r="D116" s="146" t="s">
        <v>141</v>
      </c>
      <c r="F116" s="147" t="s">
        <v>191</v>
      </c>
      <c r="I116" s="144"/>
      <c r="L116" s="33"/>
      <c r="M116" s="145"/>
      <c r="T116" s="54"/>
      <c r="AT116" s="18" t="s">
        <v>141</v>
      </c>
      <c r="AU116" s="18" t="s">
        <v>83</v>
      </c>
    </row>
    <row r="117" spans="2:65" s="11" customFormat="1" ht="22.8" customHeight="1">
      <c r="B117" s="116"/>
      <c r="D117" s="117" t="s">
        <v>72</v>
      </c>
      <c r="E117" s="126" t="s">
        <v>192</v>
      </c>
      <c r="F117" s="126" t="s">
        <v>193</v>
      </c>
      <c r="I117" s="119"/>
      <c r="J117" s="127">
        <f>BK117</f>
        <v>0</v>
      </c>
      <c r="L117" s="116"/>
      <c r="M117" s="121"/>
      <c r="P117" s="122">
        <f>SUM(P118:P120)</f>
        <v>0</v>
      </c>
      <c r="R117" s="122">
        <f>SUM(R118:R120)</f>
        <v>0</v>
      </c>
      <c r="T117" s="123">
        <f>SUM(T118:T120)</f>
        <v>0</v>
      </c>
      <c r="AR117" s="117" t="s">
        <v>128</v>
      </c>
      <c r="AT117" s="124" t="s">
        <v>72</v>
      </c>
      <c r="AU117" s="124" t="s">
        <v>81</v>
      </c>
      <c r="AY117" s="117" t="s">
        <v>129</v>
      </c>
      <c r="BK117" s="125">
        <f>SUM(BK118:BK120)</f>
        <v>0</v>
      </c>
    </row>
    <row r="118" spans="2:65" s="1" customFormat="1" ht="16.5" customHeight="1">
      <c r="B118" s="128"/>
      <c r="C118" s="129" t="s">
        <v>194</v>
      </c>
      <c r="D118" s="129" t="s">
        <v>132</v>
      </c>
      <c r="E118" s="130" t="s">
        <v>195</v>
      </c>
      <c r="F118" s="131" t="s">
        <v>196</v>
      </c>
      <c r="G118" s="132" t="s">
        <v>135</v>
      </c>
      <c r="H118" s="133">
        <v>1</v>
      </c>
      <c r="I118" s="134"/>
      <c r="J118" s="135">
        <f>ROUND(I118*H118,2)</f>
        <v>0</v>
      </c>
      <c r="K118" s="131" t="s">
        <v>136</v>
      </c>
      <c r="L118" s="33"/>
      <c r="M118" s="136" t="s">
        <v>3</v>
      </c>
      <c r="N118" s="137" t="s">
        <v>44</v>
      </c>
      <c r="P118" s="138">
        <f>O118*H118</f>
        <v>0</v>
      </c>
      <c r="Q118" s="138">
        <v>0</v>
      </c>
      <c r="R118" s="138">
        <f>Q118*H118</f>
        <v>0</v>
      </c>
      <c r="S118" s="138">
        <v>0</v>
      </c>
      <c r="T118" s="139">
        <f>S118*H118</f>
        <v>0</v>
      </c>
      <c r="AR118" s="140" t="s">
        <v>137</v>
      </c>
      <c r="AT118" s="140" t="s">
        <v>132</v>
      </c>
      <c r="AU118" s="140" t="s">
        <v>83</v>
      </c>
      <c r="AY118" s="18" t="s">
        <v>129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8" t="s">
        <v>81</v>
      </c>
      <c r="BK118" s="141">
        <f>ROUND(I118*H118,2)</f>
        <v>0</v>
      </c>
      <c r="BL118" s="18" t="s">
        <v>137</v>
      </c>
      <c r="BM118" s="140" t="s">
        <v>197</v>
      </c>
    </row>
    <row r="119" spans="2:65" s="1" customFormat="1" ht="10.199999999999999">
      <c r="B119" s="33"/>
      <c r="D119" s="142" t="s">
        <v>139</v>
      </c>
      <c r="F119" s="143" t="s">
        <v>198</v>
      </c>
      <c r="I119" s="144"/>
      <c r="L119" s="33"/>
      <c r="M119" s="145"/>
      <c r="T119" s="54"/>
      <c r="AT119" s="18" t="s">
        <v>139</v>
      </c>
      <c r="AU119" s="18" t="s">
        <v>83</v>
      </c>
    </row>
    <row r="120" spans="2:65" s="1" customFormat="1" ht="19.2">
      <c r="B120" s="33"/>
      <c r="D120" s="146" t="s">
        <v>141</v>
      </c>
      <c r="F120" s="147" t="s">
        <v>199</v>
      </c>
      <c r="I120" s="144"/>
      <c r="L120" s="33"/>
      <c r="M120" s="145"/>
      <c r="T120" s="54"/>
      <c r="AT120" s="18" t="s">
        <v>141</v>
      </c>
      <c r="AU120" s="18" t="s">
        <v>83</v>
      </c>
    </row>
    <row r="121" spans="2:65" s="11" customFormat="1" ht="22.8" customHeight="1">
      <c r="B121" s="116"/>
      <c r="D121" s="117" t="s">
        <v>72</v>
      </c>
      <c r="E121" s="126" t="s">
        <v>200</v>
      </c>
      <c r="F121" s="126" t="s">
        <v>201</v>
      </c>
      <c r="I121" s="119"/>
      <c r="J121" s="127">
        <f>BK121</f>
        <v>0</v>
      </c>
      <c r="L121" s="116"/>
      <c r="M121" s="121"/>
      <c r="P121" s="122">
        <f>P122</f>
        <v>0</v>
      </c>
      <c r="R121" s="122">
        <f>R122</f>
        <v>0</v>
      </c>
      <c r="T121" s="123">
        <f>T122</f>
        <v>0</v>
      </c>
      <c r="AR121" s="117" t="s">
        <v>128</v>
      </c>
      <c r="AT121" s="124" t="s">
        <v>72</v>
      </c>
      <c r="AU121" s="124" t="s">
        <v>81</v>
      </c>
      <c r="AY121" s="117" t="s">
        <v>129</v>
      </c>
      <c r="BK121" s="125">
        <f>BK122</f>
        <v>0</v>
      </c>
    </row>
    <row r="122" spans="2:65" s="1" customFormat="1" ht="16.5" customHeight="1">
      <c r="B122" s="128"/>
      <c r="C122" s="129" t="s">
        <v>202</v>
      </c>
      <c r="D122" s="129" t="s">
        <v>132</v>
      </c>
      <c r="E122" s="130" t="s">
        <v>203</v>
      </c>
      <c r="F122" s="131" t="s">
        <v>204</v>
      </c>
      <c r="G122" s="132" t="s">
        <v>135</v>
      </c>
      <c r="H122" s="133">
        <v>1</v>
      </c>
      <c r="I122" s="134"/>
      <c r="J122" s="135">
        <f>ROUND(I122*H122,2)</f>
        <v>0</v>
      </c>
      <c r="K122" s="131" t="s">
        <v>3</v>
      </c>
      <c r="L122" s="33"/>
      <c r="M122" s="148" t="s">
        <v>3</v>
      </c>
      <c r="N122" s="149" t="s">
        <v>44</v>
      </c>
      <c r="O122" s="150"/>
      <c r="P122" s="151">
        <f>O122*H122</f>
        <v>0</v>
      </c>
      <c r="Q122" s="151">
        <v>0</v>
      </c>
      <c r="R122" s="151">
        <f>Q122*H122</f>
        <v>0</v>
      </c>
      <c r="S122" s="151">
        <v>0</v>
      </c>
      <c r="T122" s="152">
        <f>S122*H122</f>
        <v>0</v>
      </c>
      <c r="AR122" s="140" t="s">
        <v>137</v>
      </c>
      <c r="AT122" s="140" t="s">
        <v>132</v>
      </c>
      <c r="AU122" s="140" t="s">
        <v>83</v>
      </c>
      <c r="AY122" s="18" t="s">
        <v>129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8" t="s">
        <v>81</v>
      </c>
      <c r="BK122" s="141">
        <f>ROUND(I122*H122,2)</f>
        <v>0</v>
      </c>
      <c r="BL122" s="18" t="s">
        <v>137</v>
      </c>
      <c r="BM122" s="140" t="s">
        <v>205</v>
      </c>
    </row>
    <row r="123" spans="2:65" s="1" customFormat="1" ht="6.9" customHeight="1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33"/>
    </row>
  </sheetData>
  <autoFilter ref="C85:K122" xr:uid="{00000000-0009-0000-0000-000001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100-000000000000}"/>
    <hyperlink ref="F93" r:id="rId2" xr:uid="{00000000-0004-0000-0100-000001000000}"/>
    <hyperlink ref="F96" r:id="rId3" xr:uid="{00000000-0004-0000-0100-000002000000}"/>
    <hyperlink ref="F103" r:id="rId4" xr:uid="{00000000-0004-0000-0100-000003000000}"/>
    <hyperlink ref="F109" r:id="rId5" xr:uid="{00000000-0004-0000-0100-000004000000}"/>
    <hyperlink ref="F112" r:id="rId6" xr:uid="{00000000-0004-0000-0100-000005000000}"/>
    <hyperlink ref="F115" r:id="rId7" xr:uid="{00000000-0004-0000-0100-000006000000}"/>
    <hyperlink ref="F119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19"/>
  <sheetViews>
    <sheetView showGridLines="0" topLeftCell="A1734" workbookViewId="0">
      <selection activeCell="F1771" sqref="F1771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86</v>
      </c>
      <c r="AZ2" s="153" t="s">
        <v>206</v>
      </c>
      <c r="BA2" s="153" t="s">
        <v>207</v>
      </c>
      <c r="BB2" s="153" t="s">
        <v>208</v>
      </c>
      <c r="BC2" s="153" t="s">
        <v>209</v>
      </c>
      <c r="BD2" s="153" t="s">
        <v>83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  <c r="AZ3" s="153" t="s">
        <v>210</v>
      </c>
      <c r="BA3" s="153" t="s">
        <v>211</v>
      </c>
      <c r="BB3" s="153" t="s">
        <v>208</v>
      </c>
      <c r="BC3" s="153" t="s">
        <v>212</v>
      </c>
      <c r="BD3" s="153" t="s">
        <v>83</v>
      </c>
    </row>
    <row r="4" spans="2:56" ht="24.9" customHeight="1">
      <c r="B4" s="21"/>
      <c r="D4" s="22" t="s">
        <v>99</v>
      </c>
      <c r="L4" s="21"/>
      <c r="M4" s="86" t="s">
        <v>11</v>
      </c>
      <c r="AT4" s="18" t="s">
        <v>4</v>
      </c>
      <c r="AZ4" s="153" t="s">
        <v>213</v>
      </c>
      <c r="BA4" s="153" t="s">
        <v>214</v>
      </c>
      <c r="BB4" s="153" t="s">
        <v>215</v>
      </c>
      <c r="BC4" s="153" t="s">
        <v>216</v>
      </c>
      <c r="BD4" s="153" t="s">
        <v>83</v>
      </c>
    </row>
    <row r="5" spans="2:56" ht="6.9" customHeight="1">
      <c r="B5" s="21"/>
      <c r="L5" s="21"/>
      <c r="AZ5" s="153" t="s">
        <v>217</v>
      </c>
      <c r="BA5" s="153" t="s">
        <v>218</v>
      </c>
      <c r="BB5" s="153" t="s">
        <v>208</v>
      </c>
      <c r="BC5" s="153" t="s">
        <v>219</v>
      </c>
      <c r="BD5" s="153" t="s">
        <v>83</v>
      </c>
    </row>
    <row r="6" spans="2:56" ht="12" customHeight="1">
      <c r="B6" s="21"/>
      <c r="D6" s="28" t="s">
        <v>17</v>
      </c>
      <c r="L6" s="21"/>
      <c r="AZ6" s="153" t="s">
        <v>220</v>
      </c>
      <c r="BA6" s="153" t="s">
        <v>221</v>
      </c>
      <c r="BB6" s="153" t="s">
        <v>208</v>
      </c>
      <c r="BC6" s="153" t="s">
        <v>212</v>
      </c>
      <c r="BD6" s="153" t="s">
        <v>83</v>
      </c>
    </row>
    <row r="7" spans="2:5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  <c r="AZ7" s="153" t="s">
        <v>222</v>
      </c>
      <c r="BA7" s="153" t="s">
        <v>223</v>
      </c>
      <c r="BB7" s="153" t="s">
        <v>208</v>
      </c>
      <c r="BC7" s="153" t="s">
        <v>219</v>
      </c>
      <c r="BD7" s="153" t="s">
        <v>83</v>
      </c>
    </row>
    <row r="8" spans="2:56" s="1" customFormat="1" ht="12" customHeight="1">
      <c r="B8" s="33"/>
      <c r="D8" s="28" t="s">
        <v>100</v>
      </c>
      <c r="L8" s="33"/>
      <c r="AZ8" s="153" t="s">
        <v>224</v>
      </c>
      <c r="BA8" s="153" t="s">
        <v>225</v>
      </c>
      <c r="BB8" s="153" t="s">
        <v>208</v>
      </c>
      <c r="BC8" s="153" t="s">
        <v>226</v>
      </c>
      <c r="BD8" s="153" t="s">
        <v>83</v>
      </c>
    </row>
    <row r="9" spans="2:56" s="1" customFormat="1" ht="16.5" customHeight="1">
      <c r="B9" s="33"/>
      <c r="E9" s="289" t="s">
        <v>227</v>
      </c>
      <c r="F9" s="329"/>
      <c r="G9" s="329"/>
      <c r="H9" s="329"/>
      <c r="L9" s="33"/>
      <c r="AZ9" s="153" t="s">
        <v>228</v>
      </c>
      <c r="BA9" s="153" t="s">
        <v>229</v>
      </c>
      <c r="BB9" s="153" t="s">
        <v>208</v>
      </c>
      <c r="BC9" s="153" t="s">
        <v>230</v>
      </c>
      <c r="BD9" s="153" t="s">
        <v>83</v>
      </c>
    </row>
    <row r="10" spans="2:56" s="1" customFormat="1" ht="10.199999999999999">
      <c r="B10" s="33"/>
      <c r="L10" s="33"/>
      <c r="AZ10" s="153" t="s">
        <v>231</v>
      </c>
      <c r="BA10" s="153" t="s">
        <v>232</v>
      </c>
      <c r="BB10" s="153" t="s">
        <v>208</v>
      </c>
      <c r="BC10" s="153" t="s">
        <v>233</v>
      </c>
      <c r="BD10" s="153" t="s">
        <v>83</v>
      </c>
    </row>
    <row r="11" spans="2:5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  <c r="AZ11" s="153" t="s">
        <v>234</v>
      </c>
      <c r="BA11" s="153" t="s">
        <v>235</v>
      </c>
      <c r="BB11" s="153" t="s">
        <v>208</v>
      </c>
      <c r="BC11" s="153" t="s">
        <v>236</v>
      </c>
      <c r="BD11" s="153" t="s">
        <v>83</v>
      </c>
    </row>
    <row r="12" spans="2:5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  <c r="AZ12" s="153" t="s">
        <v>237</v>
      </c>
      <c r="BA12" s="153" t="s">
        <v>238</v>
      </c>
      <c r="BB12" s="153" t="s">
        <v>208</v>
      </c>
      <c r="BC12" s="153" t="s">
        <v>239</v>
      </c>
      <c r="BD12" s="153" t="s">
        <v>83</v>
      </c>
    </row>
    <row r="13" spans="2:56" s="1" customFormat="1" ht="10.8" customHeight="1">
      <c r="B13" s="33"/>
      <c r="L13" s="33"/>
      <c r="AZ13" s="153" t="s">
        <v>240</v>
      </c>
      <c r="BA13" s="153" t="s">
        <v>241</v>
      </c>
      <c r="BB13" s="153" t="s">
        <v>208</v>
      </c>
      <c r="BC13" s="153" t="s">
        <v>242</v>
      </c>
      <c r="BD13" s="153" t="s">
        <v>83</v>
      </c>
    </row>
    <row r="14" spans="2:5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  <c r="AZ14" s="153" t="s">
        <v>243</v>
      </c>
      <c r="BA14" s="153" t="s">
        <v>244</v>
      </c>
      <c r="BB14" s="153" t="s">
        <v>208</v>
      </c>
      <c r="BC14" s="153" t="s">
        <v>245</v>
      </c>
      <c r="BD14" s="153" t="s">
        <v>83</v>
      </c>
    </row>
    <row r="15" spans="2:5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  <c r="AZ15" s="153" t="s">
        <v>246</v>
      </c>
      <c r="BA15" s="153" t="s">
        <v>247</v>
      </c>
      <c r="BB15" s="153" t="s">
        <v>208</v>
      </c>
      <c r="BC15" s="153" t="s">
        <v>248</v>
      </c>
      <c r="BD15" s="153" t="s">
        <v>83</v>
      </c>
    </row>
    <row r="16" spans="2:56" s="1" customFormat="1" ht="6.9" customHeight="1">
      <c r="B16" s="33"/>
      <c r="L16" s="33"/>
      <c r="AZ16" s="153" t="s">
        <v>249</v>
      </c>
      <c r="BA16" s="153" t="s">
        <v>250</v>
      </c>
      <c r="BB16" s="153" t="s">
        <v>208</v>
      </c>
      <c r="BC16" s="153" t="s">
        <v>251</v>
      </c>
      <c r="BD16" s="153" t="s">
        <v>83</v>
      </c>
    </row>
    <row r="17" spans="2:56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  <c r="AZ17" s="153" t="s">
        <v>252</v>
      </c>
      <c r="BA17" s="153" t="s">
        <v>253</v>
      </c>
      <c r="BB17" s="153" t="s">
        <v>208</v>
      </c>
      <c r="BC17" s="153" t="s">
        <v>254</v>
      </c>
      <c r="BD17" s="153" t="s">
        <v>83</v>
      </c>
    </row>
    <row r="18" spans="2:56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  <c r="AZ18" s="153" t="s">
        <v>255</v>
      </c>
      <c r="BA18" s="153" t="s">
        <v>256</v>
      </c>
      <c r="BB18" s="153" t="s">
        <v>208</v>
      </c>
      <c r="BC18" s="153" t="s">
        <v>257</v>
      </c>
      <c r="BD18" s="153" t="s">
        <v>83</v>
      </c>
    </row>
    <row r="19" spans="2:56" s="1" customFormat="1" ht="6.9" customHeight="1">
      <c r="B19" s="33"/>
      <c r="L19" s="33"/>
      <c r="AZ19" s="153" t="s">
        <v>258</v>
      </c>
      <c r="BA19" s="153" t="s">
        <v>259</v>
      </c>
      <c r="BB19" s="153" t="s">
        <v>208</v>
      </c>
      <c r="BC19" s="153" t="s">
        <v>260</v>
      </c>
      <c r="BD19" s="153" t="s">
        <v>83</v>
      </c>
    </row>
    <row r="20" spans="2:56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  <c r="AZ20" s="153" t="s">
        <v>261</v>
      </c>
      <c r="BA20" s="153" t="s">
        <v>262</v>
      </c>
      <c r="BB20" s="153" t="s">
        <v>208</v>
      </c>
      <c r="BC20" s="153" t="s">
        <v>263</v>
      </c>
      <c r="BD20" s="153" t="s">
        <v>83</v>
      </c>
    </row>
    <row r="21" spans="2:56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  <c r="AZ21" s="153" t="s">
        <v>264</v>
      </c>
      <c r="BA21" s="153" t="s">
        <v>265</v>
      </c>
      <c r="BB21" s="153" t="s">
        <v>208</v>
      </c>
      <c r="BC21" s="153" t="s">
        <v>266</v>
      </c>
      <c r="BD21" s="153" t="s">
        <v>83</v>
      </c>
    </row>
    <row r="22" spans="2:56" s="1" customFormat="1" ht="6.9" customHeight="1">
      <c r="B22" s="33"/>
      <c r="L22" s="33"/>
      <c r="AZ22" s="153" t="s">
        <v>267</v>
      </c>
      <c r="BA22" s="153" t="s">
        <v>268</v>
      </c>
      <c r="BB22" s="153" t="s">
        <v>208</v>
      </c>
      <c r="BC22" s="153" t="s">
        <v>269</v>
      </c>
      <c r="BD22" s="153" t="s">
        <v>83</v>
      </c>
    </row>
    <row r="23" spans="2:56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  <c r="AZ23" s="153" t="s">
        <v>270</v>
      </c>
      <c r="BA23" s="153" t="s">
        <v>271</v>
      </c>
      <c r="BB23" s="153" t="s">
        <v>208</v>
      </c>
      <c r="BC23" s="153" t="s">
        <v>272</v>
      </c>
      <c r="BD23" s="153" t="s">
        <v>83</v>
      </c>
    </row>
    <row r="24" spans="2:56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  <c r="AZ24" s="153" t="s">
        <v>273</v>
      </c>
      <c r="BA24" s="153" t="s">
        <v>274</v>
      </c>
      <c r="BB24" s="153" t="s">
        <v>208</v>
      </c>
      <c r="BC24" s="153" t="s">
        <v>275</v>
      </c>
      <c r="BD24" s="153" t="s">
        <v>83</v>
      </c>
    </row>
    <row r="25" spans="2:56" s="1" customFormat="1" ht="6.9" customHeight="1">
      <c r="B25" s="33"/>
      <c r="L25" s="33"/>
    </row>
    <row r="26" spans="2:56" s="1" customFormat="1" ht="12" customHeight="1">
      <c r="B26" s="33"/>
      <c r="D26" s="28" t="s">
        <v>37</v>
      </c>
      <c r="L26" s="33"/>
    </row>
    <row r="27" spans="2:56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56" s="1" customFormat="1" ht="6.9" customHeight="1">
      <c r="B28" s="33"/>
      <c r="L28" s="33"/>
    </row>
    <row r="29" spans="2:56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56" s="1" customFormat="1" ht="25.35" customHeight="1">
      <c r="B30" s="33"/>
      <c r="D30" s="88" t="s">
        <v>39</v>
      </c>
      <c r="J30" s="64">
        <f>ROUND(J104, 2)</f>
        <v>0</v>
      </c>
      <c r="L30" s="33"/>
    </row>
    <row r="31" spans="2:56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56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ROUND((SUM(BE104:BE2118)),  2)</f>
        <v>0</v>
      </c>
      <c r="I33" s="90">
        <v>0.21</v>
      </c>
      <c r="J33" s="89">
        <f>ROUND(((SUM(BE104:BE2118))*I33),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ROUND((SUM(BF104:BF2118)),  2)</f>
        <v>0</v>
      </c>
      <c r="I34" s="90">
        <v>0.12</v>
      </c>
      <c r="J34" s="89">
        <f>ROUND(((SUM(BF104:BF2118))*I34),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ROUND((SUM(BG104:BG2118)),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ROUND((SUM(BH104:BH2118)),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ROUND((SUM(BI104:BI2118)),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D.1.1 - ASŘ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J104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276</v>
      </c>
      <c r="E60" s="102"/>
      <c r="F60" s="102"/>
      <c r="G60" s="102"/>
      <c r="H60" s="102"/>
      <c r="I60" s="102"/>
      <c r="J60" s="103">
        <f>J105</f>
        <v>0</v>
      </c>
      <c r="L60" s="100"/>
    </row>
    <row r="61" spans="2:47" s="9" customFormat="1" ht="19.95" customHeight="1">
      <c r="B61" s="104"/>
      <c r="D61" s="105" t="s">
        <v>277</v>
      </c>
      <c r="E61" s="106"/>
      <c r="F61" s="106"/>
      <c r="G61" s="106"/>
      <c r="H61" s="106"/>
      <c r="I61" s="106"/>
      <c r="J61" s="107">
        <f>J106</f>
        <v>0</v>
      </c>
      <c r="L61" s="104"/>
    </row>
    <row r="62" spans="2:47" s="9" customFormat="1" ht="19.95" customHeight="1">
      <c r="B62" s="104"/>
      <c r="D62" s="105" t="s">
        <v>278</v>
      </c>
      <c r="E62" s="106"/>
      <c r="F62" s="106"/>
      <c r="G62" s="106"/>
      <c r="H62" s="106"/>
      <c r="I62" s="106"/>
      <c r="J62" s="107">
        <f>J163</f>
        <v>0</v>
      </c>
      <c r="L62" s="104"/>
    </row>
    <row r="63" spans="2:47" s="9" customFormat="1" ht="19.95" customHeight="1">
      <c r="B63" s="104"/>
      <c r="D63" s="105" t="s">
        <v>279</v>
      </c>
      <c r="E63" s="106"/>
      <c r="F63" s="106"/>
      <c r="G63" s="106"/>
      <c r="H63" s="106"/>
      <c r="I63" s="106"/>
      <c r="J63" s="107">
        <f>J211</f>
        <v>0</v>
      </c>
      <c r="L63" s="104"/>
    </row>
    <row r="64" spans="2:47" s="9" customFormat="1" ht="19.95" customHeight="1">
      <c r="B64" s="104"/>
      <c r="D64" s="105" t="s">
        <v>280</v>
      </c>
      <c r="E64" s="106"/>
      <c r="F64" s="106"/>
      <c r="G64" s="106"/>
      <c r="H64" s="106"/>
      <c r="I64" s="106"/>
      <c r="J64" s="107">
        <f>J352</f>
        <v>0</v>
      </c>
      <c r="L64" s="104"/>
    </row>
    <row r="65" spans="2:12" s="9" customFormat="1" ht="19.95" customHeight="1">
      <c r="B65" s="104"/>
      <c r="D65" s="105" t="s">
        <v>281</v>
      </c>
      <c r="E65" s="106"/>
      <c r="F65" s="106"/>
      <c r="G65" s="106"/>
      <c r="H65" s="106"/>
      <c r="I65" s="106"/>
      <c r="J65" s="107">
        <f>J373</f>
        <v>0</v>
      </c>
      <c r="L65" s="104"/>
    </row>
    <row r="66" spans="2:12" s="9" customFormat="1" ht="19.95" customHeight="1">
      <c r="B66" s="104"/>
      <c r="D66" s="105" t="s">
        <v>282</v>
      </c>
      <c r="E66" s="106"/>
      <c r="F66" s="106"/>
      <c r="G66" s="106"/>
      <c r="H66" s="106"/>
      <c r="I66" s="106"/>
      <c r="J66" s="107">
        <f>J388</f>
        <v>0</v>
      </c>
      <c r="L66" s="104"/>
    </row>
    <row r="67" spans="2:12" s="9" customFormat="1" ht="19.95" customHeight="1">
      <c r="B67" s="104"/>
      <c r="D67" s="105" t="s">
        <v>283</v>
      </c>
      <c r="E67" s="106"/>
      <c r="F67" s="106"/>
      <c r="G67" s="106"/>
      <c r="H67" s="106"/>
      <c r="I67" s="106"/>
      <c r="J67" s="107">
        <f>J894</f>
        <v>0</v>
      </c>
      <c r="L67" s="104"/>
    </row>
    <row r="68" spans="2:12" s="9" customFormat="1" ht="19.95" customHeight="1">
      <c r="B68" s="104"/>
      <c r="D68" s="105" t="s">
        <v>284</v>
      </c>
      <c r="E68" s="106"/>
      <c r="F68" s="106"/>
      <c r="G68" s="106"/>
      <c r="H68" s="106"/>
      <c r="I68" s="106"/>
      <c r="J68" s="107">
        <f>J1240</f>
        <v>0</v>
      </c>
      <c r="L68" s="104"/>
    </row>
    <row r="69" spans="2:12" s="9" customFormat="1" ht="19.95" customHeight="1">
      <c r="B69" s="104"/>
      <c r="D69" s="105" t="s">
        <v>285</v>
      </c>
      <c r="E69" s="106"/>
      <c r="F69" s="106"/>
      <c r="G69" s="106"/>
      <c r="H69" s="106"/>
      <c r="I69" s="106"/>
      <c r="J69" s="107">
        <f>J1250</f>
        <v>0</v>
      </c>
      <c r="L69" s="104"/>
    </row>
    <row r="70" spans="2:12" s="8" customFormat="1" ht="24.9" customHeight="1">
      <c r="B70" s="100"/>
      <c r="D70" s="101" t="s">
        <v>286</v>
      </c>
      <c r="E70" s="102"/>
      <c r="F70" s="102"/>
      <c r="G70" s="102"/>
      <c r="H70" s="102"/>
      <c r="I70" s="102"/>
      <c r="J70" s="103">
        <f>J1253</f>
        <v>0</v>
      </c>
      <c r="L70" s="100"/>
    </row>
    <row r="71" spans="2:12" s="9" customFormat="1" ht="19.95" customHeight="1">
      <c r="B71" s="104"/>
      <c r="D71" s="105" t="s">
        <v>287</v>
      </c>
      <c r="E71" s="106"/>
      <c r="F71" s="106"/>
      <c r="G71" s="106"/>
      <c r="H71" s="106"/>
      <c r="I71" s="106"/>
      <c r="J71" s="107">
        <f>J1254</f>
        <v>0</v>
      </c>
      <c r="L71" s="104"/>
    </row>
    <row r="72" spans="2:12" s="9" customFormat="1" ht="19.95" customHeight="1">
      <c r="B72" s="104"/>
      <c r="D72" s="105" t="s">
        <v>288</v>
      </c>
      <c r="E72" s="106"/>
      <c r="F72" s="106"/>
      <c r="G72" s="106"/>
      <c r="H72" s="106"/>
      <c r="I72" s="106"/>
      <c r="J72" s="107">
        <f>J1281</f>
        <v>0</v>
      </c>
      <c r="L72" s="104"/>
    </row>
    <row r="73" spans="2:12" s="9" customFormat="1" ht="19.95" customHeight="1">
      <c r="B73" s="104"/>
      <c r="D73" s="105" t="s">
        <v>289</v>
      </c>
      <c r="E73" s="106"/>
      <c r="F73" s="106"/>
      <c r="G73" s="106"/>
      <c r="H73" s="106"/>
      <c r="I73" s="106"/>
      <c r="J73" s="107">
        <f>J1292</f>
        <v>0</v>
      </c>
      <c r="L73" s="104"/>
    </row>
    <row r="74" spans="2:12" s="9" customFormat="1" ht="19.95" customHeight="1">
      <c r="B74" s="104"/>
      <c r="D74" s="105" t="s">
        <v>290</v>
      </c>
      <c r="E74" s="106"/>
      <c r="F74" s="106"/>
      <c r="G74" s="106"/>
      <c r="H74" s="106"/>
      <c r="I74" s="106"/>
      <c r="J74" s="107">
        <f>J1369</f>
        <v>0</v>
      </c>
      <c r="L74" s="104"/>
    </row>
    <row r="75" spans="2:12" s="9" customFormat="1" ht="19.95" customHeight="1">
      <c r="B75" s="104"/>
      <c r="D75" s="105" t="s">
        <v>291</v>
      </c>
      <c r="E75" s="106"/>
      <c r="F75" s="106"/>
      <c r="G75" s="106"/>
      <c r="H75" s="106"/>
      <c r="I75" s="106"/>
      <c r="J75" s="107">
        <f>J1414</f>
        <v>0</v>
      </c>
      <c r="L75" s="104"/>
    </row>
    <row r="76" spans="2:12" s="9" customFormat="1" ht="19.95" customHeight="1">
      <c r="B76" s="104"/>
      <c r="D76" s="105" t="s">
        <v>292</v>
      </c>
      <c r="E76" s="106"/>
      <c r="F76" s="106"/>
      <c r="G76" s="106"/>
      <c r="H76" s="106"/>
      <c r="I76" s="106"/>
      <c r="J76" s="107">
        <f>J1458</f>
        <v>0</v>
      </c>
      <c r="L76" s="104"/>
    </row>
    <row r="77" spans="2:12" s="9" customFormat="1" ht="19.95" customHeight="1">
      <c r="B77" s="104"/>
      <c r="D77" s="105" t="s">
        <v>293</v>
      </c>
      <c r="E77" s="106"/>
      <c r="F77" s="106"/>
      <c r="G77" s="106"/>
      <c r="H77" s="106"/>
      <c r="I77" s="106"/>
      <c r="J77" s="107">
        <f>J1582</f>
        <v>0</v>
      </c>
      <c r="L77" s="104"/>
    </row>
    <row r="78" spans="2:12" s="9" customFormat="1" ht="19.95" customHeight="1">
      <c r="B78" s="104"/>
      <c r="D78" s="105" t="s">
        <v>294</v>
      </c>
      <c r="E78" s="106"/>
      <c r="F78" s="106"/>
      <c r="G78" s="106"/>
      <c r="H78" s="106"/>
      <c r="I78" s="106"/>
      <c r="J78" s="107">
        <f>J1624</f>
        <v>0</v>
      </c>
      <c r="L78" s="104"/>
    </row>
    <row r="79" spans="2:12" s="9" customFormat="1" ht="19.95" customHeight="1">
      <c r="B79" s="104"/>
      <c r="D79" s="105" t="s">
        <v>295</v>
      </c>
      <c r="E79" s="106"/>
      <c r="F79" s="106"/>
      <c r="G79" s="106"/>
      <c r="H79" s="106"/>
      <c r="I79" s="106"/>
      <c r="J79" s="107">
        <f>J1769</f>
        <v>0</v>
      </c>
      <c r="L79" s="104"/>
    </row>
    <row r="80" spans="2:12" s="9" customFormat="1" ht="19.95" customHeight="1">
      <c r="B80" s="104"/>
      <c r="D80" s="105" t="s">
        <v>296</v>
      </c>
      <c r="E80" s="106"/>
      <c r="F80" s="106"/>
      <c r="G80" s="106"/>
      <c r="H80" s="106"/>
      <c r="I80" s="106"/>
      <c r="J80" s="107">
        <f>J1778</f>
        <v>0</v>
      </c>
      <c r="L80" s="104"/>
    </row>
    <row r="81" spans="2:12" s="9" customFormat="1" ht="19.95" customHeight="1">
      <c r="B81" s="104"/>
      <c r="D81" s="105" t="s">
        <v>297</v>
      </c>
      <c r="E81" s="106"/>
      <c r="F81" s="106"/>
      <c r="G81" s="106"/>
      <c r="H81" s="106"/>
      <c r="I81" s="106"/>
      <c r="J81" s="107">
        <f>J1878</f>
        <v>0</v>
      </c>
      <c r="L81" s="104"/>
    </row>
    <row r="82" spans="2:12" s="9" customFormat="1" ht="19.95" customHeight="1">
      <c r="B82" s="104"/>
      <c r="D82" s="105" t="s">
        <v>298</v>
      </c>
      <c r="E82" s="106"/>
      <c r="F82" s="106"/>
      <c r="G82" s="106"/>
      <c r="H82" s="106"/>
      <c r="I82" s="106"/>
      <c r="J82" s="107">
        <f>J1899</f>
        <v>0</v>
      </c>
      <c r="L82" s="104"/>
    </row>
    <row r="83" spans="2:12" s="9" customFormat="1" ht="19.95" customHeight="1">
      <c r="B83" s="104"/>
      <c r="D83" s="105" t="s">
        <v>299</v>
      </c>
      <c r="E83" s="106"/>
      <c r="F83" s="106"/>
      <c r="G83" s="106"/>
      <c r="H83" s="106"/>
      <c r="I83" s="106"/>
      <c r="J83" s="107">
        <f>J1982</f>
        <v>0</v>
      </c>
      <c r="L83" s="104"/>
    </row>
    <row r="84" spans="2:12" s="9" customFormat="1" ht="19.95" customHeight="1">
      <c r="B84" s="104"/>
      <c r="D84" s="105" t="s">
        <v>300</v>
      </c>
      <c r="E84" s="106"/>
      <c r="F84" s="106"/>
      <c r="G84" s="106"/>
      <c r="H84" s="106"/>
      <c r="I84" s="106"/>
      <c r="J84" s="107">
        <f>J2015</f>
        <v>0</v>
      </c>
      <c r="L84" s="104"/>
    </row>
    <row r="85" spans="2:12" s="1" customFormat="1" ht="21.75" customHeight="1">
      <c r="B85" s="33"/>
      <c r="L85" s="33"/>
    </row>
    <row r="86" spans="2:12" s="1" customFormat="1" ht="6.9" customHeight="1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33"/>
    </row>
    <row r="90" spans="2:12" s="1" customFormat="1" ht="6.9" customHeight="1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33"/>
    </row>
    <row r="91" spans="2:12" s="1" customFormat="1" ht="24.9" customHeight="1">
      <c r="B91" s="33"/>
      <c r="C91" s="22" t="s">
        <v>113</v>
      </c>
      <c r="L91" s="33"/>
    </row>
    <row r="92" spans="2:12" s="1" customFormat="1" ht="6.9" customHeight="1">
      <c r="B92" s="33"/>
      <c r="L92" s="33"/>
    </row>
    <row r="93" spans="2:12" s="1" customFormat="1" ht="12" customHeight="1">
      <c r="B93" s="33"/>
      <c r="C93" s="28" t="s">
        <v>17</v>
      </c>
      <c r="L93" s="33"/>
    </row>
    <row r="94" spans="2:12" s="1" customFormat="1" ht="16.5" customHeight="1">
      <c r="B94" s="33"/>
      <c r="E94" s="327" t="str">
        <f>E7</f>
        <v>Přístavba a stavební úpravy požární zbrojnice - Ohrobec</v>
      </c>
      <c r="F94" s="328"/>
      <c r="G94" s="328"/>
      <c r="H94" s="328"/>
      <c r="L94" s="33"/>
    </row>
    <row r="95" spans="2:12" s="1" customFormat="1" ht="12" customHeight="1">
      <c r="B95" s="33"/>
      <c r="C95" s="28" t="s">
        <v>100</v>
      </c>
      <c r="L95" s="33"/>
    </row>
    <row r="96" spans="2:12" s="1" customFormat="1" ht="16.5" customHeight="1">
      <c r="B96" s="33"/>
      <c r="E96" s="289" t="str">
        <f>E9</f>
        <v>D.1.1 - ASŘ</v>
      </c>
      <c r="F96" s="329"/>
      <c r="G96" s="329"/>
      <c r="H96" s="329"/>
      <c r="L96" s="33"/>
    </row>
    <row r="97" spans="2:65" s="1" customFormat="1" ht="6.9" customHeight="1">
      <c r="B97" s="33"/>
      <c r="L97" s="33"/>
    </row>
    <row r="98" spans="2:65" s="1" customFormat="1" ht="12" customHeight="1">
      <c r="B98" s="33"/>
      <c r="C98" s="28" t="s">
        <v>21</v>
      </c>
      <c r="F98" s="26" t="str">
        <f>F12</f>
        <v>U Rybníku II 20, 252 45 Ohrobec</v>
      </c>
      <c r="I98" s="28" t="s">
        <v>23</v>
      </c>
      <c r="J98" s="50" t="str">
        <f>IF(J12="","",J12)</f>
        <v>3. 10. 2024</v>
      </c>
      <c r="L98" s="33"/>
    </row>
    <row r="99" spans="2:65" s="1" customFormat="1" ht="6.9" customHeight="1">
      <c r="B99" s="33"/>
      <c r="L99" s="33"/>
    </row>
    <row r="100" spans="2:65" s="1" customFormat="1" ht="15.15" customHeight="1">
      <c r="B100" s="33"/>
      <c r="C100" s="28" t="s">
        <v>25</v>
      </c>
      <c r="F100" s="26" t="str">
        <f>E15</f>
        <v xml:space="preserve"> </v>
      </c>
      <c r="I100" s="28" t="s">
        <v>31</v>
      </c>
      <c r="J100" s="31" t="str">
        <f>E21</f>
        <v>KT ING s.r.o.</v>
      </c>
      <c r="L100" s="33"/>
    </row>
    <row r="101" spans="2:65" s="1" customFormat="1" ht="15.15" customHeight="1">
      <c r="B101" s="33"/>
      <c r="C101" s="28" t="s">
        <v>29</v>
      </c>
      <c r="F101" s="26" t="str">
        <f>IF(E18="","",E18)</f>
        <v>Vyplň údaj</v>
      </c>
      <c r="I101" s="28" t="s">
        <v>36</v>
      </c>
      <c r="J101" s="31" t="str">
        <f>E24</f>
        <v xml:space="preserve"> </v>
      </c>
      <c r="L101" s="33"/>
    </row>
    <row r="102" spans="2:65" s="1" customFormat="1" ht="10.35" customHeight="1">
      <c r="B102" s="33"/>
      <c r="L102" s="33"/>
    </row>
    <row r="103" spans="2:65" s="10" customFormat="1" ht="29.25" customHeight="1">
      <c r="B103" s="108"/>
      <c r="C103" s="109" t="s">
        <v>114</v>
      </c>
      <c r="D103" s="110" t="s">
        <v>58</v>
      </c>
      <c r="E103" s="110" t="s">
        <v>54</v>
      </c>
      <c r="F103" s="110" t="s">
        <v>55</v>
      </c>
      <c r="G103" s="110" t="s">
        <v>115</v>
      </c>
      <c r="H103" s="110" t="s">
        <v>116</v>
      </c>
      <c r="I103" s="110" t="s">
        <v>117</v>
      </c>
      <c r="J103" s="110" t="s">
        <v>104</v>
      </c>
      <c r="K103" s="111" t="s">
        <v>118</v>
      </c>
      <c r="L103" s="108"/>
      <c r="M103" s="57" t="s">
        <v>3</v>
      </c>
      <c r="N103" s="58" t="s">
        <v>43</v>
      </c>
      <c r="O103" s="58" t="s">
        <v>119</v>
      </c>
      <c r="P103" s="58" t="s">
        <v>120</v>
      </c>
      <c r="Q103" s="58" t="s">
        <v>121</v>
      </c>
      <c r="R103" s="58" t="s">
        <v>122</v>
      </c>
      <c r="S103" s="58" t="s">
        <v>123</v>
      </c>
      <c r="T103" s="59" t="s">
        <v>124</v>
      </c>
    </row>
    <row r="104" spans="2:65" s="1" customFormat="1" ht="22.8" customHeight="1">
      <c r="B104" s="33"/>
      <c r="C104" s="62" t="s">
        <v>125</v>
      </c>
      <c r="J104" s="112">
        <f>BK104</f>
        <v>0</v>
      </c>
      <c r="L104" s="33"/>
      <c r="M104" s="60"/>
      <c r="N104" s="51"/>
      <c r="O104" s="51"/>
      <c r="P104" s="113">
        <f>P105+P1253</f>
        <v>0</v>
      </c>
      <c r="Q104" s="51"/>
      <c r="R104" s="113">
        <f>R105+R1253</f>
        <v>197.74222426</v>
      </c>
      <c r="S104" s="51"/>
      <c r="T104" s="114">
        <f>T105+T1253</f>
        <v>95.726292439999995</v>
      </c>
      <c r="AT104" s="18" t="s">
        <v>72</v>
      </c>
      <c r="AU104" s="18" t="s">
        <v>105</v>
      </c>
      <c r="BK104" s="115">
        <f>BK105+BK1253</f>
        <v>0</v>
      </c>
    </row>
    <row r="105" spans="2:65" s="11" customFormat="1" ht="25.95" customHeight="1">
      <c r="B105" s="116"/>
      <c r="D105" s="117" t="s">
        <v>72</v>
      </c>
      <c r="E105" s="118" t="s">
        <v>301</v>
      </c>
      <c r="F105" s="118" t="s">
        <v>302</v>
      </c>
      <c r="I105" s="119"/>
      <c r="J105" s="120">
        <f>BK105</f>
        <v>0</v>
      </c>
      <c r="L105" s="116"/>
      <c r="M105" s="121"/>
      <c r="P105" s="122">
        <f>P106+P163+P211+P352+P373+P388+P894+P1240+P1250</f>
        <v>0</v>
      </c>
      <c r="R105" s="122">
        <f>R106+R163+R211+R352+R373+R388+R894+R1240+R1250</f>
        <v>173.40606703</v>
      </c>
      <c r="T105" s="123">
        <f>T106+T163+T211+T352+T373+T388+T894+T1240+T1250</f>
        <v>92.552703679999993</v>
      </c>
      <c r="AR105" s="117" t="s">
        <v>81</v>
      </c>
      <c r="AT105" s="124" t="s">
        <v>72</v>
      </c>
      <c r="AU105" s="124" t="s">
        <v>73</v>
      </c>
      <c r="AY105" s="117" t="s">
        <v>129</v>
      </c>
      <c r="BK105" s="125">
        <f>BK106+BK163+BK211+BK352+BK373+BK388+BK894+BK1240+BK1250</f>
        <v>0</v>
      </c>
    </row>
    <row r="106" spans="2:65" s="11" customFormat="1" ht="22.8" customHeight="1">
      <c r="B106" s="116"/>
      <c r="D106" s="117" t="s">
        <v>72</v>
      </c>
      <c r="E106" s="126" t="s">
        <v>81</v>
      </c>
      <c r="F106" s="126" t="s">
        <v>303</v>
      </c>
      <c r="I106" s="119"/>
      <c r="J106" s="127">
        <f>BK106</f>
        <v>0</v>
      </c>
      <c r="L106" s="116"/>
      <c r="M106" s="121"/>
      <c r="P106" s="122">
        <f>SUM(P107:P162)</f>
        <v>0</v>
      </c>
      <c r="R106" s="122">
        <f>SUM(R107:R162)</f>
        <v>0</v>
      </c>
      <c r="T106" s="123">
        <f>SUM(T107:T162)</f>
        <v>5.3437249999999992</v>
      </c>
      <c r="AR106" s="117" t="s">
        <v>81</v>
      </c>
      <c r="AT106" s="124" t="s">
        <v>72</v>
      </c>
      <c r="AU106" s="124" t="s">
        <v>81</v>
      </c>
      <c r="AY106" s="117" t="s">
        <v>129</v>
      </c>
      <c r="BK106" s="125">
        <f>SUM(BK107:BK162)</f>
        <v>0</v>
      </c>
    </row>
    <row r="107" spans="2:65" s="1" customFormat="1" ht="24.15" customHeight="1">
      <c r="B107" s="128"/>
      <c r="C107" s="129" t="s">
        <v>81</v>
      </c>
      <c r="D107" s="129" t="s">
        <v>132</v>
      </c>
      <c r="E107" s="130" t="s">
        <v>304</v>
      </c>
      <c r="F107" s="131" t="s">
        <v>305</v>
      </c>
      <c r="G107" s="132" t="s">
        <v>208</v>
      </c>
      <c r="H107" s="133">
        <v>9.8049999999999997</v>
      </c>
      <c r="I107" s="134"/>
      <c r="J107" s="135">
        <f>ROUND(I107*H107,2)</f>
        <v>0</v>
      </c>
      <c r="K107" s="131" t="s">
        <v>136</v>
      </c>
      <c r="L107" s="33"/>
      <c r="M107" s="136" t="s">
        <v>3</v>
      </c>
      <c r="N107" s="137" t="s">
        <v>44</v>
      </c>
      <c r="P107" s="138">
        <f>O107*H107</f>
        <v>0</v>
      </c>
      <c r="Q107" s="138">
        <v>0</v>
      </c>
      <c r="R107" s="138">
        <f>Q107*H107</f>
        <v>0</v>
      </c>
      <c r="S107" s="138">
        <v>0.32500000000000001</v>
      </c>
      <c r="T107" s="139">
        <f>S107*H107</f>
        <v>3.1866249999999998</v>
      </c>
      <c r="AR107" s="140" t="s">
        <v>156</v>
      </c>
      <c r="AT107" s="140" t="s">
        <v>132</v>
      </c>
      <c r="AU107" s="140" t="s">
        <v>83</v>
      </c>
      <c r="AY107" s="18" t="s">
        <v>129</v>
      </c>
      <c r="BE107" s="141">
        <f>IF(N107="základní",J107,0)</f>
        <v>0</v>
      </c>
      <c r="BF107" s="141">
        <f>IF(N107="snížená",J107,0)</f>
        <v>0</v>
      </c>
      <c r="BG107" s="141">
        <f>IF(N107="zákl. přenesená",J107,0)</f>
        <v>0</v>
      </c>
      <c r="BH107" s="141">
        <f>IF(N107="sníž. přenesená",J107,0)</f>
        <v>0</v>
      </c>
      <c r="BI107" s="141">
        <f>IF(N107="nulová",J107,0)</f>
        <v>0</v>
      </c>
      <c r="BJ107" s="18" t="s">
        <v>81</v>
      </c>
      <c r="BK107" s="141">
        <f>ROUND(I107*H107,2)</f>
        <v>0</v>
      </c>
      <c r="BL107" s="18" t="s">
        <v>156</v>
      </c>
      <c r="BM107" s="140" t="s">
        <v>306</v>
      </c>
    </row>
    <row r="108" spans="2:65" s="1" customFormat="1" ht="10.199999999999999">
      <c r="B108" s="33"/>
      <c r="D108" s="142" t="s">
        <v>139</v>
      </c>
      <c r="F108" s="143" t="s">
        <v>307</v>
      </c>
      <c r="I108" s="144"/>
      <c r="L108" s="33"/>
      <c r="M108" s="145"/>
      <c r="T108" s="54"/>
      <c r="AT108" s="18" t="s">
        <v>139</v>
      </c>
      <c r="AU108" s="18" t="s">
        <v>83</v>
      </c>
    </row>
    <row r="109" spans="2:65" s="12" customFormat="1" ht="10.199999999999999">
      <c r="B109" s="154"/>
      <c r="D109" s="146" t="s">
        <v>308</v>
      </c>
      <c r="E109" s="155" t="s">
        <v>3</v>
      </c>
      <c r="F109" s="156" t="s">
        <v>309</v>
      </c>
      <c r="H109" s="155" t="s">
        <v>3</v>
      </c>
      <c r="I109" s="157"/>
      <c r="L109" s="154"/>
      <c r="M109" s="158"/>
      <c r="T109" s="159"/>
      <c r="AT109" s="155" t="s">
        <v>308</v>
      </c>
      <c r="AU109" s="155" t="s">
        <v>83</v>
      </c>
      <c r="AV109" s="12" t="s">
        <v>81</v>
      </c>
      <c r="AW109" s="12" t="s">
        <v>35</v>
      </c>
      <c r="AX109" s="12" t="s">
        <v>73</v>
      </c>
      <c r="AY109" s="155" t="s">
        <v>129</v>
      </c>
    </row>
    <row r="110" spans="2:65" s="13" customFormat="1" ht="10.199999999999999">
      <c r="B110" s="160"/>
      <c r="D110" s="146" t="s">
        <v>308</v>
      </c>
      <c r="E110" s="161" t="s">
        <v>3</v>
      </c>
      <c r="F110" s="162" t="s">
        <v>310</v>
      </c>
      <c r="H110" s="163">
        <v>8.8049999999999997</v>
      </c>
      <c r="I110" s="164"/>
      <c r="L110" s="160"/>
      <c r="M110" s="165"/>
      <c r="T110" s="166"/>
      <c r="AT110" s="161" t="s">
        <v>308</v>
      </c>
      <c r="AU110" s="161" t="s">
        <v>83</v>
      </c>
      <c r="AV110" s="13" t="s">
        <v>83</v>
      </c>
      <c r="AW110" s="13" t="s">
        <v>35</v>
      </c>
      <c r="AX110" s="13" t="s">
        <v>73</v>
      </c>
      <c r="AY110" s="161" t="s">
        <v>129</v>
      </c>
    </row>
    <row r="111" spans="2:65" s="12" customFormat="1" ht="10.199999999999999">
      <c r="B111" s="154"/>
      <c r="D111" s="146" t="s">
        <v>308</v>
      </c>
      <c r="E111" s="155" t="s">
        <v>3</v>
      </c>
      <c r="F111" s="156" t="s">
        <v>311</v>
      </c>
      <c r="H111" s="155" t="s">
        <v>3</v>
      </c>
      <c r="I111" s="157"/>
      <c r="L111" s="154"/>
      <c r="M111" s="158"/>
      <c r="T111" s="159"/>
      <c r="AT111" s="155" t="s">
        <v>308</v>
      </c>
      <c r="AU111" s="155" t="s">
        <v>83</v>
      </c>
      <c r="AV111" s="12" t="s">
        <v>81</v>
      </c>
      <c r="AW111" s="12" t="s">
        <v>35</v>
      </c>
      <c r="AX111" s="12" t="s">
        <v>73</v>
      </c>
      <c r="AY111" s="155" t="s">
        <v>129</v>
      </c>
    </row>
    <row r="112" spans="2:65" s="13" customFormat="1" ht="10.199999999999999">
      <c r="B112" s="160"/>
      <c r="D112" s="146" t="s">
        <v>308</v>
      </c>
      <c r="E112" s="161" t="s">
        <v>3</v>
      </c>
      <c r="F112" s="162" t="s">
        <v>312</v>
      </c>
      <c r="H112" s="163">
        <v>1</v>
      </c>
      <c r="I112" s="164"/>
      <c r="L112" s="160"/>
      <c r="M112" s="165"/>
      <c r="T112" s="166"/>
      <c r="AT112" s="161" t="s">
        <v>308</v>
      </c>
      <c r="AU112" s="161" t="s">
        <v>83</v>
      </c>
      <c r="AV112" s="13" t="s">
        <v>83</v>
      </c>
      <c r="AW112" s="13" t="s">
        <v>35</v>
      </c>
      <c r="AX112" s="13" t="s">
        <v>73</v>
      </c>
      <c r="AY112" s="161" t="s">
        <v>129</v>
      </c>
    </row>
    <row r="113" spans="2:65" s="14" customFormat="1" ht="10.199999999999999">
      <c r="B113" s="167"/>
      <c r="D113" s="146" t="s">
        <v>308</v>
      </c>
      <c r="E113" s="168" t="s">
        <v>3</v>
      </c>
      <c r="F113" s="169" t="s">
        <v>313</v>
      </c>
      <c r="H113" s="170">
        <v>9.8049999999999997</v>
      </c>
      <c r="I113" s="171"/>
      <c r="L113" s="167"/>
      <c r="M113" s="172"/>
      <c r="T113" s="173"/>
      <c r="AT113" s="168" t="s">
        <v>308</v>
      </c>
      <c r="AU113" s="168" t="s">
        <v>83</v>
      </c>
      <c r="AV113" s="14" t="s">
        <v>156</v>
      </c>
      <c r="AW113" s="14" t="s">
        <v>35</v>
      </c>
      <c r="AX113" s="14" t="s">
        <v>81</v>
      </c>
      <c r="AY113" s="168" t="s">
        <v>129</v>
      </c>
    </row>
    <row r="114" spans="2:65" s="1" customFormat="1" ht="24.15" customHeight="1">
      <c r="B114" s="128"/>
      <c r="C114" s="129" t="s">
        <v>83</v>
      </c>
      <c r="D114" s="129" t="s">
        <v>132</v>
      </c>
      <c r="E114" s="130" t="s">
        <v>314</v>
      </c>
      <c r="F114" s="131" t="s">
        <v>315</v>
      </c>
      <c r="G114" s="132" t="s">
        <v>208</v>
      </c>
      <c r="H114" s="133">
        <v>9.8049999999999997</v>
      </c>
      <c r="I114" s="134"/>
      <c r="J114" s="135">
        <f>ROUND(I114*H114,2)</f>
        <v>0</v>
      </c>
      <c r="K114" s="131" t="s">
        <v>136</v>
      </c>
      <c r="L114" s="33"/>
      <c r="M114" s="136" t="s">
        <v>3</v>
      </c>
      <c r="N114" s="137" t="s">
        <v>44</v>
      </c>
      <c r="P114" s="138">
        <f>O114*H114</f>
        <v>0</v>
      </c>
      <c r="Q114" s="138">
        <v>0</v>
      </c>
      <c r="R114" s="138">
        <f>Q114*H114</f>
        <v>0</v>
      </c>
      <c r="S114" s="138">
        <v>0.22</v>
      </c>
      <c r="T114" s="139">
        <f>S114*H114</f>
        <v>2.1570999999999998</v>
      </c>
      <c r="AR114" s="140" t="s">
        <v>156</v>
      </c>
      <c r="AT114" s="140" t="s">
        <v>132</v>
      </c>
      <c r="AU114" s="140" t="s">
        <v>83</v>
      </c>
      <c r="AY114" s="18" t="s">
        <v>129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8" t="s">
        <v>81</v>
      </c>
      <c r="BK114" s="141">
        <f>ROUND(I114*H114,2)</f>
        <v>0</v>
      </c>
      <c r="BL114" s="18" t="s">
        <v>156</v>
      </c>
      <c r="BM114" s="140" t="s">
        <v>316</v>
      </c>
    </row>
    <row r="115" spans="2:65" s="1" customFormat="1" ht="10.199999999999999">
      <c r="B115" s="33"/>
      <c r="D115" s="142" t="s">
        <v>139</v>
      </c>
      <c r="F115" s="143" t="s">
        <v>317</v>
      </c>
      <c r="I115" s="144"/>
      <c r="L115" s="33"/>
      <c r="M115" s="145"/>
      <c r="T115" s="54"/>
      <c r="AT115" s="18" t="s">
        <v>139</v>
      </c>
      <c r="AU115" s="18" t="s">
        <v>83</v>
      </c>
    </row>
    <row r="116" spans="2:65" s="12" customFormat="1" ht="10.199999999999999">
      <c r="B116" s="154"/>
      <c r="D116" s="146" t="s">
        <v>308</v>
      </c>
      <c r="E116" s="155" t="s">
        <v>3</v>
      </c>
      <c r="F116" s="156" t="s">
        <v>309</v>
      </c>
      <c r="H116" s="155" t="s">
        <v>3</v>
      </c>
      <c r="I116" s="157"/>
      <c r="L116" s="154"/>
      <c r="M116" s="158"/>
      <c r="T116" s="159"/>
      <c r="AT116" s="155" t="s">
        <v>308</v>
      </c>
      <c r="AU116" s="155" t="s">
        <v>83</v>
      </c>
      <c r="AV116" s="12" t="s">
        <v>81</v>
      </c>
      <c r="AW116" s="12" t="s">
        <v>35</v>
      </c>
      <c r="AX116" s="12" t="s">
        <v>73</v>
      </c>
      <c r="AY116" s="155" t="s">
        <v>129</v>
      </c>
    </row>
    <row r="117" spans="2:65" s="13" customFormat="1" ht="10.199999999999999">
      <c r="B117" s="160"/>
      <c r="D117" s="146" t="s">
        <v>308</v>
      </c>
      <c r="E117" s="161" t="s">
        <v>3</v>
      </c>
      <c r="F117" s="162" t="s">
        <v>310</v>
      </c>
      <c r="H117" s="163">
        <v>8.8049999999999997</v>
      </c>
      <c r="I117" s="164"/>
      <c r="L117" s="160"/>
      <c r="M117" s="165"/>
      <c r="T117" s="166"/>
      <c r="AT117" s="161" t="s">
        <v>308</v>
      </c>
      <c r="AU117" s="161" t="s">
        <v>83</v>
      </c>
      <c r="AV117" s="13" t="s">
        <v>83</v>
      </c>
      <c r="AW117" s="13" t="s">
        <v>35</v>
      </c>
      <c r="AX117" s="13" t="s">
        <v>73</v>
      </c>
      <c r="AY117" s="161" t="s">
        <v>129</v>
      </c>
    </row>
    <row r="118" spans="2:65" s="12" customFormat="1" ht="10.199999999999999">
      <c r="B118" s="154"/>
      <c r="D118" s="146" t="s">
        <v>308</v>
      </c>
      <c r="E118" s="155" t="s">
        <v>3</v>
      </c>
      <c r="F118" s="156" t="s">
        <v>311</v>
      </c>
      <c r="H118" s="155" t="s">
        <v>3</v>
      </c>
      <c r="I118" s="157"/>
      <c r="L118" s="154"/>
      <c r="M118" s="158"/>
      <c r="T118" s="159"/>
      <c r="AT118" s="155" t="s">
        <v>308</v>
      </c>
      <c r="AU118" s="155" t="s">
        <v>83</v>
      </c>
      <c r="AV118" s="12" t="s">
        <v>81</v>
      </c>
      <c r="AW118" s="12" t="s">
        <v>35</v>
      </c>
      <c r="AX118" s="12" t="s">
        <v>73</v>
      </c>
      <c r="AY118" s="155" t="s">
        <v>129</v>
      </c>
    </row>
    <row r="119" spans="2:65" s="13" customFormat="1" ht="10.199999999999999">
      <c r="B119" s="160"/>
      <c r="D119" s="146" t="s">
        <v>308</v>
      </c>
      <c r="E119" s="161" t="s">
        <v>3</v>
      </c>
      <c r="F119" s="162" t="s">
        <v>312</v>
      </c>
      <c r="H119" s="163">
        <v>1</v>
      </c>
      <c r="I119" s="164"/>
      <c r="L119" s="160"/>
      <c r="M119" s="165"/>
      <c r="T119" s="166"/>
      <c r="AT119" s="161" t="s">
        <v>308</v>
      </c>
      <c r="AU119" s="161" t="s">
        <v>83</v>
      </c>
      <c r="AV119" s="13" t="s">
        <v>83</v>
      </c>
      <c r="AW119" s="13" t="s">
        <v>35</v>
      </c>
      <c r="AX119" s="13" t="s">
        <v>73</v>
      </c>
      <c r="AY119" s="161" t="s">
        <v>129</v>
      </c>
    </row>
    <row r="120" spans="2:65" s="14" customFormat="1" ht="10.199999999999999">
      <c r="B120" s="167"/>
      <c r="D120" s="146" t="s">
        <v>308</v>
      </c>
      <c r="E120" s="168" t="s">
        <v>3</v>
      </c>
      <c r="F120" s="169" t="s">
        <v>313</v>
      </c>
      <c r="H120" s="170">
        <v>9.8049999999999997</v>
      </c>
      <c r="I120" s="171"/>
      <c r="L120" s="167"/>
      <c r="M120" s="172"/>
      <c r="T120" s="173"/>
      <c r="AT120" s="168" t="s">
        <v>308</v>
      </c>
      <c r="AU120" s="168" t="s">
        <v>83</v>
      </c>
      <c r="AV120" s="14" t="s">
        <v>156</v>
      </c>
      <c r="AW120" s="14" t="s">
        <v>35</v>
      </c>
      <c r="AX120" s="14" t="s">
        <v>81</v>
      </c>
      <c r="AY120" s="168" t="s">
        <v>129</v>
      </c>
    </row>
    <row r="121" spans="2:65" s="1" customFormat="1" ht="16.5" customHeight="1">
      <c r="B121" s="128"/>
      <c r="C121" s="129" t="s">
        <v>148</v>
      </c>
      <c r="D121" s="129" t="s">
        <v>132</v>
      </c>
      <c r="E121" s="130" t="s">
        <v>318</v>
      </c>
      <c r="F121" s="131" t="s">
        <v>319</v>
      </c>
      <c r="G121" s="132" t="s">
        <v>208</v>
      </c>
      <c r="H121" s="133">
        <v>21</v>
      </c>
      <c r="I121" s="134"/>
      <c r="J121" s="135">
        <f>ROUND(I121*H121,2)</f>
        <v>0</v>
      </c>
      <c r="K121" s="131" t="s">
        <v>136</v>
      </c>
      <c r="L121" s="33"/>
      <c r="M121" s="136" t="s">
        <v>3</v>
      </c>
      <c r="N121" s="137" t="s">
        <v>44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156</v>
      </c>
      <c r="AT121" s="140" t="s">
        <v>132</v>
      </c>
      <c r="AU121" s="140" t="s">
        <v>83</v>
      </c>
      <c r="AY121" s="18" t="s">
        <v>129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8" t="s">
        <v>81</v>
      </c>
      <c r="BK121" s="141">
        <f>ROUND(I121*H121,2)</f>
        <v>0</v>
      </c>
      <c r="BL121" s="18" t="s">
        <v>156</v>
      </c>
      <c r="BM121" s="140" t="s">
        <v>320</v>
      </c>
    </row>
    <row r="122" spans="2:65" s="1" customFormat="1" ht="10.199999999999999">
      <c r="B122" s="33"/>
      <c r="D122" s="142" t="s">
        <v>139</v>
      </c>
      <c r="F122" s="143" t="s">
        <v>321</v>
      </c>
      <c r="I122" s="144"/>
      <c r="L122" s="33"/>
      <c r="M122" s="145"/>
      <c r="T122" s="54"/>
      <c r="AT122" s="18" t="s">
        <v>139</v>
      </c>
      <c r="AU122" s="18" t="s">
        <v>83</v>
      </c>
    </row>
    <row r="123" spans="2:65" s="12" customFormat="1" ht="10.199999999999999">
      <c r="B123" s="154"/>
      <c r="D123" s="146" t="s">
        <v>308</v>
      </c>
      <c r="E123" s="155" t="s">
        <v>3</v>
      </c>
      <c r="F123" s="156" t="s">
        <v>322</v>
      </c>
      <c r="H123" s="155" t="s">
        <v>3</v>
      </c>
      <c r="I123" s="157"/>
      <c r="L123" s="154"/>
      <c r="M123" s="158"/>
      <c r="T123" s="159"/>
      <c r="AT123" s="155" t="s">
        <v>308</v>
      </c>
      <c r="AU123" s="155" t="s">
        <v>83</v>
      </c>
      <c r="AV123" s="12" t="s">
        <v>81</v>
      </c>
      <c r="AW123" s="12" t="s">
        <v>35</v>
      </c>
      <c r="AX123" s="12" t="s">
        <v>73</v>
      </c>
      <c r="AY123" s="155" t="s">
        <v>129</v>
      </c>
    </row>
    <row r="124" spans="2:65" s="13" customFormat="1" ht="10.199999999999999">
      <c r="B124" s="160"/>
      <c r="D124" s="146" t="s">
        <v>308</v>
      </c>
      <c r="E124" s="161" t="s">
        <v>3</v>
      </c>
      <c r="F124" s="162" t="s">
        <v>323</v>
      </c>
      <c r="H124" s="163">
        <v>21</v>
      </c>
      <c r="I124" s="164"/>
      <c r="L124" s="160"/>
      <c r="M124" s="165"/>
      <c r="T124" s="166"/>
      <c r="AT124" s="161" t="s">
        <v>308</v>
      </c>
      <c r="AU124" s="161" t="s">
        <v>83</v>
      </c>
      <c r="AV124" s="13" t="s">
        <v>83</v>
      </c>
      <c r="AW124" s="13" t="s">
        <v>35</v>
      </c>
      <c r="AX124" s="13" t="s">
        <v>73</v>
      </c>
      <c r="AY124" s="161" t="s">
        <v>129</v>
      </c>
    </row>
    <row r="125" spans="2:65" s="14" customFormat="1" ht="10.199999999999999">
      <c r="B125" s="167"/>
      <c r="D125" s="146" t="s">
        <v>308</v>
      </c>
      <c r="E125" s="168" t="s">
        <v>3</v>
      </c>
      <c r="F125" s="169" t="s">
        <v>313</v>
      </c>
      <c r="H125" s="170">
        <v>21</v>
      </c>
      <c r="I125" s="171"/>
      <c r="L125" s="167"/>
      <c r="M125" s="172"/>
      <c r="T125" s="173"/>
      <c r="AT125" s="168" t="s">
        <v>308</v>
      </c>
      <c r="AU125" s="168" t="s">
        <v>83</v>
      </c>
      <c r="AV125" s="14" t="s">
        <v>156</v>
      </c>
      <c r="AW125" s="14" t="s">
        <v>35</v>
      </c>
      <c r="AX125" s="14" t="s">
        <v>81</v>
      </c>
      <c r="AY125" s="168" t="s">
        <v>129</v>
      </c>
    </row>
    <row r="126" spans="2:65" s="1" customFormat="1" ht="24.15" customHeight="1">
      <c r="B126" s="128"/>
      <c r="C126" s="129" t="s">
        <v>156</v>
      </c>
      <c r="D126" s="129" t="s">
        <v>132</v>
      </c>
      <c r="E126" s="130" t="s">
        <v>324</v>
      </c>
      <c r="F126" s="131" t="s">
        <v>325</v>
      </c>
      <c r="G126" s="132" t="s">
        <v>326</v>
      </c>
      <c r="H126" s="133">
        <v>1</v>
      </c>
      <c r="I126" s="134"/>
      <c r="J126" s="135">
        <f>ROUND(I126*H126,2)</f>
        <v>0</v>
      </c>
      <c r="K126" s="131" t="s">
        <v>136</v>
      </c>
      <c r="L126" s="33"/>
      <c r="M126" s="136" t="s">
        <v>3</v>
      </c>
      <c r="N126" s="137" t="s">
        <v>44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156</v>
      </c>
      <c r="AT126" s="140" t="s">
        <v>132</v>
      </c>
      <c r="AU126" s="140" t="s">
        <v>83</v>
      </c>
      <c r="AY126" s="18" t="s">
        <v>129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8" t="s">
        <v>81</v>
      </c>
      <c r="BK126" s="141">
        <f>ROUND(I126*H126,2)</f>
        <v>0</v>
      </c>
      <c r="BL126" s="18" t="s">
        <v>156</v>
      </c>
      <c r="BM126" s="140" t="s">
        <v>327</v>
      </c>
    </row>
    <row r="127" spans="2:65" s="1" customFormat="1" ht="10.199999999999999">
      <c r="B127" s="33"/>
      <c r="D127" s="142" t="s">
        <v>139</v>
      </c>
      <c r="F127" s="143" t="s">
        <v>328</v>
      </c>
      <c r="I127" s="144"/>
      <c r="L127" s="33"/>
      <c r="M127" s="145"/>
      <c r="T127" s="54"/>
      <c r="AT127" s="18" t="s">
        <v>139</v>
      </c>
      <c r="AU127" s="18" t="s">
        <v>83</v>
      </c>
    </row>
    <row r="128" spans="2:65" s="12" customFormat="1" ht="10.199999999999999">
      <c r="B128" s="154"/>
      <c r="D128" s="146" t="s">
        <v>308</v>
      </c>
      <c r="E128" s="155" t="s">
        <v>3</v>
      </c>
      <c r="F128" s="156" t="s">
        <v>322</v>
      </c>
      <c r="H128" s="155" t="s">
        <v>3</v>
      </c>
      <c r="I128" s="157"/>
      <c r="L128" s="154"/>
      <c r="M128" s="158"/>
      <c r="T128" s="159"/>
      <c r="AT128" s="155" t="s">
        <v>308</v>
      </c>
      <c r="AU128" s="155" t="s">
        <v>83</v>
      </c>
      <c r="AV128" s="12" t="s">
        <v>81</v>
      </c>
      <c r="AW128" s="12" t="s">
        <v>35</v>
      </c>
      <c r="AX128" s="12" t="s">
        <v>73</v>
      </c>
      <c r="AY128" s="155" t="s">
        <v>129</v>
      </c>
    </row>
    <row r="129" spans="2:65" s="12" customFormat="1" ht="10.199999999999999">
      <c r="B129" s="154"/>
      <c r="D129" s="146" t="s">
        <v>308</v>
      </c>
      <c r="E129" s="155" t="s">
        <v>3</v>
      </c>
      <c r="F129" s="156" t="s">
        <v>311</v>
      </c>
      <c r="H129" s="155" t="s">
        <v>3</v>
      </c>
      <c r="I129" s="157"/>
      <c r="L129" s="154"/>
      <c r="M129" s="158"/>
      <c r="T129" s="159"/>
      <c r="AT129" s="155" t="s">
        <v>308</v>
      </c>
      <c r="AU129" s="155" t="s">
        <v>83</v>
      </c>
      <c r="AV129" s="12" t="s">
        <v>81</v>
      </c>
      <c r="AW129" s="12" t="s">
        <v>35</v>
      </c>
      <c r="AX129" s="12" t="s">
        <v>73</v>
      </c>
      <c r="AY129" s="155" t="s">
        <v>129</v>
      </c>
    </row>
    <row r="130" spans="2:65" s="13" customFormat="1" ht="10.199999999999999">
      <c r="B130" s="160"/>
      <c r="D130" s="146" t="s">
        <v>308</v>
      </c>
      <c r="E130" s="161" t="s">
        <v>3</v>
      </c>
      <c r="F130" s="162" t="s">
        <v>329</v>
      </c>
      <c r="H130" s="163">
        <v>1</v>
      </c>
      <c r="I130" s="164"/>
      <c r="L130" s="160"/>
      <c r="M130" s="165"/>
      <c r="T130" s="166"/>
      <c r="AT130" s="161" t="s">
        <v>308</v>
      </c>
      <c r="AU130" s="161" t="s">
        <v>83</v>
      </c>
      <c r="AV130" s="13" t="s">
        <v>83</v>
      </c>
      <c r="AW130" s="13" t="s">
        <v>35</v>
      </c>
      <c r="AX130" s="13" t="s">
        <v>73</v>
      </c>
      <c r="AY130" s="161" t="s">
        <v>129</v>
      </c>
    </row>
    <row r="131" spans="2:65" s="14" customFormat="1" ht="10.199999999999999">
      <c r="B131" s="167"/>
      <c r="D131" s="146" t="s">
        <v>308</v>
      </c>
      <c r="E131" s="168" t="s">
        <v>3</v>
      </c>
      <c r="F131" s="169" t="s">
        <v>313</v>
      </c>
      <c r="H131" s="170">
        <v>1</v>
      </c>
      <c r="I131" s="171"/>
      <c r="L131" s="167"/>
      <c r="M131" s="172"/>
      <c r="T131" s="173"/>
      <c r="AT131" s="168" t="s">
        <v>308</v>
      </c>
      <c r="AU131" s="168" t="s">
        <v>83</v>
      </c>
      <c r="AV131" s="14" t="s">
        <v>156</v>
      </c>
      <c r="AW131" s="14" t="s">
        <v>35</v>
      </c>
      <c r="AX131" s="14" t="s">
        <v>81</v>
      </c>
      <c r="AY131" s="168" t="s">
        <v>129</v>
      </c>
    </row>
    <row r="132" spans="2:65" s="1" customFormat="1" ht="24.15" customHeight="1">
      <c r="B132" s="128"/>
      <c r="C132" s="129" t="s">
        <v>128</v>
      </c>
      <c r="D132" s="129" t="s">
        <v>132</v>
      </c>
      <c r="E132" s="130" t="s">
        <v>330</v>
      </c>
      <c r="F132" s="131" t="s">
        <v>331</v>
      </c>
      <c r="G132" s="132" t="s">
        <v>326</v>
      </c>
      <c r="H132" s="133">
        <v>17.178000000000001</v>
      </c>
      <c r="I132" s="134"/>
      <c r="J132" s="135">
        <f>ROUND(I132*H132,2)</f>
        <v>0</v>
      </c>
      <c r="K132" s="131" t="s">
        <v>136</v>
      </c>
      <c r="L132" s="33"/>
      <c r="M132" s="136" t="s">
        <v>3</v>
      </c>
      <c r="N132" s="137" t="s">
        <v>44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156</v>
      </c>
      <c r="AT132" s="140" t="s">
        <v>132</v>
      </c>
      <c r="AU132" s="140" t="s">
        <v>83</v>
      </c>
      <c r="AY132" s="18" t="s">
        <v>129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8" t="s">
        <v>81</v>
      </c>
      <c r="BK132" s="141">
        <f>ROUND(I132*H132,2)</f>
        <v>0</v>
      </c>
      <c r="BL132" s="18" t="s">
        <v>156</v>
      </c>
      <c r="BM132" s="140" t="s">
        <v>332</v>
      </c>
    </row>
    <row r="133" spans="2:65" s="1" customFormat="1" ht="10.199999999999999">
      <c r="B133" s="33"/>
      <c r="D133" s="142" t="s">
        <v>139</v>
      </c>
      <c r="F133" s="143" t="s">
        <v>333</v>
      </c>
      <c r="I133" s="144"/>
      <c r="L133" s="33"/>
      <c r="M133" s="145"/>
      <c r="T133" s="54"/>
      <c r="AT133" s="18" t="s">
        <v>139</v>
      </c>
      <c r="AU133" s="18" t="s">
        <v>83</v>
      </c>
    </row>
    <row r="134" spans="2:65" s="12" customFormat="1" ht="10.199999999999999">
      <c r="B134" s="154"/>
      <c r="D134" s="146" t="s">
        <v>308</v>
      </c>
      <c r="E134" s="155" t="s">
        <v>3</v>
      </c>
      <c r="F134" s="156" t="s">
        <v>322</v>
      </c>
      <c r="H134" s="155" t="s">
        <v>3</v>
      </c>
      <c r="I134" s="157"/>
      <c r="L134" s="154"/>
      <c r="M134" s="158"/>
      <c r="T134" s="159"/>
      <c r="AT134" s="155" t="s">
        <v>308</v>
      </c>
      <c r="AU134" s="155" t="s">
        <v>83</v>
      </c>
      <c r="AV134" s="12" t="s">
        <v>81</v>
      </c>
      <c r="AW134" s="12" t="s">
        <v>35</v>
      </c>
      <c r="AX134" s="12" t="s">
        <v>73</v>
      </c>
      <c r="AY134" s="155" t="s">
        <v>129</v>
      </c>
    </row>
    <row r="135" spans="2:65" s="12" customFormat="1" ht="10.199999999999999">
      <c r="B135" s="154"/>
      <c r="D135" s="146" t="s">
        <v>308</v>
      </c>
      <c r="E135" s="155" t="s">
        <v>3</v>
      </c>
      <c r="F135" s="156" t="s">
        <v>334</v>
      </c>
      <c r="H135" s="155" t="s">
        <v>3</v>
      </c>
      <c r="I135" s="157"/>
      <c r="L135" s="154"/>
      <c r="M135" s="158"/>
      <c r="T135" s="159"/>
      <c r="AT135" s="155" t="s">
        <v>308</v>
      </c>
      <c r="AU135" s="155" t="s">
        <v>83</v>
      </c>
      <c r="AV135" s="12" t="s">
        <v>81</v>
      </c>
      <c r="AW135" s="12" t="s">
        <v>35</v>
      </c>
      <c r="AX135" s="12" t="s">
        <v>73</v>
      </c>
      <c r="AY135" s="155" t="s">
        <v>129</v>
      </c>
    </row>
    <row r="136" spans="2:65" s="13" customFormat="1" ht="10.199999999999999">
      <c r="B136" s="160"/>
      <c r="D136" s="146" t="s">
        <v>308</v>
      </c>
      <c r="E136" s="161" t="s">
        <v>3</v>
      </c>
      <c r="F136" s="162" t="s">
        <v>335</v>
      </c>
      <c r="H136" s="163">
        <v>7.9249999999999998</v>
      </c>
      <c r="I136" s="164"/>
      <c r="L136" s="160"/>
      <c r="M136" s="165"/>
      <c r="T136" s="166"/>
      <c r="AT136" s="161" t="s">
        <v>308</v>
      </c>
      <c r="AU136" s="161" t="s">
        <v>83</v>
      </c>
      <c r="AV136" s="13" t="s">
        <v>83</v>
      </c>
      <c r="AW136" s="13" t="s">
        <v>35</v>
      </c>
      <c r="AX136" s="13" t="s">
        <v>73</v>
      </c>
      <c r="AY136" s="161" t="s">
        <v>129</v>
      </c>
    </row>
    <row r="137" spans="2:65" s="13" customFormat="1" ht="10.199999999999999">
      <c r="B137" s="160"/>
      <c r="D137" s="146" t="s">
        <v>308</v>
      </c>
      <c r="E137" s="161" t="s">
        <v>3</v>
      </c>
      <c r="F137" s="162" t="s">
        <v>336</v>
      </c>
      <c r="H137" s="163">
        <v>2.4569999999999999</v>
      </c>
      <c r="I137" s="164"/>
      <c r="L137" s="160"/>
      <c r="M137" s="165"/>
      <c r="T137" s="166"/>
      <c r="AT137" s="161" t="s">
        <v>308</v>
      </c>
      <c r="AU137" s="161" t="s">
        <v>83</v>
      </c>
      <c r="AV137" s="13" t="s">
        <v>83</v>
      </c>
      <c r="AW137" s="13" t="s">
        <v>35</v>
      </c>
      <c r="AX137" s="13" t="s">
        <v>73</v>
      </c>
      <c r="AY137" s="161" t="s">
        <v>129</v>
      </c>
    </row>
    <row r="138" spans="2:65" s="13" customFormat="1" ht="10.199999999999999">
      <c r="B138" s="160"/>
      <c r="D138" s="146" t="s">
        <v>308</v>
      </c>
      <c r="E138" s="161" t="s">
        <v>3</v>
      </c>
      <c r="F138" s="162" t="s">
        <v>337</v>
      </c>
      <c r="H138" s="163">
        <v>1.89</v>
      </c>
      <c r="I138" s="164"/>
      <c r="L138" s="160"/>
      <c r="M138" s="165"/>
      <c r="T138" s="166"/>
      <c r="AT138" s="161" t="s">
        <v>308</v>
      </c>
      <c r="AU138" s="161" t="s">
        <v>83</v>
      </c>
      <c r="AV138" s="13" t="s">
        <v>83</v>
      </c>
      <c r="AW138" s="13" t="s">
        <v>35</v>
      </c>
      <c r="AX138" s="13" t="s">
        <v>73</v>
      </c>
      <c r="AY138" s="161" t="s">
        <v>129</v>
      </c>
    </row>
    <row r="139" spans="2:65" s="13" customFormat="1" ht="10.199999999999999">
      <c r="B139" s="160"/>
      <c r="D139" s="146" t="s">
        <v>308</v>
      </c>
      <c r="E139" s="161" t="s">
        <v>3</v>
      </c>
      <c r="F139" s="162" t="s">
        <v>338</v>
      </c>
      <c r="H139" s="163">
        <v>4.1449999999999996</v>
      </c>
      <c r="I139" s="164"/>
      <c r="L139" s="160"/>
      <c r="M139" s="165"/>
      <c r="T139" s="166"/>
      <c r="AT139" s="161" t="s">
        <v>308</v>
      </c>
      <c r="AU139" s="161" t="s">
        <v>83</v>
      </c>
      <c r="AV139" s="13" t="s">
        <v>83</v>
      </c>
      <c r="AW139" s="13" t="s">
        <v>35</v>
      </c>
      <c r="AX139" s="13" t="s">
        <v>73</v>
      </c>
      <c r="AY139" s="161" t="s">
        <v>129</v>
      </c>
    </row>
    <row r="140" spans="2:65" s="12" customFormat="1" ht="10.199999999999999">
      <c r="B140" s="154"/>
      <c r="D140" s="146" t="s">
        <v>308</v>
      </c>
      <c r="E140" s="155" t="s">
        <v>3</v>
      </c>
      <c r="F140" s="156" t="s">
        <v>339</v>
      </c>
      <c r="H140" s="155" t="s">
        <v>3</v>
      </c>
      <c r="I140" s="157"/>
      <c r="L140" s="154"/>
      <c r="M140" s="158"/>
      <c r="T140" s="159"/>
      <c r="AT140" s="155" t="s">
        <v>308</v>
      </c>
      <c r="AU140" s="155" t="s">
        <v>83</v>
      </c>
      <c r="AV140" s="12" t="s">
        <v>81</v>
      </c>
      <c r="AW140" s="12" t="s">
        <v>35</v>
      </c>
      <c r="AX140" s="12" t="s">
        <v>73</v>
      </c>
      <c r="AY140" s="155" t="s">
        <v>129</v>
      </c>
    </row>
    <row r="141" spans="2:65" s="13" customFormat="1" ht="10.199999999999999">
      <c r="B141" s="160"/>
      <c r="D141" s="146" t="s">
        <v>308</v>
      </c>
      <c r="E141" s="161" t="s">
        <v>3</v>
      </c>
      <c r="F141" s="162" t="s">
        <v>340</v>
      </c>
      <c r="H141" s="163">
        <v>0.76100000000000001</v>
      </c>
      <c r="I141" s="164"/>
      <c r="L141" s="160"/>
      <c r="M141" s="165"/>
      <c r="T141" s="166"/>
      <c r="AT141" s="161" t="s">
        <v>308</v>
      </c>
      <c r="AU141" s="161" t="s">
        <v>83</v>
      </c>
      <c r="AV141" s="13" t="s">
        <v>83</v>
      </c>
      <c r="AW141" s="13" t="s">
        <v>35</v>
      </c>
      <c r="AX141" s="13" t="s">
        <v>73</v>
      </c>
      <c r="AY141" s="161" t="s">
        <v>129</v>
      </c>
    </row>
    <row r="142" spans="2:65" s="14" customFormat="1" ht="10.199999999999999">
      <c r="B142" s="167"/>
      <c r="D142" s="146" t="s">
        <v>308</v>
      </c>
      <c r="E142" s="168" t="s">
        <v>3</v>
      </c>
      <c r="F142" s="169" t="s">
        <v>313</v>
      </c>
      <c r="H142" s="170">
        <v>17.178000000000001</v>
      </c>
      <c r="I142" s="171"/>
      <c r="L142" s="167"/>
      <c r="M142" s="172"/>
      <c r="T142" s="173"/>
      <c r="AT142" s="168" t="s">
        <v>308</v>
      </c>
      <c r="AU142" s="168" t="s">
        <v>83</v>
      </c>
      <c r="AV142" s="14" t="s">
        <v>156</v>
      </c>
      <c r="AW142" s="14" t="s">
        <v>35</v>
      </c>
      <c r="AX142" s="14" t="s">
        <v>81</v>
      </c>
      <c r="AY142" s="168" t="s">
        <v>129</v>
      </c>
    </row>
    <row r="143" spans="2:65" s="1" customFormat="1" ht="24.15" customHeight="1">
      <c r="B143" s="128"/>
      <c r="C143" s="129" t="s">
        <v>167</v>
      </c>
      <c r="D143" s="129" t="s">
        <v>132</v>
      </c>
      <c r="E143" s="130" t="s">
        <v>341</v>
      </c>
      <c r="F143" s="131" t="s">
        <v>342</v>
      </c>
      <c r="G143" s="132" t="s">
        <v>326</v>
      </c>
      <c r="H143" s="133">
        <v>1.8460000000000001</v>
      </c>
      <c r="I143" s="134"/>
      <c r="J143" s="135">
        <f>ROUND(I143*H143,2)</f>
        <v>0</v>
      </c>
      <c r="K143" s="131" t="s">
        <v>136</v>
      </c>
      <c r="L143" s="33"/>
      <c r="M143" s="136" t="s">
        <v>3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156</v>
      </c>
      <c r="AT143" s="140" t="s">
        <v>132</v>
      </c>
      <c r="AU143" s="140" t="s">
        <v>83</v>
      </c>
      <c r="AY143" s="18" t="s">
        <v>129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8" t="s">
        <v>81</v>
      </c>
      <c r="BK143" s="141">
        <f>ROUND(I143*H143,2)</f>
        <v>0</v>
      </c>
      <c r="BL143" s="18" t="s">
        <v>156</v>
      </c>
      <c r="BM143" s="140" t="s">
        <v>343</v>
      </c>
    </row>
    <row r="144" spans="2:65" s="1" customFormat="1" ht="10.199999999999999">
      <c r="B144" s="33"/>
      <c r="D144" s="142" t="s">
        <v>139</v>
      </c>
      <c r="F144" s="143" t="s">
        <v>344</v>
      </c>
      <c r="I144" s="144"/>
      <c r="L144" s="33"/>
      <c r="M144" s="145"/>
      <c r="T144" s="54"/>
      <c r="AT144" s="18" t="s">
        <v>139</v>
      </c>
      <c r="AU144" s="18" t="s">
        <v>83</v>
      </c>
    </row>
    <row r="145" spans="2:65" s="12" customFormat="1" ht="10.199999999999999">
      <c r="B145" s="154"/>
      <c r="D145" s="146" t="s">
        <v>308</v>
      </c>
      <c r="E145" s="155" t="s">
        <v>3</v>
      </c>
      <c r="F145" s="156" t="s">
        <v>322</v>
      </c>
      <c r="H145" s="155" t="s">
        <v>3</v>
      </c>
      <c r="I145" s="157"/>
      <c r="L145" s="154"/>
      <c r="M145" s="158"/>
      <c r="T145" s="159"/>
      <c r="AT145" s="155" t="s">
        <v>308</v>
      </c>
      <c r="AU145" s="155" t="s">
        <v>83</v>
      </c>
      <c r="AV145" s="12" t="s">
        <v>81</v>
      </c>
      <c r="AW145" s="12" t="s">
        <v>35</v>
      </c>
      <c r="AX145" s="12" t="s">
        <v>73</v>
      </c>
      <c r="AY145" s="155" t="s">
        <v>129</v>
      </c>
    </row>
    <row r="146" spans="2:65" s="13" customFormat="1" ht="10.199999999999999">
      <c r="B146" s="160"/>
      <c r="D146" s="146" t="s">
        <v>308</v>
      </c>
      <c r="E146" s="161" t="s">
        <v>3</v>
      </c>
      <c r="F146" s="162" t="s">
        <v>345</v>
      </c>
      <c r="H146" s="163">
        <v>1.8460000000000001</v>
      </c>
      <c r="I146" s="164"/>
      <c r="L146" s="160"/>
      <c r="M146" s="165"/>
      <c r="T146" s="166"/>
      <c r="AT146" s="161" t="s">
        <v>308</v>
      </c>
      <c r="AU146" s="161" t="s">
        <v>83</v>
      </c>
      <c r="AV146" s="13" t="s">
        <v>83</v>
      </c>
      <c r="AW146" s="13" t="s">
        <v>35</v>
      </c>
      <c r="AX146" s="13" t="s">
        <v>73</v>
      </c>
      <c r="AY146" s="161" t="s">
        <v>129</v>
      </c>
    </row>
    <row r="147" spans="2:65" s="14" customFormat="1" ht="10.199999999999999">
      <c r="B147" s="167"/>
      <c r="D147" s="146" t="s">
        <v>308</v>
      </c>
      <c r="E147" s="168" t="s">
        <v>3</v>
      </c>
      <c r="F147" s="169" t="s">
        <v>313</v>
      </c>
      <c r="H147" s="170">
        <v>1.8460000000000001</v>
      </c>
      <c r="I147" s="171"/>
      <c r="L147" s="167"/>
      <c r="M147" s="172"/>
      <c r="T147" s="173"/>
      <c r="AT147" s="168" t="s">
        <v>308</v>
      </c>
      <c r="AU147" s="168" t="s">
        <v>83</v>
      </c>
      <c r="AV147" s="14" t="s">
        <v>156</v>
      </c>
      <c r="AW147" s="14" t="s">
        <v>35</v>
      </c>
      <c r="AX147" s="14" t="s">
        <v>81</v>
      </c>
      <c r="AY147" s="168" t="s">
        <v>129</v>
      </c>
    </row>
    <row r="148" spans="2:65" s="1" customFormat="1" ht="24.15" customHeight="1">
      <c r="B148" s="128"/>
      <c r="C148" s="129" t="s">
        <v>174</v>
      </c>
      <c r="D148" s="129" t="s">
        <v>132</v>
      </c>
      <c r="E148" s="130" t="s">
        <v>346</v>
      </c>
      <c r="F148" s="131" t="s">
        <v>347</v>
      </c>
      <c r="G148" s="132" t="s">
        <v>326</v>
      </c>
      <c r="H148" s="133">
        <v>17.324999999999999</v>
      </c>
      <c r="I148" s="134"/>
      <c r="J148" s="135">
        <f>ROUND(I148*H148,2)</f>
        <v>0</v>
      </c>
      <c r="K148" s="131" t="s">
        <v>136</v>
      </c>
      <c r="L148" s="33"/>
      <c r="M148" s="136" t="s">
        <v>3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156</v>
      </c>
      <c r="AT148" s="140" t="s">
        <v>132</v>
      </c>
      <c r="AU148" s="140" t="s">
        <v>83</v>
      </c>
      <c r="AY148" s="18" t="s">
        <v>129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8" t="s">
        <v>81</v>
      </c>
      <c r="BK148" s="141">
        <f>ROUND(I148*H148,2)</f>
        <v>0</v>
      </c>
      <c r="BL148" s="18" t="s">
        <v>156</v>
      </c>
      <c r="BM148" s="140" t="s">
        <v>348</v>
      </c>
    </row>
    <row r="149" spans="2:65" s="1" customFormat="1" ht="10.199999999999999">
      <c r="B149" s="33"/>
      <c r="D149" s="142" t="s">
        <v>139</v>
      </c>
      <c r="F149" s="143" t="s">
        <v>349</v>
      </c>
      <c r="I149" s="144"/>
      <c r="L149" s="33"/>
      <c r="M149" s="145"/>
      <c r="T149" s="54"/>
      <c r="AT149" s="18" t="s">
        <v>139</v>
      </c>
      <c r="AU149" s="18" t="s">
        <v>83</v>
      </c>
    </row>
    <row r="150" spans="2:65" s="12" customFormat="1" ht="10.199999999999999">
      <c r="B150" s="154"/>
      <c r="D150" s="146" t="s">
        <v>308</v>
      </c>
      <c r="E150" s="155" t="s">
        <v>3</v>
      </c>
      <c r="F150" s="156" t="s">
        <v>322</v>
      </c>
      <c r="H150" s="155" t="s">
        <v>3</v>
      </c>
      <c r="I150" s="157"/>
      <c r="L150" s="154"/>
      <c r="M150" s="158"/>
      <c r="T150" s="159"/>
      <c r="AT150" s="155" t="s">
        <v>308</v>
      </c>
      <c r="AU150" s="155" t="s">
        <v>83</v>
      </c>
      <c r="AV150" s="12" t="s">
        <v>81</v>
      </c>
      <c r="AW150" s="12" t="s">
        <v>35</v>
      </c>
      <c r="AX150" s="12" t="s">
        <v>73</v>
      </c>
      <c r="AY150" s="155" t="s">
        <v>129</v>
      </c>
    </row>
    <row r="151" spans="2:65" s="12" customFormat="1" ht="10.199999999999999">
      <c r="B151" s="154"/>
      <c r="D151" s="146" t="s">
        <v>308</v>
      </c>
      <c r="E151" s="155" t="s">
        <v>3</v>
      </c>
      <c r="F151" s="156" t="s">
        <v>350</v>
      </c>
      <c r="H151" s="155" t="s">
        <v>3</v>
      </c>
      <c r="I151" s="157"/>
      <c r="L151" s="154"/>
      <c r="M151" s="158"/>
      <c r="T151" s="159"/>
      <c r="AT151" s="155" t="s">
        <v>308</v>
      </c>
      <c r="AU151" s="155" t="s">
        <v>83</v>
      </c>
      <c r="AV151" s="12" t="s">
        <v>81</v>
      </c>
      <c r="AW151" s="12" t="s">
        <v>35</v>
      </c>
      <c r="AX151" s="12" t="s">
        <v>73</v>
      </c>
      <c r="AY151" s="155" t="s">
        <v>129</v>
      </c>
    </row>
    <row r="152" spans="2:65" s="13" customFormat="1" ht="10.199999999999999">
      <c r="B152" s="160"/>
      <c r="D152" s="146" t="s">
        <v>308</v>
      </c>
      <c r="E152" s="161" t="s">
        <v>3</v>
      </c>
      <c r="F152" s="162" t="s">
        <v>351</v>
      </c>
      <c r="H152" s="163">
        <v>16.786000000000001</v>
      </c>
      <c r="I152" s="164"/>
      <c r="L152" s="160"/>
      <c r="M152" s="165"/>
      <c r="T152" s="166"/>
      <c r="AT152" s="161" t="s">
        <v>308</v>
      </c>
      <c r="AU152" s="161" t="s">
        <v>83</v>
      </c>
      <c r="AV152" s="13" t="s">
        <v>83</v>
      </c>
      <c r="AW152" s="13" t="s">
        <v>35</v>
      </c>
      <c r="AX152" s="13" t="s">
        <v>73</v>
      </c>
      <c r="AY152" s="161" t="s">
        <v>129</v>
      </c>
    </row>
    <row r="153" spans="2:65" s="13" customFormat="1" ht="10.199999999999999">
      <c r="B153" s="160"/>
      <c r="D153" s="146" t="s">
        <v>308</v>
      </c>
      <c r="E153" s="161" t="s">
        <v>3</v>
      </c>
      <c r="F153" s="162" t="s">
        <v>352</v>
      </c>
      <c r="H153" s="163">
        <v>0.53900000000000003</v>
      </c>
      <c r="I153" s="164"/>
      <c r="L153" s="160"/>
      <c r="M153" s="165"/>
      <c r="T153" s="166"/>
      <c r="AT153" s="161" t="s">
        <v>308</v>
      </c>
      <c r="AU153" s="161" t="s">
        <v>83</v>
      </c>
      <c r="AV153" s="13" t="s">
        <v>83</v>
      </c>
      <c r="AW153" s="13" t="s">
        <v>35</v>
      </c>
      <c r="AX153" s="13" t="s">
        <v>73</v>
      </c>
      <c r="AY153" s="161" t="s">
        <v>129</v>
      </c>
    </row>
    <row r="154" spans="2:65" s="14" customFormat="1" ht="10.199999999999999">
      <c r="B154" s="167"/>
      <c r="D154" s="146" t="s">
        <v>308</v>
      </c>
      <c r="E154" s="168" t="s">
        <v>3</v>
      </c>
      <c r="F154" s="169" t="s">
        <v>313</v>
      </c>
      <c r="H154" s="170">
        <v>17.325000000000003</v>
      </c>
      <c r="I154" s="171"/>
      <c r="L154" s="167"/>
      <c r="M154" s="172"/>
      <c r="T154" s="173"/>
      <c r="AT154" s="168" t="s">
        <v>308</v>
      </c>
      <c r="AU154" s="168" t="s">
        <v>83</v>
      </c>
      <c r="AV154" s="14" t="s">
        <v>156</v>
      </c>
      <c r="AW154" s="14" t="s">
        <v>35</v>
      </c>
      <c r="AX154" s="14" t="s">
        <v>81</v>
      </c>
      <c r="AY154" s="168" t="s">
        <v>129</v>
      </c>
    </row>
    <row r="155" spans="2:65" s="1" customFormat="1" ht="16.5" customHeight="1">
      <c r="B155" s="128"/>
      <c r="C155" s="129" t="s">
        <v>180</v>
      </c>
      <c r="D155" s="129" t="s">
        <v>132</v>
      </c>
      <c r="E155" s="130" t="s">
        <v>353</v>
      </c>
      <c r="F155" s="131" t="s">
        <v>354</v>
      </c>
      <c r="G155" s="132" t="s">
        <v>326</v>
      </c>
      <c r="H155" s="133">
        <v>22.378</v>
      </c>
      <c r="I155" s="134"/>
      <c r="J155" s="135">
        <f>ROUND(I155*H155,2)</f>
        <v>0</v>
      </c>
      <c r="K155" s="131" t="s">
        <v>136</v>
      </c>
      <c r="L155" s="33"/>
      <c r="M155" s="136" t="s">
        <v>3</v>
      </c>
      <c r="N155" s="137" t="s">
        <v>44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156</v>
      </c>
      <c r="AT155" s="140" t="s">
        <v>132</v>
      </c>
      <c r="AU155" s="140" t="s">
        <v>83</v>
      </c>
      <c r="AY155" s="18" t="s">
        <v>129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8" t="s">
        <v>81</v>
      </c>
      <c r="BK155" s="141">
        <f>ROUND(I155*H155,2)</f>
        <v>0</v>
      </c>
      <c r="BL155" s="18" t="s">
        <v>156</v>
      </c>
      <c r="BM155" s="140" t="s">
        <v>355</v>
      </c>
    </row>
    <row r="156" spans="2:65" s="1" customFormat="1" ht="10.199999999999999">
      <c r="B156" s="33"/>
      <c r="D156" s="142" t="s">
        <v>139</v>
      </c>
      <c r="F156" s="143" t="s">
        <v>356</v>
      </c>
      <c r="I156" s="144"/>
      <c r="L156" s="33"/>
      <c r="M156" s="145"/>
      <c r="T156" s="54"/>
      <c r="AT156" s="18" t="s">
        <v>139</v>
      </c>
      <c r="AU156" s="18" t="s">
        <v>83</v>
      </c>
    </row>
    <row r="157" spans="2:65" s="13" customFormat="1" ht="10.199999999999999">
      <c r="B157" s="160"/>
      <c r="D157" s="146" t="s">
        <v>308</v>
      </c>
      <c r="E157" s="161" t="s">
        <v>3</v>
      </c>
      <c r="F157" s="162" t="s">
        <v>357</v>
      </c>
      <c r="H157" s="163">
        <v>22.378</v>
      </c>
      <c r="I157" s="164"/>
      <c r="L157" s="160"/>
      <c r="M157" s="165"/>
      <c r="T157" s="166"/>
      <c r="AT157" s="161" t="s">
        <v>308</v>
      </c>
      <c r="AU157" s="161" t="s">
        <v>83</v>
      </c>
      <c r="AV157" s="13" t="s">
        <v>83</v>
      </c>
      <c r="AW157" s="13" t="s">
        <v>35</v>
      </c>
      <c r="AX157" s="13" t="s">
        <v>73</v>
      </c>
      <c r="AY157" s="161" t="s">
        <v>129</v>
      </c>
    </row>
    <row r="158" spans="2:65" s="14" customFormat="1" ht="10.199999999999999">
      <c r="B158" s="167"/>
      <c r="D158" s="146" t="s">
        <v>308</v>
      </c>
      <c r="E158" s="168" t="s">
        <v>3</v>
      </c>
      <c r="F158" s="169" t="s">
        <v>313</v>
      </c>
      <c r="H158" s="170">
        <v>22.378</v>
      </c>
      <c r="I158" s="171"/>
      <c r="L158" s="167"/>
      <c r="M158" s="172"/>
      <c r="T158" s="173"/>
      <c r="AT158" s="168" t="s">
        <v>308</v>
      </c>
      <c r="AU158" s="168" t="s">
        <v>83</v>
      </c>
      <c r="AV158" s="14" t="s">
        <v>156</v>
      </c>
      <c r="AW158" s="14" t="s">
        <v>35</v>
      </c>
      <c r="AX158" s="14" t="s">
        <v>81</v>
      </c>
      <c r="AY158" s="168" t="s">
        <v>129</v>
      </c>
    </row>
    <row r="159" spans="2:65" s="1" customFormat="1" ht="33" customHeight="1">
      <c r="B159" s="128"/>
      <c r="C159" s="129" t="s">
        <v>186</v>
      </c>
      <c r="D159" s="129" t="s">
        <v>132</v>
      </c>
      <c r="E159" s="130" t="s">
        <v>358</v>
      </c>
      <c r="F159" s="131" t="s">
        <v>359</v>
      </c>
      <c r="G159" s="132" t="s">
        <v>208</v>
      </c>
      <c r="H159" s="133">
        <v>66.66</v>
      </c>
      <c r="I159" s="134"/>
      <c r="J159" s="135">
        <f>ROUND(I159*H159,2)</f>
        <v>0</v>
      </c>
      <c r="K159" s="131" t="s">
        <v>136</v>
      </c>
      <c r="L159" s="33"/>
      <c r="M159" s="136" t="s">
        <v>3</v>
      </c>
      <c r="N159" s="137" t="s">
        <v>44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156</v>
      </c>
      <c r="AT159" s="140" t="s">
        <v>132</v>
      </c>
      <c r="AU159" s="140" t="s">
        <v>83</v>
      </c>
      <c r="AY159" s="18" t="s">
        <v>129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8" t="s">
        <v>81</v>
      </c>
      <c r="BK159" s="141">
        <f>ROUND(I159*H159,2)</f>
        <v>0</v>
      </c>
      <c r="BL159" s="18" t="s">
        <v>156</v>
      </c>
      <c r="BM159" s="140" t="s">
        <v>360</v>
      </c>
    </row>
    <row r="160" spans="2:65" s="1" customFormat="1" ht="10.199999999999999">
      <c r="B160" s="33"/>
      <c r="D160" s="142" t="s">
        <v>139</v>
      </c>
      <c r="F160" s="143" t="s">
        <v>361</v>
      </c>
      <c r="I160" s="144"/>
      <c r="L160" s="33"/>
      <c r="M160" s="145"/>
      <c r="T160" s="54"/>
      <c r="AT160" s="18" t="s">
        <v>139</v>
      </c>
      <c r="AU160" s="18" t="s">
        <v>83</v>
      </c>
    </row>
    <row r="161" spans="2:65" s="13" customFormat="1" ht="10.199999999999999">
      <c r="B161" s="160"/>
      <c r="D161" s="146" t="s">
        <v>308</v>
      </c>
      <c r="E161" s="161" t="s">
        <v>3</v>
      </c>
      <c r="F161" s="162" t="s">
        <v>362</v>
      </c>
      <c r="H161" s="163">
        <v>66.66</v>
      </c>
      <c r="I161" s="164"/>
      <c r="L161" s="160"/>
      <c r="M161" s="165"/>
      <c r="T161" s="166"/>
      <c r="AT161" s="161" t="s">
        <v>308</v>
      </c>
      <c r="AU161" s="161" t="s">
        <v>83</v>
      </c>
      <c r="AV161" s="13" t="s">
        <v>83</v>
      </c>
      <c r="AW161" s="13" t="s">
        <v>35</v>
      </c>
      <c r="AX161" s="13" t="s">
        <v>73</v>
      </c>
      <c r="AY161" s="161" t="s">
        <v>129</v>
      </c>
    </row>
    <row r="162" spans="2:65" s="14" customFormat="1" ht="10.199999999999999">
      <c r="B162" s="167"/>
      <c r="D162" s="146" t="s">
        <v>308</v>
      </c>
      <c r="E162" s="168" t="s">
        <v>3</v>
      </c>
      <c r="F162" s="169" t="s">
        <v>313</v>
      </c>
      <c r="H162" s="170">
        <v>66.66</v>
      </c>
      <c r="I162" s="171"/>
      <c r="L162" s="167"/>
      <c r="M162" s="172"/>
      <c r="T162" s="173"/>
      <c r="AT162" s="168" t="s">
        <v>308</v>
      </c>
      <c r="AU162" s="168" t="s">
        <v>83</v>
      </c>
      <c r="AV162" s="14" t="s">
        <v>156</v>
      </c>
      <c r="AW162" s="14" t="s">
        <v>35</v>
      </c>
      <c r="AX162" s="14" t="s">
        <v>81</v>
      </c>
      <c r="AY162" s="168" t="s">
        <v>129</v>
      </c>
    </row>
    <row r="163" spans="2:65" s="11" customFormat="1" ht="22.8" customHeight="1">
      <c r="B163" s="116"/>
      <c r="D163" s="117" t="s">
        <v>72</v>
      </c>
      <c r="E163" s="126" t="s">
        <v>83</v>
      </c>
      <c r="F163" s="126" t="s">
        <v>363</v>
      </c>
      <c r="I163" s="119"/>
      <c r="J163" s="127">
        <f>BK163</f>
        <v>0</v>
      </c>
      <c r="L163" s="116"/>
      <c r="M163" s="121"/>
      <c r="P163" s="122">
        <f>SUM(P164:P210)</f>
        <v>0</v>
      </c>
      <c r="R163" s="122">
        <f>SUM(R164:R210)</f>
        <v>60.717367039999999</v>
      </c>
      <c r="T163" s="123">
        <f>SUM(T164:T210)</f>
        <v>0</v>
      </c>
      <c r="AR163" s="117" t="s">
        <v>81</v>
      </c>
      <c r="AT163" s="124" t="s">
        <v>72</v>
      </c>
      <c r="AU163" s="124" t="s">
        <v>81</v>
      </c>
      <c r="AY163" s="117" t="s">
        <v>129</v>
      </c>
      <c r="BK163" s="125">
        <f>SUM(BK164:BK210)</f>
        <v>0</v>
      </c>
    </row>
    <row r="164" spans="2:65" s="1" customFormat="1" ht="21.75" customHeight="1">
      <c r="B164" s="128"/>
      <c r="C164" s="129" t="s">
        <v>194</v>
      </c>
      <c r="D164" s="129" t="s">
        <v>132</v>
      </c>
      <c r="E164" s="130" t="s">
        <v>364</v>
      </c>
      <c r="F164" s="131" t="s">
        <v>365</v>
      </c>
      <c r="G164" s="132" t="s">
        <v>326</v>
      </c>
      <c r="H164" s="133">
        <v>10.179</v>
      </c>
      <c r="I164" s="134"/>
      <c r="J164" s="135">
        <f>ROUND(I164*H164,2)</f>
        <v>0</v>
      </c>
      <c r="K164" s="131" t="s">
        <v>136</v>
      </c>
      <c r="L164" s="33"/>
      <c r="M164" s="136" t="s">
        <v>3</v>
      </c>
      <c r="N164" s="137" t="s">
        <v>44</v>
      </c>
      <c r="P164" s="138">
        <f>O164*H164</f>
        <v>0</v>
      </c>
      <c r="Q164" s="138">
        <v>2.5018699999999998</v>
      </c>
      <c r="R164" s="138">
        <f>Q164*H164</f>
        <v>25.466534729999999</v>
      </c>
      <c r="S164" s="138">
        <v>0</v>
      </c>
      <c r="T164" s="139">
        <f>S164*H164</f>
        <v>0</v>
      </c>
      <c r="AR164" s="140" t="s">
        <v>156</v>
      </c>
      <c r="AT164" s="140" t="s">
        <v>132</v>
      </c>
      <c r="AU164" s="140" t="s">
        <v>83</v>
      </c>
      <c r="AY164" s="18" t="s">
        <v>129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8" t="s">
        <v>81</v>
      </c>
      <c r="BK164" s="141">
        <f>ROUND(I164*H164,2)</f>
        <v>0</v>
      </c>
      <c r="BL164" s="18" t="s">
        <v>156</v>
      </c>
      <c r="BM164" s="140" t="s">
        <v>366</v>
      </c>
    </row>
    <row r="165" spans="2:65" s="1" customFormat="1" ht="10.199999999999999">
      <c r="B165" s="33"/>
      <c r="D165" s="142" t="s">
        <v>139</v>
      </c>
      <c r="F165" s="143" t="s">
        <v>367</v>
      </c>
      <c r="I165" s="144"/>
      <c r="L165" s="33"/>
      <c r="M165" s="145"/>
      <c r="T165" s="54"/>
      <c r="AT165" s="18" t="s">
        <v>139</v>
      </c>
      <c r="AU165" s="18" t="s">
        <v>83</v>
      </c>
    </row>
    <row r="166" spans="2:65" s="12" customFormat="1" ht="10.199999999999999">
      <c r="B166" s="154"/>
      <c r="D166" s="146" t="s">
        <v>308</v>
      </c>
      <c r="E166" s="155" t="s">
        <v>3</v>
      </c>
      <c r="F166" s="156" t="s">
        <v>322</v>
      </c>
      <c r="H166" s="155" t="s">
        <v>3</v>
      </c>
      <c r="I166" s="157"/>
      <c r="L166" s="154"/>
      <c r="M166" s="158"/>
      <c r="T166" s="159"/>
      <c r="AT166" s="155" t="s">
        <v>308</v>
      </c>
      <c r="AU166" s="155" t="s">
        <v>83</v>
      </c>
      <c r="AV166" s="12" t="s">
        <v>81</v>
      </c>
      <c r="AW166" s="12" t="s">
        <v>35</v>
      </c>
      <c r="AX166" s="12" t="s">
        <v>73</v>
      </c>
      <c r="AY166" s="155" t="s">
        <v>129</v>
      </c>
    </row>
    <row r="167" spans="2:65" s="12" customFormat="1" ht="10.199999999999999">
      <c r="B167" s="154"/>
      <c r="D167" s="146" t="s">
        <v>308</v>
      </c>
      <c r="E167" s="155" t="s">
        <v>3</v>
      </c>
      <c r="F167" s="156" t="s">
        <v>368</v>
      </c>
      <c r="H167" s="155" t="s">
        <v>3</v>
      </c>
      <c r="I167" s="157"/>
      <c r="L167" s="154"/>
      <c r="M167" s="158"/>
      <c r="T167" s="159"/>
      <c r="AT167" s="155" t="s">
        <v>308</v>
      </c>
      <c r="AU167" s="155" t="s">
        <v>83</v>
      </c>
      <c r="AV167" s="12" t="s">
        <v>81</v>
      </c>
      <c r="AW167" s="12" t="s">
        <v>35</v>
      </c>
      <c r="AX167" s="12" t="s">
        <v>73</v>
      </c>
      <c r="AY167" s="155" t="s">
        <v>129</v>
      </c>
    </row>
    <row r="168" spans="2:65" s="13" customFormat="1" ht="10.199999999999999">
      <c r="B168" s="160"/>
      <c r="D168" s="146" t="s">
        <v>308</v>
      </c>
      <c r="E168" s="161" t="s">
        <v>3</v>
      </c>
      <c r="F168" s="162" t="s">
        <v>369</v>
      </c>
      <c r="H168" s="163">
        <v>10.179</v>
      </c>
      <c r="I168" s="164"/>
      <c r="L168" s="160"/>
      <c r="M168" s="165"/>
      <c r="T168" s="166"/>
      <c r="AT168" s="161" t="s">
        <v>308</v>
      </c>
      <c r="AU168" s="161" t="s">
        <v>83</v>
      </c>
      <c r="AV168" s="13" t="s">
        <v>83</v>
      </c>
      <c r="AW168" s="13" t="s">
        <v>35</v>
      </c>
      <c r="AX168" s="13" t="s">
        <v>73</v>
      </c>
      <c r="AY168" s="161" t="s">
        <v>129</v>
      </c>
    </row>
    <row r="169" spans="2:65" s="14" customFormat="1" ht="10.199999999999999">
      <c r="B169" s="167"/>
      <c r="D169" s="146" t="s">
        <v>308</v>
      </c>
      <c r="E169" s="168" t="s">
        <v>3</v>
      </c>
      <c r="F169" s="169" t="s">
        <v>313</v>
      </c>
      <c r="H169" s="170">
        <v>10.179</v>
      </c>
      <c r="I169" s="171"/>
      <c r="L169" s="167"/>
      <c r="M169" s="172"/>
      <c r="T169" s="173"/>
      <c r="AT169" s="168" t="s">
        <v>308</v>
      </c>
      <c r="AU169" s="168" t="s">
        <v>83</v>
      </c>
      <c r="AV169" s="14" t="s">
        <v>156</v>
      </c>
      <c r="AW169" s="14" t="s">
        <v>35</v>
      </c>
      <c r="AX169" s="14" t="s">
        <v>81</v>
      </c>
      <c r="AY169" s="168" t="s">
        <v>129</v>
      </c>
    </row>
    <row r="170" spans="2:65" s="1" customFormat="1" ht="16.5" customHeight="1">
      <c r="B170" s="128"/>
      <c r="C170" s="129" t="s">
        <v>202</v>
      </c>
      <c r="D170" s="129" t="s">
        <v>132</v>
      </c>
      <c r="E170" s="130" t="s">
        <v>370</v>
      </c>
      <c r="F170" s="131" t="s">
        <v>371</v>
      </c>
      <c r="G170" s="132" t="s">
        <v>208</v>
      </c>
      <c r="H170" s="133">
        <v>7.7729999999999997</v>
      </c>
      <c r="I170" s="134"/>
      <c r="J170" s="135">
        <f>ROUND(I170*H170,2)</f>
        <v>0</v>
      </c>
      <c r="K170" s="131" t="s">
        <v>136</v>
      </c>
      <c r="L170" s="33"/>
      <c r="M170" s="136" t="s">
        <v>3</v>
      </c>
      <c r="N170" s="137" t="s">
        <v>44</v>
      </c>
      <c r="P170" s="138">
        <f>O170*H170</f>
        <v>0</v>
      </c>
      <c r="Q170" s="138">
        <v>2.9399999999999999E-3</v>
      </c>
      <c r="R170" s="138">
        <f>Q170*H170</f>
        <v>2.2852619999999997E-2</v>
      </c>
      <c r="S170" s="138">
        <v>0</v>
      </c>
      <c r="T170" s="139">
        <f>S170*H170</f>
        <v>0</v>
      </c>
      <c r="AR170" s="140" t="s">
        <v>156</v>
      </c>
      <c r="AT170" s="140" t="s">
        <v>132</v>
      </c>
      <c r="AU170" s="140" t="s">
        <v>83</v>
      </c>
      <c r="AY170" s="18" t="s">
        <v>129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8" t="s">
        <v>81</v>
      </c>
      <c r="BK170" s="141">
        <f>ROUND(I170*H170,2)</f>
        <v>0</v>
      </c>
      <c r="BL170" s="18" t="s">
        <v>156</v>
      </c>
      <c r="BM170" s="140" t="s">
        <v>372</v>
      </c>
    </row>
    <row r="171" spans="2:65" s="1" customFormat="1" ht="10.199999999999999">
      <c r="B171" s="33"/>
      <c r="D171" s="142" t="s">
        <v>139</v>
      </c>
      <c r="F171" s="143" t="s">
        <v>373</v>
      </c>
      <c r="I171" s="144"/>
      <c r="L171" s="33"/>
      <c r="M171" s="145"/>
      <c r="T171" s="54"/>
      <c r="AT171" s="18" t="s">
        <v>139</v>
      </c>
      <c r="AU171" s="18" t="s">
        <v>83</v>
      </c>
    </row>
    <row r="172" spans="2:65" s="12" customFormat="1" ht="10.199999999999999">
      <c r="B172" s="154"/>
      <c r="D172" s="146" t="s">
        <v>308</v>
      </c>
      <c r="E172" s="155" t="s">
        <v>3</v>
      </c>
      <c r="F172" s="156" t="s">
        <v>322</v>
      </c>
      <c r="H172" s="155" t="s">
        <v>3</v>
      </c>
      <c r="I172" s="157"/>
      <c r="L172" s="154"/>
      <c r="M172" s="158"/>
      <c r="T172" s="159"/>
      <c r="AT172" s="155" t="s">
        <v>308</v>
      </c>
      <c r="AU172" s="155" t="s">
        <v>83</v>
      </c>
      <c r="AV172" s="12" t="s">
        <v>81</v>
      </c>
      <c r="AW172" s="12" t="s">
        <v>35</v>
      </c>
      <c r="AX172" s="12" t="s">
        <v>73</v>
      </c>
      <c r="AY172" s="155" t="s">
        <v>129</v>
      </c>
    </row>
    <row r="173" spans="2:65" s="12" customFormat="1" ht="10.199999999999999">
      <c r="B173" s="154"/>
      <c r="D173" s="146" t="s">
        <v>308</v>
      </c>
      <c r="E173" s="155" t="s">
        <v>3</v>
      </c>
      <c r="F173" s="156" t="s">
        <v>368</v>
      </c>
      <c r="H173" s="155" t="s">
        <v>3</v>
      </c>
      <c r="I173" s="157"/>
      <c r="L173" s="154"/>
      <c r="M173" s="158"/>
      <c r="T173" s="159"/>
      <c r="AT173" s="155" t="s">
        <v>308</v>
      </c>
      <c r="AU173" s="155" t="s">
        <v>83</v>
      </c>
      <c r="AV173" s="12" t="s">
        <v>81</v>
      </c>
      <c r="AW173" s="12" t="s">
        <v>35</v>
      </c>
      <c r="AX173" s="12" t="s">
        <v>73</v>
      </c>
      <c r="AY173" s="155" t="s">
        <v>129</v>
      </c>
    </row>
    <row r="174" spans="2:65" s="13" customFormat="1" ht="10.199999999999999">
      <c r="B174" s="160"/>
      <c r="D174" s="146" t="s">
        <v>308</v>
      </c>
      <c r="E174" s="161" t="s">
        <v>3</v>
      </c>
      <c r="F174" s="162" t="s">
        <v>374</v>
      </c>
      <c r="H174" s="163">
        <v>7.7729999999999997</v>
      </c>
      <c r="I174" s="164"/>
      <c r="L174" s="160"/>
      <c r="M174" s="165"/>
      <c r="T174" s="166"/>
      <c r="AT174" s="161" t="s">
        <v>308</v>
      </c>
      <c r="AU174" s="161" t="s">
        <v>83</v>
      </c>
      <c r="AV174" s="13" t="s">
        <v>83</v>
      </c>
      <c r="AW174" s="13" t="s">
        <v>35</v>
      </c>
      <c r="AX174" s="13" t="s">
        <v>73</v>
      </c>
      <c r="AY174" s="161" t="s">
        <v>129</v>
      </c>
    </row>
    <row r="175" spans="2:65" s="14" customFormat="1" ht="10.199999999999999">
      <c r="B175" s="167"/>
      <c r="D175" s="146" t="s">
        <v>308</v>
      </c>
      <c r="E175" s="168" t="s">
        <v>3</v>
      </c>
      <c r="F175" s="169" t="s">
        <v>313</v>
      </c>
      <c r="H175" s="170">
        <v>7.7729999999999997</v>
      </c>
      <c r="I175" s="171"/>
      <c r="L175" s="167"/>
      <c r="M175" s="172"/>
      <c r="T175" s="173"/>
      <c r="AT175" s="168" t="s">
        <v>308</v>
      </c>
      <c r="AU175" s="168" t="s">
        <v>83</v>
      </c>
      <c r="AV175" s="14" t="s">
        <v>156</v>
      </c>
      <c r="AW175" s="14" t="s">
        <v>35</v>
      </c>
      <c r="AX175" s="14" t="s">
        <v>81</v>
      </c>
      <c r="AY175" s="168" t="s">
        <v>129</v>
      </c>
    </row>
    <row r="176" spans="2:65" s="1" customFormat="1" ht="16.5" customHeight="1">
      <c r="B176" s="128"/>
      <c r="C176" s="129" t="s">
        <v>9</v>
      </c>
      <c r="D176" s="129" t="s">
        <v>132</v>
      </c>
      <c r="E176" s="130" t="s">
        <v>375</v>
      </c>
      <c r="F176" s="131" t="s">
        <v>376</v>
      </c>
      <c r="G176" s="132" t="s">
        <v>208</v>
      </c>
      <c r="H176" s="133">
        <v>7.7729999999999997</v>
      </c>
      <c r="I176" s="134"/>
      <c r="J176" s="135">
        <f>ROUND(I176*H176,2)</f>
        <v>0</v>
      </c>
      <c r="K176" s="131" t="s">
        <v>136</v>
      </c>
      <c r="L176" s="33"/>
      <c r="M176" s="136" t="s">
        <v>3</v>
      </c>
      <c r="N176" s="137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156</v>
      </c>
      <c r="AT176" s="140" t="s">
        <v>132</v>
      </c>
      <c r="AU176" s="140" t="s">
        <v>83</v>
      </c>
      <c r="AY176" s="18" t="s">
        <v>129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8" t="s">
        <v>81</v>
      </c>
      <c r="BK176" s="141">
        <f>ROUND(I176*H176,2)</f>
        <v>0</v>
      </c>
      <c r="BL176" s="18" t="s">
        <v>156</v>
      </c>
      <c r="BM176" s="140" t="s">
        <v>377</v>
      </c>
    </row>
    <row r="177" spans="2:65" s="1" customFormat="1" ht="10.199999999999999">
      <c r="B177" s="33"/>
      <c r="D177" s="142" t="s">
        <v>139</v>
      </c>
      <c r="F177" s="143" t="s">
        <v>378</v>
      </c>
      <c r="I177" s="144"/>
      <c r="L177" s="33"/>
      <c r="M177" s="145"/>
      <c r="T177" s="54"/>
      <c r="AT177" s="18" t="s">
        <v>139</v>
      </c>
      <c r="AU177" s="18" t="s">
        <v>83</v>
      </c>
    </row>
    <row r="178" spans="2:65" s="1" customFormat="1" ht="16.5" customHeight="1">
      <c r="B178" s="128"/>
      <c r="C178" s="129" t="s">
        <v>379</v>
      </c>
      <c r="D178" s="129" t="s">
        <v>132</v>
      </c>
      <c r="E178" s="130" t="s">
        <v>380</v>
      </c>
      <c r="F178" s="131" t="s">
        <v>381</v>
      </c>
      <c r="G178" s="132" t="s">
        <v>382</v>
      </c>
      <c r="H178" s="133">
        <v>0.23699999999999999</v>
      </c>
      <c r="I178" s="134"/>
      <c r="J178" s="135">
        <f>ROUND(I178*H178,2)</f>
        <v>0</v>
      </c>
      <c r="K178" s="131" t="s">
        <v>136</v>
      </c>
      <c r="L178" s="33"/>
      <c r="M178" s="136" t="s">
        <v>3</v>
      </c>
      <c r="N178" s="137" t="s">
        <v>44</v>
      </c>
      <c r="P178" s="138">
        <f>O178*H178</f>
        <v>0</v>
      </c>
      <c r="Q178" s="138">
        <v>1.06277</v>
      </c>
      <c r="R178" s="138">
        <f>Q178*H178</f>
        <v>0.25187649000000001</v>
      </c>
      <c r="S178" s="138">
        <v>0</v>
      </c>
      <c r="T178" s="139">
        <f>S178*H178</f>
        <v>0</v>
      </c>
      <c r="AR178" s="140" t="s">
        <v>156</v>
      </c>
      <c r="AT178" s="140" t="s">
        <v>132</v>
      </c>
      <c r="AU178" s="140" t="s">
        <v>83</v>
      </c>
      <c r="AY178" s="18" t="s">
        <v>129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8" t="s">
        <v>81</v>
      </c>
      <c r="BK178" s="141">
        <f>ROUND(I178*H178,2)</f>
        <v>0</v>
      </c>
      <c r="BL178" s="18" t="s">
        <v>156</v>
      </c>
      <c r="BM178" s="140" t="s">
        <v>383</v>
      </c>
    </row>
    <row r="179" spans="2:65" s="1" customFormat="1" ht="10.199999999999999">
      <c r="B179" s="33"/>
      <c r="D179" s="142" t="s">
        <v>139</v>
      </c>
      <c r="F179" s="143" t="s">
        <v>384</v>
      </c>
      <c r="I179" s="144"/>
      <c r="L179" s="33"/>
      <c r="M179" s="145"/>
      <c r="T179" s="54"/>
      <c r="AT179" s="18" t="s">
        <v>139</v>
      </c>
      <c r="AU179" s="18" t="s">
        <v>83</v>
      </c>
    </row>
    <row r="180" spans="2:65" s="12" customFormat="1" ht="10.199999999999999">
      <c r="B180" s="154"/>
      <c r="D180" s="146" t="s">
        <v>308</v>
      </c>
      <c r="E180" s="155" t="s">
        <v>3</v>
      </c>
      <c r="F180" s="156" t="s">
        <v>322</v>
      </c>
      <c r="H180" s="155" t="s">
        <v>3</v>
      </c>
      <c r="I180" s="157"/>
      <c r="L180" s="154"/>
      <c r="M180" s="158"/>
      <c r="T180" s="159"/>
      <c r="AT180" s="155" t="s">
        <v>308</v>
      </c>
      <c r="AU180" s="155" t="s">
        <v>83</v>
      </c>
      <c r="AV180" s="12" t="s">
        <v>81</v>
      </c>
      <c r="AW180" s="12" t="s">
        <v>35</v>
      </c>
      <c r="AX180" s="12" t="s">
        <v>73</v>
      </c>
      <c r="AY180" s="155" t="s">
        <v>129</v>
      </c>
    </row>
    <row r="181" spans="2:65" s="12" customFormat="1" ht="10.199999999999999">
      <c r="B181" s="154"/>
      <c r="D181" s="146" t="s">
        <v>308</v>
      </c>
      <c r="E181" s="155" t="s">
        <v>3</v>
      </c>
      <c r="F181" s="156" t="s">
        <v>368</v>
      </c>
      <c r="H181" s="155" t="s">
        <v>3</v>
      </c>
      <c r="I181" s="157"/>
      <c r="L181" s="154"/>
      <c r="M181" s="158"/>
      <c r="T181" s="159"/>
      <c r="AT181" s="155" t="s">
        <v>308</v>
      </c>
      <c r="AU181" s="155" t="s">
        <v>83</v>
      </c>
      <c r="AV181" s="12" t="s">
        <v>81</v>
      </c>
      <c r="AW181" s="12" t="s">
        <v>35</v>
      </c>
      <c r="AX181" s="12" t="s">
        <v>73</v>
      </c>
      <c r="AY181" s="155" t="s">
        <v>129</v>
      </c>
    </row>
    <row r="182" spans="2:65" s="13" customFormat="1" ht="10.199999999999999">
      <c r="B182" s="160"/>
      <c r="D182" s="146" t="s">
        <v>308</v>
      </c>
      <c r="E182" s="161" t="s">
        <v>3</v>
      </c>
      <c r="F182" s="162" t="s">
        <v>385</v>
      </c>
      <c r="H182" s="163">
        <v>0.23699999999999999</v>
      </c>
      <c r="I182" s="164"/>
      <c r="L182" s="160"/>
      <c r="M182" s="165"/>
      <c r="T182" s="166"/>
      <c r="AT182" s="161" t="s">
        <v>308</v>
      </c>
      <c r="AU182" s="161" t="s">
        <v>83</v>
      </c>
      <c r="AV182" s="13" t="s">
        <v>83</v>
      </c>
      <c r="AW182" s="13" t="s">
        <v>35</v>
      </c>
      <c r="AX182" s="13" t="s">
        <v>73</v>
      </c>
      <c r="AY182" s="161" t="s">
        <v>129</v>
      </c>
    </row>
    <row r="183" spans="2:65" s="14" customFormat="1" ht="10.199999999999999">
      <c r="B183" s="167"/>
      <c r="D183" s="146" t="s">
        <v>308</v>
      </c>
      <c r="E183" s="168" t="s">
        <v>3</v>
      </c>
      <c r="F183" s="169" t="s">
        <v>313</v>
      </c>
      <c r="H183" s="170">
        <v>0.23699999999999999</v>
      </c>
      <c r="I183" s="171"/>
      <c r="L183" s="167"/>
      <c r="M183" s="172"/>
      <c r="T183" s="173"/>
      <c r="AT183" s="168" t="s">
        <v>308</v>
      </c>
      <c r="AU183" s="168" t="s">
        <v>83</v>
      </c>
      <c r="AV183" s="14" t="s">
        <v>156</v>
      </c>
      <c r="AW183" s="14" t="s">
        <v>35</v>
      </c>
      <c r="AX183" s="14" t="s">
        <v>81</v>
      </c>
      <c r="AY183" s="168" t="s">
        <v>129</v>
      </c>
    </row>
    <row r="184" spans="2:65" s="1" customFormat="1" ht="16.5" customHeight="1">
      <c r="B184" s="128"/>
      <c r="C184" s="129" t="s">
        <v>386</v>
      </c>
      <c r="D184" s="129" t="s">
        <v>132</v>
      </c>
      <c r="E184" s="130" t="s">
        <v>387</v>
      </c>
      <c r="F184" s="131" t="s">
        <v>388</v>
      </c>
      <c r="G184" s="132" t="s">
        <v>326</v>
      </c>
      <c r="H184" s="133">
        <v>7.5030000000000001</v>
      </c>
      <c r="I184" s="134"/>
      <c r="J184" s="135">
        <f>ROUND(I184*H184,2)</f>
        <v>0</v>
      </c>
      <c r="K184" s="131" t="s">
        <v>136</v>
      </c>
      <c r="L184" s="33"/>
      <c r="M184" s="136" t="s">
        <v>3</v>
      </c>
      <c r="N184" s="137" t="s">
        <v>44</v>
      </c>
      <c r="P184" s="138">
        <f>O184*H184</f>
        <v>0</v>
      </c>
      <c r="Q184" s="138">
        <v>2.3010199999999998</v>
      </c>
      <c r="R184" s="138">
        <f>Q184*H184</f>
        <v>17.264553060000001</v>
      </c>
      <c r="S184" s="138">
        <v>0</v>
      </c>
      <c r="T184" s="139">
        <f>S184*H184</f>
        <v>0</v>
      </c>
      <c r="AR184" s="140" t="s">
        <v>156</v>
      </c>
      <c r="AT184" s="140" t="s">
        <v>132</v>
      </c>
      <c r="AU184" s="140" t="s">
        <v>83</v>
      </c>
      <c r="AY184" s="18" t="s">
        <v>129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8" t="s">
        <v>81</v>
      </c>
      <c r="BK184" s="141">
        <f>ROUND(I184*H184,2)</f>
        <v>0</v>
      </c>
      <c r="BL184" s="18" t="s">
        <v>156</v>
      </c>
      <c r="BM184" s="140" t="s">
        <v>389</v>
      </c>
    </row>
    <row r="185" spans="2:65" s="1" customFormat="1" ht="10.199999999999999">
      <c r="B185" s="33"/>
      <c r="D185" s="142" t="s">
        <v>139</v>
      </c>
      <c r="F185" s="143" t="s">
        <v>390</v>
      </c>
      <c r="I185" s="144"/>
      <c r="L185" s="33"/>
      <c r="M185" s="145"/>
      <c r="T185" s="54"/>
      <c r="AT185" s="18" t="s">
        <v>139</v>
      </c>
      <c r="AU185" s="18" t="s">
        <v>83</v>
      </c>
    </row>
    <row r="186" spans="2:65" s="12" customFormat="1" ht="10.199999999999999">
      <c r="B186" s="154"/>
      <c r="D186" s="146" t="s">
        <v>308</v>
      </c>
      <c r="E186" s="155" t="s">
        <v>3</v>
      </c>
      <c r="F186" s="156" t="s">
        <v>322</v>
      </c>
      <c r="H186" s="155" t="s">
        <v>3</v>
      </c>
      <c r="I186" s="157"/>
      <c r="L186" s="154"/>
      <c r="M186" s="158"/>
      <c r="T186" s="159"/>
      <c r="AT186" s="155" t="s">
        <v>308</v>
      </c>
      <c r="AU186" s="155" t="s">
        <v>83</v>
      </c>
      <c r="AV186" s="12" t="s">
        <v>81</v>
      </c>
      <c r="AW186" s="12" t="s">
        <v>35</v>
      </c>
      <c r="AX186" s="12" t="s">
        <v>73</v>
      </c>
      <c r="AY186" s="155" t="s">
        <v>129</v>
      </c>
    </row>
    <row r="187" spans="2:65" s="13" customFormat="1" ht="10.199999999999999">
      <c r="B187" s="160"/>
      <c r="D187" s="146" t="s">
        <v>308</v>
      </c>
      <c r="E187" s="161" t="s">
        <v>3</v>
      </c>
      <c r="F187" s="162" t="s">
        <v>391</v>
      </c>
      <c r="H187" s="163">
        <v>7.5030000000000001</v>
      </c>
      <c r="I187" s="164"/>
      <c r="L187" s="160"/>
      <c r="M187" s="165"/>
      <c r="T187" s="166"/>
      <c r="AT187" s="161" t="s">
        <v>308</v>
      </c>
      <c r="AU187" s="161" t="s">
        <v>83</v>
      </c>
      <c r="AV187" s="13" t="s">
        <v>83</v>
      </c>
      <c r="AW187" s="13" t="s">
        <v>35</v>
      </c>
      <c r="AX187" s="13" t="s">
        <v>73</v>
      </c>
      <c r="AY187" s="161" t="s">
        <v>129</v>
      </c>
    </row>
    <row r="188" spans="2:65" s="14" customFormat="1" ht="10.199999999999999">
      <c r="B188" s="167"/>
      <c r="D188" s="146" t="s">
        <v>308</v>
      </c>
      <c r="E188" s="168" t="s">
        <v>3</v>
      </c>
      <c r="F188" s="169" t="s">
        <v>313</v>
      </c>
      <c r="H188" s="170">
        <v>7.5030000000000001</v>
      </c>
      <c r="I188" s="171"/>
      <c r="L188" s="167"/>
      <c r="M188" s="172"/>
      <c r="T188" s="173"/>
      <c r="AT188" s="168" t="s">
        <v>308</v>
      </c>
      <c r="AU188" s="168" t="s">
        <v>83</v>
      </c>
      <c r="AV188" s="14" t="s">
        <v>156</v>
      </c>
      <c r="AW188" s="14" t="s">
        <v>35</v>
      </c>
      <c r="AX188" s="14" t="s">
        <v>81</v>
      </c>
      <c r="AY188" s="168" t="s">
        <v>129</v>
      </c>
    </row>
    <row r="189" spans="2:65" s="1" customFormat="1" ht="16.5" customHeight="1">
      <c r="B189" s="128"/>
      <c r="C189" s="129" t="s">
        <v>392</v>
      </c>
      <c r="D189" s="129" t="s">
        <v>132</v>
      </c>
      <c r="E189" s="130" t="s">
        <v>393</v>
      </c>
      <c r="F189" s="131" t="s">
        <v>394</v>
      </c>
      <c r="G189" s="132" t="s">
        <v>326</v>
      </c>
      <c r="H189" s="133">
        <v>1</v>
      </c>
      <c r="I189" s="134"/>
      <c r="J189" s="135">
        <f>ROUND(I189*H189,2)</f>
        <v>0</v>
      </c>
      <c r="K189" s="131" t="s">
        <v>136</v>
      </c>
      <c r="L189" s="33"/>
      <c r="M189" s="136" t="s">
        <v>3</v>
      </c>
      <c r="N189" s="137" t="s">
        <v>44</v>
      </c>
      <c r="P189" s="138">
        <f>O189*H189</f>
        <v>0</v>
      </c>
      <c r="Q189" s="138">
        <v>2.3010199999999998</v>
      </c>
      <c r="R189" s="138">
        <f>Q189*H189</f>
        <v>2.3010199999999998</v>
      </c>
      <c r="S189" s="138">
        <v>0</v>
      </c>
      <c r="T189" s="139">
        <f>S189*H189</f>
        <v>0</v>
      </c>
      <c r="AR189" s="140" t="s">
        <v>156</v>
      </c>
      <c r="AT189" s="140" t="s">
        <v>132</v>
      </c>
      <c r="AU189" s="140" t="s">
        <v>83</v>
      </c>
      <c r="AY189" s="18" t="s">
        <v>129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8" t="s">
        <v>81</v>
      </c>
      <c r="BK189" s="141">
        <f>ROUND(I189*H189,2)</f>
        <v>0</v>
      </c>
      <c r="BL189" s="18" t="s">
        <v>156</v>
      </c>
      <c r="BM189" s="140" t="s">
        <v>395</v>
      </c>
    </row>
    <row r="190" spans="2:65" s="1" customFormat="1" ht="10.199999999999999">
      <c r="B190" s="33"/>
      <c r="D190" s="142" t="s">
        <v>139</v>
      </c>
      <c r="F190" s="143" t="s">
        <v>396</v>
      </c>
      <c r="I190" s="144"/>
      <c r="L190" s="33"/>
      <c r="M190" s="145"/>
      <c r="T190" s="54"/>
      <c r="AT190" s="18" t="s">
        <v>139</v>
      </c>
      <c r="AU190" s="18" t="s">
        <v>83</v>
      </c>
    </row>
    <row r="191" spans="2:65" s="12" customFormat="1" ht="10.199999999999999">
      <c r="B191" s="154"/>
      <c r="D191" s="146" t="s">
        <v>308</v>
      </c>
      <c r="E191" s="155" t="s">
        <v>3</v>
      </c>
      <c r="F191" s="156" t="s">
        <v>322</v>
      </c>
      <c r="H191" s="155" t="s">
        <v>3</v>
      </c>
      <c r="I191" s="157"/>
      <c r="L191" s="154"/>
      <c r="M191" s="158"/>
      <c r="T191" s="159"/>
      <c r="AT191" s="155" t="s">
        <v>308</v>
      </c>
      <c r="AU191" s="155" t="s">
        <v>83</v>
      </c>
      <c r="AV191" s="12" t="s">
        <v>81</v>
      </c>
      <c r="AW191" s="12" t="s">
        <v>35</v>
      </c>
      <c r="AX191" s="12" t="s">
        <v>73</v>
      </c>
      <c r="AY191" s="155" t="s">
        <v>129</v>
      </c>
    </row>
    <row r="192" spans="2:65" s="12" customFormat="1" ht="10.199999999999999">
      <c r="B192" s="154"/>
      <c r="D192" s="146" t="s">
        <v>308</v>
      </c>
      <c r="E192" s="155" t="s">
        <v>3</v>
      </c>
      <c r="F192" s="156" t="s">
        <v>397</v>
      </c>
      <c r="H192" s="155" t="s">
        <v>3</v>
      </c>
      <c r="I192" s="157"/>
      <c r="L192" s="154"/>
      <c r="M192" s="158"/>
      <c r="T192" s="159"/>
      <c r="AT192" s="155" t="s">
        <v>308</v>
      </c>
      <c r="AU192" s="155" t="s">
        <v>83</v>
      </c>
      <c r="AV192" s="12" t="s">
        <v>81</v>
      </c>
      <c r="AW192" s="12" t="s">
        <v>35</v>
      </c>
      <c r="AX192" s="12" t="s">
        <v>73</v>
      </c>
      <c r="AY192" s="155" t="s">
        <v>129</v>
      </c>
    </row>
    <row r="193" spans="2:65" s="13" customFormat="1" ht="10.199999999999999">
      <c r="B193" s="160"/>
      <c r="D193" s="146" t="s">
        <v>308</v>
      </c>
      <c r="E193" s="161" t="s">
        <v>3</v>
      </c>
      <c r="F193" s="162" t="s">
        <v>329</v>
      </c>
      <c r="H193" s="163">
        <v>1</v>
      </c>
      <c r="I193" s="164"/>
      <c r="L193" s="160"/>
      <c r="M193" s="165"/>
      <c r="T193" s="166"/>
      <c r="AT193" s="161" t="s">
        <v>308</v>
      </c>
      <c r="AU193" s="161" t="s">
        <v>83</v>
      </c>
      <c r="AV193" s="13" t="s">
        <v>83</v>
      </c>
      <c r="AW193" s="13" t="s">
        <v>35</v>
      </c>
      <c r="AX193" s="13" t="s">
        <v>73</v>
      </c>
      <c r="AY193" s="161" t="s">
        <v>129</v>
      </c>
    </row>
    <row r="194" spans="2:65" s="14" customFormat="1" ht="10.199999999999999">
      <c r="B194" s="167"/>
      <c r="D194" s="146" t="s">
        <v>308</v>
      </c>
      <c r="E194" s="168" t="s">
        <v>3</v>
      </c>
      <c r="F194" s="169" t="s">
        <v>313</v>
      </c>
      <c r="H194" s="170">
        <v>1</v>
      </c>
      <c r="I194" s="171"/>
      <c r="L194" s="167"/>
      <c r="M194" s="172"/>
      <c r="T194" s="173"/>
      <c r="AT194" s="168" t="s">
        <v>308</v>
      </c>
      <c r="AU194" s="168" t="s">
        <v>83</v>
      </c>
      <c r="AV194" s="14" t="s">
        <v>156</v>
      </c>
      <c r="AW194" s="14" t="s">
        <v>35</v>
      </c>
      <c r="AX194" s="14" t="s">
        <v>81</v>
      </c>
      <c r="AY194" s="168" t="s">
        <v>129</v>
      </c>
    </row>
    <row r="195" spans="2:65" s="1" customFormat="1" ht="24.15" customHeight="1">
      <c r="B195" s="128"/>
      <c r="C195" s="129" t="s">
        <v>398</v>
      </c>
      <c r="D195" s="129" t="s">
        <v>132</v>
      </c>
      <c r="E195" s="130" t="s">
        <v>399</v>
      </c>
      <c r="F195" s="131" t="s">
        <v>400</v>
      </c>
      <c r="G195" s="132" t="s">
        <v>208</v>
      </c>
      <c r="H195" s="133">
        <v>20.593</v>
      </c>
      <c r="I195" s="134"/>
      <c r="J195" s="135">
        <f>ROUND(I195*H195,2)</f>
        <v>0</v>
      </c>
      <c r="K195" s="131" t="s">
        <v>136</v>
      </c>
      <c r="L195" s="33"/>
      <c r="M195" s="136" t="s">
        <v>3</v>
      </c>
      <c r="N195" s="137" t="s">
        <v>44</v>
      </c>
      <c r="P195" s="138">
        <f>O195*H195</f>
        <v>0</v>
      </c>
      <c r="Q195" s="138">
        <v>0.73558000000000001</v>
      </c>
      <c r="R195" s="138">
        <f>Q195*H195</f>
        <v>15.147798939999999</v>
      </c>
      <c r="S195" s="138">
        <v>0</v>
      </c>
      <c r="T195" s="139">
        <f>S195*H195</f>
        <v>0</v>
      </c>
      <c r="AR195" s="140" t="s">
        <v>156</v>
      </c>
      <c r="AT195" s="140" t="s">
        <v>132</v>
      </c>
      <c r="AU195" s="140" t="s">
        <v>83</v>
      </c>
      <c r="AY195" s="18" t="s">
        <v>129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8" t="s">
        <v>81</v>
      </c>
      <c r="BK195" s="141">
        <f>ROUND(I195*H195,2)</f>
        <v>0</v>
      </c>
      <c r="BL195" s="18" t="s">
        <v>156</v>
      </c>
      <c r="BM195" s="140" t="s">
        <v>401</v>
      </c>
    </row>
    <row r="196" spans="2:65" s="1" customFormat="1" ht="10.199999999999999">
      <c r="B196" s="33"/>
      <c r="D196" s="142" t="s">
        <v>139</v>
      </c>
      <c r="F196" s="143" t="s">
        <v>402</v>
      </c>
      <c r="I196" s="144"/>
      <c r="L196" s="33"/>
      <c r="M196" s="145"/>
      <c r="T196" s="54"/>
      <c r="AT196" s="18" t="s">
        <v>139</v>
      </c>
      <c r="AU196" s="18" t="s">
        <v>83</v>
      </c>
    </row>
    <row r="197" spans="2:65" s="12" customFormat="1" ht="10.199999999999999">
      <c r="B197" s="154"/>
      <c r="D197" s="146" t="s">
        <v>308</v>
      </c>
      <c r="E197" s="155" t="s">
        <v>3</v>
      </c>
      <c r="F197" s="156" t="s">
        <v>322</v>
      </c>
      <c r="H197" s="155" t="s">
        <v>3</v>
      </c>
      <c r="I197" s="157"/>
      <c r="L197" s="154"/>
      <c r="M197" s="158"/>
      <c r="T197" s="159"/>
      <c r="AT197" s="155" t="s">
        <v>308</v>
      </c>
      <c r="AU197" s="155" t="s">
        <v>83</v>
      </c>
      <c r="AV197" s="12" t="s">
        <v>81</v>
      </c>
      <c r="AW197" s="12" t="s">
        <v>35</v>
      </c>
      <c r="AX197" s="12" t="s">
        <v>73</v>
      </c>
      <c r="AY197" s="155" t="s">
        <v>129</v>
      </c>
    </row>
    <row r="198" spans="2:65" s="13" customFormat="1" ht="10.199999999999999">
      <c r="B198" s="160"/>
      <c r="D198" s="146" t="s">
        <v>308</v>
      </c>
      <c r="E198" s="161" t="s">
        <v>3</v>
      </c>
      <c r="F198" s="162" t="s">
        <v>403</v>
      </c>
      <c r="H198" s="163">
        <v>3.7440000000000002</v>
      </c>
      <c r="I198" s="164"/>
      <c r="L198" s="160"/>
      <c r="M198" s="165"/>
      <c r="T198" s="166"/>
      <c r="AT198" s="161" t="s">
        <v>308</v>
      </c>
      <c r="AU198" s="161" t="s">
        <v>83</v>
      </c>
      <c r="AV198" s="13" t="s">
        <v>83</v>
      </c>
      <c r="AW198" s="13" t="s">
        <v>35</v>
      </c>
      <c r="AX198" s="13" t="s">
        <v>73</v>
      </c>
      <c r="AY198" s="161" t="s">
        <v>129</v>
      </c>
    </row>
    <row r="199" spans="2:65" s="13" customFormat="1" ht="10.199999999999999">
      <c r="B199" s="160"/>
      <c r="D199" s="146" t="s">
        <v>308</v>
      </c>
      <c r="E199" s="161" t="s">
        <v>3</v>
      </c>
      <c r="F199" s="162" t="s">
        <v>404</v>
      </c>
      <c r="H199" s="163">
        <v>4.3129999999999997</v>
      </c>
      <c r="I199" s="164"/>
      <c r="L199" s="160"/>
      <c r="M199" s="165"/>
      <c r="T199" s="166"/>
      <c r="AT199" s="161" t="s">
        <v>308</v>
      </c>
      <c r="AU199" s="161" t="s">
        <v>83</v>
      </c>
      <c r="AV199" s="13" t="s">
        <v>83</v>
      </c>
      <c r="AW199" s="13" t="s">
        <v>35</v>
      </c>
      <c r="AX199" s="13" t="s">
        <v>73</v>
      </c>
      <c r="AY199" s="161" t="s">
        <v>129</v>
      </c>
    </row>
    <row r="200" spans="2:65" s="13" customFormat="1" ht="10.199999999999999">
      <c r="B200" s="160"/>
      <c r="D200" s="146" t="s">
        <v>308</v>
      </c>
      <c r="E200" s="161" t="s">
        <v>3</v>
      </c>
      <c r="F200" s="162" t="s">
        <v>405</v>
      </c>
      <c r="H200" s="163">
        <v>3.375</v>
      </c>
      <c r="I200" s="164"/>
      <c r="L200" s="160"/>
      <c r="M200" s="165"/>
      <c r="T200" s="166"/>
      <c r="AT200" s="161" t="s">
        <v>308</v>
      </c>
      <c r="AU200" s="161" t="s">
        <v>83</v>
      </c>
      <c r="AV200" s="13" t="s">
        <v>83</v>
      </c>
      <c r="AW200" s="13" t="s">
        <v>35</v>
      </c>
      <c r="AX200" s="13" t="s">
        <v>73</v>
      </c>
      <c r="AY200" s="161" t="s">
        <v>129</v>
      </c>
    </row>
    <row r="201" spans="2:65" s="13" customFormat="1" ht="10.199999999999999">
      <c r="B201" s="160"/>
      <c r="D201" s="146" t="s">
        <v>308</v>
      </c>
      <c r="E201" s="161" t="s">
        <v>3</v>
      </c>
      <c r="F201" s="162" t="s">
        <v>406</v>
      </c>
      <c r="H201" s="163">
        <v>9.1609999999999996</v>
      </c>
      <c r="I201" s="164"/>
      <c r="L201" s="160"/>
      <c r="M201" s="165"/>
      <c r="T201" s="166"/>
      <c r="AT201" s="161" t="s">
        <v>308</v>
      </c>
      <c r="AU201" s="161" t="s">
        <v>83</v>
      </c>
      <c r="AV201" s="13" t="s">
        <v>83</v>
      </c>
      <c r="AW201" s="13" t="s">
        <v>35</v>
      </c>
      <c r="AX201" s="13" t="s">
        <v>73</v>
      </c>
      <c r="AY201" s="161" t="s">
        <v>129</v>
      </c>
    </row>
    <row r="202" spans="2:65" s="14" customFormat="1" ht="10.199999999999999">
      <c r="B202" s="167"/>
      <c r="D202" s="146" t="s">
        <v>308</v>
      </c>
      <c r="E202" s="168" t="s">
        <v>3</v>
      </c>
      <c r="F202" s="169" t="s">
        <v>313</v>
      </c>
      <c r="H202" s="170">
        <v>20.593</v>
      </c>
      <c r="I202" s="171"/>
      <c r="L202" s="167"/>
      <c r="M202" s="172"/>
      <c r="T202" s="173"/>
      <c r="AT202" s="168" t="s">
        <v>308</v>
      </c>
      <c r="AU202" s="168" t="s">
        <v>83</v>
      </c>
      <c r="AV202" s="14" t="s">
        <v>156</v>
      </c>
      <c r="AW202" s="14" t="s">
        <v>35</v>
      </c>
      <c r="AX202" s="14" t="s">
        <v>81</v>
      </c>
      <c r="AY202" s="168" t="s">
        <v>129</v>
      </c>
    </row>
    <row r="203" spans="2:65" s="1" customFormat="1" ht="33" customHeight="1">
      <c r="B203" s="128"/>
      <c r="C203" s="129" t="s">
        <v>407</v>
      </c>
      <c r="D203" s="129" t="s">
        <v>132</v>
      </c>
      <c r="E203" s="130" t="s">
        <v>408</v>
      </c>
      <c r="F203" s="131" t="s">
        <v>409</v>
      </c>
      <c r="G203" s="132" t="s">
        <v>382</v>
      </c>
      <c r="H203" s="133">
        <v>0.248</v>
      </c>
      <c r="I203" s="134"/>
      <c r="J203" s="135">
        <f>ROUND(I203*H203,2)</f>
        <v>0</v>
      </c>
      <c r="K203" s="131" t="s">
        <v>136</v>
      </c>
      <c r="L203" s="33"/>
      <c r="M203" s="136" t="s">
        <v>3</v>
      </c>
      <c r="N203" s="137" t="s">
        <v>44</v>
      </c>
      <c r="P203" s="138">
        <f>O203*H203</f>
        <v>0</v>
      </c>
      <c r="Q203" s="138">
        <v>1.0593999999999999</v>
      </c>
      <c r="R203" s="138">
        <f>Q203*H203</f>
        <v>0.2627312</v>
      </c>
      <c r="S203" s="138">
        <v>0</v>
      </c>
      <c r="T203" s="139">
        <f>S203*H203</f>
        <v>0</v>
      </c>
      <c r="AR203" s="140" t="s">
        <v>156</v>
      </c>
      <c r="AT203" s="140" t="s">
        <v>132</v>
      </c>
      <c r="AU203" s="140" t="s">
        <v>83</v>
      </c>
      <c r="AY203" s="18" t="s">
        <v>129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8" t="s">
        <v>81</v>
      </c>
      <c r="BK203" s="141">
        <f>ROUND(I203*H203,2)</f>
        <v>0</v>
      </c>
      <c r="BL203" s="18" t="s">
        <v>156</v>
      </c>
      <c r="BM203" s="140" t="s">
        <v>410</v>
      </c>
    </row>
    <row r="204" spans="2:65" s="1" customFormat="1" ht="10.199999999999999">
      <c r="B204" s="33"/>
      <c r="D204" s="142" t="s">
        <v>139</v>
      </c>
      <c r="F204" s="143" t="s">
        <v>411</v>
      </c>
      <c r="I204" s="144"/>
      <c r="L204" s="33"/>
      <c r="M204" s="145"/>
      <c r="T204" s="54"/>
      <c r="AT204" s="18" t="s">
        <v>139</v>
      </c>
      <c r="AU204" s="18" t="s">
        <v>83</v>
      </c>
    </row>
    <row r="205" spans="2:65" s="12" customFormat="1" ht="10.199999999999999">
      <c r="B205" s="154"/>
      <c r="D205" s="146" t="s">
        <v>308</v>
      </c>
      <c r="E205" s="155" t="s">
        <v>3</v>
      </c>
      <c r="F205" s="156" t="s">
        <v>322</v>
      </c>
      <c r="H205" s="155" t="s">
        <v>3</v>
      </c>
      <c r="I205" s="157"/>
      <c r="L205" s="154"/>
      <c r="M205" s="158"/>
      <c r="T205" s="159"/>
      <c r="AT205" s="155" t="s">
        <v>308</v>
      </c>
      <c r="AU205" s="155" t="s">
        <v>83</v>
      </c>
      <c r="AV205" s="12" t="s">
        <v>81</v>
      </c>
      <c r="AW205" s="12" t="s">
        <v>35</v>
      </c>
      <c r="AX205" s="12" t="s">
        <v>73</v>
      </c>
      <c r="AY205" s="155" t="s">
        <v>129</v>
      </c>
    </row>
    <row r="206" spans="2:65" s="13" customFormat="1" ht="10.199999999999999">
      <c r="B206" s="160"/>
      <c r="D206" s="146" t="s">
        <v>308</v>
      </c>
      <c r="E206" s="161" t="s">
        <v>3</v>
      </c>
      <c r="F206" s="162" t="s">
        <v>412</v>
      </c>
      <c r="H206" s="163">
        <v>4.4999999999999998E-2</v>
      </c>
      <c r="I206" s="164"/>
      <c r="L206" s="160"/>
      <c r="M206" s="165"/>
      <c r="T206" s="166"/>
      <c r="AT206" s="161" t="s">
        <v>308</v>
      </c>
      <c r="AU206" s="161" t="s">
        <v>83</v>
      </c>
      <c r="AV206" s="13" t="s">
        <v>83</v>
      </c>
      <c r="AW206" s="13" t="s">
        <v>35</v>
      </c>
      <c r="AX206" s="13" t="s">
        <v>73</v>
      </c>
      <c r="AY206" s="161" t="s">
        <v>129</v>
      </c>
    </row>
    <row r="207" spans="2:65" s="13" customFormat="1" ht="10.199999999999999">
      <c r="B207" s="160"/>
      <c r="D207" s="146" t="s">
        <v>308</v>
      </c>
      <c r="E207" s="161" t="s">
        <v>3</v>
      </c>
      <c r="F207" s="162" t="s">
        <v>413</v>
      </c>
      <c r="H207" s="163">
        <v>5.1999999999999998E-2</v>
      </c>
      <c r="I207" s="164"/>
      <c r="L207" s="160"/>
      <c r="M207" s="165"/>
      <c r="T207" s="166"/>
      <c r="AT207" s="161" t="s">
        <v>308</v>
      </c>
      <c r="AU207" s="161" t="s">
        <v>83</v>
      </c>
      <c r="AV207" s="13" t="s">
        <v>83</v>
      </c>
      <c r="AW207" s="13" t="s">
        <v>35</v>
      </c>
      <c r="AX207" s="13" t="s">
        <v>73</v>
      </c>
      <c r="AY207" s="161" t="s">
        <v>129</v>
      </c>
    </row>
    <row r="208" spans="2:65" s="13" customFormat="1" ht="10.199999999999999">
      <c r="B208" s="160"/>
      <c r="D208" s="146" t="s">
        <v>308</v>
      </c>
      <c r="E208" s="161" t="s">
        <v>3</v>
      </c>
      <c r="F208" s="162" t="s">
        <v>414</v>
      </c>
      <c r="H208" s="163">
        <v>4.1000000000000002E-2</v>
      </c>
      <c r="I208" s="164"/>
      <c r="L208" s="160"/>
      <c r="M208" s="165"/>
      <c r="T208" s="166"/>
      <c r="AT208" s="161" t="s">
        <v>308</v>
      </c>
      <c r="AU208" s="161" t="s">
        <v>83</v>
      </c>
      <c r="AV208" s="13" t="s">
        <v>83</v>
      </c>
      <c r="AW208" s="13" t="s">
        <v>35</v>
      </c>
      <c r="AX208" s="13" t="s">
        <v>73</v>
      </c>
      <c r="AY208" s="161" t="s">
        <v>129</v>
      </c>
    </row>
    <row r="209" spans="2:65" s="13" customFormat="1" ht="10.199999999999999">
      <c r="B209" s="160"/>
      <c r="D209" s="146" t="s">
        <v>308</v>
      </c>
      <c r="E209" s="161" t="s">
        <v>3</v>
      </c>
      <c r="F209" s="162" t="s">
        <v>415</v>
      </c>
      <c r="H209" s="163">
        <v>0.11</v>
      </c>
      <c r="I209" s="164"/>
      <c r="L209" s="160"/>
      <c r="M209" s="165"/>
      <c r="T209" s="166"/>
      <c r="AT209" s="161" t="s">
        <v>308</v>
      </c>
      <c r="AU209" s="161" t="s">
        <v>83</v>
      </c>
      <c r="AV209" s="13" t="s">
        <v>83</v>
      </c>
      <c r="AW209" s="13" t="s">
        <v>35</v>
      </c>
      <c r="AX209" s="13" t="s">
        <v>73</v>
      </c>
      <c r="AY209" s="161" t="s">
        <v>129</v>
      </c>
    </row>
    <row r="210" spans="2:65" s="14" customFormat="1" ht="10.199999999999999">
      <c r="B210" s="167"/>
      <c r="D210" s="146" t="s">
        <v>308</v>
      </c>
      <c r="E210" s="168" t="s">
        <v>3</v>
      </c>
      <c r="F210" s="169" t="s">
        <v>313</v>
      </c>
      <c r="H210" s="170">
        <v>0.248</v>
      </c>
      <c r="I210" s="171"/>
      <c r="L210" s="167"/>
      <c r="M210" s="172"/>
      <c r="T210" s="173"/>
      <c r="AT210" s="168" t="s">
        <v>308</v>
      </c>
      <c r="AU210" s="168" t="s">
        <v>83</v>
      </c>
      <c r="AV210" s="14" t="s">
        <v>156</v>
      </c>
      <c r="AW210" s="14" t="s">
        <v>35</v>
      </c>
      <c r="AX210" s="14" t="s">
        <v>81</v>
      </c>
      <c r="AY210" s="168" t="s">
        <v>129</v>
      </c>
    </row>
    <row r="211" spans="2:65" s="11" customFormat="1" ht="22.8" customHeight="1">
      <c r="B211" s="116"/>
      <c r="D211" s="117" t="s">
        <v>72</v>
      </c>
      <c r="E211" s="126" t="s">
        <v>148</v>
      </c>
      <c r="F211" s="126" t="s">
        <v>416</v>
      </c>
      <c r="I211" s="119"/>
      <c r="J211" s="127">
        <f>BK211</f>
        <v>0</v>
      </c>
      <c r="L211" s="116"/>
      <c r="M211" s="121"/>
      <c r="P211" s="122">
        <f>SUM(P212:P351)</f>
        <v>0</v>
      </c>
      <c r="R211" s="122">
        <f>SUM(R212:R351)</f>
        <v>40.757036270000008</v>
      </c>
      <c r="T211" s="123">
        <f>SUM(T212:T351)</f>
        <v>0</v>
      </c>
      <c r="AR211" s="117" t="s">
        <v>81</v>
      </c>
      <c r="AT211" s="124" t="s">
        <v>72</v>
      </c>
      <c r="AU211" s="124" t="s">
        <v>81</v>
      </c>
      <c r="AY211" s="117" t="s">
        <v>129</v>
      </c>
      <c r="BK211" s="125">
        <f>SUM(BK212:BK351)</f>
        <v>0</v>
      </c>
    </row>
    <row r="212" spans="2:65" s="1" customFormat="1" ht="24.15" customHeight="1">
      <c r="B212" s="128"/>
      <c r="C212" s="129" t="s">
        <v>417</v>
      </c>
      <c r="D212" s="129" t="s">
        <v>132</v>
      </c>
      <c r="E212" s="130" t="s">
        <v>418</v>
      </c>
      <c r="F212" s="131" t="s">
        <v>419</v>
      </c>
      <c r="G212" s="132" t="s">
        <v>420</v>
      </c>
      <c r="H212" s="133">
        <v>2</v>
      </c>
      <c r="I212" s="134"/>
      <c r="J212" s="135">
        <f>ROUND(I212*H212,2)</f>
        <v>0</v>
      </c>
      <c r="K212" s="131" t="s">
        <v>136</v>
      </c>
      <c r="L212" s="33"/>
      <c r="M212" s="136" t="s">
        <v>3</v>
      </c>
      <c r="N212" s="137" t="s">
        <v>44</v>
      </c>
      <c r="P212" s="138">
        <f>O212*H212</f>
        <v>0</v>
      </c>
      <c r="Q212" s="138">
        <v>0.18142</v>
      </c>
      <c r="R212" s="138">
        <f>Q212*H212</f>
        <v>0.36284</v>
      </c>
      <c r="S212" s="138">
        <v>0</v>
      </c>
      <c r="T212" s="139">
        <f>S212*H212</f>
        <v>0</v>
      </c>
      <c r="AR212" s="140" t="s">
        <v>156</v>
      </c>
      <c r="AT212" s="140" t="s">
        <v>132</v>
      </c>
      <c r="AU212" s="140" t="s">
        <v>83</v>
      </c>
      <c r="AY212" s="18" t="s">
        <v>129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8" t="s">
        <v>81</v>
      </c>
      <c r="BK212" s="141">
        <f>ROUND(I212*H212,2)</f>
        <v>0</v>
      </c>
      <c r="BL212" s="18" t="s">
        <v>156</v>
      </c>
      <c r="BM212" s="140" t="s">
        <v>421</v>
      </c>
    </row>
    <row r="213" spans="2:65" s="1" customFormat="1" ht="10.199999999999999">
      <c r="B213" s="33"/>
      <c r="D213" s="142" t="s">
        <v>139</v>
      </c>
      <c r="F213" s="143" t="s">
        <v>422</v>
      </c>
      <c r="I213" s="144"/>
      <c r="L213" s="33"/>
      <c r="M213" s="145"/>
      <c r="T213" s="54"/>
      <c r="AT213" s="18" t="s">
        <v>139</v>
      </c>
      <c r="AU213" s="18" t="s">
        <v>83</v>
      </c>
    </row>
    <row r="214" spans="2:65" s="12" customFormat="1" ht="10.199999999999999">
      <c r="B214" s="154"/>
      <c r="D214" s="146" t="s">
        <v>308</v>
      </c>
      <c r="E214" s="155" t="s">
        <v>3</v>
      </c>
      <c r="F214" s="156" t="s">
        <v>423</v>
      </c>
      <c r="H214" s="155" t="s">
        <v>3</v>
      </c>
      <c r="I214" s="157"/>
      <c r="L214" s="154"/>
      <c r="M214" s="158"/>
      <c r="T214" s="159"/>
      <c r="AT214" s="155" t="s">
        <v>308</v>
      </c>
      <c r="AU214" s="155" t="s">
        <v>83</v>
      </c>
      <c r="AV214" s="12" t="s">
        <v>81</v>
      </c>
      <c r="AW214" s="12" t="s">
        <v>35</v>
      </c>
      <c r="AX214" s="12" t="s">
        <v>73</v>
      </c>
      <c r="AY214" s="155" t="s">
        <v>129</v>
      </c>
    </row>
    <row r="215" spans="2:65" s="13" customFormat="1" ht="10.199999999999999">
      <c r="B215" s="160"/>
      <c r="D215" s="146" t="s">
        <v>308</v>
      </c>
      <c r="E215" s="161" t="s">
        <v>3</v>
      </c>
      <c r="F215" s="162" t="s">
        <v>83</v>
      </c>
      <c r="H215" s="163">
        <v>2</v>
      </c>
      <c r="I215" s="164"/>
      <c r="L215" s="160"/>
      <c r="M215" s="165"/>
      <c r="T215" s="166"/>
      <c r="AT215" s="161" t="s">
        <v>308</v>
      </c>
      <c r="AU215" s="161" t="s">
        <v>83</v>
      </c>
      <c r="AV215" s="13" t="s">
        <v>83</v>
      </c>
      <c r="AW215" s="13" t="s">
        <v>35</v>
      </c>
      <c r="AX215" s="13" t="s">
        <v>73</v>
      </c>
      <c r="AY215" s="161" t="s">
        <v>129</v>
      </c>
    </row>
    <row r="216" spans="2:65" s="14" customFormat="1" ht="10.199999999999999">
      <c r="B216" s="167"/>
      <c r="D216" s="146" t="s">
        <v>308</v>
      </c>
      <c r="E216" s="168" t="s">
        <v>3</v>
      </c>
      <c r="F216" s="169" t="s">
        <v>313</v>
      </c>
      <c r="H216" s="170">
        <v>2</v>
      </c>
      <c r="I216" s="171"/>
      <c r="L216" s="167"/>
      <c r="M216" s="172"/>
      <c r="T216" s="173"/>
      <c r="AT216" s="168" t="s">
        <v>308</v>
      </c>
      <c r="AU216" s="168" t="s">
        <v>83</v>
      </c>
      <c r="AV216" s="14" t="s">
        <v>156</v>
      </c>
      <c r="AW216" s="14" t="s">
        <v>35</v>
      </c>
      <c r="AX216" s="14" t="s">
        <v>81</v>
      </c>
      <c r="AY216" s="168" t="s">
        <v>129</v>
      </c>
    </row>
    <row r="217" spans="2:65" s="1" customFormat="1" ht="24.15" customHeight="1">
      <c r="B217" s="128"/>
      <c r="C217" s="129" t="s">
        <v>424</v>
      </c>
      <c r="D217" s="129" t="s">
        <v>132</v>
      </c>
      <c r="E217" s="130" t="s">
        <v>425</v>
      </c>
      <c r="F217" s="131" t="s">
        <v>426</v>
      </c>
      <c r="G217" s="132" t="s">
        <v>326</v>
      </c>
      <c r="H217" s="133">
        <v>0.23200000000000001</v>
      </c>
      <c r="I217" s="134"/>
      <c r="J217" s="135">
        <f>ROUND(I217*H217,2)</f>
        <v>0</v>
      </c>
      <c r="K217" s="131" t="s">
        <v>136</v>
      </c>
      <c r="L217" s="33"/>
      <c r="M217" s="136" t="s">
        <v>3</v>
      </c>
      <c r="N217" s="137" t="s">
        <v>44</v>
      </c>
      <c r="P217" s="138">
        <f>O217*H217</f>
        <v>0</v>
      </c>
      <c r="Q217" s="138">
        <v>1.8774999999999999</v>
      </c>
      <c r="R217" s="138">
        <f>Q217*H217</f>
        <v>0.43558000000000002</v>
      </c>
      <c r="S217" s="138">
        <v>0</v>
      </c>
      <c r="T217" s="139">
        <f>S217*H217</f>
        <v>0</v>
      </c>
      <c r="AR217" s="140" t="s">
        <v>156</v>
      </c>
      <c r="AT217" s="140" t="s">
        <v>132</v>
      </c>
      <c r="AU217" s="140" t="s">
        <v>83</v>
      </c>
      <c r="AY217" s="18" t="s">
        <v>129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8" t="s">
        <v>81</v>
      </c>
      <c r="BK217" s="141">
        <f>ROUND(I217*H217,2)</f>
        <v>0</v>
      </c>
      <c r="BL217" s="18" t="s">
        <v>156</v>
      </c>
      <c r="BM217" s="140" t="s">
        <v>427</v>
      </c>
    </row>
    <row r="218" spans="2:65" s="1" customFormat="1" ht="10.199999999999999">
      <c r="B218" s="33"/>
      <c r="D218" s="142" t="s">
        <v>139</v>
      </c>
      <c r="F218" s="143" t="s">
        <v>428</v>
      </c>
      <c r="I218" s="144"/>
      <c r="L218" s="33"/>
      <c r="M218" s="145"/>
      <c r="T218" s="54"/>
      <c r="AT218" s="18" t="s">
        <v>139</v>
      </c>
      <c r="AU218" s="18" t="s">
        <v>83</v>
      </c>
    </row>
    <row r="219" spans="2:65" s="12" customFormat="1" ht="10.199999999999999">
      <c r="B219" s="154"/>
      <c r="D219" s="146" t="s">
        <v>308</v>
      </c>
      <c r="E219" s="155" t="s">
        <v>3</v>
      </c>
      <c r="F219" s="156" t="s">
        <v>423</v>
      </c>
      <c r="H219" s="155" t="s">
        <v>3</v>
      </c>
      <c r="I219" s="157"/>
      <c r="L219" s="154"/>
      <c r="M219" s="158"/>
      <c r="T219" s="159"/>
      <c r="AT219" s="155" t="s">
        <v>308</v>
      </c>
      <c r="AU219" s="155" t="s">
        <v>83</v>
      </c>
      <c r="AV219" s="12" t="s">
        <v>81</v>
      </c>
      <c r="AW219" s="12" t="s">
        <v>35</v>
      </c>
      <c r="AX219" s="12" t="s">
        <v>73</v>
      </c>
      <c r="AY219" s="155" t="s">
        <v>129</v>
      </c>
    </row>
    <row r="220" spans="2:65" s="13" customFormat="1" ht="10.199999999999999">
      <c r="B220" s="160"/>
      <c r="D220" s="146" t="s">
        <v>308</v>
      </c>
      <c r="E220" s="161" t="s">
        <v>3</v>
      </c>
      <c r="F220" s="162" t="s">
        <v>429</v>
      </c>
      <c r="H220" s="163">
        <v>0.23200000000000001</v>
      </c>
      <c r="I220" s="164"/>
      <c r="L220" s="160"/>
      <c r="M220" s="165"/>
      <c r="T220" s="166"/>
      <c r="AT220" s="161" t="s">
        <v>308</v>
      </c>
      <c r="AU220" s="161" t="s">
        <v>83</v>
      </c>
      <c r="AV220" s="13" t="s">
        <v>83</v>
      </c>
      <c r="AW220" s="13" t="s">
        <v>35</v>
      </c>
      <c r="AX220" s="13" t="s">
        <v>73</v>
      </c>
      <c r="AY220" s="161" t="s">
        <v>129</v>
      </c>
    </row>
    <row r="221" spans="2:65" s="14" customFormat="1" ht="10.199999999999999">
      <c r="B221" s="167"/>
      <c r="D221" s="146" t="s">
        <v>308</v>
      </c>
      <c r="E221" s="168" t="s">
        <v>3</v>
      </c>
      <c r="F221" s="169" t="s">
        <v>313</v>
      </c>
      <c r="H221" s="170">
        <v>0.23200000000000001</v>
      </c>
      <c r="I221" s="171"/>
      <c r="L221" s="167"/>
      <c r="M221" s="172"/>
      <c r="T221" s="173"/>
      <c r="AT221" s="168" t="s">
        <v>308</v>
      </c>
      <c r="AU221" s="168" t="s">
        <v>83</v>
      </c>
      <c r="AV221" s="14" t="s">
        <v>156</v>
      </c>
      <c r="AW221" s="14" t="s">
        <v>35</v>
      </c>
      <c r="AX221" s="14" t="s">
        <v>81</v>
      </c>
      <c r="AY221" s="168" t="s">
        <v>129</v>
      </c>
    </row>
    <row r="222" spans="2:65" s="1" customFormat="1" ht="24.15" customHeight="1">
      <c r="B222" s="128"/>
      <c r="C222" s="129" t="s">
        <v>430</v>
      </c>
      <c r="D222" s="129" t="s">
        <v>132</v>
      </c>
      <c r="E222" s="130" t="s">
        <v>431</v>
      </c>
      <c r="F222" s="131" t="s">
        <v>432</v>
      </c>
      <c r="G222" s="132" t="s">
        <v>326</v>
      </c>
      <c r="H222" s="133">
        <v>0.66500000000000004</v>
      </c>
      <c r="I222" s="134"/>
      <c r="J222" s="135">
        <f>ROUND(I222*H222,2)</f>
        <v>0</v>
      </c>
      <c r="K222" s="131" t="s">
        <v>136</v>
      </c>
      <c r="L222" s="33"/>
      <c r="M222" s="136" t="s">
        <v>3</v>
      </c>
      <c r="N222" s="137" t="s">
        <v>44</v>
      </c>
      <c r="P222" s="138">
        <f>O222*H222</f>
        <v>0</v>
      </c>
      <c r="Q222" s="138">
        <v>1.8774999999999999</v>
      </c>
      <c r="R222" s="138">
        <f>Q222*H222</f>
        <v>1.2485375000000001</v>
      </c>
      <c r="S222" s="138">
        <v>0</v>
      </c>
      <c r="T222" s="139">
        <f>S222*H222</f>
        <v>0</v>
      </c>
      <c r="AR222" s="140" t="s">
        <v>156</v>
      </c>
      <c r="AT222" s="140" t="s">
        <v>132</v>
      </c>
      <c r="AU222" s="140" t="s">
        <v>83</v>
      </c>
      <c r="AY222" s="18" t="s">
        <v>129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8" t="s">
        <v>81</v>
      </c>
      <c r="BK222" s="141">
        <f>ROUND(I222*H222,2)</f>
        <v>0</v>
      </c>
      <c r="BL222" s="18" t="s">
        <v>156</v>
      </c>
      <c r="BM222" s="140" t="s">
        <v>433</v>
      </c>
    </row>
    <row r="223" spans="2:65" s="1" customFormat="1" ht="10.199999999999999">
      <c r="B223" s="33"/>
      <c r="D223" s="142" t="s">
        <v>139</v>
      </c>
      <c r="F223" s="143" t="s">
        <v>434</v>
      </c>
      <c r="I223" s="144"/>
      <c r="L223" s="33"/>
      <c r="M223" s="145"/>
      <c r="T223" s="54"/>
      <c r="AT223" s="18" t="s">
        <v>139</v>
      </c>
      <c r="AU223" s="18" t="s">
        <v>83</v>
      </c>
    </row>
    <row r="224" spans="2:65" s="12" customFormat="1" ht="10.199999999999999">
      <c r="B224" s="154"/>
      <c r="D224" s="146" t="s">
        <v>308</v>
      </c>
      <c r="E224" s="155" t="s">
        <v>3</v>
      </c>
      <c r="F224" s="156" t="s">
        <v>322</v>
      </c>
      <c r="H224" s="155" t="s">
        <v>3</v>
      </c>
      <c r="I224" s="157"/>
      <c r="L224" s="154"/>
      <c r="M224" s="158"/>
      <c r="T224" s="159"/>
      <c r="AT224" s="155" t="s">
        <v>308</v>
      </c>
      <c r="AU224" s="155" t="s">
        <v>83</v>
      </c>
      <c r="AV224" s="12" t="s">
        <v>81</v>
      </c>
      <c r="AW224" s="12" t="s">
        <v>35</v>
      </c>
      <c r="AX224" s="12" t="s">
        <v>73</v>
      </c>
      <c r="AY224" s="155" t="s">
        <v>129</v>
      </c>
    </row>
    <row r="225" spans="2:65" s="13" customFormat="1" ht="10.199999999999999">
      <c r="B225" s="160"/>
      <c r="D225" s="146" t="s">
        <v>308</v>
      </c>
      <c r="E225" s="161" t="s">
        <v>3</v>
      </c>
      <c r="F225" s="162" t="s">
        <v>435</v>
      </c>
      <c r="H225" s="163">
        <v>0.66500000000000004</v>
      </c>
      <c r="I225" s="164"/>
      <c r="L225" s="160"/>
      <c r="M225" s="165"/>
      <c r="T225" s="166"/>
      <c r="AT225" s="161" t="s">
        <v>308</v>
      </c>
      <c r="AU225" s="161" t="s">
        <v>83</v>
      </c>
      <c r="AV225" s="13" t="s">
        <v>83</v>
      </c>
      <c r="AW225" s="13" t="s">
        <v>35</v>
      </c>
      <c r="AX225" s="13" t="s">
        <v>73</v>
      </c>
      <c r="AY225" s="161" t="s">
        <v>129</v>
      </c>
    </row>
    <row r="226" spans="2:65" s="14" customFormat="1" ht="10.199999999999999">
      <c r="B226" s="167"/>
      <c r="D226" s="146" t="s">
        <v>308</v>
      </c>
      <c r="E226" s="168" t="s">
        <v>3</v>
      </c>
      <c r="F226" s="169" t="s">
        <v>313</v>
      </c>
      <c r="H226" s="170">
        <v>0.66500000000000004</v>
      </c>
      <c r="I226" s="171"/>
      <c r="L226" s="167"/>
      <c r="M226" s="172"/>
      <c r="T226" s="173"/>
      <c r="AT226" s="168" t="s">
        <v>308</v>
      </c>
      <c r="AU226" s="168" t="s">
        <v>83</v>
      </c>
      <c r="AV226" s="14" t="s">
        <v>156</v>
      </c>
      <c r="AW226" s="14" t="s">
        <v>35</v>
      </c>
      <c r="AX226" s="14" t="s">
        <v>81</v>
      </c>
      <c r="AY226" s="168" t="s">
        <v>129</v>
      </c>
    </row>
    <row r="227" spans="2:65" s="1" customFormat="1" ht="24.15" customHeight="1">
      <c r="B227" s="128"/>
      <c r="C227" s="129" t="s">
        <v>8</v>
      </c>
      <c r="D227" s="129" t="s">
        <v>132</v>
      </c>
      <c r="E227" s="130" t="s">
        <v>436</v>
      </c>
      <c r="F227" s="131" t="s">
        <v>437</v>
      </c>
      <c r="G227" s="132" t="s">
        <v>208</v>
      </c>
      <c r="H227" s="133">
        <v>91.697999999999993</v>
      </c>
      <c r="I227" s="134"/>
      <c r="J227" s="135">
        <f>ROUND(I227*H227,2)</f>
        <v>0</v>
      </c>
      <c r="K227" s="131" t="s">
        <v>136</v>
      </c>
      <c r="L227" s="33"/>
      <c r="M227" s="136" t="s">
        <v>3</v>
      </c>
      <c r="N227" s="137" t="s">
        <v>44</v>
      </c>
      <c r="P227" s="138">
        <f>O227*H227</f>
        <v>0</v>
      </c>
      <c r="Q227" s="138">
        <v>0.26878000000000002</v>
      </c>
      <c r="R227" s="138">
        <f>Q227*H227</f>
        <v>24.646588439999999</v>
      </c>
      <c r="S227" s="138">
        <v>0</v>
      </c>
      <c r="T227" s="139">
        <f>S227*H227</f>
        <v>0</v>
      </c>
      <c r="AR227" s="140" t="s">
        <v>156</v>
      </c>
      <c r="AT227" s="140" t="s">
        <v>132</v>
      </c>
      <c r="AU227" s="140" t="s">
        <v>83</v>
      </c>
      <c r="AY227" s="18" t="s">
        <v>129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8" t="s">
        <v>81</v>
      </c>
      <c r="BK227" s="141">
        <f>ROUND(I227*H227,2)</f>
        <v>0</v>
      </c>
      <c r="BL227" s="18" t="s">
        <v>156</v>
      </c>
      <c r="BM227" s="140" t="s">
        <v>438</v>
      </c>
    </row>
    <row r="228" spans="2:65" s="1" customFormat="1" ht="10.199999999999999">
      <c r="B228" s="33"/>
      <c r="D228" s="142" t="s">
        <v>139</v>
      </c>
      <c r="F228" s="143" t="s">
        <v>439</v>
      </c>
      <c r="I228" s="144"/>
      <c r="L228" s="33"/>
      <c r="M228" s="145"/>
      <c r="T228" s="54"/>
      <c r="AT228" s="18" t="s">
        <v>139</v>
      </c>
      <c r="AU228" s="18" t="s">
        <v>83</v>
      </c>
    </row>
    <row r="229" spans="2:65" s="12" customFormat="1" ht="10.199999999999999">
      <c r="B229" s="154"/>
      <c r="D229" s="146" t="s">
        <v>308</v>
      </c>
      <c r="E229" s="155" t="s">
        <v>3</v>
      </c>
      <c r="F229" s="156" t="s">
        <v>423</v>
      </c>
      <c r="H229" s="155" t="s">
        <v>3</v>
      </c>
      <c r="I229" s="157"/>
      <c r="L229" s="154"/>
      <c r="M229" s="158"/>
      <c r="T229" s="159"/>
      <c r="AT229" s="155" t="s">
        <v>308</v>
      </c>
      <c r="AU229" s="155" t="s">
        <v>83</v>
      </c>
      <c r="AV229" s="12" t="s">
        <v>81</v>
      </c>
      <c r="AW229" s="12" t="s">
        <v>35</v>
      </c>
      <c r="AX229" s="12" t="s">
        <v>73</v>
      </c>
      <c r="AY229" s="155" t="s">
        <v>129</v>
      </c>
    </row>
    <row r="230" spans="2:65" s="13" customFormat="1" ht="10.199999999999999">
      <c r="B230" s="160"/>
      <c r="D230" s="146" t="s">
        <v>308</v>
      </c>
      <c r="E230" s="161" t="s">
        <v>3</v>
      </c>
      <c r="F230" s="162" t="s">
        <v>440</v>
      </c>
      <c r="H230" s="163">
        <v>108.17400000000001</v>
      </c>
      <c r="I230" s="164"/>
      <c r="L230" s="160"/>
      <c r="M230" s="165"/>
      <c r="T230" s="166"/>
      <c r="AT230" s="161" t="s">
        <v>308</v>
      </c>
      <c r="AU230" s="161" t="s">
        <v>83</v>
      </c>
      <c r="AV230" s="13" t="s">
        <v>83</v>
      </c>
      <c r="AW230" s="13" t="s">
        <v>35</v>
      </c>
      <c r="AX230" s="13" t="s">
        <v>73</v>
      </c>
      <c r="AY230" s="161" t="s">
        <v>129</v>
      </c>
    </row>
    <row r="231" spans="2:65" s="13" customFormat="1" ht="10.199999999999999">
      <c r="B231" s="160"/>
      <c r="D231" s="146" t="s">
        <v>308</v>
      </c>
      <c r="E231" s="161" t="s">
        <v>3</v>
      </c>
      <c r="F231" s="162" t="s">
        <v>441</v>
      </c>
      <c r="H231" s="163">
        <v>-15.3</v>
      </c>
      <c r="I231" s="164"/>
      <c r="L231" s="160"/>
      <c r="M231" s="165"/>
      <c r="T231" s="166"/>
      <c r="AT231" s="161" t="s">
        <v>308</v>
      </c>
      <c r="AU231" s="161" t="s">
        <v>83</v>
      </c>
      <c r="AV231" s="13" t="s">
        <v>83</v>
      </c>
      <c r="AW231" s="13" t="s">
        <v>35</v>
      </c>
      <c r="AX231" s="13" t="s">
        <v>73</v>
      </c>
      <c r="AY231" s="161" t="s">
        <v>129</v>
      </c>
    </row>
    <row r="232" spans="2:65" s="13" customFormat="1" ht="10.199999999999999">
      <c r="B232" s="160"/>
      <c r="D232" s="146" t="s">
        <v>308</v>
      </c>
      <c r="E232" s="161" t="s">
        <v>3</v>
      </c>
      <c r="F232" s="162" t="s">
        <v>442</v>
      </c>
      <c r="H232" s="163">
        <v>-7.125</v>
      </c>
      <c r="I232" s="164"/>
      <c r="L232" s="160"/>
      <c r="M232" s="165"/>
      <c r="T232" s="166"/>
      <c r="AT232" s="161" t="s">
        <v>308</v>
      </c>
      <c r="AU232" s="161" t="s">
        <v>83</v>
      </c>
      <c r="AV232" s="13" t="s">
        <v>83</v>
      </c>
      <c r="AW232" s="13" t="s">
        <v>35</v>
      </c>
      <c r="AX232" s="13" t="s">
        <v>73</v>
      </c>
      <c r="AY232" s="161" t="s">
        <v>129</v>
      </c>
    </row>
    <row r="233" spans="2:65" s="13" customFormat="1" ht="10.199999999999999">
      <c r="B233" s="160"/>
      <c r="D233" s="146" t="s">
        <v>308</v>
      </c>
      <c r="E233" s="161" t="s">
        <v>3</v>
      </c>
      <c r="F233" s="162" t="s">
        <v>443</v>
      </c>
      <c r="H233" s="163">
        <v>5.9489999999999998</v>
      </c>
      <c r="I233" s="164"/>
      <c r="L233" s="160"/>
      <c r="M233" s="165"/>
      <c r="T233" s="166"/>
      <c r="AT233" s="161" t="s">
        <v>308</v>
      </c>
      <c r="AU233" s="161" t="s">
        <v>83</v>
      </c>
      <c r="AV233" s="13" t="s">
        <v>83</v>
      </c>
      <c r="AW233" s="13" t="s">
        <v>35</v>
      </c>
      <c r="AX233" s="13" t="s">
        <v>73</v>
      </c>
      <c r="AY233" s="161" t="s">
        <v>129</v>
      </c>
    </row>
    <row r="234" spans="2:65" s="14" customFormat="1" ht="10.199999999999999">
      <c r="B234" s="167"/>
      <c r="D234" s="146" t="s">
        <v>308</v>
      </c>
      <c r="E234" s="168" t="s">
        <v>3</v>
      </c>
      <c r="F234" s="169" t="s">
        <v>313</v>
      </c>
      <c r="H234" s="170">
        <v>91.697999999999993</v>
      </c>
      <c r="I234" s="171"/>
      <c r="L234" s="167"/>
      <c r="M234" s="172"/>
      <c r="T234" s="173"/>
      <c r="AT234" s="168" t="s">
        <v>308</v>
      </c>
      <c r="AU234" s="168" t="s">
        <v>83</v>
      </c>
      <c r="AV234" s="14" t="s">
        <v>156</v>
      </c>
      <c r="AW234" s="14" t="s">
        <v>35</v>
      </c>
      <c r="AX234" s="14" t="s">
        <v>81</v>
      </c>
      <c r="AY234" s="168" t="s">
        <v>129</v>
      </c>
    </row>
    <row r="235" spans="2:65" s="1" customFormat="1" ht="21.75" customHeight="1">
      <c r="B235" s="128"/>
      <c r="C235" s="129" t="s">
        <v>444</v>
      </c>
      <c r="D235" s="129" t="s">
        <v>132</v>
      </c>
      <c r="E235" s="130" t="s">
        <v>445</v>
      </c>
      <c r="F235" s="131" t="s">
        <v>446</v>
      </c>
      <c r="G235" s="132" t="s">
        <v>215</v>
      </c>
      <c r="H235" s="133">
        <v>23.88</v>
      </c>
      <c r="I235" s="134"/>
      <c r="J235" s="135">
        <f>ROUND(I235*H235,2)</f>
        <v>0</v>
      </c>
      <c r="K235" s="131" t="s">
        <v>136</v>
      </c>
      <c r="L235" s="33"/>
      <c r="M235" s="136" t="s">
        <v>3</v>
      </c>
      <c r="N235" s="137" t="s">
        <v>44</v>
      </c>
      <c r="P235" s="138">
        <f>O235*H235</f>
        <v>0</v>
      </c>
      <c r="Q235" s="138">
        <v>6.6919999999999993E-2</v>
      </c>
      <c r="R235" s="138">
        <f>Q235*H235</f>
        <v>1.5980495999999997</v>
      </c>
      <c r="S235" s="138">
        <v>0</v>
      </c>
      <c r="T235" s="139">
        <f>S235*H235</f>
        <v>0</v>
      </c>
      <c r="AR235" s="140" t="s">
        <v>156</v>
      </c>
      <c r="AT235" s="140" t="s">
        <v>132</v>
      </c>
      <c r="AU235" s="140" t="s">
        <v>83</v>
      </c>
      <c r="AY235" s="18" t="s">
        <v>129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8" t="s">
        <v>81</v>
      </c>
      <c r="BK235" s="141">
        <f>ROUND(I235*H235,2)</f>
        <v>0</v>
      </c>
      <c r="BL235" s="18" t="s">
        <v>156</v>
      </c>
      <c r="BM235" s="140" t="s">
        <v>447</v>
      </c>
    </row>
    <row r="236" spans="2:65" s="1" customFormat="1" ht="10.199999999999999">
      <c r="B236" s="33"/>
      <c r="D236" s="142" t="s">
        <v>139</v>
      </c>
      <c r="F236" s="143" t="s">
        <v>448</v>
      </c>
      <c r="I236" s="144"/>
      <c r="L236" s="33"/>
      <c r="M236" s="145"/>
      <c r="T236" s="54"/>
      <c r="AT236" s="18" t="s">
        <v>139</v>
      </c>
      <c r="AU236" s="18" t="s">
        <v>83</v>
      </c>
    </row>
    <row r="237" spans="2:65" s="12" customFormat="1" ht="10.199999999999999">
      <c r="B237" s="154"/>
      <c r="D237" s="146" t="s">
        <v>308</v>
      </c>
      <c r="E237" s="155" t="s">
        <v>3</v>
      </c>
      <c r="F237" s="156" t="s">
        <v>423</v>
      </c>
      <c r="H237" s="155" t="s">
        <v>3</v>
      </c>
      <c r="I237" s="157"/>
      <c r="L237" s="154"/>
      <c r="M237" s="158"/>
      <c r="T237" s="159"/>
      <c r="AT237" s="155" t="s">
        <v>308</v>
      </c>
      <c r="AU237" s="155" t="s">
        <v>83</v>
      </c>
      <c r="AV237" s="12" t="s">
        <v>81</v>
      </c>
      <c r="AW237" s="12" t="s">
        <v>35</v>
      </c>
      <c r="AX237" s="12" t="s">
        <v>73</v>
      </c>
      <c r="AY237" s="155" t="s">
        <v>129</v>
      </c>
    </row>
    <row r="238" spans="2:65" s="13" customFormat="1" ht="10.199999999999999">
      <c r="B238" s="160"/>
      <c r="D238" s="146" t="s">
        <v>308</v>
      </c>
      <c r="E238" s="161" t="s">
        <v>3</v>
      </c>
      <c r="F238" s="162" t="s">
        <v>449</v>
      </c>
      <c r="H238" s="163">
        <v>23.88</v>
      </c>
      <c r="I238" s="164"/>
      <c r="L238" s="160"/>
      <c r="M238" s="165"/>
      <c r="T238" s="166"/>
      <c r="AT238" s="161" t="s">
        <v>308</v>
      </c>
      <c r="AU238" s="161" t="s">
        <v>83</v>
      </c>
      <c r="AV238" s="13" t="s">
        <v>83</v>
      </c>
      <c r="AW238" s="13" t="s">
        <v>35</v>
      </c>
      <c r="AX238" s="13" t="s">
        <v>73</v>
      </c>
      <c r="AY238" s="161" t="s">
        <v>129</v>
      </c>
    </row>
    <row r="239" spans="2:65" s="14" customFormat="1" ht="10.199999999999999">
      <c r="B239" s="167"/>
      <c r="D239" s="146" t="s">
        <v>308</v>
      </c>
      <c r="E239" s="168" t="s">
        <v>3</v>
      </c>
      <c r="F239" s="169" t="s">
        <v>313</v>
      </c>
      <c r="H239" s="170">
        <v>23.88</v>
      </c>
      <c r="I239" s="171"/>
      <c r="L239" s="167"/>
      <c r="M239" s="172"/>
      <c r="T239" s="173"/>
      <c r="AT239" s="168" t="s">
        <v>308</v>
      </c>
      <c r="AU239" s="168" t="s">
        <v>83</v>
      </c>
      <c r="AV239" s="14" t="s">
        <v>156</v>
      </c>
      <c r="AW239" s="14" t="s">
        <v>35</v>
      </c>
      <c r="AX239" s="14" t="s">
        <v>81</v>
      </c>
      <c r="AY239" s="168" t="s">
        <v>129</v>
      </c>
    </row>
    <row r="240" spans="2:65" s="1" customFormat="1" ht="21.75" customHeight="1">
      <c r="B240" s="128"/>
      <c r="C240" s="129" t="s">
        <v>450</v>
      </c>
      <c r="D240" s="129" t="s">
        <v>132</v>
      </c>
      <c r="E240" s="130" t="s">
        <v>451</v>
      </c>
      <c r="F240" s="131" t="s">
        <v>452</v>
      </c>
      <c r="G240" s="132" t="s">
        <v>420</v>
      </c>
      <c r="H240" s="133">
        <v>5</v>
      </c>
      <c r="I240" s="134"/>
      <c r="J240" s="135">
        <f>ROUND(I240*H240,2)</f>
        <v>0</v>
      </c>
      <c r="K240" s="131" t="s">
        <v>136</v>
      </c>
      <c r="L240" s="33"/>
      <c r="M240" s="136" t="s">
        <v>3</v>
      </c>
      <c r="N240" s="137" t="s">
        <v>44</v>
      </c>
      <c r="P240" s="138">
        <f>O240*H240</f>
        <v>0</v>
      </c>
      <c r="Q240" s="138">
        <v>1.7940000000000001E-2</v>
      </c>
      <c r="R240" s="138">
        <f>Q240*H240</f>
        <v>8.9700000000000002E-2</v>
      </c>
      <c r="S240" s="138">
        <v>0</v>
      </c>
      <c r="T240" s="139">
        <f>S240*H240</f>
        <v>0</v>
      </c>
      <c r="AR240" s="140" t="s">
        <v>156</v>
      </c>
      <c r="AT240" s="140" t="s">
        <v>132</v>
      </c>
      <c r="AU240" s="140" t="s">
        <v>83</v>
      </c>
      <c r="AY240" s="18" t="s">
        <v>129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8" t="s">
        <v>81</v>
      </c>
      <c r="BK240" s="141">
        <f>ROUND(I240*H240,2)</f>
        <v>0</v>
      </c>
      <c r="BL240" s="18" t="s">
        <v>156</v>
      </c>
      <c r="BM240" s="140" t="s">
        <v>453</v>
      </c>
    </row>
    <row r="241" spans="2:65" s="1" customFormat="1" ht="10.199999999999999">
      <c r="B241" s="33"/>
      <c r="D241" s="142" t="s">
        <v>139</v>
      </c>
      <c r="F241" s="143" t="s">
        <v>454</v>
      </c>
      <c r="I241" s="144"/>
      <c r="L241" s="33"/>
      <c r="M241" s="145"/>
      <c r="T241" s="54"/>
      <c r="AT241" s="18" t="s">
        <v>139</v>
      </c>
      <c r="AU241" s="18" t="s">
        <v>83</v>
      </c>
    </row>
    <row r="242" spans="2:65" s="12" customFormat="1" ht="10.199999999999999">
      <c r="B242" s="154"/>
      <c r="D242" s="146" t="s">
        <v>308</v>
      </c>
      <c r="E242" s="155" t="s">
        <v>3</v>
      </c>
      <c r="F242" s="156" t="s">
        <v>455</v>
      </c>
      <c r="H242" s="155" t="s">
        <v>3</v>
      </c>
      <c r="I242" s="157"/>
      <c r="L242" s="154"/>
      <c r="M242" s="158"/>
      <c r="T242" s="159"/>
      <c r="AT242" s="155" t="s">
        <v>308</v>
      </c>
      <c r="AU242" s="155" t="s">
        <v>83</v>
      </c>
      <c r="AV242" s="12" t="s">
        <v>81</v>
      </c>
      <c r="AW242" s="12" t="s">
        <v>35</v>
      </c>
      <c r="AX242" s="12" t="s">
        <v>73</v>
      </c>
      <c r="AY242" s="155" t="s">
        <v>129</v>
      </c>
    </row>
    <row r="243" spans="2:65" s="12" customFormat="1" ht="10.199999999999999">
      <c r="B243" s="154"/>
      <c r="D243" s="146" t="s">
        <v>308</v>
      </c>
      <c r="E243" s="155" t="s">
        <v>3</v>
      </c>
      <c r="F243" s="156" t="s">
        <v>456</v>
      </c>
      <c r="H243" s="155" t="s">
        <v>3</v>
      </c>
      <c r="I243" s="157"/>
      <c r="L243" s="154"/>
      <c r="M243" s="158"/>
      <c r="T243" s="159"/>
      <c r="AT243" s="155" t="s">
        <v>308</v>
      </c>
      <c r="AU243" s="155" t="s">
        <v>83</v>
      </c>
      <c r="AV243" s="12" t="s">
        <v>81</v>
      </c>
      <c r="AW243" s="12" t="s">
        <v>35</v>
      </c>
      <c r="AX243" s="12" t="s">
        <v>73</v>
      </c>
      <c r="AY243" s="155" t="s">
        <v>129</v>
      </c>
    </row>
    <row r="244" spans="2:65" s="13" customFormat="1" ht="10.199999999999999">
      <c r="B244" s="160"/>
      <c r="D244" s="146" t="s">
        <v>308</v>
      </c>
      <c r="E244" s="161" t="s">
        <v>3</v>
      </c>
      <c r="F244" s="162" t="s">
        <v>148</v>
      </c>
      <c r="H244" s="163">
        <v>3</v>
      </c>
      <c r="I244" s="164"/>
      <c r="L244" s="160"/>
      <c r="M244" s="165"/>
      <c r="T244" s="166"/>
      <c r="AT244" s="161" t="s">
        <v>308</v>
      </c>
      <c r="AU244" s="161" t="s">
        <v>83</v>
      </c>
      <c r="AV244" s="13" t="s">
        <v>83</v>
      </c>
      <c r="AW244" s="13" t="s">
        <v>35</v>
      </c>
      <c r="AX244" s="13" t="s">
        <v>73</v>
      </c>
      <c r="AY244" s="161" t="s">
        <v>129</v>
      </c>
    </row>
    <row r="245" spans="2:65" s="12" customFormat="1" ht="10.199999999999999">
      <c r="B245" s="154"/>
      <c r="D245" s="146" t="s">
        <v>308</v>
      </c>
      <c r="E245" s="155" t="s">
        <v>3</v>
      </c>
      <c r="F245" s="156" t="s">
        <v>457</v>
      </c>
      <c r="H245" s="155" t="s">
        <v>3</v>
      </c>
      <c r="I245" s="157"/>
      <c r="L245" s="154"/>
      <c r="M245" s="158"/>
      <c r="T245" s="159"/>
      <c r="AT245" s="155" t="s">
        <v>308</v>
      </c>
      <c r="AU245" s="155" t="s">
        <v>83</v>
      </c>
      <c r="AV245" s="12" t="s">
        <v>81</v>
      </c>
      <c r="AW245" s="12" t="s">
        <v>35</v>
      </c>
      <c r="AX245" s="12" t="s">
        <v>73</v>
      </c>
      <c r="AY245" s="155" t="s">
        <v>129</v>
      </c>
    </row>
    <row r="246" spans="2:65" s="13" customFormat="1" ht="10.199999999999999">
      <c r="B246" s="160"/>
      <c r="D246" s="146" t="s">
        <v>308</v>
      </c>
      <c r="E246" s="161" t="s">
        <v>3</v>
      </c>
      <c r="F246" s="162" t="s">
        <v>83</v>
      </c>
      <c r="H246" s="163">
        <v>2</v>
      </c>
      <c r="I246" s="164"/>
      <c r="L246" s="160"/>
      <c r="M246" s="165"/>
      <c r="T246" s="166"/>
      <c r="AT246" s="161" t="s">
        <v>308</v>
      </c>
      <c r="AU246" s="161" t="s">
        <v>83</v>
      </c>
      <c r="AV246" s="13" t="s">
        <v>83</v>
      </c>
      <c r="AW246" s="13" t="s">
        <v>35</v>
      </c>
      <c r="AX246" s="13" t="s">
        <v>73</v>
      </c>
      <c r="AY246" s="161" t="s">
        <v>129</v>
      </c>
    </row>
    <row r="247" spans="2:65" s="14" customFormat="1" ht="10.199999999999999">
      <c r="B247" s="167"/>
      <c r="D247" s="146" t="s">
        <v>308</v>
      </c>
      <c r="E247" s="168" t="s">
        <v>3</v>
      </c>
      <c r="F247" s="169" t="s">
        <v>313</v>
      </c>
      <c r="H247" s="170">
        <v>5</v>
      </c>
      <c r="I247" s="171"/>
      <c r="L247" s="167"/>
      <c r="M247" s="172"/>
      <c r="T247" s="173"/>
      <c r="AT247" s="168" t="s">
        <v>308</v>
      </c>
      <c r="AU247" s="168" t="s">
        <v>83</v>
      </c>
      <c r="AV247" s="14" t="s">
        <v>156</v>
      </c>
      <c r="AW247" s="14" t="s">
        <v>35</v>
      </c>
      <c r="AX247" s="14" t="s">
        <v>81</v>
      </c>
      <c r="AY247" s="168" t="s">
        <v>129</v>
      </c>
    </row>
    <row r="248" spans="2:65" s="1" customFormat="1" ht="21.75" customHeight="1">
      <c r="B248" s="128"/>
      <c r="C248" s="129" t="s">
        <v>458</v>
      </c>
      <c r="D248" s="129" t="s">
        <v>132</v>
      </c>
      <c r="E248" s="130" t="s">
        <v>459</v>
      </c>
      <c r="F248" s="131" t="s">
        <v>460</v>
      </c>
      <c r="G248" s="132" t="s">
        <v>420</v>
      </c>
      <c r="H248" s="133">
        <v>4</v>
      </c>
      <c r="I248" s="134"/>
      <c r="J248" s="135">
        <f>ROUND(I248*H248,2)</f>
        <v>0</v>
      </c>
      <c r="K248" s="131" t="s">
        <v>136</v>
      </c>
      <c r="L248" s="33"/>
      <c r="M248" s="136" t="s">
        <v>3</v>
      </c>
      <c r="N248" s="137" t="s">
        <v>44</v>
      </c>
      <c r="P248" s="138">
        <f>O248*H248</f>
        <v>0</v>
      </c>
      <c r="Q248" s="138">
        <v>2.2780000000000002E-2</v>
      </c>
      <c r="R248" s="138">
        <f>Q248*H248</f>
        <v>9.1120000000000007E-2</v>
      </c>
      <c r="S248" s="138">
        <v>0</v>
      </c>
      <c r="T248" s="139">
        <f>S248*H248</f>
        <v>0</v>
      </c>
      <c r="AR248" s="140" t="s">
        <v>156</v>
      </c>
      <c r="AT248" s="140" t="s">
        <v>132</v>
      </c>
      <c r="AU248" s="140" t="s">
        <v>83</v>
      </c>
      <c r="AY248" s="18" t="s">
        <v>129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8" t="s">
        <v>81</v>
      </c>
      <c r="BK248" s="141">
        <f>ROUND(I248*H248,2)</f>
        <v>0</v>
      </c>
      <c r="BL248" s="18" t="s">
        <v>156</v>
      </c>
      <c r="BM248" s="140" t="s">
        <v>461</v>
      </c>
    </row>
    <row r="249" spans="2:65" s="1" customFormat="1" ht="10.199999999999999">
      <c r="B249" s="33"/>
      <c r="D249" s="142" t="s">
        <v>139</v>
      </c>
      <c r="F249" s="143" t="s">
        <v>462</v>
      </c>
      <c r="I249" s="144"/>
      <c r="L249" s="33"/>
      <c r="M249" s="145"/>
      <c r="T249" s="54"/>
      <c r="AT249" s="18" t="s">
        <v>139</v>
      </c>
      <c r="AU249" s="18" t="s">
        <v>83</v>
      </c>
    </row>
    <row r="250" spans="2:65" s="12" customFormat="1" ht="10.199999999999999">
      <c r="B250" s="154"/>
      <c r="D250" s="146" t="s">
        <v>308</v>
      </c>
      <c r="E250" s="155" t="s">
        <v>3</v>
      </c>
      <c r="F250" s="156" t="s">
        <v>455</v>
      </c>
      <c r="H250" s="155" t="s">
        <v>3</v>
      </c>
      <c r="I250" s="157"/>
      <c r="L250" s="154"/>
      <c r="M250" s="158"/>
      <c r="T250" s="159"/>
      <c r="AT250" s="155" t="s">
        <v>308</v>
      </c>
      <c r="AU250" s="155" t="s">
        <v>83</v>
      </c>
      <c r="AV250" s="12" t="s">
        <v>81</v>
      </c>
      <c r="AW250" s="12" t="s">
        <v>35</v>
      </c>
      <c r="AX250" s="12" t="s">
        <v>73</v>
      </c>
      <c r="AY250" s="155" t="s">
        <v>129</v>
      </c>
    </row>
    <row r="251" spans="2:65" s="12" customFormat="1" ht="10.199999999999999">
      <c r="B251" s="154"/>
      <c r="D251" s="146" t="s">
        <v>308</v>
      </c>
      <c r="E251" s="155" t="s">
        <v>3</v>
      </c>
      <c r="F251" s="156" t="s">
        <v>463</v>
      </c>
      <c r="H251" s="155" t="s">
        <v>3</v>
      </c>
      <c r="I251" s="157"/>
      <c r="L251" s="154"/>
      <c r="M251" s="158"/>
      <c r="T251" s="159"/>
      <c r="AT251" s="155" t="s">
        <v>308</v>
      </c>
      <c r="AU251" s="155" t="s">
        <v>83</v>
      </c>
      <c r="AV251" s="12" t="s">
        <v>81</v>
      </c>
      <c r="AW251" s="12" t="s">
        <v>35</v>
      </c>
      <c r="AX251" s="12" t="s">
        <v>73</v>
      </c>
      <c r="AY251" s="155" t="s">
        <v>129</v>
      </c>
    </row>
    <row r="252" spans="2:65" s="13" customFormat="1" ht="10.199999999999999">
      <c r="B252" s="160"/>
      <c r="D252" s="146" t="s">
        <v>308</v>
      </c>
      <c r="E252" s="161" t="s">
        <v>3</v>
      </c>
      <c r="F252" s="162" t="s">
        <v>156</v>
      </c>
      <c r="H252" s="163">
        <v>4</v>
      </c>
      <c r="I252" s="164"/>
      <c r="L252" s="160"/>
      <c r="M252" s="165"/>
      <c r="T252" s="166"/>
      <c r="AT252" s="161" t="s">
        <v>308</v>
      </c>
      <c r="AU252" s="161" t="s">
        <v>83</v>
      </c>
      <c r="AV252" s="13" t="s">
        <v>83</v>
      </c>
      <c r="AW252" s="13" t="s">
        <v>35</v>
      </c>
      <c r="AX252" s="13" t="s">
        <v>73</v>
      </c>
      <c r="AY252" s="161" t="s">
        <v>129</v>
      </c>
    </row>
    <row r="253" spans="2:65" s="14" customFormat="1" ht="10.199999999999999">
      <c r="B253" s="167"/>
      <c r="D253" s="146" t="s">
        <v>308</v>
      </c>
      <c r="E253" s="168" t="s">
        <v>3</v>
      </c>
      <c r="F253" s="169" t="s">
        <v>313</v>
      </c>
      <c r="H253" s="170">
        <v>4</v>
      </c>
      <c r="I253" s="171"/>
      <c r="L253" s="167"/>
      <c r="M253" s="172"/>
      <c r="T253" s="173"/>
      <c r="AT253" s="168" t="s">
        <v>308</v>
      </c>
      <c r="AU253" s="168" t="s">
        <v>83</v>
      </c>
      <c r="AV253" s="14" t="s">
        <v>156</v>
      </c>
      <c r="AW253" s="14" t="s">
        <v>35</v>
      </c>
      <c r="AX253" s="14" t="s">
        <v>81</v>
      </c>
      <c r="AY253" s="168" t="s">
        <v>129</v>
      </c>
    </row>
    <row r="254" spans="2:65" s="1" customFormat="1" ht="21.75" customHeight="1">
      <c r="B254" s="128"/>
      <c r="C254" s="129" t="s">
        <v>464</v>
      </c>
      <c r="D254" s="129" t="s">
        <v>132</v>
      </c>
      <c r="E254" s="130" t="s">
        <v>465</v>
      </c>
      <c r="F254" s="131" t="s">
        <v>466</v>
      </c>
      <c r="G254" s="132" t="s">
        <v>420</v>
      </c>
      <c r="H254" s="133">
        <v>12</v>
      </c>
      <c r="I254" s="134"/>
      <c r="J254" s="135">
        <f>ROUND(I254*H254,2)</f>
        <v>0</v>
      </c>
      <c r="K254" s="131" t="s">
        <v>136</v>
      </c>
      <c r="L254" s="33"/>
      <c r="M254" s="136" t="s">
        <v>3</v>
      </c>
      <c r="N254" s="137" t="s">
        <v>44</v>
      </c>
      <c r="P254" s="138">
        <f>O254*H254</f>
        <v>0</v>
      </c>
      <c r="Q254" s="138">
        <v>4.555E-2</v>
      </c>
      <c r="R254" s="138">
        <f>Q254*H254</f>
        <v>0.54659999999999997</v>
      </c>
      <c r="S254" s="138">
        <v>0</v>
      </c>
      <c r="T254" s="139">
        <f>S254*H254</f>
        <v>0</v>
      </c>
      <c r="AR254" s="140" t="s">
        <v>156</v>
      </c>
      <c r="AT254" s="140" t="s">
        <v>132</v>
      </c>
      <c r="AU254" s="140" t="s">
        <v>83</v>
      </c>
      <c r="AY254" s="18" t="s">
        <v>129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8" t="s">
        <v>81</v>
      </c>
      <c r="BK254" s="141">
        <f>ROUND(I254*H254,2)</f>
        <v>0</v>
      </c>
      <c r="BL254" s="18" t="s">
        <v>156</v>
      </c>
      <c r="BM254" s="140" t="s">
        <v>467</v>
      </c>
    </row>
    <row r="255" spans="2:65" s="1" customFormat="1" ht="10.199999999999999">
      <c r="B255" s="33"/>
      <c r="D255" s="142" t="s">
        <v>139</v>
      </c>
      <c r="F255" s="143" t="s">
        <v>468</v>
      </c>
      <c r="I255" s="144"/>
      <c r="L255" s="33"/>
      <c r="M255" s="145"/>
      <c r="T255" s="54"/>
      <c r="AT255" s="18" t="s">
        <v>139</v>
      </c>
      <c r="AU255" s="18" t="s">
        <v>83</v>
      </c>
    </row>
    <row r="256" spans="2:65" s="12" customFormat="1" ht="10.199999999999999">
      <c r="B256" s="154"/>
      <c r="D256" s="146" t="s">
        <v>308</v>
      </c>
      <c r="E256" s="155" t="s">
        <v>3</v>
      </c>
      <c r="F256" s="156" t="s">
        <v>455</v>
      </c>
      <c r="H256" s="155" t="s">
        <v>3</v>
      </c>
      <c r="I256" s="157"/>
      <c r="L256" s="154"/>
      <c r="M256" s="158"/>
      <c r="T256" s="159"/>
      <c r="AT256" s="155" t="s">
        <v>308</v>
      </c>
      <c r="AU256" s="155" t="s">
        <v>83</v>
      </c>
      <c r="AV256" s="12" t="s">
        <v>81</v>
      </c>
      <c r="AW256" s="12" t="s">
        <v>35</v>
      </c>
      <c r="AX256" s="12" t="s">
        <v>73</v>
      </c>
      <c r="AY256" s="155" t="s">
        <v>129</v>
      </c>
    </row>
    <row r="257" spans="2:65" s="12" customFormat="1" ht="10.199999999999999">
      <c r="B257" s="154"/>
      <c r="D257" s="146" t="s">
        <v>308</v>
      </c>
      <c r="E257" s="155" t="s">
        <v>3</v>
      </c>
      <c r="F257" s="156" t="s">
        <v>469</v>
      </c>
      <c r="H257" s="155" t="s">
        <v>3</v>
      </c>
      <c r="I257" s="157"/>
      <c r="L257" s="154"/>
      <c r="M257" s="158"/>
      <c r="T257" s="159"/>
      <c r="AT257" s="155" t="s">
        <v>308</v>
      </c>
      <c r="AU257" s="155" t="s">
        <v>83</v>
      </c>
      <c r="AV257" s="12" t="s">
        <v>81</v>
      </c>
      <c r="AW257" s="12" t="s">
        <v>35</v>
      </c>
      <c r="AX257" s="12" t="s">
        <v>73</v>
      </c>
      <c r="AY257" s="155" t="s">
        <v>129</v>
      </c>
    </row>
    <row r="258" spans="2:65" s="13" customFormat="1" ht="10.199999999999999">
      <c r="B258" s="160"/>
      <c r="D258" s="146" t="s">
        <v>308</v>
      </c>
      <c r="E258" s="161" t="s">
        <v>3</v>
      </c>
      <c r="F258" s="162" t="s">
        <v>9</v>
      </c>
      <c r="H258" s="163">
        <v>12</v>
      </c>
      <c r="I258" s="164"/>
      <c r="L258" s="160"/>
      <c r="M258" s="165"/>
      <c r="T258" s="166"/>
      <c r="AT258" s="161" t="s">
        <v>308</v>
      </c>
      <c r="AU258" s="161" t="s">
        <v>83</v>
      </c>
      <c r="AV258" s="13" t="s">
        <v>83</v>
      </c>
      <c r="AW258" s="13" t="s">
        <v>35</v>
      </c>
      <c r="AX258" s="13" t="s">
        <v>73</v>
      </c>
      <c r="AY258" s="161" t="s">
        <v>129</v>
      </c>
    </row>
    <row r="259" spans="2:65" s="14" customFormat="1" ht="10.199999999999999">
      <c r="B259" s="167"/>
      <c r="D259" s="146" t="s">
        <v>308</v>
      </c>
      <c r="E259" s="168" t="s">
        <v>3</v>
      </c>
      <c r="F259" s="169" t="s">
        <v>313</v>
      </c>
      <c r="H259" s="170">
        <v>12</v>
      </c>
      <c r="I259" s="171"/>
      <c r="L259" s="167"/>
      <c r="M259" s="172"/>
      <c r="T259" s="173"/>
      <c r="AT259" s="168" t="s">
        <v>308</v>
      </c>
      <c r="AU259" s="168" t="s">
        <v>83</v>
      </c>
      <c r="AV259" s="14" t="s">
        <v>156</v>
      </c>
      <c r="AW259" s="14" t="s">
        <v>35</v>
      </c>
      <c r="AX259" s="14" t="s">
        <v>81</v>
      </c>
      <c r="AY259" s="168" t="s">
        <v>129</v>
      </c>
    </row>
    <row r="260" spans="2:65" s="1" customFormat="1" ht="21.75" customHeight="1">
      <c r="B260" s="128"/>
      <c r="C260" s="129" t="s">
        <v>470</v>
      </c>
      <c r="D260" s="129" t="s">
        <v>132</v>
      </c>
      <c r="E260" s="130" t="s">
        <v>471</v>
      </c>
      <c r="F260" s="131" t="s">
        <v>472</v>
      </c>
      <c r="G260" s="132" t="s">
        <v>420</v>
      </c>
      <c r="H260" s="133">
        <v>4</v>
      </c>
      <c r="I260" s="134"/>
      <c r="J260" s="135">
        <f>ROUND(I260*H260,2)</f>
        <v>0</v>
      </c>
      <c r="K260" s="131" t="s">
        <v>136</v>
      </c>
      <c r="L260" s="33"/>
      <c r="M260" s="136" t="s">
        <v>3</v>
      </c>
      <c r="N260" s="137" t="s">
        <v>44</v>
      </c>
      <c r="P260" s="138">
        <f>O260*H260</f>
        <v>0</v>
      </c>
      <c r="Q260" s="138">
        <v>5.4550000000000001E-2</v>
      </c>
      <c r="R260" s="138">
        <f>Q260*H260</f>
        <v>0.21820000000000001</v>
      </c>
      <c r="S260" s="138">
        <v>0</v>
      </c>
      <c r="T260" s="139">
        <f>S260*H260</f>
        <v>0</v>
      </c>
      <c r="AR260" s="140" t="s">
        <v>156</v>
      </c>
      <c r="AT260" s="140" t="s">
        <v>132</v>
      </c>
      <c r="AU260" s="140" t="s">
        <v>83</v>
      </c>
      <c r="AY260" s="18" t="s">
        <v>129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8" t="s">
        <v>81</v>
      </c>
      <c r="BK260" s="141">
        <f>ROUND(I260*H260,2)</f>
        <v>0</v>
      </c>
      <c r="BL260" s="18" t="s">
        <v>156</v>
      </c>
      <c r="BM260" s="140" t="s">
        <v>473</v>
      </c>
    </row>
    <row r="261" spans="2:65" s="1" customFormat="1" ht="10.199999999999999">
      <c r="B261" s="33"/>
      <c r="D261" s="142" t="s">
        <v>139</v>
      </c>
      <c r="F261" s="143" t="s">
        <v>474</v>
      </c>
      <c r="I261" s="144"/>
      <c r="L261" s="33"/>
      <c r="M261" s="145"/>
      <c r="T261" s="54"/>
      <c r="AT261" s="18" t="s">
        <v>139</v>
      </c>
      <c r="AU261" s="18" t="s">
        <v>83</v>
      </c>
    </row>
    <row r="262" spans="2:65" s="12" customFormat="1" ht="10.199999999999999">
      <c r="B262" s="154"/>
      <c r="D262" s="146" t="s">
        <v>308</v>
      </c>
      <c r="E262" s="155" t="s">
        <v>3</v>
      </c>
      <c r="F262" s="156" t="s">
        <v>455</v>
      </c>
      <c r="H262" s="155" t="s">
        <v>3</v>
      </c>
      <c r="I262" s="157"/>
      <c r="L262" s="154"/>
      <c r="M262" s="158"/>
      <c r="T262" s="159"/>
      <c r="AT262" s="155" t="s">
        <v>308</v>
      </c>
      <c r="AU262" s="155" t="s">
        <v>83</v>
      </c>
      <c r="AV262" s="12" t="s">
        <v>81</v>
      </c>
      <c r="AW262" s="12" t="s">
        <v>35</v>
      </c>
      <c r="AX262" s="12" t="s">
        <v>73</v>
      </c>
      <c r="AY262" s="155" t="s">
        <v>129</v>
      </c>
    </row>
    <row r="263" spans="2:65" s="12" customFormat="1" ht="10.199999999999999">
      <c r="B263" s="154"/>
      <c r="D263" s="146" t="s">
        <v>308</v>
      </c>
      <c r="E263" s="155" t="s">
        <v>3</v>
      </c>
      <c r="F263" s="156" t="s">
        <v>475</v>
      </c>
      <c r="H263" s="155" t="s">
        <v>3</v>
      </c>
      <c r="I263" s="157"/>
      <c r="L263" s="154"/>
      <c r="M263" s="158"/>
      <c r="T263" s="159"/>
      <c r="AT263" s="155" t="s">
        <v>308</v>
      </c>
      <c r="AU263" s="155" t="s">
        <v>83</v>
      </c>
      <c r="AV263" s="12" t="s">
        <v>81</v>
      </c>
      <c r="AW263" s="12" t="s">
        <v>35</v>
      </c>
      <c r="AX263" s="12" t="s">
        <v>73</v>
      </c>
      <c r="AY263" s="155" t="s">
        <v>129</v>
      </c>
    </row>
    <row r="264" spans="2:65" s="13" customFormat="1" ht="10.199999999999999">
      <c r="B264" s="160"/>
      <c r="D264" s="146" t="s">
        <v>308</v>
      </c>
      <c r="E264" s="161" t="s">
        <v>3</v>
      </c>
      <c r="F264" s="162" t="s">
        <v>156</v>
      </c>
      <c r="H264" s="163">
        <v>4</v>
      </c>
      <c r="I264" s="164"/>
      <c r="L264" s="160"/>
      <c r="M264" s="165"/>
      <c r="T264" s="166"/>
      <c r="AT264" s="161" t="s">
        <v>308</v>
      </c>
      <c r="AU264" s="161" t="s">
        <v>83</v>
      </c>
      <c r="AV264" s="13" t="s">
        <v>83</v>
      </c>
      <c r="AW264" s="13" t="s">
        <v>35</v>
      </c>
      <c r="AX264" s="13" t="s">
        <v>73</v>
      </c>
      <c r="AY264" s="161" t="s">
        <v>129</v>
      </c>
    </row>
    <row r="265" spans="2:65" s="14" customFormat="1" ht="10.199999999999999">
      <c r="B265" s="167"/>
      <c r="D265" s="146" t="s">
        <v>308</v>
      </c>
      <c r="E265" s="168" t="s">
        <v>3</v>
      </c>
      <c r="F265" s="169" t="s">
        <v>313</v>
      </c>
      <c r="H265" s="170">
        <v>4</v>
      </c>
      <c r="I265" s="171"/>
      <c r="L265" s="167"/>
      <c r="M265" s="172"/>
      <c r="T265" s="173"/>
      <c r="AT265" s="168" t="s">
        <v>308</v>
      </c>
      <c r="AU265" s="168" t="s">
        <v>83</v>
      </c>
      <c r="AV265" s="14" t="s">
        <v>156</v>
      </c>
      <c r="AW265" s="14" t="s">
        <v>35</v>
      </c>
      <c r="AX265" s="14" t="s">
        <v>81</v>
      </c>
      <c r="AY265" s="168" t="s">
        <v>129</v>
      </c>
    </row>
    <row r="266" spans="2:65" s="1" customFormat="1" ht="24.15" customHeight="1">
      <c r="B266" s="128"/>
      <c r="C266" s="129" t="s">
        <v>476</v>
      </c>
      <c r="D266" s="129" t="s">
        <v>132</v>
      </c>
      <c r="E266" s="130" t="s">
        <v>477</v>
      </c>
      <c r="F266" s="131" t="s">
        <v>478</v>
      </c>
      <c r="G266" s="132" t="s">
        <v>215</v>
      </c>
      <c r="H266" s="133">
        <v>10</v>
      </c>
      <c r="I266" s="134"/>
      <c r="J266" s="135">
        <f>ROUND(I266*H266,2)</f>
        <v>0</v>
      </c>
      <c r="K266" s="131" t="s">
        <v>136</v>
      </c>
      <c r="L266" s="33"/>
      <c r="M266" s="136" t="s">
        <v>3</v>
      </c>
      <c r="N266" s="137" t="s">
        <v>44</v>
      </c>
      <c r="P266" s="138">
        <f>O266*H266</f>
        <v>0</v>
      </c>
      <c r="Q266" s="138">
        <v>2.7060000000000001E-2</v>
      </c>
      <c r="R266" s="138">
        <f>Q266*H266</f>
        <v>0.27060000000000001</v>
      </c>
      <c r="S266" s="138">
        <v>0</v>
      </c>
      <c r="T266" s="139">
        <f>S266*H266</f>
        <v>0</v>
      </c>
      <c r="AR266" s="140" t="s">
        <v>156</v>
      </c>
      <c r="AT266" s="140" t="s">
        <v>132</v>
      </c>
      <c r="AU266" s="140" t="s">
        <v>83</v>
      </c>
      <c r="AY266" s="18" t="s">
        <v>129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81</v>
      </c>
      <c r="BK266" s="141">
        <f>ROUND(I266*H266,2)</f>
        <v>0</v>
      </c>
      <c r="BL266" s="18" t="s">
        <v>156</v>
      </c>
      <c r="BM266" s="140" t="s">
        <v>479</v>
      </c>
    </row>
    <row r="267" spans="2:65" s="1" customFormat="1" ht="10.199999999999999">
      <c r="B267" s="33"/>
      <c r="D267" s="142" t="s">
        <v>139</v>
      </c>
      <c r="F267" s="143" t="s">
        <v>480</v>
      </c>
      <c r="I267" s="144"/>
      <c r="L267" s="33"/>
      <c r="M267" s="145"/>
      <c r="T267" s="54"/>
      <c r="AT267" s="18" t="s">
        <v>139</v>
      </c>
      <c r="AU267" s="18" t="s">
        <v>83</v>
      </c>
    </row>
    <row r="268" spans="2:65" s="12" customFormat="1" ht="10.199999999999999">
      <c r="B268" s="154"/>
      <c r="D268" s="146" t="s">
        <v>308</v>
      </c>
      <c r="E268" s="155" t="s">
        <v>3</v>
      </c>
      <c r="F268" s="156" t="s">
        <v>455</v>
      </c>
      <c r="H268" s="155" t="s">
        <v>3</v>
      </c>
      <c r="I268" s="157"/>
      <c r="L268" s="154"/>
      <c r="M268" s="158"/>
      <c r="T268" s="159"/>
      <c r="AT268" s="155" t="s">
        <v>308</v>
      </c>
      <c r="AU268" s="155" t="s">
        <v>83</v>
      </c>
      <c r="AV268" s="12" t="s">
        <v>81</v>
      </c>
      <c r="AW268" s="12" t="s">
        <v>35</v>
      </c>
      <c r="AX268" s="12" t="s">
        <v>73</v>
      </c>
      <c r="AY268" s="155" t="s">
        <v>129</v>
      </c>
    </row>
    <row r="269" spans="2:65" s="12" customFormat="1" ht="10.199999999999999">
      <c r="B269" s="154"/>
      <c r="D269" s="146" t="s">
        <v>308</v>
      </c>
      <c r="E269" s="155" t="s">
        <v>3</v>
      </c>
      <c r="F269" s="156" t="s">
        <v>456</v>
      </c>
      <c r="H269" s="155" t="s">
        <v>3</v>
      </c>
      <c r="I269" s="157"/>
      <c r="L269" s="154"/>
      <c r="M269" s="158"/>
      <c r="T269" s="159"/>
      <c r="AT269" s="155" t="s">
        <v>308</v>
      </c>
      <c r="AU269" s="155" t="s">
        <v>83</v>
      </c>
      <c r="AV269" s="12" t="s">
        <v>81</v>
      </c>
      <c r="AW269" s="12" t="s">
        <v>35</v>
      </c>
      <c r="AX269" s="12" t="s">
        <v>73</v>
      </c>
      <c r="AY269" s="155" t="s">
        <v>129</v>
      </c>
    </row>
    <row r="270" spans="2:65" s="13" customFormat="1" ht="10.199999999999999">
      <c r="B270" s="160"/>
      <c r="D270" s="146" t="s">
        <v>308</v>
      </c>
      <c r="E270" s="161" t="s">
        <v>3</v>
      </c>
      <c r="F270" s="162" t="s">
        <v>481</v>
      </c>
      <c r="H270" s="163">
        <v>3</v>
      </c>
      <c r="I270" s="164"/>
      <c r="L270" s="160"/>
      <c r="M270" s="165"/>
      <c r="T270" s="166"/>
      <c r="AT270" s="161" t="s">
        <v>308</v>
      </c>
      <c r="AU270" s="161" t="s">
        <v>83</v>
      </c>
      <c r="AV270" s="13" t="s">
        <v>83</v>
      </c>
      <c r="AW270" s="13" t="s">
        <v>35</v>
      </c>
      <c r="AX270" s="13" t="s">
        <v>73</v>
      </c>
      <c r="AY270" s="161" t="s">
        <v>129</v>
      </c>
    </row>
    <row r="271" spans="2:65" s="12" customFormat="1" ht="10.199999999999999">
      <c r="B271" s="154"/>
      <c r="D271" s="146" t="s">
        <v>308</v>
      </c>
      <c r="E271" s="155" t="s">
        <v>3</v>
      </c>
      <c r="F271" s="156" t="s">
        <v>457</v>
      </c>
      <c r="H271" s="155" t="s">
        <v>3</v>
      </c>
      <c r="I271" s="157"/>
      <c r="L271" s="154"/>
      <c r="M271" s="158"/>
      <c r="T271" s="159"/>
      <c r="AT271" s="155" t="s">
        <v>308</v>
      </c>
      <c r="AU271" s="155" t="s">
        <v>83</v>
      </c>
      <c r="AV271" s="12" t="s">
        <v>81</v>
      </c>
      <c r="AW271" s="12" t="s">
        <v>35</v>
      </c>
      <c r="AX271" s="12" t="s">
        <v>73</v>
      </c>
      <c r="AY271" s="155" t="s">
        <v>129</v>
      </c>
    </row>
    <row r="272" spans="2:65" s="13" customFormat="1" ht="10.199999999999999">
      <c r="B272" s="160"/>
      <c r="D272" s="146" t="s">
        <v>308</v>
      </c>
      <c r="E272" s="161" t="s">
        <v>3</v>
      </c>
      <c r="F272" s="162" t="s">
        <v>482</v>
      </c>
      <c r="H272" s="163">
        <v>2</v>
      </c>
      <c r="I272" s="164"/>
      <c r="L272" s="160"/>
      <c r="M272" s="165"/>
      <c r="T272" s="166"/>
      <c r="AT272" s="161" t="s">
        <v>308</v>
      </c>
      <c r="AU272" s="161" t="s">
        <v>83</v>
      </c>
      <c r="AV272" s="13" t="s">
        <v>83</v>
      </c>
      <c r="AW272" s="13" t="s">
        <v>35</v>
      </c>
      <c r="AX272" s="13" t="s">
        <v>73</v>
      </c>
      <c r="AY272" s="161" t="s">
        <v>129</v>
      </c>
    </row>
    <row r="273" spans="2:65" s="12" customFormat="1" ht="10.199999999999999">
      <c r="B273" s="154"/>
      <c r="D273" s="146" t="s">
        <v>308</v>
      </c>
      <c r="E273" s="155" t="s">
        <v>3</v>
      </c>
      <c r="F273" s="156" t="s">
        <v>463</v>
      </c>
      <c r="H273" s="155" t="s">
        <v>3</v>
      </c>
      <c r="I273" s="157"/>
      <c r="L273" s="154"/>
      <c r="M273" s="158"/>
      <c r="T273" s="159"/>
      <c r="AT273" s="155" t="s">
        <v>308</v>
      </c>
      <c r="AU273" s="155" t="s">
        <v>83</v>
      </c>
      <c r="AV273" s="12" t="s">
        <v>81</v>
      </c>
      <c r="AW273" s="12" t="s">
        <v>35</v>
      </c>
      <c r="AX273" s="12" t="s">
        <v>73</v>
      </c>
      <c r="AY273" s="155" t="s">
        <v>129</v>
      </c>
    </row>
    <row r="274" spans="2:65" s="13" customFormat="1" ht="10.199999999999999">
      <c r="B274" s="160"/>
      <c r="D274" s="146" t="s">
        <v>308</v>
      </c>
      <c r="E274" s="161" t="s">
        <v>3</v>
      </c>
      <c r="F274" s="162" t="s">
        <v>483</v>
      </c>
      <c r="H274" s="163">
        <v>5</v>
      </c>
      <c r="I274" s="164"/>
      <c r="L274" s="160"/>
      <c r="M274" s="165"/>
      <c r="T274" s="166"/>
      <c r="AT274" s="161" t="s">
        <v>308</v>
      </c>
      <c r="AU274" s="161" t="s">
        <v>83</v>
      </c>
      <c r="AV274" s="13" t="s">
        <v>83</v>
      </c>
      <c r="AW274" s="13" t="s">
        <v>35</v>
      </c>
      <c r="AX274" s="13" t="s">
        <v>73</v>
      </c>
      <c r="AY274" s="161" t="s">
        <v>129</v>
      </c>
    </row>
    <row r="275" spans="2:65" s="14" customFormat="1" ht="10.199999999999999">
      <c r="B275" s="167"/>
      <c r="D275" s="146" t="s">
        <v>308</v>
      </c>
      <c r="E275" s="168" t="s">
        <v>3</v>
      </c>
      <c r="F275" s="169" t="s">
        <v>313</v>
      </c>
      <c r="H275" s="170">
        <v>10</v>
      </c>
      <c r="I275" s="171"/>
      <c r="L275" s="167"/>
      <c r="M275" s="172"/>
      <c r="T275" s="173"/>
      <c r="AT275" s="168" t="s">
        <v>308</v>
      </c>
      <c r="AU275" s="168" t="s">
        <v>83</v>
      </c>
      <c r="AV275" s="14" t="s">
        <v>156</v>
      </c>
      <c r="AW275" s="14" t="s">
        <v>35</v>
      </c>
      <c r="AX275" s="14" t="s">
        <v>81</v>
      </c>
      <c r="AY275" s="168" t="s">
        <v>129</v>
      </c>
    </row>
    <row r="276" spans="2:65" s="1" customFormat="1" ht="16.5" customHeight="1">
      <c r="B276" s="128"/>
      <c r="C276" s="129" t="s">
        <v>484</v>
      </c>
      <c r="D276" s="129" t="s">
        <v>132</v>
      </c>
      <c r="E276" s="130" t="s">
        <v>485</v>
      </c>
      <c r="F276" s="131" t="s">
        <v>486</v>
      </c>
      <c r="G276" s="132" t="s">
        <v>326</v>
      </c>
      <c r="H276" s="133">
        <v>0.89700000000000002</v>
      </c>
      <c r="I276" s="134"/>
      <c r="J276" s="135">
        <f>ROUND(I276*H276,2)</f>
        <v>0</v>
      </c>
      <c r="K276" s="131" t="s">
        <v>136</v>
      </c>
      <c r="L276" s="33"/>
      <c r="M276" s="136" t="s">
        <v>3</v>
      </c>
      <c r="N276" s="137" t="s">
        <v>44</v>
      </c>
      <c r="P276" s="138">
        <f>O276*H276</f>
        <v>0</v>
      </c>
      <c r="Q276" s="138">
        <v>2.5018799999999999</v>
      </c>
      <c r="R276" s="138">
        <f>Q276*H276</f>
        <v>2.24418636</v>
      </c>
      <c r="S276" s="138">
        <v>0</v>
      </c>
      <c r="T276" s="139">
        <f>S276*H276</f>
        <v>0</v>
      </c>
      <c r="AR276" s="140" t="s">
        <v>156</v>
      </c>
      <c r="AT276" s="140" t="s">
        <v>132</v>
      </c>
      <c r="AU276" s="140" t="s">
        <v>83</v>
      </c>
      <c r="AY276" s="18" t="s">
        <v>129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8" t="s">
        <v>81</v>
      </c>
      <c r="BK276" s="141">
        <f>ROUND(I276*H276,2)</f>
        <v>0</v>
      </c>
      <c r="BL276" s="18" t="s">
        <v>156</v>
      </c>
      <c r="BM276" s="140" t="s">
        <v>487</v>
      </c>
    </row>
    <row r="277" spans="2:65" s="1" customFormat="1" ht="10.199999999999999">
      <c r="B277" s="33"/>
      <c r="D277" s="142" t="s">
        <v>139</v>
      </c>
      <c r="F277" s="143" t="s">
        <v>488</v>
      </c>
      <c r="I277" s="144"/>
      <c r="L277" s="33"/>
      <c r="M277" s="145"/>
      <c r="T277" s="54"/>
      <c r="AT277" s="18" t="s">
        <v>139</v>
      </c>
      <c r="AU277" s="18" t="s">
        <v>83</v>
      </c>
    </row>
    <row r="278" spans="2:65" s="12" customFormat="1" ht="10.199999999999999">
      <c r="B278" s="154"/>
      <c r="D278" s="146" t="s">
        <v>308</v>
      </c>
      <c r="E278" s="155" t="s">
        <v>3</v>
      </c>
      <c r="F278" s="156" t="s">
        <v>455</v>
      </c>
      <c r="H278" s="155" t="s">
        <v>3</v>
      </c>
      <c r="I278" s="157"/>
      <c r="L278" s="154"/>
      <c r="M278" s="158"/>
      <c r="T278" s="159"/>
      <c r="AT278" s="155" t="s">
        <v>308</v>
      </c>
      <c r="AU278" s="155" t="s">
        <v>83</v>
      </c>
      <c r="AV278" s="12" t="s">
        <v>81</v>
      </c>
      <c r="AW278" s="12" t="s">
        <v>35</v>
      </c>
      <c r="AX278" s="12" t="s">
        <v>73</v>
      </c>
      <c r="AY278" s="155" t="s">
        <v>129</v>
      </c>
    </row>
    <row r="279" spans="2:65" s="12" customFormat="1" ht="10.199999999999999">
      <c r="B279" s="154"/>
      <c r="D279" s="146" t="s">
        <v>308</v>
      </c>
      <c r="E279" s="155" t="s">
        <v>3</v>
      </c>
      <c r="F279" s="156" t="s">
        <v>489</v>
      </c>
      <c r="H279" s="155" t="s">
        <v>3</v>
      </c>
      <c r="I279" s="157"/>
      <c r="L279" s="154"/>
      <c r="M279" s="158"/>
      <c r="T279" s="159"/>
      <c r="AT279" s="155" t="s">
        <v>308</v>
      </c>
      <c r="AU279" s="155" t="s">
        <v>83</v>
      </c>
      <c r="AV279" s="12" t="s">
        <v>81</v>
      </c>
      <c r="AW279" s="12" t="s">
        <v>35</v>
      </c>
      <c r="AX279" s="12" t="s">
        <v>73</v>
      </c>
      <c r="AY279" s="155" t="s">
        <v>129</v>
      </c>
    </row>
    <row r="280" spans="2:65" s="13" customFormat="1" ht="10.199999999999999">
      <c r="B280" s="160"/>
      <c r="D280" s="146" t="s">
        <v>308</v>
      </c>
      <c r="E280" s="161" t="s">
        <v>3</v>
      </c>
      <c r="F280" s="162" t="s">
        <v>490</v>
      </c>
      <c r="H280" s="163">
        <v>0.67500000000000004</v>
      </c>
      <c r="I280" s="164"/>
      <c r="L280" s="160"/>
      <c r="M280" s="165"/>
      <c r="T280" s="166"/>
      <c r="AT280" s="161" t="s">
        <v>308</v>
      </c>
      <c r="AU280" s="161" t="s">
        <v>83</v>
      </c>
      <c r="AV280" s="13" t="s">
        <v>83</v>
      </c>
      <c r="AW280" s="13" t="s">
        <v>35</v>
      </c>
      <c r="AX280" s="13" t="s">
        <v>73</v>
      </c>
      <c r="AY280" s="161" t="s">
        <v>129</v>
      </c>
    </row>
    <row r="281" spans="2:65" s="12" customFormat="1" ht="10.199999999999999">
      <c r="B281" s="154"/>
      <c r="D281" s="146" t="s">
        <v>308</v>
      </c>
      <c r="E281" s="155" t="s">
        <v>3</v>
      </c>
      <c r="F281" s="156" t="s">
        <v>491</v>
      </c>
      <c r="H281" s="155" t="s">
        <v>3</v>
      </c>
      <c r="I281" s="157"/>
      <c r="L281" s="154"/>
      <c r="M281" s="158"/>
      <c r="T281" s="159"/>
      <c r="AT281" s="155" t="s">
        <v>308</v>
      </c>
      <c r="AU281" s="155" t="s">
        <v>83</v>
      </c>
      <c r="AV281" s="12" t="s">
        <v>81</v>
      </c>
      <c r="AW281" s="12" t="s">
        <v>35</v>
      </c>
      <c r="AX281" s="12" t="s">
        <v>73</v>
      </c>
      <c r="AY281" s="155" t="s">
        <v>129</v>
      </c>
    </row>
    <row r="282" spans="2:65" s="13" customFormat="1" ht="10.199999999999999">
      <c r="B282" s="160"/>
      <c r="D282" s="146" t="s">
        <v>308</v>
      </c>
      <c r="E282" s="161" t="s">
        <v>3</v>
      </c>
      <c r="F282" s="162" t="s">
        <v>492</v>
      </c>
      <c r="H282" s="163">
        <v>0.17699999999999999</v>
      </c>
      <c r="I282" s="164"/>
      <c r="L282" s="160"/>
      <c r="M282" s="165"/>
      <c r="T282" s="166"/>
      <c r="AT282" s="161" t="s">
        <v>308</v>
      </c>
      <c r="AU282" s="161" t="s">
        <v>83</v>
      </c>
      <c r="AV282" s="13" t="s">
        <v>83</v>
      </c>
      <c r="AW282" s="13" t="s">
        <v>35</v>
      </c>
      <c r="AX282" s="13" t="s">
        <v>73</v>
      </c>
      <c r="AY282" s="161" t="s">
        <v>129</v>
      </c>
    </row>
    <row r="283" spans="2:65" s="12" customFormat="1" ht="10.199999999999999">
      <c r="B283" s="154"/>
      <c r="D283" s="146" t="s">
        <v>308</v>
      </c>
      <c r="E283" s="155" t="s">
        <v>3</v>
      </c>
      <c r="F283" s="156" t="s">
        <v>493</v>
      </c>
      <c r="H283" s="155" t="s">
        <v>3</v>
      </c>
      <c r="I283" s="157"/>
      <c r="L283" s="154"/>
      <c r="M283" s="158"/>
      <c r="T283" s="159"/>
      <c r="AT283" s="155" t="s">
        <v>308</v>
      </c>
      <c r="AU283" s="155" t="s">
        <v>83</v>
      </c>
      <c r="AV283" s="12" t="s">
        <v>81</v>
      </c>
      <c r="AW283" s="12" t="s">
        <v>35</v>
      </c>
      <c r="AX283" s="12" t="s">
        <v>73</v>
      </c>
      <c r="AY283" s="155" t="s">
        <v>129</v>
      </c>
    </row>
    <row r="284" spans="2:65" s="13" customFormat="1" ht="10.199999999999999">
      <c r="B284" s="160"/>
      <c r="D284" s="146" t="s">
        <v>308</v>
      </c>
      <c r="E284" s="161" t="s">
        <v>3</v>
      </c>
      <c r="F284" s="162" t="s">
        <v>494</v>
      </c>
      <c r="H284" s="163">
        <v>4.4999999999999998E-2</v>
      </c>
      <c r="I284" s="164"/>
      <c r="L284" s="160"/>
      <c r="M284" s="165"/>
      <c r="T284" s="166"/>
      <c r="AT284" s="161" t="s">
        <v>308</v>
      </c>
      <c r="AU284" s="161" t="s">
        <v>83</v>
      </c>
      <c r="AV284" s="13" t="s">
        <v>83</v>
      </c>
      <c r="AW284" s="13" t="s">
        <v>35</v>
      </c>
      <c r="AX284" s="13" t="s">
        <v>73</v>
      </c>
      <c r="AY284" s="161" t="s">
        <v>129</v>
      </c>
    </row>
    <row r="285" spans="2:65" s="14" customFormat="1" ht="10.199999999999999">
      <c r="B285" s="167"/>
      <c r="D285" s="146" t="s">
        <v>308</v>
      </c>
      <c r="E285" s="168" t="s">
        <v>3</v>
      </c>
      <c r="F285" s="169" t="s">
        <v>313</v>
      </c>
      <c r="H285" s="170">
        <v>0.89700000000000013</v>
      </c>
      <c r="I285" s="171"/>
      <c r="L285" s="167"/>
      <c r="M285" s="172"/>
      <c r="T285" s="173"/>
      <c r="AT285" s="168" t="s">
        <v>308</v>
      </c>
      <c r="AU285" s="168" t="s">
        <v>83</v>
      </c>
      <c r="AV285" s="14" t="s">
        <v>156</v>
      </c>
      <c r="AW285" s="14" t="s">
        <v>35</v>
      </c>
      <c r="AX285" s="14" t="s">
        <v>81</v>
      </c>
      <c r="AY285" s="168" t="s">
        <v>129</v>
      </c>
    </row>
    <row r="286" spans="2:65" s="1" customFormat="1" ht="33" customHeight="1">
      <c r="B286" s="128"/>
      <c r="C286" s="129" t="s">
        <v>495</v>
      </c>
      <c r="D286" s="129" t="s">
        <v>132</v>
      </c>
      <c r="E286" s="130" t="s">
        <v>496</v>
      </c>
      <c r="F286" s="131" t="s">
        <v>497</v>
      </c>
      <c r="G286" s="132" t="s">
        <v>208</v>
      </c>
      <c r="H286" s="133">
        <v>9.4079999999999995</v>
      </c>
      <c r="I286" s="134"/>
      <c r="J286" s="135">
        <f>ROUND(I286*H286,2)</f>
        <v>0</v>
      </c>
      <c r="K286" s="131" t="s">
        <v>136</v>
      </c>
      <c r="L286" s="33"/>
      <c r="M286" s="136" t="s">
        <v>3</v>
      </c>
      <c r="N286" s="137" t="s">
        <v>44</v>
      </c>
      <c r="P286" s="138">
        <f>O286*H286</f>
        <v>0</v>
      </c>
      <c r="Q286" s="138">
        <v>1.409E-2</v>
      </c>
      <c r="R286" s="138">
        <f>Q286*H286</f>
        <v>0.13255871999999999</v>
      </c>
      <c r="S286" s="138">
        <v>0</v>
      </c>
      <c r="T286" s="139">
        <f>S286*H286</f>
        <v>0</v>
      </c>
      <c r="AR286" s="140" t="s">
        <v>156</v>
      </c>
      <c r="AT286" s="140" t="s">
        <v>132</v>
      </c>
      <c r="AU286" s="140" t="s">
        <v>83</v>
      </c>
      <c r="AY286" s="18" t="s">
        <v>129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8" t="s">
        <v>81</v>
      </c>
      <c r="BK286" s="141">
        <f>ROUND(I286*H286,2)</f>
        <v>0</v>
      </c>
      <c r="BL286" s="18" t="s">
        <v>156</v>
      </c>
      <c r="BM286" s="140" t="s">
        <v>498</v>
      </c>
    </row>
    <row r="287" spans="2:65" s="1" customFormat="1" ht="10.199999999999999">
      <c r="B287" s="33"/>
      <c r="D287" s="142" t="s">
        <v>139</v>
      </c>
      <c r="F287" s="143" t="s">
        <v>499</v>
      </c>
      <c r="I287" s="144"/>
      <c r="L287" s="33"/>
      <c r="M287" s="145"/>
      <c r="T287" s="54"/>
      <c r="AT287" s="18" t="s">
        <v>139</v>
      </c>
      <c r="AU287" s="18" t="s">
        <v>83</v>
      </c>
    </row>
    <row r="288" spans="2:65" s="12" customFormat="1" ht="10.199999999999999">
      <c r="B288" s="154"/>
      <c r="D288" s="146" t="s">
        <v>308</v>
      </c>
      <c r="E288" s="155" t="s">
        <v>3</v>
      </c>
      <c r="F288" s="156" t="s">
        <v>455</v>
      </c>
      <c r="H288" s="155" t="s">
        <v>3</v>
      </c>
      <c r="I288" s="157"/>
      <c r="L288" s="154"/>
      <c r="M288" s="158"/>
      <c r="T288" s="159"/>
      <c r="AT288" s="155" t="s">
        <v>308</v>
      </c>
      <c r="AU288" s="155" t="s">
        <v>83</v>
      </c>
      <c r="AV288" s="12" t="s">
        <v>81</v>
      </c>
      <c r="AW288" s="12" t="s">
        <v>35</v>
      </c>
      <c r="AX288" s="12" t="s">
        <v>73</v>
      </c>
      <c r="AY288" s="155" t="s">
        <v>129</v>
      </c>
    </row>
    <row r="289" spans="2:65" s="12" customFormat="1" ht="10.199999999999999">
      <c r="B289" s="154"/>
      <c r="D289" s="146" t="s">
        <v>308</v>
      </c>
      <c r="E289" s="155" t="s">
        <v>3</v>
      </c>
      <c r="F289" s="156" t="s">
        <v>489</v>
      </c>
      <c r="H289" s="155" t="s">
        <v>3</v>
      </c>
      <c r="I289" s="157"/>
      <c r="L289" s="154"/>
      <c r="M289" s="158"/>
      <c r="T289" s="159"/>
      <c r="AT289" s="155" t="s">
        <v>308</v>
      </c>
      <c r="AU289" s="155" t="s">
        <v>83</v>
      </c>
      <c r="AV289" s="12" t="s">
        <v>81</v>
      </c>
      <c r="AW289" s="12" t="s">
        <v>35</v>
      </c>
      <c r="AX289" s="12" t="s">
        <v>73</v>
      </c>
      <c r="AY289" s="155" t="s">
        <v>129</v>
      </c>
    </row>
    <row r="290" spans="2:65" s="13" customFormat="1" ht="10.199999999999999">
      <c r="B290" s="160"/>
      <c r="D290" s="146" t="s">
        <v>308</v>
      </c>
      <c r="E290" s="161" t="s">
        <v>3</v>
      </c>
      <c r="F290" s="162" t="s">
        <v>500</v>
      </c>
      <c r="H290" s="163">
        <v>5.85</v>
      </c>
      <c r="I290" s="164"/>
      <c r="L290" s="160"/>
      <c r="M290" s="165"/>
      <c r="T290" s="166"/>
      <c r="AT290" s="161" t="s">
        <v>308</v>
      </c>
      <c r="AU290" s="161" t="s">
        <v>83</v>
      </c>
      <c r="AV290" s="13" t="s">
        <v>83</v>
      </c>
      <c r="AW290" s="13" t="s">
        <v>35</v>
      </c>
      <c r="AX290" s="13" t="s">
        <v>73</v>
      </c>
      <c r="AY290" s="161" t="s">
        <v>129</v>
      </c>
    </row>
    <row r="291" spans="2:65" s="12" customFormat="1" ht="10.199999999999999">
      <c r="B291" s="154"/>
      <c r="D291" s="146" t="s">
        <v>308</v>
      </c>
      <c r="E291" s="155" t="s">
        <v>3</v>
      </c>
      <c r="F291" s="156" t="s">
        <v>491</v>
      </c>
      <c r="H291" s="155" t="s">
        <v>3</v>
      </c>
      <c r="I291" s="157"/>
      <c r="L291" s="154"/>
      <c r="M291" s="158"/>
      <c r="T291" s="159"/>
      <c r="AT291" s="155" t="s">
        <v>308</v>
      </c>
      <c r="AU291" s="155" t="s">
        <v>83</v>
      </c>
      <c r="AV291" s="12" t="s">
        <v>81</v>
      </c>
      <c r="AW291" s="12" t="s">
        <v>35</v>
      </c>
      <c r="AX291" s="12" t="s">
        <v>73</v>
      </c>
      <c r="AY291" s="155" t="s">
        <v>129</v>
      </c>
    </row>
    <row r="292" spans="2:65" s="13" customFormat="1" ht="10.199999999999999">
      <c r="B292" s="160"/>
      <c r="D292" s="146" t="s">
        <v>308</v>
      </c>
      <c r="E292" s="161" t="s">
        <v>3</v>
      </c>
      <c r="F292" s="162" t="s">
        <v>501</v>
      </c>
      <c r="H292" s="163">
        <v>2.8079999999999998</v>
      </c>
      <c r="I292" s="164"/>
      <c r="L292" s="160"/>
      <c r="M292" s="165"/>
      <c r="T292" s="166"/>
      <c r="AT292" s="161" t="s">
        <v>308</v>
      </c>
      <c r="AU292" s="161" t="s">
        <v>83</v>
      </c>
      <c r="AV292" s="13" t="s">
        <v>83</v>
      </c>
      <c r="AW292" s="13" t="s">
        <v>35</v>
      </c>
      <c r="AX292" s="13" t="s">
        <v>73</v>
      </c>
      <c r="AY292" s="161" t="s">
        <v>129</v>
      </c>
    </row>
    <row r="293" spans="2:65" s="12" customFormat="1" ht="10.199999999999999">
      <c r="B293" s="154"/>
      <c r="D293" s="146" t="s">
        <v>308</v>
      </c>
      <c r="E293" s="155" t="s">
        <v>3</v>
      </c>
      <c r="F293" s="156" t="s">
        <v>493</v>
      </c>
      <c r="H293" s="155" t="s">
        <v>3</v>
      </c>
      <c r="I293" s="157"/>
      <c r="L293" s="154"/>
      <c r="M293" s="158"/>
      <c r="T293" s="159"/>
      <c r="AT293" s="155" t="s">
        <v>308</v>
      </c>
      <c r="AU293" s="155" t="s">
        <v>83</v>
      </c>
      <c r="AV293" s="12" t="s">
        <v>81</v>
      </c>
      <c r="AW293" s="12" t="s">
        <v>35</v>
      </c>
      <c r="AX293" s="12" t="s">
        <v>73</v>
      </c>
      <c r="AY293" s="155" t="s">
        <v>129</v>
      </c>
    </row>
    <row r="294" spans="2:65" s="13" customFormat="1" ht="10.199999999999999">
      <c r="B294" s="160"/>
      <c r="D294" s="146" t="s">
        <v>308</v>
      </c>
      <c r="E294" s="161" t="s">
        <v>3</v>
      </c>
      <c r="F294" s="162" t="s">
        <v>502</v>
      </c>
      <c r="H294" s="163">
        <v>0.75</v>
      </c>
      <c r="I294" s="164"/>
      <c r="L294" s="160"/>
      <c r="M294" s="165"/>
      <c r="T294" s="166"/>
      <c r="AT294" s="161" t="s">
        <v>308</v>
      </c>
      <c r="AU294" s="161" t="s">
        <v>83</v>
      </c>
      <c r="AV294" s="13" t="s">
        <v>83</v>
      </c>
      <c r="AW294" s="13" t="s">
        <v>35</v>
      </c>
      <c r="AX294" s="13" t="s">
        <v>73</v>
      </c>
      <c r="AY294" s="161" t="s">
        <v>129</v>
      </c>
    </row>
    <row r="295" spans="2:65" s="14" customFormat="1" ht="10.199999999999999">
      <c r="B295" s="167"/>
      <c r="D295" s="146" t="s">
        <v>308</v>
      </c>
      <c r="E295" s="168" t="s">
        <v>3</v>
      </c>
      <c r="F295" s="169" t="s">
        <v>313</v>
      </c>
      <c r="H295" s="170">
        <v>9.4079999999999995</v>
      </c>
      <c r="I295" s="171"/>
      <c r="L295" s="167"/>
      <c r="M295" s="172"/>
      <c r="T295" s="173"/>
      <c r="AT295" s="168" t="s">
        <v>308</v>
      </c>
      <c r="AU295" s="168" t="s">
        <v>83</v>
      </c>
      <c r="AV295" s="14" t="s">
        <v>156</v>
      </c>
      <c r="AW295" s="14" t="s">
        <v>35</v>
      </c>
      <c r="AX295" s="14" t="s">
        <v>81</v>
      </c>
      <c r="AY295" s="168" t="s">
        <v>129</v>
      </c>
    </row>
    <row r="296" spans="2:65" s="1" customFormat="1" ht="33" customHeight="1">
      <c r="B296" s="128"/>
      <c r="C296" s="129" t="s">
        <v>503</v>
      </c>
      <c r="D296" s="129" t="s">
        <v>132</v>
      </c>
      <c r="E296" s="130" t="s">
        <v>504</v>
      </c>
      <c r="F296" s="131" t="s">
        <v>505</v>
      </c>
      <c r="G296" s="132" t="s">
        <v>208</v>
      </c>
      <c r="H296" s="133">
        <v>9.4079999999999995</v>
      </c>
      <c r="I296" s="134"/>
      <c r="J296" s="135">
        <f>ROUND(I296*H296,2)</f>
        <v>0</v>
      </c>
      <c r="K296" s="131" t="s">
        <v>136</v>
      </c>
      <c r="L296" s="33"/>
      <c r="M296" s="136" t="s">
        <v>3</v>
      </c>
      <c r="N296" s="137" t="s">
        <v>44</v>
      </c>
      <c r="P296" s="138">
        <f>O296*H296</f>
        <v>0</v>
      </c>
      <c r="Q296" s="138">
        <v>0</v>
      </c>
      <c r="R296" s="138">
        <f>Q296*H296</f>
        <v>0</v>
      </c>
      <c r="S296" s="138">
        <v>0</v>
      </c>
      <c r="T296" s="139">
        <f>S296*H296</f>
        <v>0</v>
      </c>
      <c r="AR296" s="140" t="s">
        <v>156</v>
      </c>
      <c r="AT296" s="140" t="s">
        <v>132</v>
      </c>
      <c r="AU296" s="140" t="s">
        <v>83</v>
      </c>
      <c r="AY296" s="18" t="s">
        <v>129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8" t="s">
        <v>81</v>
      </c>
      <c r="BK296" s="141">
        <f>ROUND(I296*H296,2)</f>
        <v>0</v>
      </c>
      <c r="BL296" s="18" t="s">
        <v>156</v>
      </c>
      <c r="BM296" s="140" t="s">
        <v>506</v>
      </c>
    </row>
    <row r="297" spans="2:65" s="1" customFormat="1" ht="10.199999999999999">
      <c r="B297" s="33"/>
      <c r="D297" s="142" t="s">
        <v>139</v>
      </c>
      <c r="F297" s="143" t="s">
        <v>507</v>
      </c>
      <c r="I297" s="144"/>
      <c r="L297" s="33"/>
      <c r="M297" s="145"/>
      <c r="T297" s="54"/>
      <c r="AT297" s="18" t="s">
        <v>139</v>
      </c>
      <c r="AU297" s="18" t="s">
        <v>83</v>
      </c>
    </row>
    <row r="298" spans="2:65" s="1" customFormat="1" ht="21.75" customHeight="1">
      <c r="B298" s="128"/>
      <c r="C298" s="129" t="s">
        <v>508</v>
      </c>
      <c r="D298" s="129" t="s">
        <v>132</v>
      </c>
      <c r="E298" s="130" t="s">
        <v>509</v>
      </c>
      <c r="F298" s="131" t="s">
        <v>510</v>
      </c>
      <c r="G298" s="132" t="s">
        <v>382</v>
      </c>
      <c r="H298" s="133">
        <v>4.7E-2</v>
      </c>
      <c r="I298" s="134"/>
      <c r="J298" s="135">
        <f>ROUND(I298*H298,2)</f>
        <v>0</v>
      </c>
      <c r="K298" s="131" t="s">
        <v>136</v>
      </c>
      <c r="L298" s="33"/>
      <c r="M298" s="136" t="s">
        <v>3</v>
      </c>
      <c r="N298" s="137" t="s">
        <v>44</v>
      </c>
      <c r="P298" s="138">
        <f>O298*H298</f>
        <v>0</v>
      </c>
      <c r="Q298" s="138">
        <v>1.04575</v>
      </c>
      <c r="R298" s="138">
        <f>Q298*H298</f>
        <v>4.9150249999999999E-2</v>
      </c>
      <c r="S298" s="138">
        <v>0</v>
      </c>
      <c r="T298" s="139">
        <f>S298*H298</f>
        <v>0</v>
      </c>
      <c r="AR298" s="140" t="s">
        <v>156</v>
      </c>
      <c r="AT298" s="140" t="s">
        <v>132</v>
      </c>
      <c r="AU298" s="140" t="s">
        <v>83</v>
      </c>
      <c r="AY298" s="18" t="s">
        <v>129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8" t="s">
        <v>81</v>
      </c>
      <c r="BK298" s="141">
        <f>ROUND(I298*H298,2)</f>
        <v>0</v>
      </c>
      <c r="BL298" s="18" t="s">
        <v>156</v>
      </c>
      <c r="BM298" s="140" t="s">
        <v>511</v>
      </c>
    </row>
    <row r="299" spans="2:65" s="1" customFormat="1" ht="10.199999999999999">
      <c r="B299" s="33"/>
      <c r="D299" s="142" t="s">
        <v>139</v>
      </c>
      <c r="F299" s="143" t="s">
        <v>512</v>
      </c>
      <c r="I299" s="144"/>
      <c r="L299" s="33"/>
      <c r="M299" s="145"/>
      <c r="T299" s="54"/>
      <c r="AT299" s="18" t="s">
        <v>139</v>
      </c>
      <c r="AU299" s="18" t="s">
        <v>83</v>
      </c>
    </row>
    <row r="300" spans="2:65" s="12" customFormat="1" ht="10.199999999999999">
      <c r="B300" s="154"/>
      <c r="D300" s="146" t="s">
        <v>308</v>
      </c>
      <c r="E300" s="155" t="s">
        <v>3</v>
      </c>
      <c r="F300" s="156" t="s">
        <v>455</v>
      </c>
      <c r="H300" s="155" t="s">
        <v>3</v>
      </c>
      <c r="I300" s="157"/>
      <c r="L300" s="154"/>
      <c r="M300" s="158"/>
      <c r="T300" s="159"/>
      <c r="AT300" s="155" t="s">
        <v>308</v>
      </c>
      <c r="AU300" s="155" t="s">
        <v>83</v>
      </c>
      <c r="AV300" s="12" t="s">
        <v>81</v>
      </c>
      <c r="AW300" s="12" t="s">
        <v>35</v>
      </c>
      <c r="AX300" s="12" t="s">
        <v>73</v>
      </c>
      <c r="AY300" s="155" t="s">
        <v>129</v>
      </c>
    </row>
    <row r="301" spans="2:65" s="12" customFormat="1" ht="10.199999999999999">
      <c r="B301" s="154"/>
      <c r="D301" s="146" t="s">
        <v>308</v>
      </c>
      <c r="E301" s="155" t="s">
        <v>3</v>
      </c>
      <c r="F301" s="156" t="s">
        <v>489</v>
      </c>
      <c r="H301" s="155" t="s">
        <v>3</v>
      </c>
      <c r="I301" s="157"/>
      <c r="L301" s="154"/>
      <c r="M301" s="158"/>
      <c r="T301" s="159"/>
      <c r="AT301" s="155" t="s">
        <v>308</v>
      </c>
      <c r="AU301" s="155" t="s">
        <v>83</v>
      </c>
      <c r="AV301" s="12" t="s">
        <v>81</v>
      </c>
      <c r="AW301" s="12" t="s">
        <v>35</v>
      </c>
      <c r="AX301" s="12" t="s">
        <v>73</v>
      </c>
      <c r="AY301" s="155" t="s">
        <v>129</v>
      </c>
    </row>
    <row r="302" spans="2:65" s="13" customFormat="1" ht="10.199999999999999">
      <c r="B302" s="160"/>
      <c r="D302" s="146" t="s">
        <v>308</v>
      </c>
      <c r="E302" s="161" t="s">
        <v>3</v>
      </c>
      <c r="F302" s="162" t="s">
        <v>513</v>
      </c>
      <c r="H302" s="163">
        <v>4.7E-2</v>
      </c>
      <c r="I302" s="164"/>
      <c r="L302" s="160"/>
      <c r="M302" s="165"/>
      <c r="T302" s="166"/>
      <c r="AT302" s="161" t="s">
        <v>308</v>
      </c>
      <c r="AU302" s="161" t="s">
        <v>83</v>
      </c>
      <c r="AV302" s="13" t="s">
        <v>83</v>
      </c>
      <c r="AW302" s="13" t="s">
        <v>35</v>
      </c>
      <c r="AX302" s="13" t="s">
        <v>73</v>
      </c>
      <c r="AY302" s="161" t="s">
        <v>129</v>
      </c>
    </row>
    <row r="303" spans="2:65" s="14" customFormat="1" ht="10.199999999999999">
      <c r="B303" s="167"/>
      <c r="D303" s="146" t="s">
        <v>308</v>
      </c>
      <c r="E303" s="168" t="s">
        <v>3</v>
      </c>
      <c r="F303" s="169" t="s">
        <v>313</v>
      </c>
      <c r="H303" s="170">
        <v>4.7E-2</v>
      </c>
      <c r="I303" s="171"/>
      <c r="L303" s="167"/>
      <c r="M303" s="172"/>
      <c r="T303" s="173"/>
      <c r="AT303" s="168" t="s">
        <v>308</v>
      </c>
      <c r="AU303" s="168" t="s">
        <v>83</v>
      </c>
      <c r="AV303" s="14" t="s">
        <v>156</v>
      </c>
      <c r="AW303" s="14" t="s">
        <v>35</v>
      </c>
      <c r="AX303" s="14" t="s">
        <v>81</v>
      </c>
      <c r="AY303" s="168" t="s">
        <v>129</v>
      </c>
    </row>
    <row r="304" spans="2:65" s="1" customFormat="1" ht="16.5" customHeight="1">
      <c r="B304" s="128"/>
      <c r="C304" s="129" t="s">
        <v>514</v>
      </c>
      <c r="D304" s="129" t="s">
        <v>132</v>
      </c>
      <c r="E304" s="130" t="s">
        <v>515</v>
      </c>
      <c r="F304" s="131" t="s">
        <v>516</v>
      </c>
      <c r="G304" s="132" t="s">
        <v>382</v>
      </c>
      <c r="H304" s="133">
        <v>0.112</v>
      </c>
      <c r="I304" s="134"/>
      <c r="J304" s="135">
        <f>ROUND(I304*H304,2)</f>
        <v>0</v>
      </c>
      <c r="K304" s="131" t="s">
        <v>136</v>
      </c>
      <c r="L304" s="33"/>
      <c r="M304" s="136" t="s">
        <v>3</v>
      </c>
      <c r="N304" s="137" t="s">
        <v>44</v>
      </c>
      <c r="P304" s="138">
        <f>O304*H304</f>
        <v>0</v>
      </c>
      <c r="Q304" s="138">
        <v>1.0900000000000001</v>
      </c>
      <c r="R304" s="138">
        <f>Q304*H304</f>
        <v>0.12208000000000001</v>
      </c>
      <c r="S304" s="138">
        <v>0</v>
      </c>
      <c r="T304" s="139">
        <f>S304*H304</f>
        <v>0</v>
      </c>
      <c r="AR304" s="140" t="s">
        <v>156</v>
      </c>
      <c r="AT304" s="140" t="s">
        <v>132</v>
      </c>
      <c r="AU304" s="140" t="s">
        <v>83</v>
      </c>
      <c r="AY304" s="18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8" t="s">
        <v>81</v>
      </c>
      <c r="BK304" s="141">
        <f>ROUND(I304*H304,2)</f>
        <v>0</v>
      </c>
      <c r="BL304" s="18" t="s">
        <v>156</v>
      </c>
      <c r="BM304" s="140" t="s">
        <v>517</v>
      </c>
    </row>
    <row r="305" spans="2:65" s="1" customFormat="1" ht="10.199999999999999">
      <c r="B305" s="33"/>
      <c r="D305" s="142" t="s">
        <v>139</v>
      </c>
      <c r="F305" s="143" t="s">
        <v>518</v>
      </c>
      <c r="I305" s="144"/>
      <c r="L305" s="33"/>
      <c r="M305" s="145"/>
      <c r="T305" s="54"/>
      <c r="AT305" s="18" t="s">
        <v>139</v>
      </c>
      <c r="AU305" s="18" t="s">
        <v>83</v>
      </c>
    </row>
    <row r="306" spans="2:65" s="12" customFormat="1" ht="10.199999999999999">
      <c r="B306" s="154"/>
      <c r="D306" s="146" t="s">
        <v>308</v>
      </c>
      <c r="E306" s="155" t="s">
        <v>3</v>
      </c>
      <c r="F306" s="156" t="s">
        <v>455</v>
      </c>
      <c r="H306" s="155" t="s">
        <v>3</v>
      </c>
      <c r="I306" s="157"/>
      <c r="L306" s="154"/>
      <c r="M306" s="158"/>
      <c r="T306" s="159"/>
      <c r="AT306" s="155" t="s">
        <v>308</v>
      </c>
      <c r="AU306" s="155" t="s">
        <v>83</v>
      </c>
      <c r="AV306" s="12" t="s">
        <v>81</v>
      </c>
      <c r="AW306" s="12" t="s">
        <v>35</v>
      </c>
      <c r="AX306" s="12" t="s">
        <v>73</v>
      </c>
      <c r="AY306" s="155" t="s">
        <v>129</v>
      </c>
    </row>
    <row r="307" spans="2:65" s="12" customFormat="1" ht="10.199999999999999">
      <c r="B307" s="154"/>
      <c r="D307" s="146" t="s">
        <v>308</v>
      </c>
      <c r="E307" s="155" t="s">
        <v>3</v>
      </c>
      <c r="F307" s="156" t="s">
        <v>491</v>
      </c>
      <c r="H307" s="155" t="s">
        <v>3</v>
      </c>
      <c r="I307" s="157"/>
      <c r="L307" s="154"/>
      <c r="M307" s="158"/>
      <c r="T307" s="159"/>
      <c r="AT307" s="155" t="s">
        <v>308</v>
      </c>
      <c r="AU307" s="155" t="s">
        <v>83</v>
      </c>
      <c r="AV307" s="12" t="s">
        <v>81</v>
      </c>
      <c r="AW307" s="12" t="s">
        <v>35</v>
      </c>
      <c r="AX307" s="12" t="s">
        <v>73</v>
      </c>
      <c r="AY307" s="155" t="s">
        <v>129</v>
      </c>
    </row>
    <row r="308" spans="2:65" s="13" customFormat="1" ht="10.199999999999999">
      <c r="B308" s="160"/>
      <c r="D308" s="146" t="s">
        <v>308</v>
      </c>
      <c r="E308" s="161" t="s">
        <v>3</v>
      </c>
      <c r="F308" s="162" t="s">
        <v>519</v>
      </c>
      <c r="H308" s="163">
        <v>8.6999999999999994E-2</v>
      </c>
      <c r="I308" s="164"/>
      <c r="L308" s="160"/>
      <c r="M308" s="165"/>
      <c r="T308" s="166"/>
      <c r="AT308" s="161" t="s">
        <v>308</v>
      </c>
      <c r="AU308" s="161" t="s">
        <v>83</v>
      </c>
      <c r="AV308" s="13" t="s">
        <v>83</v>
      </c>
      <c r="AW308" s="13" t="s">
        <v>35</v>
      </c>
      <c r="AX308" s="13" t="s">
        <v>73</v>
      </c>
      <c r="AY308" s="161" t="s">
        <v>129</v>
      </c>
    </row>
    <row r="309" spans="2:65" s="12" customFormat="1" ht="10.199999999999999">
      <c r="B309" s="154"/>
      <c r="D309" s="146" t="s">
        <v>308</v>
      </c>
      <c r="E309" s="155" t="s">
        <v>3</v>
      </c>
      <c r="F309" s="156" t="s">
        <v>493</v>
      </c>
      <c r="H309" s="155" t="s">
        <v>3</v>
      </c>
      <c r="I309" s="157"/>
      <c r="L309" s="154"/>
      <c r="M309" s="158"/>
      <c r="T309" s="159"/>
      <c r="AT309" s="155" t="s">
        <v>308</v>
      </c>
      <c r="AU309" s="155" t="s">
        <v>83</v>
      </c>
      <c r="AV309" s="12" t="s">
        <v>81</v>
      </c>
      <c r="AW309" s="12" t="s">
        <v>35</v>
      </c>
      <c r="AX309" s="12" t="s">
        <v>73</v>
      </c>
      <c r="AY309" s="155" t="s">
        <v>129</v>
      </c>
    </row>
    <row r="310" spans="2:65" s="13" customFormat="1" ht="10.199999999999999">
      <c r="B310" s="160"/>
      <c r="D310" s="146" t="s">
        <v>308</v>
      </c>
      <c r="E310" s="161" t="s">
        <v>3</v>
      </c>
      <c r="F310" s="162" t="s">
        <v>520</v>
      </c>
      <c r="H310" s="163">
        <v>2.5000000000000001E-2</v>
      </c>
      <c r="I310" s="164"/>
      <c r="L310" s="160"/>
      <c r="M310" s="165"/>
      <c r="T310" s="166"/>
      <c r="AT310" s="161" t="s">
        <v>308</v>
      </c>
      <c r="AU310" s="161" t="s">
        <v>83</v>
      </c>
      <c r="AV310" s="13" t="s">
        <v>83</v>
      </c>
      <c r="AW310" s="13" t="s">
        <v>35</v>
      </c>
      <c r="AX310" s="13" t="s">
        <v>73</v>
      </c>
      <c r="AY310" s="161" t="s">
        <v>129</v>
      </c>
    </row>
    <row r="311" spans="2:65" s="14" customFormat="1" ht="10.199999999999999">
      <c r="B311" s="167"/>
      <c r="D311" s="146" t="s">
        <v>308</v>
      </c>
      <c r="E311" s="168" t="s">
        <v>3</v>
      </c>
      <c r="F311" s="169" t="s">
        <v>313</v>
      </c>
      <c r="H311" s="170">
        <v>0.11199999999999999</v>
      </c>
      <c r="I311" s="171"/>
      <c r="L311" s="167"/>
      <c r="M311" s="172"/>
      <c r="T311" s="173"/>
      <c r="AT311" s="168" t="s">
        <v>308</v>
      </c>
      <c r="AU311" s="168" t="s">
        <v>83</v>
      </c>
      <c r="AV311" s="14" t="s">
        <v>156</v>
      </c>
      <c r="AW311" s="14" t="s">
        <v>35</v>
      </c>
      <c r="AX311" s="14" t="s">
        <v>81</v>
      </c>
      <c r="AY311" s="168" t="s">
        <v>129</v>
      </c>
    </row>
    <row r="312" spans="2:65" s="1" customFormat="1" ht="21.75" customHeight="1">
      <c r="B312" s="128"/>
      <c r="C312" s="129" t="s">
        <v>521</v>
      </c>
      <c r="D312" s="129" t="s">
        <v>132</v>
      </c>
      <c r="E312" s="130" t="s">
        <v>522</v>
      </c>
      <c r="F312" s="131" t="s">
        <v>523</v>
      </c>
      <c r="G312" s="132" t="s">
        <v>208</v>
      </c>
      <c r="H312" s="133">
        <v>17.661999999999999</v>
      </c>
      <c r="I312" s="134"/>
      <c r="J312" s="135">
        <f>ROUND(I312*H312,2)</f>
        <v>0</v>
      </c>
      <c r="K312" s="131" t="s">
        <v>136</v>
      </c>
      <c r="L312" s="33"/>
      <c r="M312" s="136" t="s">
        <v>3</v>
      </c>
      <c r="N312" s="137" t="s">
        <v>44</v>
      </c>
      <c r="P312" s="138">
        <f>O312*H312</f>
        <v>0</v>
      </c>
      <c r="Q312" s="138">
        <v>6.8479999999999999E-2</v>
      </c>
      <c r="R312" s="138">
        <f>Q312*H312</f>
        <v>1.20949376</v>
      </c>
      <c r="S312" s="138">
        <v>0</v>
      </c>
      <c r="T312" s="139">
        <f>S312*H312</f>
        <v>0</v>
      </c>
      <c r="AR312" s="140" t="s">
        <v>156</v>
      </c>
      <c r="AT312" s="140" t="s">
        <v>132</v>
      </c>
      <c r="AU312" s="140" t="s">
        <v>83</v>
      </c>
      <c r="AY312" s="18" t="s">
        <v>129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8" t="s">
        <v>81</v>
      </c>
      <c r="BK312" s="141">
        <f>ROUND(I312*H312,2)</f>
        <v>0</v>
      </c>
      <c r="BL312" s="18" t="s">
        <v>156</v>
      </c>
      <c r="BM312" s="140" t="s">
        <v>524</v>
      </c>
    </row>
    <row r="313" spans="2:65" s="1" customFormat="1" ht="10.199999999999999">
      <c r="B313" s="33"/>
      <c r="D313" s="142" t="s">
        <v>139</v>
      </c>
      <c r="F313" s="143" t="s">
        <v>525</v>
      </c>
      <c r="I313" s="144"/>
      <c r="L313" s="33"/>
      <c r="M313" s="145"/>
      <c r="T313" s="54"/>
      <c r="AT313" s="18" t="s">
        <v>139</v>
      </c>
      <c r="AU313" s="18" t="s">
        <v>83</v>
      </c>
    </row>
    <row r="314" spans="2:65" s="12" customFormat="1" ht="10.199999999999999">
      <c r="B314" s="154"/>
      <c r="D314" s="146" t="s">
        <v>308</v>
      </c>
      <c r="E314" s="155" t="s">
        <v>3</v>
      </c>
      <c r="F314" s="156" t="s">
        <v>423</v>
      </c>
      <c r="H314" s="155" t="s">
        <v>3</v>
      </c>
      <c r="I314" s="157"/>
      <c r="L314" s="154"/>
      <c r="M314" s="158"/>
      <c r="T314" s="159"/>
      <c r="AT314" s="155" t="s">
        <v>308</v>
      </c>
      <c r="AU314" s="155" t="s">
        <v>83</v>
      </c>
      <c r="AV314" s="12" t="s">
        <v>81</v>
      </c>
      <c r="AW314" s="12" t="s">
        <v>35</v>
      </c>
      <c r="AX314" s="12" t="s">
        <v>73</v>
      </c>
      <c r="AY314" s="155" t="s">
        <v>129</v>
      </c>
    </row>
    <row r="315" spans="2:65" s="13" customFormat="1" ht="10.199999999999999">
      <c r="B315" s="160"/>
      <c r="D315" s="146" t="s">
        <v>308</v>
      </c>
      <c r="E315" s="161" t="s">
        <v>3</v>
      </c>
      <c r="F315" s="162" t="s">
        <v>526</v>
      </c>
      <c r="H315" s="163">
        <v>6.2</v>
      </c>
      <c r="I315" s="164"/>
      <c r="L315" s="160"/>
      <c r="M315" s="165"/>
      <c r="T315" s="166"/>
      <c r="AT315" s="161" t="s">
        <v>308</v>
      </c>
      <c r="AU315" s="161" t="s">
        <v>83</v>
      </c>
      <c r="AV315" s="13" t="s">
        <v>83</v>
      </c>
      <c r="AW315" s="13" t="s">
        <v>35</v>
      </c>
      <c r="AX315" s="13" t="s">
        <v>73</v>
      </c>
      <c r="AY315" s="161" t="s">
        <v>129</v>
      </c>
    </row>
    <row r="316" spans="2:65" s="13" customFormat="1" ht="10.199999999999999">
      <c r="B316" s="160"/>
      <c r="D316" s="146" t="s">
        <v>308</v>
      </c>
      <c r="E316" s="161" t="s">
        <v>3</v>
      </c>
      <c r="F316" s="162" t="s">
        <v>527</v>
      </c>
      <c r="H316" s="163">
        <v>11.462</v>
      </c>
      <c r="I316" s="164"/>
      <c r="L316" s="160"/>
      <c r="M316" s="165"/>
      <c r="T316" s="166"/>
      <c r="AT316" s="161" t="s">
        <v>308</v>
      </c>
      <c r="AU316" s="161" t="s">
        <v>83</v>
      </c>
      <c r="AV316" s="13" t="s">
        <v>83</v>
      </c>
      <c r="AW316" s="13" t="s">
        <v>35</v>
      </c>
      <c r="AX316" s="13" t="s">
        <v>73</v>
      </c>
      <c r="AY316" s="161" t="s">
        <v>129</v>
      </c>
    </row>
    <row r="317" spans="2:65" s="15" customFormat="1" ht="10.199999999999999">
      <c r="B317" s="174"/>
      <c r="D317" s="146" t="s">
        <v>308</v>
      </c>
      <c r="E317" s="175" t="s">
        <v>224</v>
      </c>
      <c r="F317" s="176" t="s">
        <v>528</v>
      </c>
      <c r="H317" s="177">
        <v>17.661999999999999</v>
      </c>
      <c r="I317" s="178"/>
      <c r="L317" s="174"/>
      <c r="M317" s="179"/>
      <c r="T317" s="180"/>
      <c r="AT317" s="175" t="s">
        <v>308</v>
      </c>
      <c r="AU317" s="175" t="s">
        <v>83</v>
      </c>
      <c r="AV317" s="15" t="s">
        <v>148</v>
      </c>
      <c r="AW317" s="15" t="s">
        <v>35</v>
      </c>
      <c r="AX317" s="15" t="s">
        <v>73</v>
      </c>
      <c r="AY317" s="175" t="s">
        <v>129</v>
      </c>
    </row>
    <row r="318" spans="2:65" s="14" customFormat="1" ht="10.199999999999999">
      <c r="B318" s="167"/>
      <c r="D318" s="146" t="s">
        <v>308</v>
      </c>
      <c r="E318" s="168" t="s">
        <v>3</v>
      </c>
      <c r="F318" s="169" t="s">
        <v>313</v>
      </c>
      <c r="H318" s="170">
        <v>17.661999999999999</v>
      </c>
      <c r="I318" s="171"/>
      <c r="L318" s="167"/>
      <c r="M318" s="172"/>
      <c r="T318" s="173"/>
      <c r="AT318" s="168" t="s">
        <v>308</v>
      </c>
      <c r="AU318" s="168" t="s">
        <v>83</v>
      </c>
      <c r="AV318" s="14" t="s">
        <v>156</v>
      </c>
      <c r="AW318" s="14" t="s">
        <v>35</v>
      </c>
      <c r="AX318" s="14" t="s">
        <v>81</v>
      </c>
      <c r="AY318" s="168" t="s">
        <v>129</v>
      </c>
    </row>
    <row r="319" spans="2:65" s="1" customFormat="1" ht="21.75" customHeight="1">
      <c r="B319" s="128"/>
      <c r="C319" s="129" t="s">
        <v>529</v>
      </c>
      <c r="D319" s="129" t="s">
        <v>132</v>
      </c>
      <c r="E319" s="130" t="s">
        <v>530</v>
      </c>
      <c r="F319" s="131" t="s">
        <v>531</v>
      </c>
      <c r="G319" s="132" t="s">
        <v>208</v>
      </c>
      <c r="H319" s="133">
        <v>53.524000000000001</v>
      </c>
      <c r="I319" s="134"/>
      <c r="J319" s="135">
        <f>ROUND(I319*H319,2)</f>
        <v>0</v>
      </c>
      <c r="K319" s="131" t="s">
        <v>136</v>
      </c>
      <c r="L319" s="33"/>
      <c r="M319" s="136" t="s">
        <v>3</v>
      </c>
      <c r="N319" s="137" t="s">
        <v>44</v>
      </c>
      <c r="P319" s="138">
        <f>O319*H319</f>
        <v>0</v>
      </c>
      <c r="Q319" s="138">
        <v>9.4479999999999995E-2</v>
      </c>
      <c r="R319" s="138">
        <f>Q319*H319</f>
        <v>5.0569475199999996</v>
      </c>
      <c r="S319" s="138">
        <v>0</v>
      </c>
      <c r="T319" s="139">
        <f>S319*H319</f>
        <v>0</v>
      </c>
      <c r="AR319" s="140" t="s">
        <v>156</v>
      </c>
      <c r="AT319" s="140" t="s">
        <v>132</v>
      </c>
      <c r="AU319" s="140" t="s">
        <v>83</v>
      </c>
      <c r="AY319" s="18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8" t="s">
        <v>81</v>
      </c>
      <c r="BK319" s="141">
        <f>ROUND(I319*H319,2)</f>
        <v>0</v>
      </c>
      <c r="BL319" s="18" t="s">
        <v>156</v>
      </c>
      <c r="BM319" s="140" t="s">
        <v>532</v>
      </c>
    </row>
    <row r="320" spans="2:65" s="1" customFormat="1" ht="10.199999999999999">
      <c r="B320" s="33"/>
      <c r="D320" s="142" t="s">
        <v>139</v>
      </c>
      <c r="F320" s="143" t="s">
        <v>533</v>
      </c>
      <c r="I320" s="144"/>
      <c r="L320" s="33"/>
      <c r="M320" s="145"/>
      <c r="T320" s="54"/>
      <c r="AT320" s="18" t="s">
        <v>139</v>
      </c>
      <c r="AU320" s="18" t="s">
        <v>83</v>
      </c>
    </row>
    <row r="321" spans="2:65" s="12" customFormat="1" ht="10.199999999999999">
      <c r="B321" s="154"/>
      <c r="D321" s="146" t="s">
        <v>308</v>
      </c>
      <c r="E321" s="155" t="s">
        <v>3</v>
      </c>
      <c r="F321" s="156" t="s">
        <v>423</v>
      </c>
      <c r="H321" s="155" t="s">
        <v>3</v>
      </c>
      <c r="I321" s="157"/>
      <c r="L321" s="154"/>
      <c r="M321" s="158"/>
      <c r="T321" s="159"/>
      <c r="AT321" s="155" t="s">
        <v>308</v>
      </c>
      <c r="AU321" s="155" t="s">
        <v>83</v>
      </c>
      <c r="AV321" s="12" t="s">
        <v>81</v>
      </c>
      <c r="AW321" s="12" t="s">
        <v>35</v>
      </c>
      <c r="AX321" s="12" t="s">
        <v>73</v>
      </c>
      <c r="AY321" s="155" t="s">
        <v>129</v>
      </c>
    </row>
    <row r="322" spans="2:65" s="13" customFormat="1" ht="10.199999999999999">
      <c r="B322" s="160"/>
      <c r="D322" s="146" t="s">
        <v>308</v>
      </c>
      <c r="E322" s="161" t="s">
        <v>3</v>
      </c>
      <c r="F322" s="162" t="s">
        <v>534</v>
      </c>
      <c r="H322" s="163">
        <v>37.692</v>
      </c>
      <c r="I322" s="164"/>
      <c r="L322" s="160"/>
      <c r="M322" s="165"/>
      <c r="T322" s="166"/>
      <c r="AT322" s="161" t="s">
        <v>308</v>
      </c>
      <c r="AU322" s="161" t="s">
        <v>83</v>
      </c>
      <c r="AV322" s="13" t="s">
        <v>83</v>
      </c>
      <c r="AW322" s="13" t="s">
        <v>35</v>
      </c>
      <c r="AX322" s="13" t="s">
        <v>73</v>
      </c>
      <c r="AY322" s="161" t="s">
        <v>129</v>
      </c>
    </row>
    <row r="323" spans="2:65" s="13" customFormat="1" ht="10.199999999999999">
      <c r="B323" s="160"/>
      <c r="D323" s="146" t="s">
        <v>308</v>
      </c>
      <c r="E323" s="161" t="s">
        <v>3</v>
      </c>
      <c r="F323" s="162" t="s">
        <v>535</v>
      </c>
      <c r="H323" s="163">
        <v>14.948</v>
      </c>
      <c r="I323" s="164"/>
      <c r="L323" s="160"/>
      <c r="M323" s="165"/>
      <c r="T323" s="166"/>
      <c r="AT323" s="161" t="s">
        <v>308</v>
      </c>
      <c r="AU323" s="161" t="s">
        <v>83</v>
      </c>
      <c r="AV323" s="13" t="s">
        <v>83</v>
      </c>
      <c r="AW323" s="13" t="s">
        <v>35</v>
      </c>
      <c r="AX323" s="13" t="s">
        <v>73</v>
      </c>
      <c r="AY323" s="161" t="s">
        <v>129</v>
      </c>
    </row>
    <row r="324" spans="2:65" s="13" customFormat="1" ht="10.199999999999999">
      <c r="B324" s="160"/>
      <c r="D324" s="146" t="s">
        <v>308</v>
      </c>
      <c r="E324" s="161" t="s">
        <v>3</v>
      </c>
      <c r="F324" s="162" t="s">
        <v>536</v>
      </c>
      <c r="H324" s="163">
        <v>0.88400000000000001</v>
      </c>
      <c r="I324" s="164"/>
      <c r="L324" s="160"/>
      <c r="M324" s="165"/>
      <c r="T324" s="166"/>
      <c r="AT324" s="161" t="s">
        <v>308</v>
      </c>
      <c r="AU324" s="161" t="s">
        <v>83</v>
      </c>
      <c r="AV324" s="13" t="s">
        <v>83</v>
      </c>
      <c r="AW324" s="13" t="s">
        <v>35</v>
      </c>
      <c r="AX324" s="13" t="s">
        <v>73</v>
      </c>
      <c r="AY324" s="161" t="s">
        <v>129</v>
      </c>
    </row>
    <row r="325" spans="2:65" s="15" customFormat="1" ht="10.199999999999999">
      <c r="B325" s="174"/>
      <c r="D325" s="146" t="s">
        <v>308</v>
      </c>
      <c r="E325" s="175" t="s">
        <v>228</v>
      </c>
      <c r="F325" s="176" t="s">
        <v>528</v>
      </c>
      <c r="H325" s="177">
        <v>53.524000000000001</v>
      </c>
      <c r="I325" s="178"/>
      <c r="L325" s="174"/>
      <c r="M325" s="179"/>
      <c r="T325" s="180"/>
      <c r="AT325" s="175" t="s">
        <v>308</v>
      </c>
      <c r="AU325" s="175" t="s">
        <v>83</v>
      </c>
      <c r="AV325" s="15" t="s">
        <v>148</v>
      </c>
      <c r="AW325" s="15" t="s">
        <v>35</v>
      </c>
      <c r="AX325" s="15" t="s">
        <v>73</v>
      </c>
      <c r="AY325" s="175" t="s">
        <v>129</v>
      </c>
    </row>
    <row r="326" spans="2:65" s="14" customFormat="1" ht="10.199999999999999">
      <c r="B326" s="167"/>
      <c r="D326" s="146" t="s">
        <v>308</v>
      </c>
      <c r="E326" s="168" t="s">
        <v>3</v>
      </c>
      <c r="F326" s="169" t="s">
        <v>313</v>
      </c>
      <c r="H326" s="170">
        <v>53.524000000000001</v>
      </c>
      <c r="I326" s="171"/>
      <c r="L326" s="167"/>
      <c r="M326" s="172"/>
      <c r="T326" s="173"/>
      <c r="AT326" s="168" t="s">
        <v>308</v>
      </c>
      <c r="AU326" s="168" t="s">
        <v>83</v>
      </c>
      <c r="AV326" s="14" t="s">
        <v>156</v>
      </c>
      <c r="AW326" s="14" t="s">
        <v>35</v>
      </c>
      <c r="AX326" s="14" t="s">
        <v>81</v>
      </c>
      <c r="AY326" s="168" t="s">
        <v>129</v>
      </c>
    </row>
    <row r="327" spans="2:65" s="1" customFormat="1" ht="21.75" customHeight="1">
      <c r="B327" s="128"/>
      <c r="C327" s="129" t="s">
        <v>537</v>
      </c>
      <c r="D327" s="129" t="s">
        <v>132</v>
      </c>
      <c r="E327" s="130" t="s">
        <v>538</v>
      </c>
      <c r="F327" s="131" t="s">
        <v>539</v>
      </c>
      <c r="G327" s="132" t="s">
        <v>208</v>
      </c>
      <c r="H327" s="133">
        <v>21.282</v>
      </c>
      <c r="I327" s="134"/>
      <c r="J327" s="135">
        <f>ROUND(I327*H327,2)</f>
        <v>0</v>
      </c>
      <c r="K327" s="131" t="s">
        <v>136</v>
      </c>
      <c r="L327" s="33"/>
      <c r="M327" s="136" t="s">
        <v>3</v>
      </c>
      <c r="N327" s="137" t="s">
        <v>44</v>
      </c>
      <c r="P327" s="138">
        <f>O327*H327</f>
        <v>0</v>
      </c>
      <c r="Q327" s="138">
        <v>0.11396000000000001</v>
      </c>
      <c r="R327" s="138">
        <f>Q327*H327</f>
        <v>2.42529672</v>
      </c>
      <c r="S327" s="138">
        <v>0</v>
      </c>
      <c r="T327" s="139">
        <f>S327*H327</f>
        <v>0</v>
      </c>
      <c r="AR327" s="140" t="s">
        <v>156</v>
      </c>
      <c r="AT327" s="140" t="s">
        <v>132</v>
      </c>
      <c r="AU327" s="140" t="s">
        <v>83</v>
      </c>
      <c r="AY327" s="18" t="s">
        <v>129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8" t="s">
        <v>81</v>
      </c>
      <c r="BK327" s="141">
        <f>ROUND(I327*H327,2)</f>
        <v>0</v>
      </c>
      <c r="BL327" s="18" t="s">
        <v>156</v>
      </c>
      <c r="BM327" s="140" t="s">
        <v>540</v>
      </c>
    </row>
    <row r="328" spans="2:65" s="1" customFormat="1" ht="10.199999999999999">
      <c r="B328" s="33"/>
      <c r="D328" s="142" t="s">
        <v>139</v>
      </c>
      <c r="F328" s="143" t="s">
        <v>541</v>
      </c>
      <c r="I328" s="144"/>
      <c r="L328" s="33"/>
      <c r="M328" s="145"/>
      <c r="T328" s="54"/>
      <c r="AT328" s="18" t="s">
        <v>139</v>
      </c>
      <c r="AU328" s="18" t="s">
        <v>83</v>
      </c>
    </row>
    <row r="329" spans="2:65" s="12" customFormat="1" ht="10.199999999999999">
      <c r="B329" s="154"/>
      <c r="D329" s="146" t="s">
        <v>308</v>
      </c>
      <c r="E329" s="155" t="s">
        <v>3</v>
      </c>
      <c r="F329" s="156" t="s">
        <v>423</v>
      </c>
      <c r="H329" s="155" t="s">
        <v>3</v>
      </c>
      <c r="I329" s="157"/>
      <c r="L329" s="154"/>
      <c r="M329" s="158"/>
      <c r="T329" s="159"/>
      <c r="AT329" s="155" t="s">
        <v>308</v>
      </c>
      <c r="AU329" s="155" t="s">
        <v>83</v>
      </c>
      <c r="AV329" s="12" t="s">
        <v>81</v>
      </c>
      <c r="AW329" s="12" t="s">
        <v>35</v>
      </c>
      <c r="AX329" s="12" t="s">
        <v>73</v>
      </c>
      <c r="AY329" s="155" t="s">
        <v>129</v>
      </c>
    </row>
    <row r="330" spans="2:65" s="13" customFormat="1" ht="10.199999999999999">
      <c r="B330" s="160"/>
      <c r="D330" s="146" t="s">
        <v>308</v>
      </c>
      <c r="E330" s="161" t="s">
        <v>3</v>
      </c>
      <c r="F330" s="162" t="s">
        <v>542</v>
      </c>
      <c r="H330" s="163">
        <v>21.282</v>
      </c>
      <c r="I330" s="164"/>
      <c r="L330" s="160"/>
      <c r="M330" s="165"/>
      <c r="T330" s="166"/>
      <c r="AT330" s="161" t="s">
        <v>308</v>
      </c>
      <c r="AU330" s="161" t="s">
        <v>83</v>
      </c>
      <c r="AV330" s="13" t="s">
        <v>83</v>
      </c>
      <c r="AW330" s="13" t="s">
        <v>35</v>
      </c>
      <c r="AX330" s="13" t="s">
        <v>73</v>
      </c>
      <c r="AY330" s="161" t="s">
        <v>129</v>
      </c>
    </row>
    <row r="331" spans="2:65" s="15" customFormat="1" ht="10.199999999999999">
      <c r="B331" s="174"/>
      <c r="D331" s="146" t="s">
        <v>308</v>
      </c>
      <c r="E331" s="175" t="s">
        <v>231</v>
      </c>
      <c r="F331" s="176" t="s">
        <v>528</v>
      </c>
      <c r="H331" s="177">
        <v>21.282</v>
      </c>
      <c r="I331" s="178"/>
      <c r="L331" s="174"/>
      <c r="M331" s="179"/>
      <c r="T331" s="180"/>
      <c r="AT331" s="175" t="s">
        <v>308</v>
      </c>
      <c r="AU331" s="175" t="s">
        <v>83</v>
      </c>
      <c r="AV331" s="15" t="s">
        <v>148</v>
      </c>
      <c r="AW331" s="15" t="s">
        <v>35</v>
      </c>
      <c r="AX331" s="15" t="s">
        <v>73</v>
      </c>
      <c r="AY331" s="175" t="s">
        <v>129</v>
      </c>
    </row>
    <row r="332" spans="2:65" s="14" customFormat="1" ht="10.199999999999999">
      <c r="B332" s="167"/>
      <c r="D332" s="146" t="s">
        <v>308</v>
      </c>
      <c r="E332" s="168" t="s">
        <v>3</v>
      </c>
      <c r="F332" s="169" t="s">
        <v>313</v>
      </c>
      <c r="H332" s="170">
        <v>21.282</v>
      </c>
      <c r="I332" s="171"/>
      <c r="L332" s="167"/>
      <c r="M332" s="172"/>
      <c r="T332" s="173"/>
      <c r="AT332" s="168" t="s">
        <v>308</v>
      </c>
      <c r="AU332" s="168" t="s">
        <v>83</v>
      </c>
      <c r="AV332" s="14" t="s">
        <v>156</v>
      </c>
      <c r="AW332" s="14" t="s">
        <v>35</v>
      </c>
      <c r="AX332" s="14" t="s">
        <v>81</v>
      </c>
      <c r="AY332" s="168" t="s">
        <v>129</v>
      </c>
    </row>
    <row r="333" spans="2:65" s="1" customFormat="1" ht="16.5" customHeight="1">
      <c r="B333" s="128"/>
      <c r="C333" s="129" t="s">
        <v>543</v>
      </c>
      <c r="D333" s="129" t="s">
        <v>132</v>
      </c>
      <c r="E333" s="130" t="s">
        <v>544</v>
      </c>
      <c r="F333" s="131" t="s">
        <v>545</v>
      </c>
      <c r="G333" s="132" t="s">
        <v>215</v>
      </c>
      <c r="H333" s="133">
        <v>6.46</v>
      </c>
      <c r="I333" s="134"/>
      <c r="J333" s="135">
        <f>ROUND(I333*H333,2)</f>
        <v>0</v>
      </c>
      <c r="K333" s="131" t="s">
        <v>136</v>
      </c>
      <c r="L333" s="33"/>
      <c r="M333" s="136" t="s">
        <v>3</v>
      </c>
      <c r="N333" s="137" t="s">
        <v>44</v>
      </c>
      <c r="P333" s="138">
        <f>O333*H333</f>
        <v>0</v>
      </c>
      <c r="Q333" s="138">
        <v>8.0000000000000007E-5</v>
      </c>
      <c r="R333" s="138">
        <f>Q333*H333</f>
        <v>5.1680000000000009E-4</v>
      </c>
      <c r="S333" s="138">
        <v>0</v>
      </c>
      <c r="T333" s="139">
        <f>S333*H333</f>
        <v>0</v>
      </c>
      <c r="AR333" s="140" t="s">
        <v>156</v>
      </c>
      <c r="AT333" s="140" t="s">
        <v>132</v>
      </c>
      <c r="AU333" s="140" t="s">
        <v>83</v>
      </c>
      <c r="AY333" s="18" t="s">
        <v>129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8" t="s">
        <v>81</v>
      </c>
      <c r="BK333" s="141">
        <f>ROUND(I333*H333,2)</f>
        <v>0</v>
      </c>
      <c r="BL333" s="18" t="s">
        <v>156</v>
      </c>
      <c r="BM333" s="140" t="s">
        <v>546</v>
      </c>
    </row>
    <row r="334" spans="2:65" s="1" customFormat="1" ht="10.199999999999999">
      <c r="B334" s="33"/>
      <c r="D334" s="142" t="s">
        <v>139</v>
      </c>
      <c r="F334" s="143" t="s">
        <v>547</v>
      </c>
      <c r="I334" s="144"/>
      <c r="L334" s="33"/>
      <c r="M334" s="145"/>
      <c r="T334" s="54"/>
      <c r="AT334" s="18" t="s">
        <v>139</v>
      </c>
      <c r="AU334" s="18" t="s">
        <v>83</v>
      </c>
    </row>
    <row r="335" spans="2:65" s="12" customFormat="1" ht="10.199999999999999">
      <c r="B335" s="154"/>
      <c r="D335" s="146" t="s">
        <v>308</v>
      </c>
      <c r="E335" s="155" t="s">
        <v>3</v>
      </c>
      <c r="F335" s="156" t="s">
        <v>423</v>
      </c>
      <c r="H335" s="155" t="s">
        <v>3</v>
      </c>
      <c r="I335" s="157"/>
      <c r="L335" s="154"/>
      <c r="M335" s="158"/>
      <c r="T335" s="159"/>
      <c r="AT335" s="155" t="s">
        <v>308</v>
      </c>
      <c r="AU335" s="155" t="s">
        <v>83</v>
      </c>
      <c r="AV335" s="12" t="s">
        <v>81</v>
      </c>
      <c r="AW335" s="12" t="s">
        <v>35</v>
      </c>
      <c r="AX335" s="12" t="s">
        <v>73</v>
      </c>
      <c r="AY335" s="155" t="s">
        <v>129</v>
      </c>
    </row>
    <row r="336" spans="2:65" s="13" customFormat="1" ht="10.199999999999999">
      <c r="B336" s="160"/>
      <c r="D336" s="146" t="s">
        <v>308</v>
      </c>
      <c r="E336" s="161" t="s">
        <v>3</v>
      </c>
      <c r="F336" s="162" t="s">
        <v>548</v>
      </c>
      <c r="H336" s="163">
        <v>2</v>
      </c>
      <c r="I336" s="164"/>
      <c r="L336" s="160"/>
      <c r="M336" s="165"/>
      <c r="T336" s="166"/>
      <c r="AT336" s="161" t="s">
        <v>308</v>
      </c>
      <c r="AU336" s="161" t="s">
        <v>83</v>
      </c>
      <c r="AV336" s="13" t="s">
        <v>83</v>
      </c>
      <c r="AW336" s="13" t="s">
        <v>35</v>
      </c>
      <c r="AX336" s="13" t="s">
        <v>73</v>
      </c>
      <c r="AY336" s="161" t="s">
        <v>129</v>
      </c>
    </row>
    <row r="337" spans="2:65" s="13" customFormat="1" ht="10.199999999999999">
      <c r="B337" s="160"/>
      <c r="D337" s="146" t="s">
        <v>308</v>
      </c>
      <c r="E337" s="161" t="s">
        <v>3</v>
      </c>
      <c r="F337" s="162" t="s">
        <v>549</v>
      </c>
      <c r="H337" s="163">
        <v>4.46</v>
      </c>
      <c r="I337" s="164"/>
      <c r="L337" s="160"/>
      <c r="M337" s="165"/>
      <c r="T337" s="166"/>
      <c r="AT337" s="161" t="s">
        <v>308</v>
      </c>
      <c r="AU337" s="161" t="s">
        <v>83</v>
      </c>
      <c r="AV337" s="13" t="s">
        <v>83</v>
      </c>
      <c r="AW337" s="13" t="s">
        <v>35</v>
      </c>
      <c r="AX337" s="13" t="s">
        <v>73</v>
      </c>
      <c r="AY337" s="161" t="s">
        <v>129</v>
      </c>
    </row>
    <row r="338" spans="2:65" s="14" customFormat="1" ht="10.199999999999999">
      <c r="B338" s="167"/>
      <c r="D338" s="146" t="s">
        <v>308</v>
      </c>
      <c r="E338" s="168" t="s">
        <v>3</v>
      </c>
      <c r="F338" s="169" t="s">
        <v>313</v>
      </c>
      <c r="H338" s="170">
        <v>6.46</v>
      </c>
      <c r="I338" s="171"/>
      <c r="L338" s="167"/>
      <c r="M338" s="172"/>
      <c r="T338" s="173"/>
      <c r="AT338" s="168" t="s">
        <v>308</v>
      </c>
      <c r="AU338" s="168" t="s">
        <v>83</v>
      </c>
      <c r="AV338" s="14" t="s">
        <v>156</v>
      </c>
      <c r="AW338" s="14" t="s">
        <v>35</v>
      </c>
      <c r="AX338" s="14" t="s">
        <v>81</v>
      </c>
      <c r="AY338" s="168" t="s">
        <v>129</v>
      </c>
    </row>
    <row r="339" spans="2:65" s="1" customFormat="1" ht="16.5" customHeight="1">
      <c r="B339" s="128"/>
      <c r="C339" s="129" t="s">
        <v>550</v>
      </c>
      <c r="D339" s="129" t="s">
        <v>132</v>
      </c>
      <c r="E339" s="130" t="s">
        <v>551</v>
      </c>
      <c r="F339" s="131" t="s">
        <v>552</v>
      </c>
      <c r="G339" s="132" t="s">
        <v>215</v>
      </c>
      <c r="H339" s="133">
        <v>27.905000000000001</v>
      </c>
      <c r="I339" s="134"/>
      <c r="J339" s="135">
        <f>ROUND(I339*H339,2)</f>
        <v>0</v>
      </c>
      <c r="K339" s="131" t="s">
        <v>136</v>
      </c>
      <c r="L339" s="33"/>
      <c r="M339" s="136" t="s">
        <v>3</v>
      </c>
      <c r="N339" s="137" t="s">
        <v>44</v>
      </c>
      <c r="P339" s="138">
        <f>O339*H339</f>
        <v>0</v>
      </c>
      <c r="Q339" s="138">
        <v>1.2E-4</v>
      </c>
      <c r="R339" s="138">
        <f>Q339*H339</f>
        <v>3.3486000000000002E-3</v>
      </c>
      <c r="S339" s="138">
        <v>0</v>
      </c>
      <c r="T339" s="139">
        <f>S339*H339</f>
        <v>0</v>
      </c>
      <c r="AR339" s="140" t="s">
        <v>156</v>
      </c>
      <c r="AT339" s="140" t="s">
        <v>132</v>
      </c>
      <c r="AU339" s="140" t="s">
        <v>83</v>
      </c>
      <c r="AY339" s="18" t="s">
        <v>129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8" t="s">
        <v>81</v>
      </c>
      <c r="BK339" s="141">
        <f>ROUND(I339*H339,2)</f>
        <v>0</v>
      </c>
      <c r="BL339" s="18" t="s">
        <v>156</v>
      </c>
      <c r="BM339" s="140" t="s">
        <v>553</v>
      </c>
    </row>
    <row r="340" spans="2:65" s="1" customFormat="1" ht="10.199999999999999">
      <c r="B340" s="33"/>
      <c r="D340" s="142" t="s">
        <v>139</v>
      </c>
      <c r="F340" s="143" t="s">
        <v>554</v>
      </c>
      <c r="I340" s="144"/>
      <c r="L340" s="33"/>
      <c r="M340" s="145"/>
      <c r="T340" s="54"/>
      <c r="AT340" s="18" t="s">
        <v>139</v>
      </c>
      <c r="AU340" s="18" t="s">
        <v>83</v>
      </c>
    </row>
    <row r="341" spans="2:65" s="12" customFormat="1" ht="10.199999999999999">
      <c r="B341" s="154"/>
      <c r="D341" s="146" t="s">
        <v>308</v>
      </c>
      <c r="E341" s="155" t="s">
        <v>3</v>
      </c>
      <c r="F341" s="156" t="s">
        <v>423</v>
      </c>
      <c r="H341" s="155" t="s">
        <v>3</v>
      </c>
      <c r="I341" s="157"/>
      <c r="L341" s="154"/>
      <c r="M341" s="158"/>
      <c r="T341" s="159"/>
      <c r="AT341" s="155" t="s">
        <v>308</v>
      </c>
      <c r="AU341" s="155" t="s">
        <v>83</v>
      </c>
      <c r="AV341" s="12" t="s">
        <v>81</v>
      </c>
      <c r="AW341" s="12" t="s">
        <v>35</v>
      </c>
      <c r="AX341" s="12" t="s">
        <v>73</v>
      </c>
      <c r="AY341" s="155" t="s">
        <v>129</v>
      </c>
    </row>
    <row r="342" spans="2:65" s="13" customFormat="1" ht="10.199999999999999">
      <c r="B342" s="160"/>
      <c r="D342" s="146" t="s">
        <v>308</v>
      </c>
      <c r="E342" s="161" t="s">
        <v>3</v>
      </c>
      <c r="F342" s="162" t="s">
        <v>555</v>
      </c>
      <c r="H342" s="163">
        <v>14.065</v>
      </c>
      <c r="I342" s="164"/>
      <c r="L342" s="160"/>
      <c r="M342" s="165"/>
      <c r="T342" s="166"/>
      <c r="AT342" s="161" t="s">
        <v>308</v>
      </c>
      <c r="AU342" s="161" t="s">
        <v>83</v>
      </c>
      <c r="AV342" s="13" t="s">
        <v>83</v>
      </c>
      <c r="AW342" s="13" t="s">
        <v>35</v>
      </c>
      <c r="AX342" s="13" t="s">
        <v>73</v>
      </c>
      <c r="AY342" s="161" t="s">
        <v>129</v>
      </c>
    </row>
    <row r="343" spans="2:65" s="13" customFormat="1" ht="10.199999999999999">
      <c r="B343" s="160"/>
      <c r="D343" s="146" t="s">
        <v>308</v>
      </c>
      <c r="E343" s="161" t="s">
        <v>3</v>
      </c>
      <c r="F343" s="162" t="s">
        <v>556</v>
      </c>
      <c r="H343" s="163">
        <v>5.7750000000000004</v>
      </c>
      <c r="I343" s="164"/>
      <c r="L343" s="160"/>
      <c r="M343" s="165"/>
      <c r="T343" s="166"/>
      <c r="AT343" s="161" t="s">
        <v>308</v>
      </c>
      <c r="AU343" s="161" t="s">
        <v>83</v>
      </c>
      <c r="AV343" s="13" t="s">
        <v>83</v>
      </c>
      <c r="AW343" s="13" t="s">
        <v>35</v>
      </c>
      <c r="AX343" s="13" t="s">
        <v>73</v>
      </c>
      <c r="AY343" s="161" t="s">
        <v>129</v>
      </c>
    </row>
    <row r="344" spans="2:65" s="13" customFormat="1" ht="10.199999999999999">
      <c r="B344" s="160"/>
      <c r="D344" s="146" t="s">
        <v>308</v>
      </c>
      <c r="E344" s="161" t="s">
        <v>3</v>
      </c>
      <c r="F344" s="162" t="s">
        <v>557</v>
      </c>
      <c r="H344" s="163">
        <v>1.2</v>
      </c>
      <c r="I344" s="164"/>
      <c r="L344" s="160"/>
      <c r="M344" s="165"/>
      <c r="T344" s="166"/>
      <c r="AT344" s="161" t="s">
        <v>308</v>
      </c>
      <c r="AU344" s="161" t="s">
        <v>83</v>
      </c>
      <c r="AV344" s="13" t="s">
        <v>83</v>
      </c>
      <c r="AW344" s="13" t="s">
        <v>35</v>
      </c>
      <c r="AX344" s="13" t="s">
        <v>73</v>
      </c>
      <c r="AY344" s="161" t="s">
        <v>129</v>
      </c>
    </row>
    <row r="345" spans="2:65" s="13" customFormat="1" ht="10.199999999999999">
      <c r="B345" s="160"/>
      <c r="D345" s="146" t="s">
        <v>308</v>
      </c>
      <c r="E345" s="161" t="s">
        <v>3</v>
      </c>
      <c r="F345" s="162" t="s">
        <v>558</v>
      </c>
      <c r="H345" s="163">
        <v>6.8650000000000002</v>
      </c>
      <c r="I345" s="164"/>
      <c r="L345" s="160"/>
      <c r="M345" s="165"/>
      <c r="T345" s="166"/>
      <c r="AT345" s="161" t="s">
        <v>308</v>
      </c>
      <c r="AU345" s="161" t="s">
        <v>83</v>
      </c>
      <c r="AV345" s="13" t="s">
        <v>83</v>
      </c>
      <c r="AW345" s="13" t="s">
        <v>35</v>
      </c>
      <c r="AX345" s="13" t="s">
        <v>73</v>
      </c>
      <c r="AY345" s="161" t="s">
        <v>129</v>
      </c>
    </row>
    <row r="346" spans="2:65" s="14" customFormat="1" ht="10.199999999999999">
      <c r="B346" s="167"/>
      <c r="D346" s="146" t="s">
        <v>308</v>
      </c>
      <c r="E346" s="168" t="s">
        <v>3</v>
      </c>
      <c r="F346" s="169" t="s">
        <v>313</v>
      </c>
      <c r="H346" s="170">
        <v>27.905000000000001</v>
      </c>
      <c r="I346" s="171"/>
      <c r="L346" s="167"/>
      <c r="M346" s="172"/>
      <c r="T346" s="173"/>
      <c r="AT346" s="168" t="s">
        <v>308</v>
      </c>
      <c r="AU346" s="168" t="s">
        <v>83</v>
      </c>
      <c r="AV346" s="14" t="s">
        <v>156</v>
      </c>
      <c r="AW346" s="14" t="s">
        <v>35</v>
      </c>
      <c r="AX346" s="14" t="s">
        <v>81</v>
      </c>
      <c r="AY346" s="168" t="s">
        <v>129</v>
      </c>
    </row>
    <row r="347" spans="2:65" s="1" customFormat="1" ht="16.5" customHeight="1">
      <c r="B347" s="128"/>
      <c r="C347" s="129" t="s">
        <v>559</v>
      </c>
      <c r="D347" s="129" t="s">
        <v>132</v>
      </c>
      <c r="E347" s="130" t="s">
        <v>560</v>
      </c>
      <c r="F347" s="131" t="s">
        <v>561</v>
      </c>
      <c r="G347" s="132" t="s">
        <v>215</v>
      </c>
      <c r="H347" s="133">
        <v>40.299999999999997</v>
      </c>
      <c r="I347" s="134"/>
      <c r="J347" s="135">
        <f>ROUND(I347*H347,2)</f>
        <v>0</v>
      </c>
      <c r="K347" s="131" t="s">
        <v>136</v>
      </c>
      <c r="L347" s="33"/>
      <c r="M347" s="136" t="s">
        <v>3</v>
      </c>
      <c r="N347" s="137" t="s">
        <v>44</v>
      </c>
      <c r="P347" s="138">
        <f>O347*H347</f>
        <v>0</v>
      </c>
      <c r="Q347" s="138">
        <v>1.3999999999999999E-4</v>
      </c>
      <c r="R347" s="138">
        <f>Q347*H347</f>
        <v>5.6419999999999994E-3</v>
      </c>
      <c r="S347" s="138">
        <v>0</v>
      </c>
      <c r="T347" s="139">
        <f>S347*H347</f>
        <v>0</v>
      </c>
      <c r="AR347" s="140" t="s">
        <v>156</v>
      </c>
      <c r="AT347" s="140" t="s">
        <v>132</v>
      </c>
      <c r="AU347" s="140" t="s">
        <v>83</v>
      </c>
      <c r="AY347" s="18" t="s">
        <v>129</v>
      </c>
      <c r="BE347" s="141">
        <f>IF(N347="základní",J347,0)</f>
        <v>0</v>
      </c>
      <c r="BF347" s="141">
        <f>IF(N347="snížená",J347,0)</f>
        <v>0</v>
      </c>
      <c r="BG347" s="141">
        <f>IF(N347="zákl. přenesená",J347,0)</f>
        <v>0</v>
      </c>
      <c r="BH347" s="141">
        <f>IF(N347="sníž. přenesená",J347,0)</f>
        <v>0</v>
      </c>
      <c r="BI347" s="141">
        <f>IF(N347="nulová",J347,0)</f>
        <v>0</v>
      </c>
      <c r="BJ347" s="18" t="s">
        <v>81</v>
      </c>
      <c r="BK347" s="141">
        <f>ROUND(I347*H347,2)</f>
        <v>0</v>
      </c>
      <c r="BL347" s="18" t="s">
        <v>156</v>
      </c>
      <c r="BM347" s="140" t="s">
        <v>562</v>
      </c>
    </row>
    <row r="348" spans="2:65" s="1" customFormat="1" ht="10.199999999999999">
      <c r="B348" s="33"/>
      <c r="D348" s="142" t="s">
        <v>139</v>
      </c>
      <c r="F348" s="143" t="s">
        <v>563</v>
      </c>
      <c r="I348" s="144"/>
      <c r="L348" s="33"/>
      <c r="M348" s="145"/>
      <c r="T348" s="54"/>
      <c r="AT348" s="18" t="s">
        <v>139</v>
      </c>
      <c r="AU348" s="18" t="s">
        <v>83</v>
      </c>
    </row>
    <row r="349" spans="2:65" s="12" customFormat="1" ht="10.199999999999999">
      <c r="B349" s="154"/>
      <c r="D349" s="146" t="s">
        <v>308</v>
      </c>
      <c r="E349" s="155" t="s">
        <v>3</v>
      </c>
      <c r="F349" s="156" t="s">
        <v>423</v>
      </c>
      <c r="H349" s="155" t="s">
        <v>3</v>
      </c>
      <c r="I349" s="157"/>
      <c r="L349" s="154"/>
      <c r="M349" s="158"/>
      <c r="T349" s="159"/>
      <c r="AT349" s="155" t="s">
        <v>308</v>
      </c>
      <c r="AU349" s="155" t="s">
        <v>83</v>
      </c>
      <c r="AV349" s="12" t="s">
        <v>81</v>
      </c>
      <c r="AW349" s="12" t="s">
        <v>35</v>
      </c>
      <c r="AX349" s="12" t="s">
        <v>73</v>
      </c>
      <c r="AY349" s="155" t="s">
        <v>129</v>
      </c>
    </row>
    <row r="350" spans="2:65" s="13" customFormat="1" ht="10.199999999999999">
      <c r="B350" s="160"/>
      <c r="D350" s="146" t="s">
        <v>308</v>
      </c>
      <c r="E350" s="161" t="s">
        <v>3</v>
      </c>
      <c r="F350" s="162" t="s">
        <v>564</v>
      </c>
      <c r="H350" s="163">
        <v>40.299999999999997</v>
      </c>
      <c r="I350" s="164"/>
      <c r="L350" s="160"/>
      <c r="M350" s="165"/>
      <c r="T350" s="166"/>
      <c r="AT350" s="161" t="s">
        <v>308</v>
      </c>
      <c r="AU350" s="161" t="s">
        <v>83</v>
      </c>
      <c r="AV350" s="13" t="s">
        <v>83</v>
      </c>
      <c r="AW350" s="13" t="s">
        <v>35</v>
      </c>
      <c r="AX350" s="13" t="s">
        <v>73</v>
      </c>
      <c r="AY350" s="161" t="s">
        <v>129</v>
      </c>
    </row>
    <row r="351" spans="2:65" s="14" customFormat="1" ht="10.199999999999999">
      <c r="B351" s="167"/>
      <c r="D351" s="146" t="s">
        <v>308</v>
      </c>
      <c r="E351" s="168" t="s">
        <v>3</v>
      </c>
      <c r="F351" s="169" t="s">
        <v>313</v>
      </c>
      <c r="H351" s="170">
        <v>40.299999999999997</v>
      </c>
      <c r="I351" s="171"/>
      <c r="L351" s="167"/>
      <c r="M351" s="172"/>
      <c r="T351" s="173"/>
      <c r="AT351" s="168" t="s">
        <v>308</v>
      </c>
      <c r="AU351" s="168" t="s">
        <v>83</v>
      </c>
      <c r="AV351" s="14" t="s">
        <v>156</v>
      </c>
      <c r="AW351" s="14" t="s">
        <v>35</v>
      </c>
      <c r="AX351" s="14" t="s">
        <v>81</v>
      </c>
      <c r="AY351" s="168" t="s">
        <v>129</v>
      </c>
    </row>
    <row r="352" spans="2:65" s="11" customFormat="1" ht="22.8" customHeight="1">
      <c r="B352" s="116"/>
      <c r="D352" s="117" t="s">
        <v>72</v>
      </c>
      <c r="E352" s="126" t="s">
        <v>156</v>
      </c>
      <c r="F352" s="126" t="s">
        <v>565</v>
      </c>
      <c r="I352" s="119"/>
      <c r="J352" s="127">
        <f>BK352</f>
        <v>0</v>
      </c>
      <c r="L352" s="116"/>
      <c r="M352" s="121"/>
      <c r="P352" s="122">
        <f>SUM(P353:P372)</f>
        <v>0</v>
      </c>
      <c r="R352" s="122">
        <f>SUM(R353:R372)</f>
        <v>5.8726031400000007</v>
      </c>
      <c r="T352" s="123">
        <f>SUM(T353:T372)</f>
        <v>0</v>
      </c>
      <c r="AR352" s="117" t="s">
        <v>81</v>
      </c>
      <c r="AT352" s="124" t="s">
        <v>72</v>
      </c>
      <c r="AU352" s="124" t="s">
        <v>81</v>
      </c>
      <c r="AY352" s="117" t="s">
        <v>129</v>
      </c>
      <c r="BK352" s="125">
        <f>SUM(BK353:BK372)</f>
        <v>0</v>
      </c>
    </row>
    <row r="353" spans="2:65" s="1" customFormat="1" ht="16.5" customHeight="1">
      <c r="B353" s="128"/>
      <c r="C353" s="129" t="s">
        <v>566</v>
      </c>
      <c r="D353" s="129" t="s">
        <v>132</v>
      </c>
      <c r="E353" s="130" t="s">
        <v>567</v>
      </c>
      <c r="F353" s="131" t="s">
        <v>568</v>
      </c>
      <c r="G353" s="132" t="s">
        <v>326</v>
      </c>
      <c r="H353" s="133">
        <v>2.2160000000000002</v>
      </c>
      <c r="I353" s="134"/>
      <c r="J353" s="135">
        <f>ROUND(I353*H353,2)</f>
        <v>0</v>
      </c>
      <c r="K353" s="131" t="s">
        <v>136</v>
      </c>
      <c r="L353" s="33"/>
      <c r="M353" s="136" t="s">
        <v>3</v>
      </c>
      <c r="N353" s="137" t="s">
        <v>44</v>
      </c>
      <c r="P353" s="138">
        <f>O353*H353</f>
        <v>0</v>
      </c>
      <c r="Q353" s="138">
        <v>2.5019800000000001</v>
      </c>
      <c r="R353" s="138">
        <f>Q353*H353</f>
        <v>5.5443876800000007</v>
      </c>
      <c r="S353" s="138">
        <v>0</v>
      </c>
      <c r="T353" s="139">
        <f>S353*H353</f>
        <v>0</v>
      </c>
      <c r="AR353" s="140" t="s">
        <v>156</v>
      </c>
      <c r="AT353" s="140" t="s">
        <v>132</v>
      </c>
      <c r="AU353" s="140" t="s">
        <v>83</v>
      </c>
      <c r="AY353" s="18" t="s">
        <v>129</v>
      </c>
      <c r="BE353" s="141">
        <f>IF(N353="základní",J353,0)</f>
        <v>0</v>
      </c>
      <c r="BF353" s="141">
        <f>IF(N353="snížená",J353,0)</f>
        <v>0</v>
      </c>
      <c r="BG353" s="141">
        <f>IF(N353="zákl. přenesená",J353,0)</f>
        <v>0</v>
      </c>
      <c r="BH353" s="141">
        <f>IF(N353="sníž. přenesená",J353,0)</f>
        <v>0</v>
      </c>
      <c r="BI353" s="141">
        <f>IF(N353="nulová",J353,0)</f>
        <v>0</v>
      </c>
      <c r="BJ353" s="18" t="s">
        <v>81</v>
      </c>
      <c r="BK353" s="141">
        <f>ROUND(I353*H353,2)</f>
        <v>0</v>
      </c>
      <c r="BL353" s="18" t="s">
        <v>156</v>
      </c>
      <c r="BM353" s="140" t="s">
        <v>569</v>
      </c>
    </row>
    <row r="354" spans="2:65" s="1" customFormat="1" ht="10.199999999999999">
      <c r="B354" s="33"/>
      <c r="D354" s="142" t="s">
        <v>139</v>
      </c>
      <c r="F354" s="143" t="s">
        <v>570</v>
      </c>
      <c r="I354" s="144"/>
      <c r="L354" s="33"/>
      <c r="M354" s="145"/>
      <c r="T354" s="54"/>
      <c r="AT354" s="18" t="s">
        <v>139</v>
      </c>
      <c r="AU354" s="18" t="s">
        <v>83</v>
      </c>
    </row>
    <row r="355" spans="2:65" s="12" customFormat="1" ht="10.199999999999999">
      <c r="B355" s="154"/>
      <c r="D355" s="146" t="s">
        <v>308</v>
      </c>
      <c r="E355" s="155" t="s">
        <v>3</v>
      </c>
      <c r="F355" s="156" t="s">
        <v>455</v>
      </c>
      <c r="H355" s="155" t="s">
        <v>3</v>
      </c>
      <c r="I355" s="157"/>
      <c r="L355" s="154"/>
      <c r="M355" s="158"/>
      <c r="T355" s="159"/>
      <c r="AT355" s="155" t="s">
        <v>308</v>
      </c>
      <c r="AU355" s="155" t="s">
        <v>83</v>
      </c>
      <c r="AV355" s="12" t="s">
        <v>81</v>
      </c>
      <c r="AW355" s="12" t="s">
        <v>35</v>
      </c>
      <c r="AX355" s="12" t="s">
        <v>73</v>
      </c>
      <c r="AY355" s="155" t="s">
        <v>129</v>
      </c>
    </row>
    <row r="356" spans="2:65" s="12" customFormat="1" ht="10.199999999999999">
      <c r="B356" s="154"/>
      <c r="D356" s="146" t="s">
        <v>308</v>
      </c>
      <c r="E356" s="155" t="s">
        <v>3</v>
      </c>
      <c r="F356" s="156" t="s">
        <v>571</v>
      </c>
      <c r="H356" s="155" t="s">
        <v>3</v>
      </c>
      <c r="I356" s="157"/>
      <c r="L356" s="154"/>
      <c r="M356" s="158"/>
      <c r="T356" s="159"/>
      <c r="AT356" s="155" t="s">
        <v>308</v>
      </c>
      <c r="AU356" s="155" t="s">
        <v>83</v>
      </c>
      <c r="AV356" s="12" t="s">
        <v>81</v>
      </c>
      <c r="AW356" s="12" t="s">
        <v>35</v>
      </c>
      <c r="AX356" s="12" t="s">
        <v>73</v>
      </c>
      <c r="AY356" s="155" t="s">
        <v>129</v>
      </c>
    </row>
    <row r="357" spans="2:65" s="13" customFormat="1" ht="10.199999999999999">
      <c r="B357" s="160"/>
      <c r="D357" s="146" t="s">
        <v>308</v>
      </c>
      <c r="E357" s="161" t="s">
        <v>3</v>
      </c>
      <c r="F357" s="162" t="s">
        <v>572</v>
      </c>
      <c r="H357" s="163">
        <v>2.2160000000000002</v>
      </c>
      <c r="I357" s="164"/>
      <c r="L357" s="160"/>
      <c r="M357" s="165"/>
      <c r="T357" s="166"/>
      <c r="AT357" s="161" t="s">
        <v>308</v>
      </c>
      <c r="AU357" s="161" t="s">
        <v>83</v>
      </c>
      <c r="AV357" s="13" t="s">
        <v>83</v>
      </c>
      <c r="AW357" s="13" t="s">
        <v>35</v>
      </c>
      <c r="AX357" s="13" t="s">
        <v>73</v>
      </c>
      <c r="AY357" s="161" t="s">
        <v>129</v>
      </c>
    </row>
    <row r="358" spans="2:65" s="14" customFormat="1" ht="10.199999999999999">
      <c r="B358" s="167"/>
      <c r="D358" s="146" t="s">
        <v>308</v>
      </c>
      <c r="E358" s="168" t="s">
        <v>3</v>
      </c>
      <c r="F358" s="169" t="s">
        <v>313</v>
      </c>
      <c r="H358" s="170">
        <v>2.2160000000000002</v>
      </c>
      <c r="I358" s="171"/>
      <c r="L358" s="167"/>
      <c r="M358" s="172"/>
      <c r="T358" s="173"/>
      <c r="AT358" s="168" t="s">
        <v>308</v>
      </c>
      <c r="AU358" s="168" t="s">
        <v>83</v>
      </c>
      <c r="AV358" s="14" t="s">
        <v>156</v>
      </c>
      <c r="AW358" s="14" t="s">
        <v>35</v>
      </c>
      <c r="AX358" s="14" t="s">
        <v>81</v>
      </c>
      <c r="AY358" s="168" t="s">
        <v>129</v>
      </c>
    </row>
    <row r="359" spans="2:65" s="1" customFormat="1" ht="16.5" customHeight="1">
      <c r="B359" s="128"/>
      <c r="C359" s="129" t="s">
        <v>573</v>
      </c>
      <c r="D359" s="129" t="s">
        <v>132</v>
      </c>
      <c r="E359" s="130" t="s">
        <v>574</v>
      </c>
      <c r="F359" s="131" t="s">
        <v>575</v>
      </c>
      <c r="G359" s="132" t="s">
        <v>208</v>
      </c>
      <c r="H359" s="133">
        <v>14.773</v>
      </c>
      <c r="I359" s="134"/>
      <c r="J359" s="135">
        <f>ROUND(I359*H359,2)</f>
        <v>0</v>
      </c>
      <c r="K359" s="131" t="s">
        <v>136</v>
      </c>
      <c r="L359" s="33"/>
      <c r="M359" s="136" t="s">
        <v>3</v>
      </c>
      <c r="N359" s="137" t="s">
        <v>44</v>
      </c>
      <c r="P359" s="138">
        <f>O359*H359</f>
        <v>0</v>
      </c>
      <c r="Q359" s="138">
        <v>1.1169999999999999E-2</v>
      </c>
      <c r="R359" s="138">
        <f>Q359*H359</f>
        <v>0.16501441</v>
      </c>
      <c r="S359" s="138">
        <v>0</v>
      </c>
      <c r="T359" s="139">
        <f>S359*H359</f>
        <v>0</v>
      </c>
      <c r="AR359" s="140" t="s">
        <v>156</v>
      </c>
      <c r="AT359" s="140" t="s">
        <v>132</v>
      </c>
      <c r="AU359" s="140" t="s">
        <v>83</v>
      </c>
      <c r="AY359" s="18" t="s">
        <v>129</v>
      </c>
      <c r="BE359" s="141">
        <f>IF(N359="základní",J359,0)</f>
        <v>0</v>
      </c>
      <c r="BF359" s="141">
        <f>IF(N359="snížená",J359,0)</f>
        <v>0</v>
      </c>
      <c r="BG359" s="141">
        <f>IF(N359="zákl. přenesená",J359,0)</f>
        <v>0</v>
      </c>
      <c r="BH359" s="141">
        <f>IF(N359="sníž. přenesená",J359,0)</f>
        <v>0</v>
      </c>
      <c r="BI359" s="141">
        <f>IF(N359="nulová",J359,0)</f>
        <v>0</v>
      </c>
      <c r="BJ359" s="18" t="s">
        <v>81</v>
      </c>
      <c r="BK359" s="141">
        <f>ROUND(I359*H359,2)</f>
        <v>0</v>
      </c>
      <c r="BL359" s="18" t="s">
        <v>156</v>
      </c>
      <c r="BM359" s="140" t="s">
        <v>576</v>
      </c>
    </row>
    <row r="360" spans="2:65" s="1" customFormat="1" ht="10.199999999999999">
      <c r="B360" s="33"/>
      <c r="D360" s="142" t="s">
        <v>139</v>
      </c>
      <c r="F360" s="143" t="s">
        <v>577</v>
      </c>
      <c r="I360" s="144"/>
      <c r="L360" s="33"/>
      <c r="M360" s="145"/>
      <c r="T360" s="54"/>
      <c r="AT360" s="18" t="s">
        <v>139</v>
      </c>
      <c r="AU360" s="18" t="s">
        <v>83</v>
      </c>
    </row>
    <row r="361" spans="2:65" s="12" customFormat="1" ht="10.199999999999999">
      <c r="B361" s="154"/>
      <c r="D361" s="146" t="s">
        <v>308</v>
      </c>
      <c r="E361" s="155" t="s">
        <v>3</v>
      </c>
      <c r="F361" s="156" t="s">
        <v>455</v>
      </c>
      <c r="H361" s="155" t="s">
        <v>3</v>
      </c>
      <c r="I361" s="157"/>
      <c r="L361" s="154"/>
      <c r="M361" s="158"/>
      <c r="T361" s="159"/>
      <c r="AT361" s="155" t="s">
        <v>308</v>
      </c>
      <c r="AU361" s="155" t="s">
        <v>83</v>
      </c>
      <c r="AV361" s="12" t="s">
        <v>81</v>
      </c>
      <c r="AW361" s="12" t="s">
        <v>35</v>
      </c>
      <c r="AX361" s="12" t="s">
        <v>73</v>
      </c>
      <c r="AY361" s="155" t="s">
        <v>129</v>
      </c>
    </row>
    <row r="362" spans="2:65" s="12" customFormat="1" ht="10.199999999999999">
      <c r="B362" s="154"/>
      <c r="D362" s="146" t="s">
        <v>308</v>
      </c>
      <c r="E362" s="155" t="s">
        <v>3</v>
      </c>
      <c r="F362" s="156" t="s">
        <v>571</v>
      </c>
      <c r="H362" s="155" t="s">
        <v>3</v>
      </c>
      <c r="I362" s="157"/>
      <c r="L362" s="154"/>
      <c r="M362" s="158"/>
      <c r="T362" s="159"/>
      <c r="AT362" s="155" t="s">
        <v>308</v>
      </c>
      <c r="AU362" s="155" t="s">
        <v>83</v>
      </c>
      <c r="AV362" s="12" t="s">
        <v>81</v>
      </c>
      <c r="AW362" s="12" t="s">
        <v>35</v>
      </c>
      <c r="AX362" s="12" t="s">
        <v>73</v>
      </c>
      <c r="AY362" s="155" t="s">
        <v>129</v>
      </c>
    </row>
    <row r="363" spans="2:65" s="13" customFormat="1" ht="10.199999999999999">
      <c r="B363" s="160"/>
      <c r="D363" s="146" t="s">
        <v>308</v>
      </c>
      <c r="E363" s="161" t="s">
        <v>3</v>
      </c>
      <c r="F363" s="162" t="s">
        <v>578</v>
      </c>
      <c r="H363" s="163">
        <v>14.773</v>
      </c>
      <c r="I363" s="164"/>
      <c r="L363" s="160"/>
      <c r="M363" s="165"/>
      <c r="T363" s="166"/>
      <c r="AT363" s="161" t="s">
        <v>308</v>
      </c>
      <c r="AU363" s="161" t="s">
        <v>83</v>
      </c>
      <c r="AV363" s="13" t="s">
        <v>83</v>
      </c>
      <c r="AW363" s="13" t="s">
        <v>35</v>
      </c>
      <c r="AX363" s="13" t="s">
        <v>73</v>
      </c>
      <c r="AY363" s="161" t="s">
        <v>129</v>
      </c>
    </row>
    <row r="364" spans="2:65" s="14" customFormat="1" ht="10.199999999999999">
      <c r="B364" s="167"/>
      <c r="D364" s="146" t="s">
        <v>308</v>
      </c>
      <c r="E364" s="168" t="s">
        <v>3</v>
      </c>
      <c r="F364" s="169" t="s">
        <v>313</v>
      </c>
      <c r="H364" s="170">
        <v>14.773</v>
      </c>
      <c r="I364" s="171"/>
      <c r="L364" s="167"/>
      <c r="M364" s="172"/>
      <c r="T364" s="173"/>
      <c r="AT364" s="168" t="s">
        <v>308</v>
      </c>
      <c r="AU364" s="168" t="s">
        <v>83</v>
      </c>
      <c r="AV364" s="14" t="s">
        <v>156</v>
      </c>
      <c r="AW364" s="14" t="s">
        <v>35</v>
      </c>
      <c r="AX364" s="14" t="s">
        <v>81</v>
      </c>
      <c r="AY364" s="168" t="s">
        <v>129</v>
      </c>
    </row>
    <row r="365" spans="2:65" s="1" customFormat="1" ht="16.5" customHeight="1">
      <c r="B365" s="128"/>
      <c r="C365" s="129" t="s">
        <v>579</v>
      </c>
      <c r="D365" s="129" t="s">
        <v>132</v>
      </c>
      <c r="E365" s="130" t="s">
        <v>580</v>
      </c>
      <c r="F365" s="131" t="s">
        <v>581</v>
      </c>
      <c r="G365" s="132" t="s">
        <v>208</v>
      </c>
      <c r="H365" s="133">
        <v>14.773</v>
      </c>
      <c r="I365" s="134"/>
      <c r="J365" s="135">
        <f>ROUND(I365*H365,2)</f>
        <v>0</v>
      </c>
      <c r="K365" s="131" t="s">
        <v>136</v>
      </c>
      <c r="L365" s="33"/>
      <c r="M365" s="136" t="s">
        <v>3</v>
      </c>
      <c r="N365" s="137" t="s">
        <v>44</v>
      </c>
      <c r="P365" s="138">
        <f>O365*H365</f>
        <v>0</v>
      </c>
      <c r="Q365" s="138">
        <v>0</v>
      </c>
      <c r="R365" s="138">
        <f>Q365*H365</f>
        <v>0</v>
      </c>
      <c r="S365" s="138">
        <v>0</v>
      </c>
      <c r="T365" s="139">
        <f>S365*H365</f>
        <v>0</v>
      </c>
      <c r="AR365" s="140" t="s">
        <v>156</v>
      </c>
      <c r="AT365" s="140" t="s">
        <v>132</v>
      </c>
      <c r="AU365" s="140" t="s">
        <v>83</v>
      </c>
      <c r="AY365" s="18" t="s">
        <v>129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8" t="s">
        <v>81</v>
      </c>
      <c r="BK365" s="141">
        <f>ROUND(I365*H365,2)</f>
        <v>0</v>
      </c>
      <c r="BL365" s="18" t="s">
        <v>156</v>
      </c>
      <c r="BM365" s="140" t="s">
        <v>582</v>
      </c>
    </row>
    <row r="366" spans="2:65" s="1" customFormat="1" ht="10.199999999999999">
      <c r="B366" s="33"/>
      <c r="D366" s="142" t="s">
        <v>139</v>
      </c>
      <c r="F366" s="143" t="s">
        <v>583</v>
      </c>
      <c r="I366" s="144"/>
      <c r="L366" s="33"/>
      <c r="M366" s="145"/>
      <c r="T366" s="54"/>
      <c r="AT366" s="18" t="s">
        <v>139</v>
      </c>
      <c r="AU366" s="18" t="s">
        <v>83</v>
      </c>
    </row>
    <row r="367" spans="2:65" s="1" customFormat="1" ht="16.5" customHeight="1">
      <c r="B367" s="128"/>
      <c r="C367" s="129" t="s">
        <v>584</v>
      </c>
      <c r="D367" s="129" t="s">
        <v>132</v>
      </c>
      <c r="E367" s="130" t="s">
        <v>585</v>
      </c>
      <c r="F367" s="131" t="s">
        <v>586</v>
      </c>
      <c r="G367" s="132" t="s">
        <v>382</v>
      </c>
      <c r="H367" s="133">
        <v>0.155</v>
      </c>
      <c r="I367" s="134"/>
      <c r="J367" s="135">
        <f>ROUND(I367*H367,2)</f>
        <v>0</v>
      </c>
      <c r="K367" s="131" t="s">
        <v>136</v>
      </c>
      <c r="L367" s="33"/>
      <c r="M367" s="136" t="s">
        <v>3</v>
      </c>
      <c r="N367" s="137" t="s">
        <v>44</v>
      </c>
      <c r="P367" s="138">
        <f>O367*H367</f>
        <v>0</v>
      </c>
      <c r="Q367" s="138">
        <v>1.05291</v>
      </c>
      <c r="R367" s="138">
        <f>Q367*H367</f>
        <v>0.16320105000000001</v>
      </c>
      <c r="S367" s="138">
        <v>0</v>
      </c>
      <c r="T367" s="139">
        <f>S367*H367</f>
        <v>0</v>
      </c>
      <c r="AR367" s="140" t="s">
        <v>156</v>
      </c>
      <c r="AT367" s="140" t="s">
        <v>132</v>
      </c>
      <c r="AU367" s="140" t="s">
        <v>83</v>
      </c>
      <c r="AY367" s="18" t="s">
        <v>129</v>
      </c>
      <c r="BE367" s="141">
        <f>IF(N367="základní",J367,0)</f>
        <v>0</v>
      </c>
      <c r="BF367" s="141">
        <f>IF(N367="snížená",J367,0)</f>
        <v>0</v>
      </c>
      <c r="BG367" s="141">
        <f>IF(N367="zákl. přenesená",J367,0)</f>
        <v>0</v>
      </c>
      <c r="BH367" s="141">
        <f>IF(N367="sníž. přenesená",J367,0)</f>
        <v>0</v>
      </c>
      <c r="BI367" s="141">
        <f>IF(N367="nulová",J367,0)</f>
        <v>0</v>
      </c>
      <c r="BJ367" s="18" t="s">
        <v>81</v>
      </c>
      <c r="BK367" s="141">
        <f>ROUND(I367*H367,2)</f>
        <v>0</v>
      </c>
      <c r="BL367" s="18" t="s">
        <v>156</v>
      </c>
      <c r="BM367" s="140" t="s">
        <v>587</v>
      </c>
    </row>
    <row r="368" spans="2:65" s="1" customFormat="1" ht="10.199999999999999">
      <c r="B368" s="33"/>
      <c r="D368" s="142" t="s">
        <v>139</v>
      </c>
      <c r="F368" s="143" t="s">
        <v>588</v>
      </c>
      <c r="I368" s="144"/>
      <c r="L368" s="33"/>
      <c r="M368" s="145"/>
      <c r="T368" s="54"/>
      <c r="AT368" s="18" t="s">
        <v>139</v>
      </c>
      <c r="AU368" s="18" t="s">
        <v>83</v>
      </c>
    </row>
    <row r="369" spans="2:65" s="12" customFormat="1" ht="10.199999999999999">
      <c r="B369" s="154"/>
      <c r="D369" s="146" t="s">
        <v>308</v>
      </c>
      <c r="E369" s="155" t="s">
        <v>3</v>
      </c>
      <c r="F369" s="156" t="s">
        <v>455</v>
      </c>
      <c r="H369" s="155" t="s">
        <v>3</v>
      </c>
      <c r="I369" s="157"/>
      <c r="L369" s="154"/>
      <c r="M369" s="158"/>
      <c r="T369" s="159"/>
      <c r="AT369" s="155" t="s">
        <v>308</v>
      </c>
      <c r="AU369" s="155" t="s">
        <v>83</v>
      </c>
      <c r="AV369" s="12" t="s">
        <v>81</v>
      </c>
      <c r="AW369" s="12" t="s">
        <v>35</v>
      </c>
      <c r="AX369" s="12" t="s">
        <v>73</v>
      </c>
      <c r="AY369" s="155" t="s">
        <v>129</v>
      </c>
    </row>
    <row r="370" spans="2:65" s="12" customFormat="1" ht="10.199999999999999">
      <c r="B370" s="154"/>
      <c r="D370" s="146" t="s">
        <v>308</v>
      </c>
      <c r="E370" s="155" t="s">
        <v>3</v>
      </c>
      <c r="F370" s="156" t="s">
        <v>571</v>
      </c>
      <c r="H370" s="155" t="s">
        <v>3</v>
      </c>
      <c r="I370" s="157"/>
      <c r="L370" s="154"/>
      <c r="M370" s="158"/>
      <c r="T370" s="159"/>
      <c r="AT370" s="155" t="s">
        <v>308</v>
      </c>
      <c r="AU370" s="155" t="s">
        <v>83</v>
      </c>
      <c r="AV370" s="12" t="s">
        <v>81</v>
      </c>
      <c r="AW370" s="12" t="s">
        <v>35</v>
      </c>
      <c r="AX370" s="12" t="s">
        <v>73</v>
      </c>
      <c r="AY370" s="155" t="s">
        <v>129</v>
      </c>
    </row>
    <row r="371" spans="2:65" s="13" customFormat="1" ht="10.199999999999999">
      <c r="B371" s="160"/>
      <c r="D371" s="146" t="s">
        <v>308</v>
      </c>
      <c r="E371" s="161" t="s">
        <v>3</v>
      </c>
      <c r="F371" s="162" t="s">
        <v>589</v>
      </c>
      <c r="H371" s="163">
        <v>0.155</v>
      </c>
      <c r="I371" s="164"/>
      <c r="L371" s="160"/>
      <c r="M371" s="165"/>
      <c r="T371" s="166"/>
      <c r="AT371" s="161" t="s">
        <v>308</v>
      </c>
      <c r="AU371" s="161" t="s">
        <v>83</v>
      </c>
      <c r="AV371" s="13" t="s">
        <v>83</v>
      </c>
      <c r="AW371" s="13" t="s">
        <v>35</v>
      </c>
      <c r="AX371" s="13" t="s">
        <v>73</v>
      </c>
      <c r="AY371" s="161" t="s">
        <v>129</v>
      </c>
    </row>
    <row r="372" spans="2:65" s="14" customFormat="1" ht="10.199999999999999">
      <c r="B372" s="167"/>
      <c r="D372" s="146" t="s">
        <v>308</v>
      </c>
      <c r="E372" s="168" t="s">
        <v>3</v>
      </c>
      <c r="F372" s="169" t="s">
        <v>313</v>
      </c>
      <c r="H372" s="170">
        <v>0.155</v>
      </c>
      <c r="I372" s="171"/>
      <c r="L372" s="167"/>
      <c r="M372" s="172"/>
      <c r="T372" s="173"/>
      <c r="AT372" s="168" t="s">
        <v>308</v>
      </c>
      <c r="AU372" s="168" t="s">
        <v>83</v>
      </c>
      <c r="AV372" s="14" t="s">
        <v>156</v>
      </c>
      <c r="AW372" s="14" t="s">
        <v>35</v>
      </c>
      <c r="AX372" s="14" t="s">
        <v>81</v>
      </c>
      <c r="AY372" s="168" t="s">
        <v>129</v>
      </c>
    </row>
    <row r="373" spans="2:65" s="11" customFormat="1" ht="22.8" customHeight="1">
      <c r="B373" s="116"/>
      <c r="D373" s="117" t="s">
        <v>72</v>
      </c>
      <c r="E373" s="126" t="s">
        <v>128</v>
      </c>
      <c r="F373" s="126" t="s">
        <v>590</v>
      </c>
      <c r="I373" s="119"/>
      <c r="J373" s="127">
        <f>BK373</f>
        <v>0</v>
      </c>
      <c r="L373" s="116"/>
      <c r="M373" s="121"/>
      <c r="P373" s="122">
        <f>SUM(P374:P387)</f>
        <v>0</v>
      </c>
      <c r="R373" s="122">
        <f>SUM(R374:R387)</f>
        <v>1.0401689999999999</v>
      </c>
      <c r="T373" s="123">
        <f>SUM(T374:T387)</f>
        <v>0</v>
      </c>
      <c r="AR373" s="117" t="s">
        <v>81</v>
      </c>
      <c r="AT373" s="124" t="s">
        <v>72</v>
      </c>
      <c r="AU373" s="124" t="s">
        <v>81</v>
      </c>
      <c r="AY373" s="117" t="s">
        <v>129</v>
      </c>
      <c r="BK373" s="125">
        <f>SUM(BK374:BK387)</f>
        <v>0</v>
      </c>
    </row>
    <row r="374" spans="2:65" s="1" customFormat="1" ht="24.15" customHeight="1">
      <c r="B374" s="128"/>
      <c r="C374" s="129" t="s">
        <v>591</v>
      </c>
      <c r="D374" s="129" t="s">
        <v>132</v>
      </c>
      <c r="E374" s="130" t="s">
        <v>592</v>
      </c>
      <c r="F374" s="131" t="s">
        <v>593</v>
      </c>
      <c r="G374" s="132" t="s">
        <v>208</v>
      </c>
      <c r="H374" s="133">
        <v>1.95</v>
      </c>
      <c r="I374" s="134"/>
      <c r="J374" s="135">
        <f>ROUND(I374*H374,2)</f>
        <v>0</v>
      </c>
      <c r="K374" s="131" t="s">
        <v>136</v>
      </c>
      <c r="L374" s="33"/>
      <c r="M374" s="136" t="s">
        <v>3</v>
      </c>
      <c r="N374" s="137" t="s">
        <v>44</v>
      </c>
      <c r="P374" s="138">
        <f>O374*H374</f>
        <v>0</v>
      </c>
      <c r="Q374" s="138">
        <v>0.29899999999999999</v>
      </c>
      <c r="R374" s="138">
        <f>Q374*H374</f>
        <v>0.58304999999999996</v>
      </c>
      <c r="S374" s="138">
        <v>0</v>
      </c>
      <c r="T374" s="139">
        <f>S374*H374</f>
        <v>0</v>
      </c>
      <c r="AR374" s="140" t="s">
        <v>156</v>
      </c>
      <c r="AT374" s="140" t="s">
        <v>132</v>
      </c>
      <c r="AU374" s="140" t="s">
        <v>83</v>
      </c>
      <c r="AY374" s="18" t="s">
        <v>129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8" t="s">
        <v>81</v>
      </c>
      <c r="BK374" s="141">
        <f>ROUND(I374*H374,2)</f>
        <v>0</v>
      </c>
      <c r="BL374" s="18" t="s">
        <v>156</v>
      </c>
      <c r="BM374" s="140" t="s">
        <v>594</v>
      </c>
    </row>
    <row r="375" spans="2:65" s="1" customFormat="1" ht="10.199999999999999">
      <c r="B375" s="33"/>
      <c r="D375" s="142" t="s">
        <v>139</v>
      </c>
      <c r="F375" s="143" t="s">
        <v>595</v>
      </c>
      <c r="I375" s="144"/>
      <c r="L375" s="33"/>
      <c r="M375" s="145"/>
      <c r="T375" s="54"/>
      <c r="AT375" s="18" t="s">
        <v>139</v>
      </c>
      <c r="AU375" s="18" t="s">
        <v>83</v>
      </c>
    </row>
    <row r="376" spans="2:65" s="12" customFormat="1" ht="10.199999999999999">
      <c r="B376" s="154"/>
      <c r="D376" s="146" t="s">
        <v>308</v>
      </c>
      <c r="E376" s="155" t="s">
        <v>3</v>
      </c>
      <c r="F376" s="156" t="s">
        <v>423</v>
      </c>
      <c r="H376" s="155" t="s">
        <v>3</v>
      </c>
      <c r="I376" s="157"/>
      <c r="L376" s="154"/>
      <c r="M376" s="158"/>
      <c r="T376" s="159"/>
      <c r="AT376" s="155" t="s">
        <v>308</v>
      </c>
      <c r="AU376" s="155" t="s">
        <v>83</v>
      </c>
      <c r="AV376" s="12" t="s">
        <v>81</v>
      </c>
      <c r="AW376" s="12" t="s">
        <v>35</v>
      </c>
      <c r="AX376" s="12" t="s">
        <v>73</v>
      </c>
      <c r="AY376" s="155" t="s">
        <v>129</v>
      </c>
    </row>
    <row r="377" spans="2:65" s="12" customFormat="1" ht="10.199999999999999">
      <c r="B377" s="154"/>
      <c r="D377" s="146" t="s">
        <v>308</v>
      </c>
      <c r="E377" s="155" t="s">
        <v>3</v>
      </c>
      <c r="F377" s="156" t="s">
        <v>596</v>
      </c>
      <c r="H377" s="155" t="s">
        <v>3</v>
      </c>
      <c r="I377" s="157"/>
      <c r="L377" s="154"/>
      <c r="M377" s="158"/>
      <c r="T377" s="159"/>
      <c r="AT377" s="155" t="s">
        <v>308</v>
      </c>
      <c r="AU377" s="155" t="s">
        <v>83</v>
      </c>
      <c r="AV377" s="12" t="s">
        <v>81</v>
      </c>
      <c r="AW377" s="12" t="s">
        <v>35</v>
      </c>
      <c r="AX377" s="12" t="s">
        <v>73</v>
      </c>
      <c r="AY377" s="155" t="s">
        <v>129</v>
      </c>
    </row>
    <row r="378" spans="2:65" s="13" customFormat="1" ht="10.199999999999999">
      <c r="B378" s="160"/>
      <c r="D378" s="146" t="s">
        <v>308</v>
      </c>
      <c r="E378" s="161" t="s">
        <v>3</v>
      </c>
      <c r="F378" s="162" t="s">
        <v>597</v>
      </c>
      <c r="H378" s="163">
        <v>1.95</v>
      </c>
      <c r="I378" s="164"/>
      <c r="L378" s="160"/>
      <c r="M378" s="165"/>
      <c r="T378" s="166"/>
      <c r="AT378" s="161" t="s">
        <v>308</v>
      </c>
      <c r="AU378" s="161" t="s">
        <v>83</v>
      </c>
      <c r="AV378" s="13" t="s">
        <v>83</v>
      </c>
      <c r="AW378" s="13" t="s">
        <v>35</v>
      </c>
      <c r="AX378" s="13" t="s">
        <v>73</v>
      </c>
      <c r="AY378" s="161" t="s">
        <v>129</v>
      </c>
    </row>
    <row r="379" spans="2:65" s="14" customFormat="1" ht="10.199999999999999">
      <c r="B379" s="167"/>
      <c r="D379" s="146" t="s">
        <v>308</v>
      </c>
      <c r="E379" s="168" t="s">
        <v>3</v>
      </c>
      <c r="F379" s="169" t="s">
        <v>313</v>
      </c>
      <c r="H379" s="170">
        <v>1.95</v>
      </c>
      <c r="I379" s="171"/>
      <c r="L379" s="167"/>
      <c r="M379" s="172"/>
      <c r="T379" s="173"/>
      <c r="AT379" s="168" t="s">
        <v>308</v>
      </c>
      <c r="AU379" s="168" t="s">
        <v>83</v>
      </c>
      <c r="AV379" s="14" t="s">
        <v>156</v>
      </c>
      <c r="AW379" s="14" t="s">
        <v>35</v>
      </c>
      <c r="AX379" s="14" t="s">
        <v>81</v>
      </c>
      <c r="AY379" s="168" t="s">
        <v>129</v>
      </c>
    </row>
    <row r="380" spans="2:65" s="1" customFormat="1" ht="37.799999999999997" customHeight="1">
      <c r="B380" s="128"/>
      <c r="C380" s="129" t="s">
        <v>598</v>
      </c>
      <c r="D380" s="129" t="s">
        <v>132</v>
      </c>
      <c r="E380" s="130" t="s">
        <v>599</v>
      </c>
      <c r="F380" s="131" t="s">
        <v>600</v>
      </c>
      <c r="G380" s="132" t="s">
        <v>208</v>
      </c>
      <c r="H380" s="133">
        <v>1.95</v>
      </c>
      <c r="I380" s="134"/>
      <c r="J380" s="135">
        <f>ROUND(I380*H380,2)</f>
        <v>0</v>
      </c>
      <c r="K380" s="131" t="s">
        <v>136</v>
      </c>
      <c r="L380" s="33"/>
      <c r="M380" s="136" t="s">
        <v>3</v>
      </c>
      <c r="N380" s="137" t="s">
        <v>44</v>
      </c>
      <c r="P380" s="138">
        <f>O380*H380</f>
        <v>0</v>
      </c>
      <c r="Q380" s="138">
        <v>8.9219999999999994E-2</v>
      </c>
      <c r="R380" s="138">
        <f>Q380*H380</f>
        <v>0.17397899999999999</v>
      </c>
      <c r="S380" s="138">
        <v>0</v>
      </c>
      <c r="T380" s="139">
        <f>S380*H380</f>
        <v>0</v>
      </c>
      <c r="AR380" s="140" t="s">
        <v>156</v>
      </c>
      <c r="AT380" s="140" t="s">
        <v>132</v>
      </c>
      <c r="AU380" s="140" t="s">
        <v>83</v>
      </c>
      <c r="AY380" s="18" t="s">
        <v>129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8" t="s">
        <v>81</v>
      </c>
      <c r="BK380" s="141">
        <f>ROUND(I380*H380,2)</f>
        <v>0</v>
      </c>
      <c r="BL380" s="18" t="s">
        <v>156</v>
      </c>
      <c r="BM380" s="140" t="s">
        <v>601</v>
      </c>
    </row>
    <row r="381" spans="2:65" s="1" customFormat="1" ht="10.199999999999999">
      <c r="B381" s="33"/>
      <c r="D381" s="142" t="s">
        <v>139</v>
      </c>
      <c r="F381" s="143" t="s">
        <v>602</v>
      </c>
      <c r="I381" s="144"/>
      <c r="L381" s="33"/>
      <c r="M381" s="145"/>
      <c r="T381" s="54"/>
      <c r="AT381" s="18" t="s">
        <v>139</v>
      </c>
      <c r="AU381" s="18" t="s">
        <v>83</v>
      </c>
    </row>
    <row r="382" spans="2:65" s="12" customFormat="1" ht="10.199999999999999">
      <c r="B382" s="154"/>
      <c r="D382" s="146" t="s">
        <v>308</v>
      </c>
      <c r="E382" s="155" t="s">
        <v>3</v>
      </c>
      <c r="F382" s="156" t="s">
        <v>423</v>
      </c>
      <c r="H382" s="155" t="s">
        <v>3</v>
      </c>
      <c r="I382" s="157"/>
      <c r="L382" s="154"/>
      <c r="M382" s="158"/>
      <c r="T382" s="159"/>
      <c r="AT382" s="155" t="s">
        <v>308</v>
      </c>
      <c r="AU382" s="155" t="s">
        <v>83</v>
      </c>
      <c r="AV382" s="12" t="s">
        <v>81</v>
      </c>
      <c r="AW382" s="12" t="s">
        <v>35</v>
      </c>
      <c r="AX382" s="12" t="s">
        <v>73</v>
      </c>
      <c r="AY382" s="155" t="s">
        <v>129</v>
      </c>
    </row>
    <row r="383" spans="2:65" s="12" customFormat="1" ht="10.199999999999999">
      <c r="B383" s="154"/>
      <c r="D383" s="146" t="s">
        <v>308</v>
      </c>
      <c r="E383" s="155" t="s">
        <v>3</v>
      </c>
      <c r="F383" s="156" t="s">
        <v>596</v>
      </c>
      <c r="H383" s="155" t="s">
        <v>3</v>
      </c>
      <c r="I383" s="157"/>
      <c r="L383" s="154"/>
      <c r="M383" s="158"/>
      <c r="T383" s="159"/>
      <c r="AT383" s="155" t="s">
        <v>308</v>
      </c>
      <c r="AU383" s="155" t="s">
        <v>83</v>
      </c>
      <c r="AV383" s="12" t="s">
        <v>81</v>
      </c>
      <c r="AW383" s="12" t="s">
        <v>35</v>
      </c>
      <c r="AX383" s="12" t="s">
        <v>73</v>
      </c>
      <c r="AY383" s="155" t="s">
        <v>129</v>
      </c>
    </row>
    <row r="384" spans="2:65" s="13" customFormat="1" ht="10.199999999999999">
      <c r="B384" s="160"/>
      <c r="D384" s="146" t="s">
        <v>308</v>
      </c>
      <c r="E384" s="161" t="s">
        <v>3</v>
      </c>
      <c r="F384" s="162" t="s">
        <v>597</v>
      </c>
      <c r="H384" s="163">
        <v>1.95</v>
      </c>
      <c r="I384" s="164"/>
      <c r="L384" s="160"/>
      <c r="M384" s="165"/>
      <c r="T384" s="166"/>
      <c r="AT384" s="161" t="s">
        <v>308</v>
      </c>
      <c r="AU384" s="161" t="s">
        <v>83</v>
      </c>
      <c r="AV384" s="13" t="s">
        <v>83</v>
      </c>
      <c r="AW384" s="13" t="s">
        <v>35</v>
      </c>
      <c r="AX384" s="13" t="s">
        <v>73</v>
      </c>
      <c r="AY384" s="161" t="s">
        <v>129</v>
      </c>
    </row>
    <row r="385" spans="2:65" s="14" customFormat="1" ht="10.199999999999999">
      <c r="B385" s="167"/>
      <c r="D385" s="146" t="s">
        <v>308</v>
      </c>
      <c r="E385" s="168" t="s">
        <v>3</v>
      </c>
      <c r="F385" s="169" t="s">
        <v>313</v>
      </c>
      <c r="H385" s="170">
        <v>1.95</v>
      </c>
      <c r="I385" s="171"/>
      <c r="L385" s="167"/>
      <c r="M385" s="172"/>
      <c r="T385" s="173"/>
      <c r="AT385" s="168" t="s">
        <v>308</v>
      </c>
      <c r="AU385" s="168" t="s">
        <v>83</v>
      </c>
      <c r="AV385" s="14" t="s">
        <v>156</v>
      </c>
      <c r="AW385" s="14" t="s">
        <v>35</v>
      </c>
      <c r="AX385" s="14" t="s">
        <v>81</v>
      </c>
      <c r="AY385" s="168" t="s">
        <v>129</v>
      </c>
    </row>
    <row r="386" spans="2:65" s="1" customFormat="1" ht="16.5" customHeight="1">
      <c r="B386" s="128"/>
      <c r="C386" s="181" t="s">
        <v>603</v>
      </c>
      <c r="D386" s="181" t="s">
        <v>604</v>
      </c>
      <c r="E386" s="182" t="s">
        <v>605</v>
      </c>
      <c r="F386" s="183" t="s">
        <v>606</v>
      </c>
      <c r="G386" s="184" t="s">
        <v>208</v>
      </c>
      <c r="H386" s="185">
        <v>2.145</v>
      </c>
      <c r="I386" s="186"/>
      <c r="J386" s="187">
        <f>ROUND(I386*H386,2)</f>
        <v>0</v>
      </c>
      <c r="K386" s="183" t="s">
        <v>136</v>
      </c>
      <c r="L386" s="188"/>
      <c r="M386" s="189" t="s">
        <v>3</v>
      </c>
      <c r="N386" s="190" t="s">
        <v>44</v>
      </c>
      <c r="P386" s="138">
        <f>O386*H386</f>
        <v>0</v>
      </c>
      <c r="Q386" s="138">
        <v>0.13200000000000001</v>
      </c>
      <c r="R386" s="138">
        <f>Q386*H386</f>
        <v>0.28314</v>
      </c>
      <c r="S386" s="138">
        <v>0</v>
      </c>
      <c r="T386" s="139">
        <f>S386*H386</f>
        <v>0</v>
      </c>
      <c r="AR386" s="140" t="s">
        <v>180</v>
      </c>
      <c r="AT386" s="140" t="s">
        <v>604</v>
      </c>
      <c r="AU386" s="140" t="s">
        <v>83</v>
      </c>
      <c r="AY386" s="18" t="s">
        <v>129</v>
      </c>
      <c r="BE386" s="141">
        <f>IF(N386="základní",J386,0)</f>
        <v>0</v>
      </c>
      <c r="BF386" s="141">
        <f>IF(N386="snížená",J386,0)</f>
        <v>0</v>
      </c>
      <c r="BG386" s="141">
        <f>IF(N386="zákl. přenesená",J386,0)</f>
        <v>0</v>
      </c>
      <c r="BH386" s="141">
        <f>IF(N386="sníž. přenesená",J386,0)</f>
        <v>0</v>
      </c>
      <c r="BI386" s="141">
        <f>IF(N386="nulová",J386,0)</f>
        <v>0</v>
      </c>
      <c r="BJ386" s="18" t="s">
        <v>81</v>
      </c>
      <c r="BK386" s="141">
        <f>ROUND(I386*H386,2)</f>
        <v>0</v>
      </c>
      <c r="BL386" s="18" t="s">
        <v>156</v>
      </c>
      <c r="BM386" s="140" t="s">
        <v>607</v>
      </c>
    </row>
    <row r="387" spans="2:65" s="13" customFormat="1" ht="10.199999999999999">
      <c r="B387" s="160"/>
      <c r="D387" s="146" t="s">
        <v>308</v>
      </c>
      <c r="F387" s="162" t="s">
        <v>608</v>
      </c>
      <c r="H387" s="163">
        <v>2.145</v>
      </c>
      <c r="I387" s="164"/>
      <c r="L387" s="160"/>
      <c r="M387" s="165"/>
      <c r="T387" s="166"/>
      <c r="AT387" s="161" t="s">
        <v>308</v>
      </c>
      <c r="AU387" s="161" t="s">
        <v>83</v>
      </c>
      <c r="AV387" s="13" t="s">
        <v>83</v>
      </c>
      <c r="AW387" s="13" t="s">
        <v>4</v>
      </c>
      <c r="AX387" s="13" t="s">
        <v>81</v>
      </c>
      <c r="AY387" s="161" t="s">
        <v>129</v>
      </c>
    </row>
    <row r="388" spans="2:65" s="11" customFormat="1" ht="22.8" customHeight="1">
      <c r="B388" s="116"/>
      <c r="D388" s="117" t="s">
        <v>72</v>
      </c>
      <c r="E388" s="126" t="s">
        <v>167</v>
      </c>
      <c r="F388" s="126" t="s">
        <v>609</v>
      </c>
      <c r="I388" s="119"/>
      <c r="J388" s="127">
        <f>BK388</f>
        <v>0</v>
      </c>
      <c r="L388" s="116"/>
      <c r="M388" s="121"/>
      <c r="P388" s="122">
        <f>SUM(P389:P893)</f>
        <v>0</v>
      </c>
      <c r="R388" s="122">
        <f>SUM(R389:R893)</f>
        <v>64.755457079999985</v>
      </c>
      <c r="T388" s="123">
        <f>SUM(T389:T893)</f>
        <v>3.5368000000000004E-4</v>
      </c>
      <c r="AR388" s="117" t="s">
        <v>81</v>
      </c>
      <c r="AT388" s="124" t="s">
        <v>72</v>
      </c>
      <c r="AU388" s="124" t="s">
        <v>81</v>
      </c>
      <c r="AY388" s="117" t="s">
        <v>129</v>
      </c>
      <c r="BK388" s="125">
        <f>SUM(BK389:BK893)</f>
        <v>0</v>
      </c>
    </row>
    <row r="389" spans="2:65" s="1" customFormat="1" ht="16.5" customHeight="1">
      <c r="B389" s="128"/>
      <c r="C389" s="129" t="s">
        <v>610</v>
      </c>
      <c r="D389" s="129" t="s">
        <v>132</v>
      </c>
      <c r="E389" s="130" t="s">
        <v>611</v>
      </c>
      <c r="F389" s="131" t="s">
        <v>612</v>
      </c>
      <c r="G389" s="132" t="s">
        <v>208</v>
      </c>
      <c r="H389" s="133">
        <v>139.84</v>
      </c>
      <c r="I389" s="134"/>
      <c r="J389" s="135">
        <f>ROUND(I389*H389,2)</f>
        <v>0</v>
      </c>
      <c r="K389" s="131" t="s">
        <v>136</v>
      </c>
      <c r="L389" s="33"/>
      <c r="M389" s="136" t="s">
        <v>3</v>
      </c>
      <c r="N389" s="137" t="s">
        <v>44</v>
      </c>
      <c r="P389" s="138">
        <f>O389*H389</f>
        <v>0</v>
      </c>
      <c r="Q389" s="138">
        <v>2.5999999999999998E-4</v>
      </c>
      <c r="R389" s="138">
        <f>Q389*H389</f>
        <v>3.6358399999999999E-2</v>
      </c>
      <c r="S389" s="138">
        <v>0</v>
      </c>
      <c r="T389" s="139">
        <f>S389*H389</f>
        <v>0</v>
      </c>
      <c r="AR389" s="140" t="s">
        <v>156</v>
      </c>
      <c r="AT389" s="140" t="s">
        <v>132</v>
      </c>
      <c r="AU389" s="140" t="s">
        <v>83</v>
      </c>
      <c r="AY389" s="18" t="s">
        <v>129</v>
      </c>
      <c r="BE389" s="141">
        <f>IF(N389="základní",J389,0)</f>
        <v>0</v>
      </c>
      <c r="BF389" s="141">
        <f>IF(N389="snížená",J389,0)</f>
        <v>0</v>
      </c>
      <c r="BG389" s="141">
        <f>IF(N389="zákl. přenesená",J389,0)</f>
        <v>0</v>
      </c>
      <c r="BH389" s="141">
        <f>IF(N389="sníž. přenesená",J389,0)</f>
        <v>0</v>
      </c>
      <c r="BI389" s="141">
        <f>IF(N389="nulová",J389,0)</f>
        <v>0</v>
      </c>
      <c r="BJ389" s="18" t="s">
        <v>81</v>
      </c>
      <c r="BK389" s="141">
        <f>ROUND(I389*H389,2)</f>
        <v>0</v>
      </c>
      <c r="BL389" s="18" t="s">
        <v>156</v>
      </c>
      <c r="BM389" s="140" t="s">
        <v>613</v>
      </c>
    </row>
    <row r="390" spans="2:65" s="1" customFormat="1" ht="10.199999999999999">
      <c r="B390" s="33"/>
      <c r="D390" s="142" t="s">
        <v>139</v>
      </c>
      <c r="F390" s="143" t="s">
        <v>614</v>
      </c>
      <c r="I390" s="144"/>
      <c r="L390" s="33"/>
      <c r="M390" s="145"/>
      <c r="T390" s="54"/>
      <c r="AT390" s="18" t="s">
        <v>139</v>
      </c>
      <c r="AU390" s="18" t="s">
        <v>83</v>
      </c>
    </row>
    <row r="391" spans="2:65" s="13" customFormat="1" ht="10.199999999999999">
      <c r="B391" s="160"/>
      <c r="D391" s="146" t="s">
        <v>308</v>
      </c>
      <c r="E391" s="161" t="s">
        <v>3</v>
      </c>
      <c r="F391" s="162" t="s">
        <v>615</v>
      </c>
      <c r="H391" s="163">
        <v>139.84</v>
      </c>
      <c r="I391" s="164"/>
      <c r="L391" s="160"/>
      <c r="M391" s="165"/>
      <c r="T391" s="166"/>
      <c r="AT391" s="161" t="s">
        <v>308</v>
      </c>
      <c r="AU391" s="161" t="s">
        <v>83</v>
      </c>
      <c r="AV391" s="13" t="s">
        <v>83</v>
      </c>
      <c r="AW391" s="13" t="s">
        <v>35</v>
      </c>
      <c r="AX391" s="13" t="s">
        <v>81</v>
      </c>
      <c r="AY391" s="161" t="s">
        <v>129</v>
      </c>
    </row>
    <row r="392" spans="2:65" s="1" customFormat="1" ht="24.15" customHeight="1">
      <c r="B392" s="128"/>
      <c r="C392" s="129" t="s">
        <v>616</v>
      </c>
      <c r="D392" s="129" t="s">
        <v>132</v>
      </c>
      <c r="E392" s="130" t="s">
        <v>617</v>
      </c>
      <c r="F392" s="131" t="s">
        <v>618</v>
      </c>
      <c r="G392" s="132" t="s">
        <v>208</v>
      </c>
      <c r="H392" s="133">
        <v>80.3</v>
      </c>
      <c r="I392" s="134"/>
      <c r="J392" s="135">
        <f>ROUND(I392*H392,2)</f>
        <v>0</v>
      </c>
      <c r="K392" s="131" t="s">
        <v>136</v>
      </c>
      <c r="L392" s="33"/>
      <c r="M392" s="136" t="s">
        <v>3</v>
      </c>
      <c r="N392" s="137" t="s">
        <v>44</v>
      </c>
      <c r="P392" s="138">
        <f>O392*H392</f>
        <v>0</v>
      </c>
      <c r="Q392" s="138">
        <v>4.3800000000000002E-3</v>
      </c>
      <c r="R392" s="138">
        <f>Q392*H392</f>
        <v>0.35171400000000003</v>
      </c>
      <c r="S392" s="138">
        <v>0</v>
      </c>
      <c r="T392" s="139">
        <f>S392*H392</f>
        <v>0</v>
      </c>
      <c r="AR392" s="140" t="s">
        <v>156</v>
      </c>
      <c r="AT392" s="140" t="s">
        <v>132</v>
      </c>
      <c r="AU392" s="140" t="s">
        <v>83</v>
      </c>
      <c r="AY392" s="18" t="s">
        <v>129</v>
      </c>
      <c r="BE392" s="141">
        <f>IF(N392="základní",J392,0)</f>
        <v>0</v>
      </c>
      <c r="BF392" s="141">
        <f>IF(N392="snížená",J392,0)</f>
        <v>0</v>
      </c>
      <c r="BG392" s="141">
        <f>IF(N392="zákl. přenesená",J392,0)</f>
        <v>0</v>
      </c>
      <c r="BH392" s="141">
        <f>IF(N392="sníž. přenesená",J392,0)</f>
        <v>0</v>
      </c>
      <c r="BI392" s="141">
        <f>IF(N392="nulová",J392,0)</f>
        <v>0</v>
      </c>
      <c r="BJ392" s="18" t="s">
        <v>81</v>
      </c>
      <c r="BK392" s="141">
        <f>ROUND(I392*H392,2)</f>
        <v>0</v>
      </c>
      <c r="BL392" s="18" t="s">
        <v>156</v>
      </c>
      <c r="BM392" s="140" t="s">
        <v>619</v>
      </c>
    </row>
    <row r="393" spans="2:65" s="1" customFormat="1" ht="10.199999999999999">
      <c r="B393" s="33"/>
      <c r="D393" s="142" t="s">
        <v>139</v>
      </c>
      <c r="F393" s="143" t="s">
        <v>620</v>
      </c>
      <c r="I393" s="144"/>
      <c r="L393" s="33"/>
      <c r="M393" s="145"/>
      <c r="T393" s="54"/>
      <c r="AT393" s="18" t="s">
        <v>139</v>
      </c>
      <c r="AU393" s="18" t="s">
        <v>83</v>
      </c>
    </row>
    <row r="394" spans="2:65" s="13" customFormat="1" ht="10.199999999999999">
      <c r="B394" s="160"/>
      <c r="D394" s="146" t="s">
        <v>308</v>
      </c>
      <c r="E394" s="161" t="s">
        <v>3</v>
      </c>
      <c r="F394" s="162" t="s">
        <v>220</v>
      </c>
      <c r="H394" s="163">
        <v>80.3</v>
      </c>
      <c r="I394" s="164"/>
      <c r="L394" s="160"/>
      <c r="M394" s="165"/>
      <c r="T394" s="166"/>
      <c r="AT394" s="161" t="s">
        <v>308</v>
      </c>
      <c r="AU394" s="161" t="s">
        <v>83</v>
      </c>
      <c r="AV394" s="13" t="s">
        <v>83</v>
      </c>
      <c r="AW394" s="13" t="s">
        <v>35</v>
      </c>
      <c r="AX394" s="13" t="s">
        <v>81</v>
      </c>
      <c r="AY394" s="161" t="s">
        <v>129</v>
      </c>
    </row>
    <row r="395" spans="2:65" s="1" customFormat="1" ht="24.15" customHeight="1">
      <c r="B395" s="128"/>
      <c r="C395" s="129" t="s">
        <v>621</v>
      </c>
      <c r="D395" s="129" t="s">
        <v>132</v>
      </c>
      <c r="E395" s="130" t="s">
        <v>622</v>
      </c>
      <c r="F395" s="131" t="s">
        <v>623</v>
      </c>
      <c r="G395" s="132" t="s">
        <v>208</v>
      </c>
      <c r="H395" s="133">
        <v>59.54</v>
      </c>
      <c r="I395" s="134"/>
      <c r="J395" s="135">
        <f>ROUND(I395*H395,2)</f>
        <v>0</v>
      </c>
      <c r="K395" s="131" t="s">
        <v>136</v>
      </c>
      <c r="L395" s="33"/>
      <c r="M395" s="136" t="s">
        <v>3</v>
      </c>
      <c r="N395" s="137" t="s">
        <v>44</v>
      </c>
      <c r="P395" s="138">
        <f>O395*H395</f>
        <v>0</v>
      </c>
      <c r="Q395" s="138">
        <v>3.3300000000000003E-2</v>
      </c>
      <c r="R395" s="138">
        <f>Q395*H395</f>
        <v>1.9826820000000001</v>
      </c>
      <c r="S395" s="138">
        <v>0</v>
      </c>
      <c r="T395" s="139">
        <f>S395*H395</f>
        <v>0</v>
      </c>
      <c r="AR395" s="140" t="s">
        <v>156</v>
      </c>
      <c r="AT395" s="140" t="s">
        <v>132</v>
      </c>
      <c r="AU395" s="140" t="s">
        <v>83</v>
      </c>
      <c r="AY395" s="18" t="s">
        <v>129</v>
      </c>
      <c r="BE395" s="141">
        <f>IF(N395="základní",J395,0)</f>
        <v>0</v>
      </c>
      <c r="BF395" s="141">
        <f>IF(N395="snížená",J395,0)</f>
        <v>0</v>
      </c>
      <c r="BG395" s="141">
        <f>IF(N395="zákl. přenesená",J395,0)</f>
        <v>0</v>
      </c>
      <c r="BH395" s="141">
        <f>IF(N395="sníž. přenesená",J395,0)</f>
        <v>0</v>
      </c>
      <c r="BI395" s="141">
        <f>IF(N395="nulová",J395,0)</f>
        <v>0</v>
      </c>
      <c r="BJ395" s="18" t="s">
        <v>81</v>
      </c>
      <c r="BK395" s="141">
        <f>ROUND(I395*H395,2)</f>
        <v>0</v>
      </c>
      <c r="BL395" s="18" t="s">
        <v>156</v>
      </c>
      <c r="BM395" s="140" t="s">
        <v>624</v>
      </c>
    </row>
    <row r="396" spans="2:65" s="1" customFormat="1" ht="10.199999999999999">
      <c r="B396" s="33"/>
      <c r="D396" s="142" t="s">
        <v>139</v>
      </c>
      <c r="F396" s="143" t="s">
        <v>625</v>
      </c>
      <c r="I396" s="144"/>
      <c r="L396" s="33"/>
      <c r="M396" s="145"/>
      <c r="T396" s="54"/>
      <c r="AT396" s="18" t="s">
        <v>139</v>
      </c>
      <c r="AU396" s="18" t="s">
        <v>83</v>
      </c>
    </row>
    <row r="397" spans="2:65" s="12" customFormat="1" ht="10.199999999999999">
      <c r="B397" s="154"/>
      <c r="D397" s="146" t="s">
        <v>308</v>
      </c>
      <c r="E397" s="155" t="s">
        <v>3</v>
      </c>
      <c r="F397" s="156" t="s">
        <v>322</v>
      </c>
      <c r="H397" s="155" t="s">
        <v>3</v>
      </c>
      <c r="I397" s="157"/>
      <c r="L397" s="154"/>
      <c r="M397" s="158"/>
      <c r="T397" s="159"/>
      <c r="AT397" s="155" t="s">
        <v>308</v>
      </c>
      <c r="AU397" s="155" t="s">
        <v>83</v>
      </c>
      <c r="AV397" s="12" t="s">
        <v>81</v>
      </c>
      <c r="AW397" s="12" t="s">
        <v>35</v>
      </c>
      <c r="AX397" s="12" t="s">
        <v>73</v>
      </c>
      <c r="AY397" s="155" t="s">
        <v>129</v>
      </c>
    </row>
    <row r="398" spans="2:65" s="13" customFormat="1" ht="10.199999999999999">
      <c r="B398" s="160"/>
      <c r="D398" s="146" t="s">
        <v>308</v>
      </c>
      <c r="E398" s="161" t="s">
        <v>3</v>
      </c>
      <c r="F398" s="162" t="s">
        <v>626</v>
      </c>
      <c r="H398" s="163">
        <v>44.408999999999999</v>
      </c>
      <c r="I398" s="164"/>
      <c r="L398" s="160"/>
      <c r="M398" s="165"/>
      <c r="T398" s="166"/>
      <c r="AT398" s="161" t="s">
        <v>308</v>
      </c>
      <c r="AU398" s="161" t="s">
        <v>83</v>
      </c>
      <c r="AV398" s="13" t="s">
        <v>83</v>
      </c>
      <c r="AW398" s="13" t="s">
        <v>35</v>
      </c>
      <c r="AX398" s="13" t="s">
        <v>73</v>
      </c>
      <c r="AY398" s="161" t="s">
        <v>129</v>
      </c>
    </row>
    <row r="399" spans="2:65" s="13" customFormat="1" ht="10.199999999999999">
      <c r="B399" s="160"/>
      <c r="D399" s="146" t="s">
        <v>308</v>
      </c>
      <c r="E399" s="161" t="s">
        <v>3</v>
      </c>
      <c r="F399" s="162" t="s">
        <v>627</v>
      </c>
      <c r="H399" s="163">
        <v>15.131</v>
      </c>
      <c r="I399" s="164"/>
      <c r="L399" s="160"/>
      <c r="M399" s="165"/>
      <c r="T399" s="166"/>
      <c r="AT399" s="161" t="s">
        <v>308</v>
      </c>
      <c r="AU399" s="161" t="s">
        <v>83</v>
      </c>
      <c r="AV399" s="13" t="s">
        <v>83</v>
      </c>
      <c r="AW399" s="13" t="s">
        <v>35</v>
      </c>
      <c r="AX399" s="13" t="s">
        <v>73</v>
      </c>
      <c r="AY399" s="161" t="s">
        <v>129</v>
      </c>
    </row>
    <row r="400" spans="2:65" s="15" customFormat="1" ht="10.199999999999999">
      <c r="B400" s="174"/>
      <c r="D400" s="146" t="s">
        <v>308</v>
      </c>
      <c r="E400" s="175" t="s">
        <v>237</v>
      </c>
      <c r="F400" s="176" t="s">
        <v>528</v>
      </c>
      <c r="H400" s="177">
        <v>59.54</v>
      </c>
      <c r="I400" s="178"/>
      <c r="L400" s="174"/>
      <c r="M400" s="179"/>
      <c r="T400" s="180"/>
      <c r="AT400" s="175" t="s">
        <v>308</v>
      </c>
      <c r="AU400" s="175" t="s">
        <v>83</v>
      </c>
      <c r="AV400" s="15" t="s">
        <v>148</v>
      </c>
      <c r="AW400" s="15" t="s">
        <v>35</v>
      </c>
      <c r="AX400" s="15" t="s">
        <v>73</v>
      </c>
      <c r="AY400" s="175" t="s">
        <v>129</v>
      </c>
    </row>
    <row r="401" spans="2:65" s="14" customFormat="1" ht="10.199999999999999">
      <c r="B401" s="167"/>
      <c r="D401" s="146" t="s">
        <v>308</v>
      </c>
      <c r="E401" s="168" t="s">
        <v>3</v>
      </c>
      <c r="F401" s="169" t="s">
        <v>313</v>
      </c>
      <c r="H401" s="170">
        <v>59.54</v>
      </c>
      <c r="I401" s="171"/>
      <c r="L401" s="167"/>
      <c r="M401" s="172"/>
      <c r="T401" s="173"/>
      <c r="AT401" s="168" t="s">
        <v>308</v>
      </c>
      <c r="AU401" s="168" t="s">
        <v>83</v>
      </c>
      <c r="AV401" s="14" t="s">
        <v>156</v>
      </c>
      <c r="AW401" s="14" t="s">
        <v>35</v>
      </c>
      <c r="AX401" s="14" t="s">
        <v>81</v>
      </c>
      <c r="AY401" s="168" t="s">
        <v>129</v>
      </c>
    </row>
    <row r="402" spans="2:65" s="1" customFormat="1" ht="16.5" customHeight="1">
      <c r="B402" s="128"/>
      <c r="C402" s="129" t="s">
        <v>628</v>
      </c>
      <c r="D402" s="129" t="s">
        <v>132</v>
      </c>
      <c r="E402" s="130" t="s">
        <v>629</v>
      </c>
      <c r="F402" s="131" t="s">
        <v>630</v>
      </c>
      <c r="G402" s="132" t="s">
        <v>208</v>
      </c>
      <c r="H402" s="133">
        <v>80.3</v>
      </c>
      <c r="I402" s="134"/>
      <c r="J402" s="135">
        <f>ROUND(I402*H402,2)</f>
        <v>0</v>
      </c>
      <c r="K402" s="131" t="s">
        <v>136</v>
      </c>
      <c r="L402" s="33"/>
      <c r="M402" s="136" t="s">
        <v>3</v>
      </c>
      <c r="N402" s="137" t="s">
        <v>44</v>
      </c>
      <c r="P402" s="138">
        <f>O402*H402</f>
        <v>0</v>
      </c>
      <c r="Q402" s="138">
        <v>3.0000000000000001E-3</v>
      </c>
      <c r="R402" s="138">
        <f>Q402*H402</f>
        <v>0.2409</v>
      </c>
      <c r="S402" s="138">
        <v>0</v>
      </c>
      <c r="T402" s="139">
        <f>S402*H402</f>
        <v>0</v>
      </c>
      <c r="AR402" s="140" t="s">
        <v>156</v>
      </c>
      <c r="AT402" s="140" t="s">
        <v>132</v>
      </c>
      <c r="AU402" s="140" t="s">
        <v>83</v>
      </c>
      <c r="AY402" s="18" t="s">
        <v>129</v>
      </c>
      <c r="BE402" s="141">
        <f>IF(N402="základní",J402,0)</f>
        <v>0</v>
      </c>
      <c r="BF402" s="141">
        <f>IF(N402="snížená",J402,0)</f>
        <v>0</v>
      </c>
      <c r="BG402" s="141">
        <f>IF(N402="zákl. přenesená",J402,0)</f>
        <v>0</v>
      </c>
      <c r="BH402" s="141">
        <f>IF(N402="sníž. přenesená",J402,0)</f>
        <v>0</v>
      </c>
      <c r="BI402" s="141">
        <f>IF(N402="nulová",J402,0)</f>
        <v>0</v>
      </c>
      <c r="BJ402" s="18" t="s">
        <v>81</v>
      </c>
      <c r="BK402" s="141">
        <f>ROUND(I402*H402,2)</f>
        <v>0</v>
      </c>
      <c r="BL402" s="18" t="s">
        <v>156</v>
      </c>
      <c r="BM402" s="140" t="s">
        <v>631</v>
      </c>
    </row>
    <row r="403" spans="2:65" s="1" customFormat="1" ht="10.199999999999999">
      <c r="B403" s="33"/>
      <c r="D403" s="142" t="s">
        <v>139</v>
      </c>
      <c r="F403" s="143" t="s">
        <v>632</v>
      </c>
      <c r="I403" s="144"/>
      <c r="L403" s="33"/>
      <c r="M403" s="145"/>
      <c r="T403" s="54"/>
      <c r="AT403" s="18" t="s">
        <v>139</v>
      </c>
      <c r="AU403" s="18" t="s">
        <v>83</v>
      </c>
    </row>
    <row r="404" spans="2:65" s="13" customFormat="1" ht="10.199999999999999">
      <c r="B404" s="160"/>
      <c r="D404" s="146" t="s">
        <v>308</v>
      </c>
      <c r="E404" s="161" t="s">
        <v>3</v>
      </c>
      <c r="F404" s="162" t="s">
        <v>220</v>
      </c>
      <c r="H404" s="163">
        <v>80.3</v>
      </c>
      <c r="I404" s="164"/>
      <c r="L404" s="160"/>
      <c r="M404" s="165"/>
      <c r="T404" s="166"/>
      <c r="AT404" s="161" t="s">
        <v>308</v>
      </c>
      <c r="AU404" s="161" t="s">
        <v>83</v>
      </c>
      <c r="AV404" s="13" t="s">
        <v>83</v>
      </c>
      <c r="AW404" s="13" t="s">
        <v>35</v>
      </c>
      <c r="AX404" s="13" t="s">
        <v>81</v>
      </c>
      <c r="AY404" s="161" t="s">
        <v>129</v>
      </c>
    </row>
    <row r="405" spans="2:65" s="1" customFormat="1" ht="21.75" customHeight="1">
      <c r="B405" s="128"/>
      <c r="C405" s="129" t="s">
        <v>633</v>
      </c>
      <c r="D405" s="129" t="s">
        <v>132</v>
      </c>
      <c r="E405" s="130" t="s">
        <v>634</v>
      </c>
      <c r="F405" s="131" t="s">
        <v>635</v>
      </c>
      <c r="G405" s="132" t="s">
        <v>208</v>
      </c>
      <c r="H405" s="133">
        <v>297.09199999999998</v>
      </c>
      <c r="I405" s="134"/>
      <c r="J405" s="135">
        <f>ROUND(I405*H405,2)</f>
        <v>0</v>
      </c>
      <c r="K405" s="131" t="s">
        <v>136</v>
      </c>
      <c r="L405" s="33"/>
      <c r="M405" s="136" t="s">
        <v>3</v>
      </c>
      <c r="N405" s="137" t="s">
        <v>44</v>
      </c>
      <c r="P405" s="138">
        <f>O405*H405</f>
        <v>0</v>
      </c>
      <c r="Q405" s="138">
        <v>7.3499999999999998E-3</v>
      </c>
      <c r="R405" s="138">
        <f>Q405*H405</f>
        <v>2.1836262</v>
      </c>
      <c r="S405" s="138">
        <v>0</v>
      </c>
      <c r="T405" s="139">
        <f>S405*H405</f>
        <v>0</v>
      </c>
      <c r="AR405" s="140" t="s">
        <v>156</v>
      </c>
      <c r="AT405" s="140" t="s">
        <v>132</v>
      </c>
      <c r="AU405" s="140" t="s">
        <v>83</v>
      </c>
      <c r="AY405" s="18" t="s">
        <v>129</v>
      </c>
      <c r="BE405" s="141">
        <f>IF(N405="základní",J405,0)</f>
        <v>0</v>
      </c>
      <c r="BF405" s="141">
        <f>IF(N405="snížená",J405,0)</f>
        <v>0</v>
      </c>
      <c r="BG405" s="141">
        <f>IF(N405="zákl. přenesená",J405,0)</f>
        <v>0</v>
      </c>
      <c r="BH405" s="141">
        <f>IF(N405="sníž. přenesená",J405,0)</f>
        <v>0</v>
      </c>
      <c r="BI405" s="141">
        <f>IF(N405="nulová",J405,0)</f>
        <v>0</v>
      </c>
      <c r="BJ405" s="18" t="s">
        <v>81</v>
      </c>
      <c r="BK405" s="141">
        <f>ROUND(I405*H405,2)</f>
        <v>0</v>
      </c>
      <c r="BL405" s="18" t="s">
        <v>156</v>
      </c>
      <c r="BM405" s="140" t="s">
        <v>636</v>
      </c>
    </row>
    <row r="406" spans="2:65" s="1" customFormat="1" ht="10.199999999999999">
      <c r="B406" s="33"/>
      <c r="D406" s="142" t="s">
        <v>139</v>
      </c>
      <c r="F406" s="143" t="s">
        <v>637</v>
      </c>
      <c r="I406" s="144"/>
      <c r="L406" s="33"/>
      <c r="M406" s="145"/>
      <c r="T406" s="54"/>
      <c r="AT406" s="18" t="s">
        <v>139</v>
      </c>
      <c r="AU406" s="18" t="s">
        <v>83</v>
      </c>
    </row>
    <row r="407" spans="2:65" s="12" customFormat="1" ht="10.199999999999999">
      <c r="B407" s="154"/>
      <c r="D407" s="146" t="s">
        <v>308</v>
      </c>
      <c r="E407" s="155" t="s">
        <v>3</v>
      </c>
      <c r="F407" s="156" t="s">
        <v>423</v>
      </c>
      <c r="H407" s="155" t="s">
        <v>3</v>
      </c>
      <c r="I407" s="157"/>
      <c r="L407" s="154"/>
      <c r="M407" s="158"/>
      <c r="T407" s="159"/>
      <c r="AT407" s="155" t="s">
        <v>308</v>
      </c>
      <c r="AU407" s="155" t="s">
        <v>83</v>
      </c>
      <c r="AV407" s="12" t="s">
        <v>81</v>
      </c>
      <c r="AW407" s="12" t="s">
        <v>35</v>
      </c>
      <c r="AX407" s="12" t="s">
        <v>73</v>
      </c>
      <c r="AY407" s="155" t="s">
        <v>129</v>
      </c>
    </row>
    <row r="408" spans="2:65" s="12" customFormat="1" ht="10.199999999999999">
      <c r="B408" s="154"/>
      <c r="D408" s="146" t="s">
        <v>308</v>
      </c>
      <c r="E408" s="155" t="s">
        <v>3</v>
      </c>
      <c r="F408" s="156" t="s">
        <v>638</v>
      </c>
      <c r="H408" s="155" t="s">
        <v>3</v>
      </c>
      <c r="I408" s="157"/>
      <c r="L408" s="154"/>
      <c r="M408" s="158"/>
      <c r="T408" s="159"/>
      <c r="AT408" s="155" t="s">
        <v>308</v>
      </c>
      <c r="AU408" s="155" t="s">
        <v>83</v>
      </c>
      <c r="AV408" s="12" t="s">
        <v>81</v>
      </c>
      <c r="AW408" s="12" t="s">
        <v>35</v>
      </c>
      <c r="AX408" s="12" t="s">
        <v>73</v>
      </c>
      <c r="AY408" s="155" t="s">
        <v>129</v>
      </c>
    </row>
    <row r="409" spans="2:65" s="13" customFormat="1" ht="10.199999999999999">
      <c r="B409" s="160"/>
      <c r="D409" s="146" t="s">
        <v>308</v>
      </c>
      <c r="E409" s="161" t="s">
        <v>3</v>
      </c>
      <c r="F409" s="162" t="s">
        <v>639</v>
      </c>
      <c r="H409" s="163">
        <v>136.33099999999999</v>
      </c>
      <c r="I409" s="164"/>
      <c r="L409" s="160"/>
      <c r="M409" s="165"/>
      <c r="T409" s="166"/>
      <c r="AT409" s="161" t="s">
        <v>308</v>
      </c>
      <c r="AU409" s="161" t="s">
        <v>83</v>
      </c>
      <c r="AV409" s="13" t="s">
        <v>83</v>
      </c>
      <c r="AW409" s="13" t="s">
        <v>35</v>
      </c>
      <c r="AX409" s="13" t="s">
        <v>73</v>
      </c>
      <c r="AY409" s="161" t="s">
        <v>129</v>
      </c>
    </row>
    <row r="410" spans="2:65" s="13" customFormat="1" ht="10.199999999999999">
      <c r="B410" s="160"/>
      <c r="D410" s="146" t="s">
        <v>308</v>
      </c>
      <c r="E410" s="161" t="s">
        <v>3</v>
      </c>
      <c r="F410" s="162" t="s">
        <v>640</v>
      </c>
      <c r="H410" s="163">
        <v>-11.805</v>
      </c>
      <c r="I410" s="164"/>
      <c r="L410" s="160"/>
      <c r="M410" s="165"/>
      <c r="T410" s="166"/>
      <c r="AT410" s="161" t="s">
        <v>308</v>
      </c>
      <c r="AU410" s="161" t="s">
        <v>83</v>
      </c>
      <c r="AV410" s="13" t="s">
        <v>83</v>
      </c>
      <c r="AW410" s="13" t="s">
        <v>35</v>
      </c>
      <c r="AX410" s="13" t="s">
        <v>73</v>
      </c>
      <c r="AY410" s="161" t="s">
        <v>129</v>
      </c>
    </row>
    <row r="411" spans="2:65" s="13" customFormat="1" ht="10.199999999999999">
      <c r="B411" s="160"/>
      <c r="D411" s="146" t="s">
        <v>308</v>
      </c>
      <c r="E411" s="161" t="s">
        <v>3</v>
      </c>
      <c r="F411" s="162" t="s">
        <v>641</v>
      </c>
      <c r="H411" s="163">
        <v>-8.4239999999999995</v>
      </c>
      <c r="I411" s="164"/>
      <c r="L411" s="160"/>
      <c r="M411" s="165"/>
      <c r="T411" s="166"/>
      <c r="AT411" s="161" t="s">
        <v>308</v>
      </c>
      <c r="AU411" s="161" t="s">
        <v>83</v>
      </c>
      <c r="AV411" s="13" t="s">
        <v>83</v>
      </c>
      <c r="AW411" s="13" t="s">
        <v>35</v>
      </c>
      <c r="AX411" s="13" t="s">
        <v>73</v>
      </c>
      <c r="AY411" s="161" t="s">
        <v>129</v>
      </c>
    </row>
    <row r="412" spans="2:65" s="13" customFormat="1" ht="10.199999999999999">
      <c r="B412" s="160"/>
      <c r="D412" s="146" t="s">
        <v>308</v>
      </c>
      <c r="E412" s="161" t="s">
        <v>3</v>
      </c>
      <c r="F412" s="162" t="s">
        <v>642</v>
      </c>
      <c r="H412" s="163">
        <v>-0.78800000000000003</v>
      </c>
      <c r="I412" s="164"/>
      <c r="L412" s="160"/>
      <c r="M412" s="165"/>
      <c r="T412" s="166"/>
      <c r="AT412" s="161" t="s">
        <v>308</v>
      </c>
      <c r="AU412" s="161" t="s">
        <v>83</v>
      </c>
      <c r="AV412" s="13" t="s">
        <v>83</v>
      </c>
      <c r="AW412" s="13" t="s">
        <v>35</v>
      </c>
      <c r="AX412" s="13" t="s">
        <v>73</v>
      </c>
      <c r="AY412" s="161" t="s">
        <v>129</v>
      </c>
    </row>
    <row r="413" spans="2:65" s="13" customFormat="1" ht="10.199999999999999">
      <c r="B413" s="160"/>
      <c r="D413" s="146" t="s">
        <v>308</v>
      </c>
      <c r="E413" s="161" t="s">
        <v>3</v>
      </c>
      <c r="F413" s="162" t="s">
        <v>643</v>
      </c>
      <c r="H413" s="163">
        <v>-3.1579999999999999</v>
      </c>
      <c r="I413" s="164"/>
      <c r="L413" s="160"/>
      <c r="M413" s="165"/>
      <c r="T413" s="166"/>
      <c r="AT413" s="161" t="s">
        <v>308</v>
      </c>
      <c r="AU413" s="161" t="s">
        <v>83</v>
      </c>
      <c r="AV413" s="13" t="s">
        <v>83</v>
      </c>
      <c r="AW413" s="13" t="s">
        <v>35</v>
      </c>
      <c r="AX413" s="13" t="s">
        <v>73</v>
      </c>
      <c r="AY413" s="161" t="s">
        <v>129</v>
      </c>
    </row>
    <row r="414" spans="2:65" s="13" customFormat="1" ht="10.199999999999999">
      <c r="B414" s="160"/>
      <c r="D414" s="146" t="s">
        <v>308</v>
      </c>
      <c r="E414" s="161" t="s">
        <v>3</v>
      </c>
      <c r="F414" s="162" t="s">
        <v>644</v>
      </c>
      <c r="H414" s="163">
        <v>35.323999999999998</v>
      </c>
      <c r="I414" s="164"/>
      <c r="L414" s="160"/>
      <c r="M414" s="165"/>
      <c r="T414" s="166"/>
      <c r="AT414" s="161" t="s">
        <v>308</v>
      </c>
      <c r="AU414" s="161" t="s">
        <v>83</v>
      </c>
      <c r="AV414" s="13" t="s">
        <v>83</v>
      </c>
      <c r="AW414" s="13" t="s">
        <v>35</v>
      </c>
      <c r="AX414" s="13" t="s">
        <v>73</v>
      </c>
      <c r="AY414" s="161" t="s">
        <v>129</v>
      </c>
    </row>
    <row r="415" spans="2:65" s="13" customFormat="1" ht="10.199999999999999">
      <c r="B415" s="160"/>
      <c r="D415" s="146" t="s">
        <v>308</v>
      </c>
      <c r="E415" s="161" t="s">
        <v>3</v>
      </c>
      <c r="F415" s="162" t="s">
        <v>645</v>
      </c>
      <c r="H415" s="163">
        <v>107.048</v>
      </c>
      <c r="I415" s="164"/>
      <c r="L415" s="160"/>
      <c r="M415" s="165"/>
      <c r="T415" s="166"/>
      <c r="AT415" s="161" t="s">
        <v>308</v>
      </c>
      <c r="AU415" s="161" t="s">
        <v>83</v>
      </c>
      <c r="AV415" s="13" t="s">
        <v>83</v>
      </c>
      <c r="AW415" s="13" t="s">
        <v>35</v>
      </c>
      <c r="AX415" s="13" t="s">
        <v>73</v>
      </c>
      <c r="AY415" s="161" t="s">
        <v>129</v>
      </c>
    </row>
    <row r="416" spans="2:65" s="13" customFormat="1" ht="10.199999999999999">
      <c r="B416" s="160"/>
      <c r="D416" s="146" t="s">
        <v>308</v>
      </c>
      <c r="E416" s="161" t="s">
        <v>3</v>
      </c>
      <c r="F416" s="162" t="s">
        <v>646</v>
      </c>
      <c r="H416" s="163">
        <v>42.564</v>
      </c>
      <c r="I416" s="164"/>
      <c r="L416" s="160"/>
      <c r="M416" s="165"/>
      <c r="T416" s="166"/>
      <c r="AT416" s="161" t="s">
        <v>308</v>
      </c>
      <c r="AU416" s="161" t="s">
        <v>83</v>
      </c>
      <c r="AV416" s="13" t="s">
        <v>83</v>
      </c>
      <c r="AW416" s="13" t="s">
        <v>35</v>
      </c>
      <c r="AX416" s="13" t="s">
        <v>73</v>
      </c>
      <c r="AY416" s="161" t="s">
        <v>129</v>
      </c>
    </row>
    <row r="417" spans="2:65" s="15" customFormat="1" ht="10.199999999999999">
      <c r="B417" s="174"/>
      <c r="D417" s="146" t="s">
        <v>308</v>
      </c>
      <c r="E417" s="175" t="s">
        <v>234</v>
      </c>
      <c r="F417" s="176" t="s">
        <v>528</v>
      </c>
      <c r="H417" s="177">
        <v>297.09199999999998</v>
      </c>
      <c r="I417" s="178"/>
      <c r="L417" s="174"/>
      <c r="M417" s="179"/>
      <c r="T417" s="180"/>
      <c r="AT417" s="175" t="s">
        <v>308</v>
      </c>
      <c r="AU417" s="175" t="s">
        <v>83</v>
      </c>
      <c r="AV417" s="15" t="s">
        <v>148</v>
      </c>
      <c r="AW417" s="15" t="s">
        <v>35</v>
      </c>
      <c r="AX417" s="15" t="s">
        <v>73</v>
      </c>
      <c r="AY417" s="175" t="s">
        <v>129</v>
      </c>
    </row>
    <row r="418" spans="2:65" s="14" customFormat="1" ht="10.199999999999999">
      <c r="B418" s="167"/>
      <c r="D418" s="146" t="s">
        <v>308</v>
      </c>
      <c r="E418" s="168" t="s">
        <v>3</v>
      </c>
      <c r="F418" s="169" t="s">
        <v>313</v>
      </c>
      <c r="H418" s="170">
        <v>297.09199999999998</v>
      </c>
      <c r="I418" s="171"/>
      <c r="L418" s="167"/>
      <c r="M418" s="172"/>
      <c r="T418" s="173"/>
      <c r="AT418" s="168" t="s">
        <v>308</v>
      </c>
      <c r="AU418" s="168" t="s">
        <v>83</v>
      </c>
      <c r="AV418" s="14" t="s">
        <v>156</v>
      </c>
      <c r="AW418" s="14" t="s">
        <v>35</v>
      </c>
      <c r="AX418" s="14" t="s">
        <v>81</v>
      </c>
      <c r="AY418" s="168" t="s">
        <v>129</v>
      </c>
    </row>
    <row r="419" spans="2:65" s="1" customFormat="1" ht="16.5" customHeight="1">
      <c r="B419" s="128"/>
      <c r="C419" s="129" t="s">
        <v>647</v>
      </c>
      <c r="D419" s="129" t="s">
        <v>132</v>
      </c>
      <c r="E419" s="130" t="s">
        <v>648</v>
      </c>
      <c r="F419" s="131" t="s">
        <v>649</v>
      </c>
      <c r="G419" s="132" t="s">
        <v>208</v>
      </c>
      <c r="H419" s="133">
        <v>274.99700000000001</v>
      </c>
      <c r="I419" s="134"/>
      <c r="J419" s="135">
        <f>ROUND(I419*H419,2)</f>
        <v>0</v>
      </c>
      <c r="K419" s="131" t="s">
        <v>136</v>
      </c>
      <c r="L419" s="33"/>
      <c r="M419" s="136" t="s">
        <v>3</v>
      </c>
      <c r="N419" s="137" t="s">
        <v>44</v>
      </c>
      <c r="P419" s="138">
        <f>O419*H419</f>
        <v>0</v>
      </c>
      <c r="Q419" s="138">
        <v>2.5999999999999998E-4</v>
      </c>
      <c r="R419" s="138">
        <f>Q419*H419</f>
        <v>7.1499220000000002E-2</v>
      </c>
      <c r="S419" s="138">
        <v>0</v>
      </c>
      <c r="T419" s="139">
        <f>S419*H419</f>
        <v>0</v>
      </c>
      <c r="AR419" s="140" t="s">
        <v>156</v>
      </c>
      <c r="AT419" s="140" t="s">
        <v>132</v>
      </c>
      <c r="AU419" s="140" t="s">
        <v>83</v>
      </c>
      <c r="AY419" s="18" t="s">
        <v>129</v>
      </c>
      <c r="BE419" s="141">
        <f>IF(N419="základní",J419,0)</f>
        <v>0</v>
      </c>
      <c r="BF419" s="141">
        <f>IF(N419="snížená",J419,0)</f>
        <v>0</v>
      </c>
      <c r="BG419" s="141">
        <f>IF(N419="zákl. přenesená",J419,0)</f>
        <v>0</v>
      </c>
      <c r="BH419" s="141">
        <f>IF(N419="sníž. přenesená",J419,0)</f>
        <v>0</v>
      </c>
      <c r="BI419" s="141">
        <f>IF(N419="nulová",J419,0)</f>
        <v>0</v>
      </c>
      <c r="BJ419" s="18" t="s">
        <v>81</v>
      </c>
      <c r="BK419" s="141">
        <f>ROUND(I419*H419,2)</f>
        <v>0</v>
      </c>
      <c r="BL419" s="18" t="s">
        <v>156</v>
      </c>
      <c r="BM419" s="140" t="s">
        <v>650</v>
      </c>
    </row>
    <row r="420" spans="2:65" s="1" customFormat="1" ht="10.199999999999999">
      <c r="B420" s="33"/>
      <c r="D420" s="142" t="s">
        <v>139</v>
      </c>
      <c r="F420" s="143" t="s">
        <v>651</v>
      </c>
      <c r="I420" s="144"/>
      <c r="L420" s="33"/>
      <c r="M420" s="145"/>
      <c r="T420" s="54"/>
      <c r="AT420" s="18" t="s">
        <v>139</v>
      </c>
      <c r="AU420" s="18" t="s">
        <v>83</v>
      </c>
    </row>
    <row r="421" spans="2:65" s="13" customFormat="1" ht="10.199999999999999">
      <c r="B421" s="160"/>
      <c r="D421" s="146" t="s">
        <v>308</v>
      </c>
      <c r="E421" s="161" t="s">
        <v>3</v>
      </c>
      <c r="F421" s="162" t="s">
        <v>652</v>
      </c>
      <c r="H421" s="163">
        <v>274.99700000000001</v>
      </c>
      <c r="I421" s="164"/>
      <c r="L421" s="160"/>
      <c r="M421" s="165"/>
      <c r="T421" s="166"/>
      <c r="AT421" s="161" t="s">
        <v>308</v>
      </c>
      <c r="AU421" s="161" t="s">
        <v>83</v>
      </c>
      <c r="AV421" s="13" t="s">
        <v>83</v>
      </c>
      <c r="AW421" s="13" t="s">
        <v>35</v>
      </c>
      <c r="AX421" s="13" t="s">
        <v>81</v>
      </c>
      <c r="AY421" s="161" t="s">
        <v>129</v>
      </c>
    </row>
    <row r="422" spans="2:65" s="1" customFormat="1" ht="24.15" customHeight="1">
      <c r="B422" s="128"/>
      <c r="C422" s="129" t="s">
        <v>653</v>
      </c>
      <c r="D422" s="129" t="s">
        <v>132</v>
      </c>
      <c r="E422" s="130" t="s">
        <v>654</v>
      </c>
      <c r="F422" s="131" t="s">
        <v>655</v>
      </c>
      <c r="G422" s="132" t="s">
        <v>208</v>
      </c>
      <c r="H422" s="133">
        <v>90.992999999999995</v>
      </c>
      <c r="I422" s="134"/>
      <c r="J422" s="135">
        <f>ROUND(I422*H422,2)</f>
        <v>0</v>
      </c>
      <c r="K422" s="131" t="s">
        <v>136</v>
      </c>
      <c r="L422" s="33"/>
      <c r="M422" s="136" t="s">
        <v>3</v>
      </c>
      <c r="N422" s="137" t="s">
        <v>44</v>
      </c>
      <c r="P422" s="138">
        <f>O422*H422</f>
        <v>0</v>
      </c>
      <c r="Q422" s="138">
        <v>3.1300000000000001E-2</v>
      </c>
      <c r="R422" s="138">
        <f>Q422*H422</f>
        <v>2.8480808999999998</v>
      </c>
      <c r="S422" s="138">
        <v>0</v>
      </c>
      <c r="T422" s="139">
        <f>S422*H422</f>
        <v>0</v>
      </c>
      <c r="AR422" s="140" t="s">
        <v>156</v>
      </c>
      <c r="AT422" s="140" t="s">
        <v>132</v>
      </c>
      <c r="AU422" s="140" t="s">
        <v>83</v>
      </c>
      <c r="AY422" s="18" t="s">
        <v>129</v>
      </c>
      <c r="BE422" s="141">
        <f>IF(N422="základní",J422,0)</f>
        <v>0</v>
      </c>
      <c r="BF422" s="141">
        <f>IF(N422="snížená",J422,0)</f>
        <v>0</v>
      </c>
      <c r="BG422" s="141">
        <f>IF(N422="zákl. přenesená",J422,0)</f>
        <v>0</v>
      </c>
      <c r="BH422" s="141">
        <f>IF(N422="sníž. přenesená",J422,0)</f>
        <v>0</v>
      </c>
      <c r="BI422" s="141">
        <f>IF(N422="nulová",J422,0)</f>
        <v>0</v>
      </c>
      <c r="BJ422" s="18" t="s">
        <v>81</v>
      </c>
      <c r="BK422" s="141">
        <f>ROUND(I422*H422,2)</f>
        <v>0</v>
      </c>
      <c r="BL422" s="18" t="s">
        <v>156</v>
      </c>
      <c r="BM422" s="140" t="s">
        <v>656</v>
      </c>
    </row>
    <row r="423" spans="2:65" s="1" customFormat="1" ht="10.199999999999999">
      <c r="B423" s="33"/>
      <c r="D423" s="142" t="s">
        <v>139</v>
      </c>
      <c r="F423" s="143" t="s">
        <v>657</v>
      </c>
      <c r="I423" s="144"/>
      <c r="L423" s="33"/>
      <c r="M423" s="145"/>
      <c r="T423" s="54"/>
      <c r="AT423" s="18" t="s">
        <v>139</v>
      </c>
      <c r="AU423" s="18" t="s">
        <v>83</v>
      </c>
    </row>
    <row r="424" spans="2:65" s="12" customFormat="1" ht="10.199999999999999">
      <c r="B424" s="154"/>
      <c r="D424" s="146" t="s">
        <v>308</v>
      </c>
      <c r="E424" s="155" t="s">
        <v>3</v>
      </c>
      <c r="F424" s="156" t="s">
        <v>322</v>
      </c>
      <c r="H424" s="155" t="s">
        <v>3</v>
      </c>
      <c r="I424" s="157"/>
      <c r="L424" s="154"/>
      <c r="M424" s="158"/>
      <c r="T424" s="159"/>
      <c r="AT424" s="155" t="s">
        <v>308</v>
      </c>
      <c r="AU424" s="155" t="s">
        <v>83</v>
      </c>
      <c r="AV424" s="12" t="s">
        <v>81</v>
      </c>
      <c r="AW424" s="12" t="s">
        <v>35</v>
      </c>
      <c r="AX424" s="12" t="s">
        <v>73</v>
      </c>
      <c r="AY424" s="155" t="s">
        <v>129</v>
      </c>
    </row>
    <row r="425" spans="2:65" s="12" customFormat="1" ht="10.199999999999999">
      <c r="B425" s="154"/>
      <c r="D425" s="146" t="s">
        <v>308</v>
      </c>
      <c r="E425" s="155" t="s">
        <v>3</v>
      </c>
      <c r="F425" s="156" t="s">
        <v>658</v>
      </c>
      <c r="H425" s="155" t="s">
        <v>3</v>
      </c>
      <c r="I425" s="157"/>
      <c r="L425" s="154"/>
      <c r="M425" s="158"/>
      <c r="T425" s="159"/>
      <c r="AT425" s="155" t="s">
        <v>308</v>
      </c>
      <c r="AU425" s="155" t="s">
        <v>83</v>
      </c>
      <c r="AV425" s="12" t="s">
        <v>81</v>
      </c>
      <c r="AW425" s="12" t="s">
        <v>35</v>
      </c>
      <c r="AX425" s="12" t="s">
        <v>73</v>
      </c>
      <c r="AY425" s="155" t="s">
        <v>129</v>
      </c>
    </row>
    <row r="426" spans="2:65" s="13" customFormat="1" ht="10.199999999999999">
      <c r="B426" s="160"/>
      <c r="D426" s="146" t="s">
        <v>308</v>
      </c>
      <c r="E426" s="161" t="s">
        <v>3</v>
      </c>
      <c r="F426" s="162" t="s">
        <v>659</v>
      </c>
      <c r="H426" s="163">
        <v>65.519000000000005</v>
      </c>
      <c r="I426" s="164"/>
      <c r="L426" s="160"/>
      <c r="M426" s="165"/>
      <c r="T426" s="166"/>
      <c r="AT426" s="161" t="s">
        <v>308</v>
      </c>
      <c r="AU426" s="161" t="s">
        <v>83</v>
      </c>
      <c r="AV426" s="13" t="s">
        <v>83</v>
      </c>
      <c r="AW426" s="13" t="s">
        <v>35</v>
      </c>
      <c r="AX426" s="13" t="s">
        <v>73</v>
      </c>
      <c r="AY426" s="161" t="s">
        <v>129</v>
      </c>
    </row>
    <row r="427" spans="2:65" s="13" customFormat="1" ht="10.199999999999999">
      <c r="B427" s="160"/>
      <c r="D427" s="146" t="s">
        <v>308</v>
      </c>
      <c r="E427" s="161" t="s">
        <v>3</v>
      </c>
      <c r="F427" s="162" t="s">
        <v>660</v>
      </c>
      <c r="H427" s="163">
        <v>0.84499999999999997</v>
      </c>
      <c r="I427" s="164"/>
      <c r="L427" s="160"/>
      <c r="M427" s="165"/>
      <c r="T427" s="166"/>
      <c r="AT427" s="161" t="s">
        <v>308</v>
      </c>
      <c r="AU427" s="161" t="s">
        <v>83</v>
      </c>
      <c r="AV427" s="13" t="s">
        <v>83</v>
      </c>
      <c r="AW427" s="13" t="s">
        <v>35</v>
      </c>
      <c r="AX427" s="13" t="s">
        <v>73</v>
      </c>
      <c r="AY427" s="161" t="s">
        <v>129</v>
      </c>
    </row>
    <row r="428" spans="2:65" s="13" customFormat="1" ht="10.199999999999999">
      <c r="B428" s="160"/>
      <c r="D428" s="146" t="s">
        <v>308</v>
      </c>
      <c r="E428" s="161" t="s">
        <v>3</v>
      </c>
      <c r="F428" s="162" t="s">
        <v>661</v>
      </c>
      <c r="H428" s="163">
        <v>-1.772</v>
      </c>
      <c r="I428" s="164"/>
      <c r="L428" s="160"/>
      <c r="M428" s="165"/>
      <c r="T428" s="166"/>
      <c r="AT428" s="161" t="s">
        <v>308</v>
      </c>
      <c r="AU428" s="161" t="s">
        <v>83</v>
      </c>
      <c r="AV428" s="13" t="s">
        <v>83</v>
      </c>
      <c r="AW428" s="13" t="s">
        <v>35</v>
      </c>
      <c r="AX428" s="13" t="s">
        <v>73</v>
      </c>
      <c r="AY428" s="161" t="s">
        <v>129</v>
      </c>
    </row>
    <row r="429" spans="2:65" s="13" customFormat="1" ht="10.199999999999999">
      <c r="B429" s="160"/>
      <c r="D429" s="146" t="s">
        <v>308</v>
      </c>
      <c r="E429" s="161" t="s">
        <v>3</v>
      </c>
      <c r="F429" s="162" t="s">
        <v>662</v>
      </c>
      <c r="H429" s="163">
        <v>-0.316</v>
      </c>
      <c r="I429" s="164"/>
      <c r="L429" s="160"/>
      <c r="M429" s="165"/>
      <c r="T429" s="166"/>
      <c r="AT429" s="161" t="s">
        <v>308</v>
      </c>
      <c r="AU429" s="161" t="s">
        <v>83</v>
      </c>
      <c r="AV429" s="13" t="s">
        <v>83</v>
      </c>
      <c r="AW429" s="13" t="s">
        <v>35</v>
      </c>
      <c r="AX429" s="13" t="s">
        <v>73</v>
      </c>
      <c r="AY429" s="161" t="s">
        <v>129</v>
      </c>
    </row>
    <row r="430" spans="2:65" s="13" customFormat="1" ht="10.199999999999999">
      <c r="B430" s="160"/>
      <c r="D430" s="146" t="s">
        <v>308</v>
      </c>
      <c r="E430" s="161" t="s">
        <v>3</v>
      </c>
      <c r="F430" s="162" t="s">
        <v>663</v>
      </c>
      <c r="H430" s="163">
        <v>-0.30499999999999999</v>
      </c>
      <c r="I430" s="164"/>
      <c r="L430" s="160"/>
      <c r="M430" s="165"/>
      <c r="T430" s="166"/>
      <c r="AT430" s="161" t="s">
        <v>308</v>
      </c>
      <c r="AU430" s="161" t="s">
        <v>83</v>
      </c>
      <c r="AV430" s="13" t="s">
        <v>83</v>
      </c>
      <c r="AW430" s="13" t="s">
        <v>35</v>
      </c>
      <c r="AX430" s="13" t="s">
        <v>73</v>
      </c>
      <c r="AY430" s="161" t="s">
        <v>129</v>
      </c>
    </row>
    <row r="431" spans="2:65" s="12" customFormat="1" ht="10.199999999999999">
      <c r="B431" s="154"/>
      <c r="D431" s="146" t="s">
        <v>308</v>
      </c>
      <c r="E431" s="155" t="s">
        <v>3</v>
      </c>
      <c r="F431" s="156" t="s">
        <v>664</v>
      </c>
      <c r="H431" s="155" t="s">
        <v>3</v>
      </c>
      <c r="I431" s="157"/>
      <c r="L431" s="154"/>
      <c r="M431" s="158"/>
      <c r="T431" s="159"/>
      <c r="AT431" s="155" t="s">
        <v>308</v>
      </c>
      <c r="AU431" s="155" t="s">
        <v>83</v>
      </c>
      <c r="AV431" s="12" t="s">
        <v>81</v>
      </c>
      <c r="AW431" s="12" t="s">
        <v>35</v>
      </c>
      <c r="AX431" s="12" t="s">
        <v>73</v>
      </c>
      <c r="AY431" s="155" t="s">
        <v>129</v>
      </c>
    </row>
    <row r="432" spans="2:65" s="13" customFormat="1" ht="10.199999999999999">
      <c r="B432" s="160"/>
      <c r="D432" s="146" t="s">
        <v>308</v>
      </c>
      <c r="E432" s="161" t="s">
        <v>3</v>
      </c>
      <c r="F432" s="162" t="s">
        <v>665</v>
      </c>
      <c r="H432" s="163">
        <v>28.253</v>
      </c>
      <c r="I432" s="164"/>
      <c r="L432" s="160"/>
      <c r="M432" s="165"/>
      <c r="T432" s="166"/>
      <c r="AT432" s="161" t="s">
        <v>308</v>
      </c>
      <c r="AU432" s="161" t="s">
        <v>83</v>
      </c>
      <c r="AV432" s="13" t="s">
        <v>83</v>
      </c>
      <c r="AW432" s="13" t="s">
        <v>35</v>
      </c>
      <c r="AX432" s="13" t="s">
        <v>73</v>
      </c>
      <c r="AY432" s="161" t="s">
        <v>129</v>
      </c>
    </row>
    <row r="433" spans="2:65" s="13" customFormat="1" ht="10.199999999999999">
      <c r="B433" s="160"/>
      <c r="D433" s="146" t="s">
        <v>308</v>
      </c>
      <c r="E433" s="161" t="s">
        <v>3</v>
      </c>
      <c r="F433" s="162" t="s">
        <v>666</v>
      </c>
      <c r="H433" s="163">
        <v>-1.5529999999999999</v>
      </c>
      <c r="I433" s="164"/>
      <c r="L433" s="160"/>
      <c r="M433" s="165"/>
      <c r="T433" s="166"/>
      <c r="AT433" s="161" t="s">
        <v>308</v>
      </c>
      <c r="AU433" s="161" t="s">
        <v>83</v>
      </c>
      <c r="AV433" s="13" t="s">
        <v>83</v>
      </c>
      <c r="AW433" s="13" t="s">
        <v>35</v>
      </c>
      <c r="AX433" s="13" t="s">
        <v>73</v>
      </c>
      <c r="AY433" s="161" t="s">
        <v>129</v>
      </c>
    </row>
    <row r="434" spans="2:65" s="13" customFormat="1" ht="10.199999999999999">
      <c r="B434" s="160"/>
      <c r="D434" s="146" t="s">
        <v>308</v>
      </c>
      <c r="E434" s="161" t="s">
        <v>3</v>
      </c>
      <c r="F434" s="162" t="s">
        <v>667</v>
      </c>
      <c r="H434" s="163">
        <v>0.161</v>
      </c>
      <c r="I434" s="164"/>
      <c r="L434" s="160"/>
      <c r="M434" s="165"/>
      <c r="T434" s="166"/>
      <c r="AT434" s="161" t="s">
        <v>308</v>
      </c>
      <c r="AU434" s="161" t="s">
        <v>83</v>
      </c>
      <c r="AV434" s="13" t="s">
        <v>83</v>
      </c>
      <c r="AW434" s="13" t="s">
        <v>35</v>
      </c>
      <c r="AX434" s="13" t="s">
        <v>73</v>
      </c>
      <c r="AY434" s="161" t="s">
        <v>129</v>
      </c>
    </row>
    <row r="435" spans="2:65" s="13" customFormat="1" ht="10.199999999999999">
      <c r="B435" s="160"/>
      <c r="D435" s="146" t="s">
        <v>308</v>
      </c>
      <c r="E435" s="161" t="s">
        <v>3</v>
      </c>
      <c r="F435" s="162" t="s">
        <v>667</v>
      </c>
      <c r="H435" s="163">
        <v>0.161</v>
      </c>
      <c r="I435" s="164"/>
      <c r="L435" s="160"/>
      <c r="M435" s="165"/>
      <c r="T435" s="166"/>
      <c r="AT435" s="161" t="s">
        <v>308</v>
      </c>
      <c r="AU435" s="161" t="s">
        <v>83</v>
      </c>
      <c r="AV435" s="13" t="s">
        <v>83</v>
      </c>
      <c r="AW435" s="13" t="s">
        <v>35</v>
      </c>
      <c r="AX435" s="13" t="s">
        <v>73</v>
      </c>
      <c r="AY435" s="161" t="s">
        <v>129</v>
      </c>
    </row>
    <row r="436" spans="2:65" s="15" customFormat="1" ht="10.199999999999999">
      <c r="B436" s="174"/>
      <c r="D436" s="146" t="s">
        <v>308</v>
      </c>
      <c r="E436" s="175" t="s">
        <v>240</v>
      </c>
      <c r="F436" s="176" t="s">
        <v>528</v>
      </c>
      <c r="H436" s="177">
        <v>90.992999999999995</v>
      </c>
      <c r="I436" s="178"/>
      <c r="L436" s="174"/>
      <c r="M436" s="179"/>
      <c r="T436" s="180"/>
      <c r="AT436" s="175" t="s">
        <v>308</v>
      </c>
      <c r="AU436" s="175" t="s">
        <v>83</v>
      </c>
      <c r="AV436" s="15" t="s">
        <v>148</v>
      </c>
      <c r="AW436" s="15" t="s">
        <v>35</v>
      </c>
      <c r="AX436" s="15" t="s">
        <v>73</v>
      </c>
      <c r="AY436" s="175" t="s">
        <v>129</v>
      </c>
    </row>
    <row r="437" spans="2:65" s="14" customFormat="1" ht="10.199999999999999">
      <c r="B437" s="167"/>
      <c r="D437" s="146" t="s">
        <v>308</v>
      </c>
      <c r="E437" s="168" t="s">
        <v>3</v>
      </c>
      <c r="F437" s="169" t="s">
        <v>313</v>
      </c>
      <c r="H437" s="170">
        <v>90.992999999999995</v>
      </c>
      <c r="I437" s="171"/>
      <c r="L437" s="167"/>
      <c r="M437" s="172"/>
      <c r="T437" s="173"/>
      <c r="AT437" s="168" t="s">
        <v>308</v>
      </c>
      <c r="AU437" s="168" t="s">
        <v>83</v>
      </c>
      <c r="AV437" s="14" t="s">
        <v>156</v>
      </c>
      <c r="AW437" s="14" t="s">
        <v>35</v>
      </c>
      <c r="AX437" s="14" t="s">
        <v>81</v>
      </c>
      <c r="AY437" s="168" t="s">
        <v>129</v>
      </c>
    </row>
    <row r="438" spans="2:65" s="1" customFormat="1" ht="24.15" customHeight="1">
      <c r="B438" s="128"/>
      <c r="C438" s="129" t="s">
        <v>668</v>
      </c>
      <c r="D438" s="129" t="s">
        <v>132</v>
      </c>
      <c r="E438" s="130" t="s">
        <v>669</v>
      </c>
      <c r="F438" s="131" t="s">
        <v>670</v>
      </c>
      <c r="G438" s="132" t="s">
        <v>208</v>
      </c>
      <c r="H438" s="133">
        <v>297.09199999999998</v>
      </c>
      <c r="I438" s="134"/>
      <c r="J438" s="135">
        <f>ROUND(I438*H438,2)</f>
        <v>0</v>
      </c>
      <c r="K438" s="131" t="s">
        <v>136</v>
      </c>
      <c r="L438" s="33"/>
      <c r="M438" s="136" t="s">
        <v>3</v>
      </c>
      <c r="N438" s="137" t="s">
        <v>44</v>
      </c>
      <c r="P438" s="138">
        <f>O438*H438</f>
        <v>0</v>
      </c>
      <c r="Q438" s="138">
        <v>1.54E-2</v>
      </c>
      <c r="R438" s="138">
        <f>Q438*H438</f>
        <v>4.5752167999999998</v>
      </c>
      <c r="S438" s="138">
        <v>0</v>
      </c>
      <c r="T438" s="139">
        <f>S438*H438</f>
        <v>0</v>
      </c>
      <c r="AR438" s="140" t="s">
        <v>156</v>
      </c>
      <c r="AT438" s="140" t="s">
        <v>132</v>
      </c>
      <c r="AU438" s="140" t="s">
        <v>83</v>
      </c>
      <c r="AY438" s="18" t="s">
        <v>129</v>
      </c>
      <c r="BE438" s="141">
        <f>IF(N438="základní",J438,0)</f>
        <v>0</v>
      </c>
      <c r="BF438" s="141">
        <f>IF(N438="snížená",J438,0)</f>
        <v>0</v>
      </c>
      <c r="BG438" s="141">
        <f>IF(N438="zákl. přenesená",J438,0)</f>
        <v>0</v>
      </c>
      <c r="BH438" s="141">
        <f>IF(N438="sníž. přenesená",J438,0)</f>
        <v>0</v>
      </c>
      <c r="BI438" s="141">
        <f>IF(N438="nulová",J438,0)</f>
        <v>0</v>
      </c>
      <c r="BJ438" s="18" t="s">
        <v>81</v>
      </c>
      <c r="BK438" s="141">
        <f>ROUND(I438*H438,2)</f>
        <v>0</v>
      </c>
      <c r="BL438" s="18" t="s">
        <v>156</v>
      </c>
      <c r="BM438" s="140" t="s">
        <v>671</v>
      </c>
    </row>
    <row r="439" spans="2:65" s="1" customFormat="1" ht="10.199999999999999">
      <c r="B439" s="33"/>
      <c r="D439" s="142" t="s">
        <v>139</v>
      </c>
      <c r="F439" s="143" t="s">
        <v>672</v>
      </c>
      <c r="I439" s="144"/>
      <c r="L439" s="33"/>
      <c r="M439" s="145"/>
      <c r="T439" s="54"/>
      <c r="AT439" s="18" t="s">
        <v>139</v>
      </c>
      <c r="AU439" s="18" t="s">
        <v>83</v>
      </c>
    </row>
    <row r="440" spans="2:65" s="13" customFormat="1" ht="10.199999999999999">
      <c r="B440" s="160"/>
      <c r="D440" s="146" t="s">
        <v>308</v>
      </c>
      <c r="E440" s="161" t="s">
        <v>3</v>
      </c>
      <c r="F440" s="162" t="s">
        <v>234</v>
      </c>
      <c r="H440" s="163">
        <v>297.09199999999998</v>
      </c>
      <c r="I440" s="164"/>
      <c r="L440" s="160"/>
      <c r="M440" s="165"/>
      <c r="T440" s="166"/>
      <c r="AT440" s="161" t="s">
        <v>308</v>
      </c>
      <c r="AU440" s="161" t="s">
        <v>83</v>
      </c>
      <c r="AV440" s="13" t="s">
        <v>83</v>
      </c>
      <c r="AW440" s="13" t="s">
        <v>35</v>
      </c>
      <c r="AX440" s="13" t="s">
        <v>81</v>
      </c>
      <c r="AY440" s="161" t="s">
        <v>129</v>
      </c>
    </row>
    <row r="441" spans="2:65" s="1" customFormat="1" ht="16.5" customHeight="1">
      <c r="B441" s="128"/>
      <c r="C441" s="129" t="s">
        <v>673</v>
      </c>
      <c r="D441" s="129" t="s">
        <v>132</v>
      </c>
      <c r="E441" s="130" t="s">
        <v>674</v>
      </c>
      <c r="F441" s="131" t="s">
        <v>675</v>
      </c>
      <c r="G441" s="132" t="s">
        <v>208</v>
      </c>
      <c r="H441" s="133">
        <v>236.14</v>
      </c>
      <c r="I441" s="134"/>
      <c r="J441" s="135">
        <f>ROUND(I441*H441,2)</f>
        <v>0</v>
      </c>
      <c r="K441" s="131" t="s">
        <v>136</v>
      </c>
      <c r="L441" s="33"/>
      <c r="M441" s="136" t="s">
        <v>3</v>
      </c>
      <c r="N441" s="137" t="s">
        <v>44</v>
      </c>
      <c r="P441" s="138">
        <f>O441*H441</f>
        <v>0</v>
      </c>
      <c r="Q441" s="138">
        <v>3.0000000000000001E-3</v>
      </c>
      <c r="R441" s="138">
        <f>Q441*H441</f>
        <v>0.70841999999999994</v>
      </c>
      <c r="S441" s="138">
        <v>0</v>
      </c>
      <c r="T441" s="139">
        <f>S441*H441</f>
        <v>0</v>
      </c>
      <c r="AR441" s="140" t="s">
        <v>156</v>
      </c>
      <c r="AT441" s="140" t="s">
        <v>132</v>
      </c>
      <c r="AU441" s="140" t="s">
        <v>83</v>
      </c>
      <c r="AY441" s="18" t="s">
        <v>129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8" t="s">
        <v>81</v>
      </c>
      <c r="BK441" s="141">
        <f>ROUND(I441*H441,2)</f>
        <v>0</v>
      </c>
      <c r="BL441" s="18" t="s">
        <v>156</v>
      </c>
      <c r="BM441" s="140" t="s">
        <v>676</v>
      </c>
    </row>
    <row r="442" spans="2:65" s="1" customFormat="1" ht="10.199999999999999">
      <c r="B442" s="33"/>
      <c r="D442" s="142" t="s">
        <v>139</v>
      </c>
      <c r="F442" s="143" t="s">
        <v>677</v>
      </c>
      <c r="I442" s="144"/>
      <c r="L442" s="33"/>
      <c r="M442" s="145"/>
      <c r="T442" s="54"/>
      <c r="AT442" s="18" t="s">
        <v>139</v>
      </c>
      <c r="AU442" s="18" t="s">
        <v>83</v>
      </c>
    </row>
    <row r="443" spans="2:65" s="13" customFormat="1" ht="10.199999999999999">
      <c r="B443" s="160"/>
      <c r="D443" s="146" t="s">
        <v>308</v>
      </c>
      <c r="E443" s="161" t="s">
        <v>3</v>
      </c>
      <c r="F443" s="162" t="s">
        <v>234</v>
      </c>
      <c r="H443" s="163">
        <v>297.09199999999998</v>
      </c>
      <c r="I443" s="164"/>
      <c r="L443" s="160"/>
      <c r="M443" s="165"/>
      <c r="T443" s="166"/>
      <c r="AT443" s="161" t="s">
        <v>308</v>
      </c>
      <c r="AU443" s="161" t="s">
        <v>83</v>
      </c>
      <c r="AV443" s="13" t="s">
        <v>83</v>
      </c>
      <c r="AW443" s="13" t="s">
        <v>35</v>
      </c>
      <c r="AX443" s="13" t="s">
        <v>73</v>
      </c>
      <c r="AY443" s="161" t="s">
        <v>129</v>
      </c>
    </row>
    <row r="444" spans="2:65" s="12" customFormat="1" ht="10.199999999999999">
      <c r="B444" s="154"/>
      <c r="D444" s="146" t="s">
        <v>308</v>
      </c>
      <c r="E444" s="155" t="s">
        <v>3</v>
      </c>
      <c r="F444" s="156" t="s">
        <v>678</v>
      </c>
      <c r="H444" s="155" t="s">
        <v>3</v>
      </c>
      <c r="I444" s="157"/>
      <c r="L444" s="154"/>
      <c r="M444" s="158"/>
      <c r="T444" s="159"/>
      <c r="AT444" s="155" t="s">
        <v>308</v>
      </c>
      <c r="AU444" s="155" t="s">
        <v>83</v>
      </c>
      <c r="AV444" s="12" t="s">
        <v>81</v>
      </c>
      <c r="AW444" s="12" t="s">
        <v>35</v>
      </c>
      <c r="AX444" s="12" t="s">
        <v>73</v>
      </c>
      <c r="AY444" s="155" t="s">
        <v>129</v>
      </c>
    </row>
    <row r="445" spans="2:65" s="12" customFormat="1" ht="10.199999999999999">
      <c r="B445" s="154"/>
      <c r="D445" s="146" t="s">
        <v>308</v>
      </c>
      <c r="E445" s="155" t="s">
        <v>3</v>
      </c>
      <c r="F445" s="156" t="s">
        <v>423</v>
      </c>
      <c r="H445" s="155" t="s">
        <v>3</v>
      </c>
      <c r="I445" s="157"/>
      <c r="L445" s="154"/>
      <c r="M445" s="158"/>
      <c r="T445" s="159"/>
      <c r="AT445" s="155" t="s">
        <v>308</v>
      </c>
      <c r="AU445" s="155" t="s">
        <v>83</v>
      </c>
      <c r="AV445" s="12" t="s">
        <v>81</v>
      </c>
      <c r="AW445" s="12" t="s">
        <v>35</v>
      </c>
      <c r="AX445" s="12" t="s">
        <v>73</v>
      </c>
      <c r="AY445" s="155" t="s">
        <v>129</v>
      </c>
    </row>
    <row r="446" spans="2:65" s="13" customFormat="1" ht="10.199999999999999">
      <c r="B446" s="160"/>
      <c r="D446" s="146" t="s">
        <v>308</v>
      </c>
      <c r="E446" s="161" t="s">
        <v>3</v>
      </c>
      <c r="F446" s="162" t="s">
        <v>679</v>
      </c>
      <c r="H446" s="163">
        <v>-24.724</v>
      </c>
      <c r="I446" s="164"/>
      <c r="L446" s="160"/>
      <c r="M446" s="165"/>
      <c r="T446" s="166"/>
      <c r="AT446" s="161" t="s">
        <v>308</v>
      </c>
      <c r="AU446" s="161" t="s">
        <v>83</v>
      </c>
      <c r="AV446" s="13" t="s">
        <v>83</v>
      </c>
      <c r="AW446" s="13" t="s">
        <v>35</v>
      </c>
      <c r="AX446" s="13" t="s">
        <v>73</v>
      </c>
      <c r="AY446" s="161" t="s">
        <v>129</v>
      </c>
    </row>
    <row r="447" spans="2:65" s="13" customFormat="1" ht="10.199999999999999">
      <c r="B447" s="160"/>
      <c r="D447" s="146" t="s">
        <v>308</v>
      </c>
      <c r="E447" s="161" t="s">
        <v>3</v>
      </c>
      <c r="F447" s="162" t="s">
        <v>680</v>
      </c>
      <c r="H447" s="163">
        <v>-5.4180000000000001</v>
      </c>
      <c r="I447" s="164"/>
      <c r="L447" s="160"/>
      <c r="M447" s="165"/>
      <c r="T447" s="166"/>
      <c r="AT447" s="161" t="s">
        <v>308</v>
      </c>
      <c r="AU447" s="161" t="s">
        <v>83</v>
      </c>
      <c r="AV447" s="13" t="s">
        <v>83</v>
      </c>
      <c r="AW447" s="13" t="s">
        <v>35</v>
      </c>
      <c r="AX447" s="13" t="s">
        <v>73</v>
      </c>
      <c r="AY447" s="161" t="s">
        <v>129</v>
      </c>
    </row>
    <row r="448" spans="2:65" s="13" customFormat="1" ht="10.199999999999999">
      <c r="B448" s="160"/>
      <c r="D448" s="146" t="s">
        <v>308</v>
      </c>
      <c r="E448" s="161" t="s">
        <v>3</v>
      </c>
      <c r="F448" s="162" t="s">
        <v>681</v>
      </c>
      <c r="H448" s="163">
        <v>-8.2780000000000005</v>
      </c>
      <c r="I448" s="164"/>
      <c r="L448" s="160"/>
      <c r="M448" s="165"/>
      <c r="T448" s="166"/>
      <c r="AT448" s="161" t="s">
        <v>308</v>
      </c>
      <c r="AU448" s="161" t="s">
        <v>83</v>
      </c>
      <c r="AV448" s="13" t="s">
        <v>83</v>
      </c>
      <c r="AW448" s="13" t="s">
        <v>35</v>
      </c>
      <c r="AX448" s="13" t="s">
        <v>73</v>
      </c>
      <c r="AY448" s="161" t="s">
        <v>129</v>
      </c>
    </row>
    <row r="449" spans="2:65" s="13" customFormat="1" ht="10.199999999999999">
      <c r="B449" s="160"/>
      <c r="D449" s="146" t="s">
        <v>308</v>
      </c>
      <c r="E449" s="161" t="s">
        <v>3</v>
      </c>
      <c r="F449" s="162" t="s">
        <v>682</v>
      </c>
      <c r="H449" s="163">
        <v>-17.509</v>
      </c>
      <c r="I449" s="164"/>
      <c r="L449" s="160"/>
      <c r="M449" s="165"/>
      <c r="T449" s="166"/>
      <c r="AT449" s="161" t="s">
        <v>308</v>
      </c>
      <c r="AU449" s="161" t="s">
        <v>83</v>
      </c>
      <c r="AV449" s="13" t="s">
        <v>83</v>
      </c>
      <c r="AW449" s="13" t="s">
        <v>35</v>
      </c>
      <c r="AX449" s="13" t="s">
        <v>73</v>
      </c>
      <c r="AY449" s="161" t="s">
        <v>129</v>
      </c>
    </row>
    <row r="450" spans="2:65" s="13" customFormat="1" ht="10.199999999999999">
      <c r="B450" s="160"/>
      <c r="D450" s="146" t="s">
        <v>308</v>
      </c>
      <c r="E450" s="161" t="s">
        <v>3</v>
      </c>
      <c r="F450" s="162" t="s">
        <v>683</v>
      </c>
      <c r="H450" s="163">
        <v>-5.0229999999999997</v>
      </c>
      <c r="I450" s="164"/>
      <c r="L450" s="160"/>
      <c r="M450" s="165"/>
      <c r="T450" s="166"/>
      <c r="AT450" s="161" t="s">
        <v>308</v>
      </c>
      <c r="AU450" s="161" t="s">
        <v>83</v>
      </c>
      <c r="AV450" s="13" t="s">
        <v>83</v>
      </c>
      <c r="AW450" s="13" t="s">
        <v>35</v>
      </c>
      <c r="AX450" s="13" t="s">
        <v>73</v>
      </c>
      <c r="AY450" s="161" t="s">
        <v>129</v>
      </c>
    </row>
    <row r="451" spans="2:65" s="14" customFormat="1" ht="10.199999999999999">
      <c r="B451" s="167"/>
      <c r="D451" s="146" t="s">
        <v>308</v>
      </c>
      <c r="E451" s="168" t="s">
        <v>3</v>
      </c>
      <c r="F451" s="169" t="s">
        <v>313</v>
      </c>
      <c r="H451" s="170">
        <v>236.14</v>
      </c>
      <c r="I451" s="171"/>
      <c r="L451" s="167"/>
      <c r="M451" s="172"/>
      <c r="T451" s="173"/>
      <c r="AT451" s="168" t="s">
        <v>308</v>
      </c>
      <c r="AU451" s="168" t="s">
        <v>83</v>
      </c>
      <c r="AV451" s="14" t="s">
        <v>156</v>
      </c>
      <c r="AW451" s="14" t="s">
        <v>35</v>
      </c>
      <c r="AX451" s="14" t="s">
        <v>81</v>
      </c>
      <c r="AY451" s="168" t="s">
        <v>129</v>
      </c>
    </row>
    <row r="452" spans="2:65" s="1" customFormat="1" ht="24.15" customHeight="1">
      <c r="B452" s="128"/>
      <c r="C452" s="129" t="s">
        <v>684</v>
      </c>
      <c r="D452" s="129" t="s">
        <v>132</v>
      </c>
      <c r="E452" s="130" t="s">
        <v>685</v>
      </c>
      <c r="F452" s="131" t="s">
        <v>686</v>
      </c>
      <c r="G452" s="132" t="s">
        <v>208</v>
      </c>
      <c r="H452" s="133">
        <v>297.09199999999998</v>
      </c>
      <c r="I452" s="134"/>
      <c r="J452" s="135">
        <f>ROUND(I452*H452,2)</f>
        <v>0</v>
      </c>
      <c r="K452" s="131" t="s">
        <v>136</v>
      </c>
      <c r="L452" s="33"/>
      <c r="M452" s="136" t="s">
        <v>3</v>
      </c>
      <c r="N452" s="137" t="s">
        <v>44</v>
      </c>
      <c r="P452" s="138">
        <f>O452*H452</f>
        <v>0</v>
      </c>
      <c r="Q452" s="138">
        <v>7.9000000000000008E-3</v>
      </c>
      <c r="R452" s="138">
        <f>Q452*H452</f>
        <v>2.3470268000000001</v>
      </c>
      <c r="S452" s="138">
        <v>0</v>
      </c>
      <c r="T452" s="139">
        <f>S452*H452</f>
        <v>0</v>
      </c>
      <c r="AR452" s="140" t="s">
        <v>156</v>
      </c>
      <c r="AT452" s="140" t="s">
        <v>132</v>
      </c>
      <c r="AU452" s="140" t="s">
        <v>83</v>
      </c>
      <c r="AY452" s="18" t="s">
        <v>129</v>
      </c>
      <c r="BE452" s="141">
        <f>IF(N452="základní",J452,0)</f>
        <v>0</v>
      </c>
      <c r="BF452" s="141">
        <f>IF(N452="snížená",J452,0)</f>
        <v>0</v>
      </c>
      <c r="BG452" s="141">
        <f>IF(N452="zákl. přenesená",J452,0)</f>
        <v>0</v>
      </c>
      <c r="BH452" s="141">
        <f>IF(N452="sníž. přenesená",J452,0)</f>
        <v>0</v>
      </c>
      <c r="BI452" s="141">
        <f>IF(N452="nulová",J452,0)</f>
        <v>0</v>
      </c>
      <c r="BJ452" s="18" t="s">
        <v>81</v>
      </c>
      <c r="BK452" s="141">
        <f>ROUND(I452*H452,2)</f>
        <v>0</v>
      </c>
      <c r="BL452" s="18" t="s">
        <v>156</v>
      </c>
      <c r="BM452" s="140" t="s">
        <v>687</v>
      </c>
    </row>
    <row r="453" spans="2:65" s="1" customFormat="1" ht="10.199999999999999">
      <c r="B453" s="33"/>
      <c r="D453" s="142" t="s">
        <v>139</v>
      </c>
      <c r="F453" s="143" t="s">
        <v>688</v>
      </c>
      <c r="I453" s="144"/>
      <c r="L453" s="33"/>
      <c r="M453" s="145"/>
      <c r="T453" s="54"/>
      <c r="AT453" s="18" t="s">
        <v>139</v>
      </c>
      <c r="AU453" s="18" t="s">
        <v>83</v>
      </c>
    </row>
    <row r="454" spans="2:65" s="13" customFormat="1" ht="10.199999999999999">
      <c r="B454" s="160"/>
      <c r="D454" s="146" t="s">
        <v>308</v>
      </c>
      <c r="E454" s="161" t="s">
        <v>3</v>
      </c>
      <c r="F454" s="162" t="s">
        <v>234</v>
      </c>
      <c r="H454" s="163">
        <v>297.09199999999998</v>
      </c>
      <c r="I454" s="164"/>
      <c r="L454" s="160"/>
      <c r="M454" s="165"/>
      <c r="T454" s="166"/>
      <c r="AT454" s="161" t="s">
        <v>308</v>
      </c>
      <c r="AU454" s="161" t="s">
        <v>83</v>
      </c>
      <c r="AV454" s="13" t="s">
        <v>83</v>
      </c>
      <c r="AW454" s="13" t="s">
        <v>35</v>
      </c>
      <c r="AX454" s="13" t="s">
        <v>81</v>
      </c>
      <c r="AY454" s="161" t="s">
        <v>129</v>
      </c>
    </row>
    <row r="455" spans="2:65" s="1" customFormat="1" ht="24.15" customHeight="1">
      <c r="B455" s="128"/>
      <c r="C455" s="129" t="s">
        <v>689</v>
      </c>
      <c r="D455" s="129" t="s">
        <v>132</v>
      </c>
      <c r="E455" s="130" t="s">
        <v>690</v>
      </c>
      <c r="F455" s="131" t="s">
        <v>691</v>
      </c>
      <c r="G455" s="132" t="s">
        <v>208</v>
      </c>
      <c r="H455" s="133">
        <v>184.00399999999999</v>
      </c>
      <c r="I455" s="134"/>
      <c r="J455" s="135">
        <f>ROUND(I455*H455,2)</f>
        <v>0</v>
      </c>
      <c r="K455" s="131" t="s">
        <v>136</v>
      </c>
      <c r="L455" s="33"/>
      <c r="M455" s="136" t="s">
        <v>3</v>
      </c>
      <c r="N455" s="137" t="s">
        <v>44</v>
      </c>
      <c r="P455" s="138">
        <f>O455*H455</f>
        <v>0</v>
      </c>
      <c r="Q455" s="138">
        <v>3.1800000000000002E-2</v>
      </c>
      <c r="R455" s="138">
        <f>Q455*H455</f>
        <v>5.8513272000000001</v>
      </c>
      <c r="S455" s="138">
        <v>0</v>
      </c>
      <c r="T455" s="139">
        <f>S455*H455</f>
        <v>0</v>
      </c>
      <c r="AR455" s="140" t="s">
        <v>156</v>
      </c>
      <c r="AT455" s="140" t="s">
        <v>132</v>
      </c>
      <c r="AU455" s="140" t="s">
        <v>83</v>
      </c>
      <c r="AY455" s="18" t="s">
        <v>129</v>
      </c>
      <c r="BE455" s="141">
        <f>IF(N455="základní",J455,0)</f>
        <v>0</v>
      </c>
      <c r="BF455" s="141">
        <f>IF(N455="snížená",J455,0)</f>
        <v>0</v>
      </c>
      <c r="BG455" s="141">
        <f>IF(N455="zákl. přenesená",J455,0)</f>
        <v>0</v>
      </c>
      <c r="BH455" s="141">
        <f>IF(N455="sníž. přenesená",J455,0)</f>
        <v>0</v>
      </c>
      <c r="BI455" s="141">
        <f>IF(N455="nulová",J455,0)</f>
        <v>0</v>
      </c>
      <c r="BJ455" s="18" t="s">
        <v>81</v>
      </c>
      <c r="BK455" s="141">
        <f>ROUND(I455*H455,2)</f>
        <v>0</v>
      </c>
      <c r="BL455" s="18" t="s">
        <v>156</v>
      </c>
      <c r="BM455" s="140" t="s">
        <v>692</v>
      </c>
    </row>
    <row r="456" spans="2:65" s="1" customFormat="1" ht="10.199999999999999">
      <c r="B456" s="33"/>
      <c r="D456" s="142" t="s">
        <v>139</v>
      </c>
      <c r="F456" s="143" t="s">
        <v>693</v>
      </c>
      <c r="I456" s="144"/>
      <c r="L456" s="33"/>
      <c r="M456" s="145"/>
      <c r="T456" s="54"/>
      <c r="AT456" s="18" t="s">
        <v>139</v>
      </c>
      <c r="AU456" s="18" t="s">
        <v>83</v>
      </c>
    </row>
    <row r="457" spans="2:65" s="12" customFormat="1" ht="10.199999999999999">
      <c r="B457" s="154"/>
      <c r="D457" s="146" t="s">
        <v>308</v>
      </c>
      <c r="E457" s="155" t="s">
        <v>3</v>
      </c>
      <c r="F457" s="156" t="s">
        <v>423</v>
      </c>
      <c r="H457" s="155" t="s">
        <v>3</v>
      </c>
      <c r="I457" s="157"/>
      <c r="L457" s="154"/>
      <c r="M457" s="158"/>
      <c r="T457" s="159"/>
      <c r="AT457" s="155" t="s">
        <v>308</v>
      </c>
      <c r="AU457" s="155" t="s">
        <v>83</v>
      </c>
      <c r="AV457" s="12" t="s">
        <v>81</v>
      </c>
      <c r="AW457" s="12" t="s">
        <v>35</v>
      </c>
      <c r="AX457" s="12" t="s">
        <v>73</v>
      </c>
      <c r="AY457" s="155" t="s">
        <v>129</v>
      </c>
    </row>
    <row r="458" spans="2:65" s="12" customFormat="1" ht="10.199999999999999">
      <c r="B458" s="154"/>
      <c r="D458" s="146" t="s">
        <v>308</v>
      </c>
      <c r="E458" s="155" t="s">
        <v>3</v>
      </c>
      <c r="F458" s="156" t="s">
        <v>694</v>
      </c>
      <c r="H458" s="155" t="s">
        <v>3</v>
      </c>
      <c r="I458" s="157"/>
      <c r="L458" s="154"/>
      <c r="M458" s="158"/>
      <c r="T458" s="159"/>
      <c r="AT458" s="155" t="s">
        <v>308</v>
      </c>
      <c r="AU458" s="155" t="s">
        <v>83</v>
      </c>
      <c r="AV458" s="12" t="s">
        <v>81</v>
      </c>
      <c r="AW458" s="12" t="s">
        <v>35</v>
      </c>
      <c r="AX458" s="12" t="s">
        <v>73</v>
      </c>
      <c r="AY458" s="155" t="s">
        <v>129</v>
      </c>
    </row>
    <row r="459" spans="2:65" s="13" customFormat="1" ht="10.199999999999999">
      <c r="B459" s="160"/>
      <c r="D459" s="146" t="s">
        <v>308</v>
      </c>
      <c r="E459" s="161" t="s">
        <v>3</v>
      </c>
      <c r="F459" s="162" t="s">
        <v>695</v>
      </c>
      <c r="H459" s="163">
        <v>86.978999999999999</v>
      </c>
      <c r="I459" s="164"/>
      <c r="L459" s="160"/>
      <c r="M459" s="165"/>
      <c r="T459" s="166"/>
      <c r="AT459" s="161" t="s">
        <v>308</v>
      </c>
      <c r="AU459" s="161" t="s">
        <v>83</v>
      </c>
      <c r="AV459" s="13" t="s">
        <v>83</v>
      </c>
      <c r="AW459" s="13" t="s">
        <v>35</v>
      </c>
      <c r="AX459" s="13" t="s">
        <v>73</v>
      </c>
      <c r="AY459" s="161" t="s">
        <v>129</v>
      </c>
    </row>
    <row r="460" spans="2:65" s="13" customFormat="1" ht="10.199999999999999">
      <c r="B460" s="160"/>
      <c r="D460" s="146" t="s">
        <v>308</v>
      </c>
      <c r="E460" s="161" t="s">
        <v>3</v>
      </c>
      <c r="F460" s="162" t="s">
        <v>696</v>
      </c>
      <c r="H460" s="163">
        <v>-2.2050000000000001</v>
      </c>
      <c r="I460" s="164"/>
      <c r="L460" s="160"/>
      <c r="M460" s="165"/>
      <c r="T460" s="166"/>
      <c r="AT460" s="161" t="s">
        <v>308</v>
      </c>
      <c r="AU460" s="161" t="s">
        <v>83</v>
      </c>
      <c r="AV460" s="13" t="s">
        <v>83</v>
      </c>
      <c r="AW460" s="13" t="s">
        <v>35</v>
      </c>
      <c r="AX460" s="13" t="s">
        <v>73</v>
      </c>
      <c r="AY460" s="161" t="s">
        <v>129</v>
      </c>
    </row>
    <row r="461" spans="2:65" s="13" customFormat="1" ht="10.199999999999999">
      <c r="B461" s="160"/>
      <c r="D461" s="146" t="s">
        <v>308</v>
      </c>
      <c r="E461" s="161" t="s">
        <v>3</v>
      </c>
      <c r="F461" s="162" t="s">
        <v>697</v>
      </c>
      <c r="H461" s="163">
        <v>-2.46</v>
      </c>
      <c r="I461" s="164"/>
      <c r="L461" s="160"/>
      <c r="M461" s="165"/>
      <c r="T461" s="166"/>
      <c r="AT461" s="161" t="s">
        <v>308</v>
      </c>
      <c r="AU461" s="161" t="s">
        <v>83</v>
      </c>
      <c r="AV461" s="13" t="s">
        <v>83</v>
      </c>
      <c r="AW461" s="13" t="s">
        <v>35</v>
      </c>
      <c r="AX461" s="13" t="s">
        <v>73</v>
      </c>
      <c r="AY461" s="161" t="s">
        <v>129</v>
      </c>
    </row>
    <row r="462" spans="2:65" s="13" customFormat="1" ht="10.199999999999999">
      <c r="B462" s="160"/>
      <c r="D462" s="146" t="s">
        <v>308</v>
      </c>
      <c r="E462" s="161" t="s">
        <v>3</v>
      </c>
      <c r="F462" s="162" t="s">
        <v>698</v>
      </c>
      <c r="H462" s="163">
        <v>-0.39200000000000002</v>
      </c>
      <c r="I462" s="164"/>
      <c r="L462" s="160"/>
      <c r="M462" s="165"/>
      <c r="T462" s="166"/>
      <c r="AT462" s="161" t="s">
        <v>308</v>
      </c>
      <c r="AU462" s="161" t="s">
        <v>83</v>
      </c>
      <c r="AV462" s="13" t="s">
        <v>83</v>
      </c>
      <c r="AW462" s="13" t="s">
        <v>35</v>
      </c>
      <c r="AX462" s="13" t="s">
        <v>73</v>
      </c>
      <c r="AY462" s="161" t="s">
        <v>129</v>
      </c>
    </row>
    <row r="463" spans="2:65" s="12" customFormat="1" ht="10.199999999999999">
      <c r="B463" s="154"/>
      <c r="D463" s="146" t="s">
        <v>308</v>
      </c>
      <c r="E463" s="155" t="s">
        <v>3</v>
      </c>
      <c r="F463" s="156" t="s">
        <v>699</v>
      </c>
      <c r="H463" s="155" t="s">
        <v>3</v>
      </c>
      <c r="I463" s="157"/>
      <c r="L463" s="154"/>
      <c r="M463" s="158"/>
      <c r="T463" s="159"/>
      <c r="AT463" s="155" t="s">
        <v>308</v>
      </c>
      <c r="AU463" s="155" t="s">
        <v>83</v>
      </c>
      <c r="AV463" s="12" t="s">
        <v>81</v>
      </c>
      <c r="AW463" s="12" t="s">
        <v>35</v>
      </c>
      <c r="AX463" s="12" t="s">
        <v>73</v>
      </c>
      <c r="AY463" s="155" t="s">
        <v>129</v>
      </c>
    </row>
    <row r="464" spans="2:65" s="13" customFormat="1" ht="10.199999999999999">
      <c r="B464" s="160"/>
      <c r="D464" s="146" t="s">
        <v>308</v>
      </c>
      <c r="E464" s="161" t="s">
        <v>3</v>
      </c>
      <c r="F464" s="162" t="s">
        <v>700</v>
      </c>
      <c r="H464" s="163">
        <v>69.453999999999994</v>
      </c>
      <c r="I464" s="164"/>
      <c r="L464" s="160"/>
      <c r="M464" s="165"/>
      <c r="T464" s="166"/>
      <c r="AT464" s="161" t="s">
        <v>308</v>
      </c>
      <c r="AU464" s="161" t="s">
        <v>83</v>
      </c>
      <c r="AV464" s="13" t="s">
        <v>83</v>
      </c>
      <c r="AW464" s="13" t="s">
        <v>35</v>
      </c>
      <c r="AX464" s="13" t="s">
        <v>73</v>
      </c>
      <c r="AY464" s="161" t="s">
        <v>129</v>
      </c>
    </row>
    <row r="465" spans="2:65" s="13" customFormat="1" ht="10.199999999999999">
      <c r="B465" s="160"/>
      <c r="D465" s="146" t="s">
        <v>308</v>
      </c>
      <c r="E465" s="161" t="s">
        <v>3</v>
      </c>
      <c r="F465" s="162" t="s">
        <v>701</v>
      </c>
      <c r="H465" s="163">
        <v>-5.5270000000000001</v>
      </c>
      <c r="I465" s="164"/>
      <c r="L465" s="160"/>
      <c r="M465" s="165"/>
      <c r="T465" s="166"/>
      <c r="AT465" s="161" t="s">
        <v>308</v>
      </c>
      <c r="AU465" s="161" t="s">
        <v>83</v>
      </c>
      <c r="AV465" s="13" t="s">
        <v>83</v>
      </c>
      <c r="AW465" s="13" t="s">
        <v>35</v>
      </c>
      <c r="AX465" s="13" t="s">
        <v>73</v>
      </c>
      <c r="AY465" s="161" t="s">
        <v>129</v>
      </c>
    </row>
    <row r="466" spans="2:65" s="13" customFormat="1" ht="10.199999999999999">
      <c r="B466" s="160"/>
      <c r="D466" s="146" t="s">
        <v>308</v>
      </c>
      <c r="E466" s="161" t="s">
        <v>3</v>
      </c>
      <c r="F466" s="162" t="s">
        <v>702</v>
      </c>
      <c r="H466" s="163">
        <v>-0.72599999999999998</v>
      </c>
      <c r="I466" s="164"/>
      <c r="L466" s="160"/>
      <c r="M466" s="165"/>
      <c r="T466" s="166"/>
      <c r="AT466" s="161" t="s">
        <v>308</v>
      </c>
      <c r="AU466" s="161" t="s">
        <v>83</v>
      </c>
      <c r="AV466" s="13" t="s">
        <v>83</v>
      </c>
      <c r="AW466" s="13" t="s">
        <v>35</v>
      </c>
      <c r="AX466" s="13" t="s">
        <v>73</v>
      </c>
      <c r="AY466" s="161" t="s">
        <v>129</v>
      </c>
    </row>
    <row r="467" spans="2:65" s="13" customFormat="1" ht="10.199999999999999">
      <c r="B467" s="160"/>
      <c r="D467" s="146" t="s">
        <v>308</v>
      </c>
      <c r="E467" s="161" t="s">
        <v>3</v>
      </c>
      <c r="F467" s="162" t="s">
        <v>703</v>
      </c>
      <c r="H467" s="163">
        <v>-1.5760000000000001</v>
      </c>
      <c r="I467" s="164"/>
      <c r="L467" s="160"/>
      <c r="M467" s="165"/>
      <c r="T467" s="166"/>
      <c r="AT467" s="161" t="s">
        <v>308</v>
      </c>
      <c r="AU467" s="161" t="s">
        <v>83</v>
      </c>
      <c r="AV467" s="13" t="s">
        <v>83</v>
      </c>
      <c r="AW467" s="13" t="s">
        <v>35</v>
      </c>
      <c r="AX467" s="13" t="s">
        <v>73</v>
      </c>
      <c r="AY467" s="161" t="s">
        <v>129</v>
      </c>
    </row>
    <row r="468" spans="2:65" s="12" customFormat="1" ht="10.199999999999999">
      <c r="B468" s="154"/>
      <c r="D468" s="146" t="s">
        <v>308</v>
      </c>
      <c r="E468" s="155" t="s">
        <v>3</v>
      </c>
      <c r="F468" s="156" t="s">
        <v>704</v>
      </c>
      <c r="H468" s="155" t="s">
        <v>3</v>
      </c>
      <c r="I468" s="157"/>
      <c r="L468" s="154"/>
      <c r="M468" s="158"/>
      <c r="T468" s="159"/>
      <c r="AT468" s="155" t="s">
        <v>308</v>
      </c>
      <c r="AU468" s="155" t="s">
        <v>83</v>
      </c>
      <c r="AV468" s="12" t="s">
        <v>81</v>
      </c>
      <c r="AW468" s="12" t="s">
        <v>35</v>
      </c>
      <c r="AX468" s="12" t="s">
        <v>73</v>
      </c>
      <c r="AY468" s="155" t="s">
        <v>129</v>
      </c>
    </row>
    <row r="469" spans="2:65" s="13" customFormat="1" ht="10.199999999999999">
      <c r="B469" s="160"/>
      <c r="D469" s="146" t="s">
        <v>308</v>
      </c>
      <c r="E469" s="161" t="s">
        <v>3</v>
      </c>
      <c r="F469" s="162" t="s">
        <v>705</v>
      </c>
      <c r="H469" s="163">
        <v>43.673999999999999</v>
      </c>
      <c r="I469" s="164"/>
      <c r="L469" s="160"/>
      <c r="M469" s="165"/>
      <c r="T469" s="166"/>
      <c r="AT469" s="161" t="s">
        <v>308</v>
      </c>
      <c r="AU469" s="161" t="s">
        <v>83</v>
      </c>
      <c r="AV469" s="13" t="s">
        <v>83</v>
      </c>
      <c r="AW469" s="13" t="s">
        <v>35</v>
      </c>
      <c r="AX469" s="13" t="s">
        <v>73</v>
      </c>
      <c r="AY469" s="161" t="s">
        <v>129</v>
      </c>
    </row>
    <row r="470" spans="2:65" s="13" customFormat="1" ht="10.199999999999999">
      <c r="B470" s="160"/>
      <c r="D470" s="146" t="s">
        <v>308</v>
      </c>
      <c r="E470" s="161" t="s">
        <v>3</v>
      </c>
      <c r="F470" s="162" t="s">
        <v>703</v>
      </c>
      <c r="H470" s="163">
        <v>-1.5760000000000001</v>
      </c>
      <c r="I470" s="164"/>
      <c r="L470" s="160"/>
      <c r="M470" s="165"/>
      <c r="T470" s="166"/>
      <c r="AT470" s="161" t="s">
        <v>308</v>
      </c>
      <c r="AU470" s="161" t="s">
        <v>83</v>
      </c>
      <c r="AV470" s="13" t="s">
        <v>83</v>
      </c>
      <c r="AW470" s="13" t="s">
        <v>35</v>
      </c>
      <c r="AX470" s="13" t="s">
        <v>73</v>
      </c>
      <c r="AY470" s="161" t="s">
        <v>129</v>
      </c>
    </row>
    <row r="471" spans="2:65" s="13" customFormat="1" ht="10.199999999999999">
      <c r="B471" s="160"/>
      <c r="D471" s="146" t="s">
        <v>308</v>
      </c>
      <c r="E471" s="161" t="s">
        <v>3</v>
      </c>
      <c r="F471" s="162" t="s">
        <v>706</v>
      </c>
      <c r="H471" s="163">
        <v>-0.67300000000000004</v>
      </c>
      <c r="I471" s="164"/>
      <c r="L471" s="160"/>
      <c r="M471" s="165"/>
      <c r="T471" s="166"/>
      <c r="AT471" s="161" t="s">
        <v>308</v>
      </c>
      <c r="AU471" s="161" t="s">
        <v>83</v>
      </c>
      <c r="AV471" s="13" t="s">
        <v>83</v>
      </c>
      <c r="AW471" s="13" t="s">
        <v>35</v>
      </c>
      <c r="AX471" s="13" t="s">
        <v>73</v>
      </c>
      <c r="AY471" s="161" t="s">
        <v>129</v>
      </c>
    </row>
    <row r="472" spans="2:65" s="13" customFormat="1" ht="10.199999999999999">
      <c r="B472" s="160"/>
      <c r="D472" s="146" t="s">
        <v>308</v>
      </c>
      <c r="E472" s="161" t="s">
        <v>3</v>
      </c>
      <c r="F472" s="162" t="s">
        <v>707</v>
      </c>
      <c r="H472" s="163">
        <v>-9.8000000000000004E-2</v>
      </c>
      <c r="I472" s="164"/>
      <c r="L472" s="160"/>
      <c r="M472" s="165"/>
      <c r="T472" s="166"/>
      <c r="AT472" s="161" t="s">
        <v>308</v>
      </c>
      <c r="AU472" s="161" t="s">
        <v>83</v>
      </c>
      <c r="AV472" s="13" t="s">
        <v>83</v>
      </c>
      <c r="AW472" s="13" t="s">
        <v>35</v>
      </c>
      <c r="AX472" s="13" t="s">
        <v>73</v>
      </c>
      <c r="AY472" s="161" t="s">
        <v>129</v>
      </c>
    </row>
    <row r="473" spans="2:65" s="13" customFormat="1" ht="10.199999999999999">
      <c r="B473" s="160"/>
      <c r="D473" s="146" t="s">
        <v>308</v>
      </c>
      <c r="E473" s="161" t="s">
        <v>3</v>
      </c>
      <c r="F473" s="162" t="s">
        <v>708</v>
      </c>
      <c r="H473" s="163">
        <v>-0.87</v>
      </c>
      <c r="I473" s="164"/>
      <c r="L473" s="160"/>
      <c r="M473" s="165"/>
      <c r="T473" s="166"/>
      <c r="AT473" s="161" t="s">
        <v>308</v>
      </c>
      <c r="AU473" s="161" t="s">
        <v>83</v>
      </c>
      <c r="AV473" s="13" t="s">
        <v>83</v>
      </c>
      <c r="AW473" s="13" t="s">
        <v>35</v>
      </c>
      <c r="AX473" s="13" t="s">
        <v>73</v>
      </c>
      <c r="AY473" s="161" t="s">
        <v>129</v>
      </c>
    </row>
    <row r="474" spans="2:65" s="15" customFormat="1" ht="10.199999999999999">
      <c r="B474" s="174"/>
      <c r="D474" s="146" t="s">
        <v>308</v>
      </c>
      <c r="E474" s="175" t="s">
        <v>243</v>
      </c>
      <c r="F474" s="176" t="s">
        <v>528</v>
      </c>
      <c r="H474" s="177">
        <v>184.00399999999999</v>
      </c>
      <c r="I474" s="178"/>
      <c r="L474" s="174"/>
      <c r="M474" s="179"/>
      <c r="T474" s="180"/>
      <c r="AT474" s="175" t="s">
        <v>308</v>
      </c>
      <c r="AU474" s="175" t="s">
        <v>83</v>
      </c>
      <c r="AV474" s="15" t="s">
        <v>148</v>
      </c>
      <c r="AW474" s="15" t="s">
        <v>35</v>
      </c>
      <c r="AX474" s="15" t="s">
        <v>73</v>
      </c>
      <c r="AY474" s="175" t="s">
        <v>129</v>
      </c>
    </row>
    <row r="475" spans="2:65" s="14" customFormat="1" ht="10.199999999999999">
      <c r="B475" s="167"/>
      <c r="D475" s="146" t="s">
        <v>308</v>
      </c>
      <c r="E475" s="168" t="s">
        <v>3</v>
      </c>
      <c r="F475" s="169" t="s">
        <v>313</v>
      </c>
      <c r="H475" s="170">
        <v>184.00399999999999</v>
      </c>
      <c r="I475" s="171"/>
      <c r="L475" s="167"/>
      <c r="M475" s="172"/>
      <c r="T475" s="173"/>
      <c r="AT475" s="168" t="s">
        <v>308</v>
      </c>
      <c r="AU475" s="168" t="s">
        <v>83</v>
      </c>
      <c r="AV475" s="14" t="s">
        <v>156</v>
      </c>
      <c r="AW475" s="14" t="s">
        <v>35</v>
      </c>
      <c r="AX475" s="14" t="s">
        <v>81</v>
      </c>
      <c r="AY475" s="168" t="s">
        <v>129</v>
      </c>
    </row>
    <row r="476" spans="2:65" s="1" customFormat="1" ht="16.5" customHeight="1">
      <c r="B476" s="128"/>
      <c r="C476" s="129" t="s">
        <v>709</v>
      </c>
      <c r="D476" s="129" t="s">
        <v>132</v>
      </c>
      <c r="E476" s="130" t="s">
        <v>710</v>
      </c>
      <c r="F476" s="131" t="s">
        <v>711</v>
      </c>
      <c r="G476" s="132" t="s">
        <v>208</v>
      </c>
      <c r="H476" s="133">
        <v>285.67500000000001</v>
      </c>
      <c r="I476" s="134"/>
      <c r="J476" s="135">
        <f>ROUND(I476*H476,2)</f>
        <v>0</v>
      </c>
      <c r="K476" s="131" t="s">
        <v>136</v>
      </c>
      <c r="L476" s="33"/>
      <c r="M476" s="136" t="s">
        <v>3</v>
      </c>
      <c r="N476" s="137" t="s">
        <v>44</v>
      </c>
      <c r="P476" s="138">
        <f>O476*H476</f>
        <v>0</v>
      </c>
      <c r="Q476" s="138">
        <v>2.5999999999999998E-4</v>
      </c>
      <c r="R476" s="138">
        <f>Q476*H476</f>
        <v>7.4275499999999994E-2</v>
      </c>
      <c r="S476" s="138">
        <v>0</v>
      </c>
      <c r="T476" s="139">
        <f>S476*H476</f>
        <v>0</v>
      </c>
      <c r="AR476" s="140" t="s">
        <v>156</v>
      </c>
      <c r="AT476" s="140" t="s">
        <v>132</v>
      </c>
      <c r="AU476" s="140" t="s">
        <v>83</v>
      </c>
      <c r="AY476" s="18" t="s">
        <v>129</v>
      </c>
      <c r="BE476" s="141">
        <f>IF(N476="základní",J476,0)</f>
        <v>0</v>
      </c>
      <c r="BF476" s="141">
        <f>IF(N476="snížená",J476,0)</f>
        <v>0</v>
      </c>
      <c r="BG476" s="141">
        <f>IF(N476="zákl. přenesená",J476,0)</f>
        <v>0</v>
      </c>
      <c r="BH476" s="141">
        <f>IF(N476="sníž. přenesená",J476,0)</f>
        <v>0</v>
      </c>
      <c r="BI476" s="141">
        <f>IF(N476="nulová",J476,0)</f>
        <v>0</v>
      </c>
      <c r="BJ476" s="18" t="s">
        <v>81</v>
      </c>
      <c r="BK476" s="141">
        <f>ROUND(I476*H476,2)</f>
        <v>0</v>
      </c>
      <c r="BL476" s="18" t="s">
        <v>156</v>
      </c>
      <c r="BM476" s="140" t="s">
        <v>712</v>
      </c>
    </row>
    <row r="477" spans="2:65" s="1" customFormat="1" ht="10.199999999999999">
      <c r="B477" s="33"/>
      <c r="D477" s="142" t="s">
        <v>139</v>
      </c>
      <c r="F477" s="143" t="s">
        <v>713</v>
      </c>
      <c r="I477" s="144"/>
      <c r="L477" s="33"/>
      <c r="M477" s="145"/>
      <c r="T477" s="54"/>
      <c r="AT477" s="18" t="s">
        <v>139</v>
      </c>
      <c r="AU477" s="18" t="s">
        <v>83</v>
      </c>
    </row>
    <row r="478" spans="2:65" s="13" customFormat="1" ht="10.199999999999999">
      <c r="B478" s="160"/>
      <c r="D478" s="146" t="s">
        <v>308</v>
      </c>
      <c r="E478" s="161" t="s">
        <v>3</v>
      </c>
      <c r="F478" s="162" t="s">
        <v>714</v>
      </c>
      <c r="H478" s="163">
        <v>285.67500000000001</v>
      </c>
      <c r="I478" s="164"/>
      <c r="L478" s="160"/>
      <c r="M478" s="165"/>
      <c r="T478" s="166"/>
      <c r="AT478" s="161" t="s">
        <v>308</v>
      </c>
      <c r="AU478" s="161" t="s">
        <v>83</v>
      </c>
      <c r="AV478" s="13" t="s">
        <v>83</v>
      </c>
      <c r="AW478" s="13" t="s">
        <v>35</v>
      </c>
      <c r="AX478" s="13" t="s">
        <v>73</v>
      </c>
      <c r="AY478" s="161" t="s">
        <v>129</v>
      </c>
    </row>
    <row r="479" spans="2:65" s="14" customFormat="1" ht="10.199999999999999">
      <c r="B479" s="167"/>
      <c r="D479" s="146" t="s">
        <v>308</v>
      </c>
      <c r="E479" s="168" t="s">
        <v>3</v>
      </c>
      <c r="F479" s="169" t="s">
        <v>313</v>
      </c>
      <c r="H479" s="170">
        <v>285.67500000000001</v>
      </c>
      <c r="I479" s="171"/>
      <c r="L479" s="167"/>
      <c r="M479" s="172"/>
      <c r="T479" s="173"/>
      <c r="AT479" s="168" t="s">
        <v>308</v>
      </c>
      <c r="AU479" s="168" t="s">
        <v>83</v>
      </c>
      <c r="AV479" s="14" t="s">
        <v>156</v>
      </c>
      <c r="AW479" s="14" t="s">
        <v>35</v>
      </c>
      <c r="AX479" s="14" t="s">
        <v>81</v>
      </c>
      <c r="AY479" s="168" t="s">
        <v>129</v>
      </c>
    </row>
    <row r="480" spans="2:65" s="1" customFormat="1" ht="16.5" customHeight="1">
      <c r="B480" s="128"/>
      <c r="C480" s="129" t="s">
        <v>715</v>
      </c>
      <c r="D480" s="129" t="s">
        <v>132</v>
      </c>
      <c r="E480" s="130" t="s">
        <v>716</v>
      </c>
      <c r="F480" s="131" t="s">
        <v>717</v>
      </c>
      <c r="G480" s="132" t="s">
        <v>208</v>
      </c>
      <c r="H480" s="133">
        <v>242.56399999999999</v>
      </c>
      <c r="I480" s="134"/>
      <c r="J480" s="135">
        <f>ROUND(I480*H480,2)</f>
        <v>0</v>
      </c>
      <c r="K480" s="131" t="s">
        <v>136</v>
      </c>
      <c r="L480" s="33"/>
      <c r="M480" s="136" t="s">
        <v>3</v>
      </c>
      <c r="N480" s="137" t="s">
        <v>44</v>
      </c>
      <c r="P480" s="138">
        <f>O480*H480</f>
        <v>0</v>
      </c>
      <c r="Q480" s="138">
        <v>2.0000000000000001E-4</v>
      </c>
      <c r="R480" s="138">
        <f>Q480*H480</f>
        <v>4.8512800000000002E-2</v>
      </c>
      <c r="S480" s="138">
        <v>0</v>
      </c>
      <c r="T480" s="139">
        <f>S480*H480</f>
        <v>0</v>
      </c>
      <c r="AR480" s="140" t="s">
        <v>156</v>
      </c>
      <c r="AT480" s="140" t="s">
        <v>132</v>
      </c>
      <c r="AU480" s="140" t="s">
        <v>83</v>
      </c>
      <c r="AY480" s="18" t="s">
        <v>129</v>
      </c>
      <c r="BE480" s="141">
        <f>IF(N480="základní",J480,0)</f>
        <v>0</v>
      </c>
      <c r="BF480" s="141">
        <f>IF(N480="snížená",J480,0)</f>
        <v>0</v>
      </c>
      <c r="BG480" s="141">
        <f>IF(N480="zákl. přenesená",J480,0)</f>
        <v>0</v>
      </c>
      <c r="BH480" s="141">
        <f>IF(N480="sníž. přenesená",J480,0)</f>
        <v>0</v>
      </c>
      <c r="BI480" s="141">
        <f>IF(N480="nulová",J480,0)</f>
        <v>0</v>
      </c>
      <c r="BJ480" s="18" t="s">
        <v>81</v>
      </c>
      <c r="BK480" s="141">
        <f>ROUND(I480*H480,2)</f>
        <v>0</v>
      </c>
      <c r="BL480" s="18" t="s">
        <v>156</v>
      </c>
      <c r="BM480" s="140" t="s">
        <v>718</v>
      </c>
    </row>
    <row r="481" spans="2:65" s="1" customFormat="1" ht="10.199999999999999">
      <c r="B481" s="33"/>
      <c r="D481" s="142" t="s">
        <v>139</v>
      </c>
      <c r="F481" s="143" t="s">
        <v>719</v>
      </c>
      <c r="I481" s="144"/>
      <c r="L481" s="33"/>
      <c r="M481" s="145"/>
      <c r="T481" s="54"/>
      <c r="AT481" s="18" t="s">
        <v>139</v>
      </c>
      <c r="AU481" s="18" t="s">
        <v>83</v>
      </c>
    </row>
    <row r="482" spans="2:65" s="13" customFormat="1" ht="10.199999999999999">
      <c r="B482" s="160"/>
      <c r="D482" s="146" t="s">
        <v>308</v>
      </c>
      <c r="E482" s="161" t="s">
        <v>3</v>
      </c>
      <c r="F482" s="162" t="s">
        <v>720</v>
      </c>
      <c r="H482" s="163">
        <v>242.56399999999999</v>
      </c>
      <c r="I482" s="164"/>
      <c r="L482" s="160"/>
      <c r="M482" s="165"/>
      <c r="T482" s="166"/>
      <c r="AT482" s="161" t="s">
        <v>308</v>
      </c>
      <c r="AU482" s="161" t="s">
        <v>83</v>
      </c>
      <c r="AV482" s="13" t="s">
        <v>83</v>
      </c>
      <c r="AW482" s="13" t="s">
        <v>35</v>
      </c>
      <c r="AX482" s="13" t="s">
        <v>73</v>
      </c>
      <c r="AY482" s="161" t="s">
        <v>129</v>
      </c>
    </row>
    <row r="483" spans="2:65" s="14" customFormat="1" ht="10.199999999999999">
      <c r="B483" s="167"/>
      <c r="D483" s="146" t="s">
        <v>308</v>
      </c>
      <c r="E483" s="168" t="s">
        <v>3</v>
      </c>
      <c r="F483" s="169" t="s">
        <v>313</v>
      </c>
      <c r="H483" s="170">
        <v>242.56399999999999</v>
      </c>
      <c r="I483" s="171"/>
      <c r="L483" s="167"/>
      <c r="M483" s="172"/>
      <c r="T483" s="173"/>
      <c r="AT483" s="168" t="s">
        <v>308</v>
      </c>
      <c r="AU483" s="168" t="s">
        <v>83</v>
      </c>
      <c r="AV483" s="14" t="s">
        <v>156</v>
      </c>
      <c r="AW483" s="14" t="s">
        <v>35</v>
      </c>
      <c r="AX483" s="14" t="s">
        <v>81</v>
      </c>
      <c r="AY483" s="168" t="s">
        <v>129</v>
      </c>
    </row>
    <row r="484" spans="2:65" s="1" customFormat="1" ht="37.799999999999997" customHeight="1">
      <c r="B484" s="128"/>
      <c r="C484" s="129" t="s">
        <v>721</v>
      </c>
      <c r="D484" s="129" t="s">
        <v>132</v>
      </c>
      <c r="E484" s="130" t="s">
        <v>722</v>
      </c>
      <c r="F484" s="131" t="s">
        <v>723</v>
      </c>
      <c r="G484" s="132" t="s">
        <v>208</v>
      </c>
      <c r="H484" s="133">
        <v>25.373999999999999</v>
      </c>
      <c r="I484" s="134"/>
      <c r="J484" s="135">
        <f>ROUND(I484*H484,2)</f>
        <v>0</v>
      </c>
      <c r="K484" s="131" t="s">
        <v>136</v>
      </c>
      <c r="L484" s="33"/>
      <c r="M484" s="136" t="s">
        <v>3</v>
      </c>
      <c r="N484" s="137" t="s">
        <v>44</v>
      </c>
      <c r="P484" s="138">
        <f>O484*H484</f>
        <v>0</v>
      </c>
      <c r="Q484" s="138">
        <v>8.3499999999999998E-3</v>
      </c>
      <c r="R484" s="138">
        <f>Q484*H484</f>
        <v>0.21187289999999998</v>
      </c>
      <c r="S484" s="138">
        <v>0</v>
      </c>
      <c r="T484" s="139">
        <f>S484*H484</f>
        <v>0</v>
      </c>
      <c r="AR484" s="140" t="s">
        <v>156</v>
      </c>
      <c r="AT484" s="140" t="s">
        <v>132</v>
      </c>
      <c r="AU484" s="140" t="s">
        <v>83</v>
      </c>
      <c r="AY484" s="18" t="s">
        <v>129</v>
      </c>
      <c r="BE484" s="141">
        <f>IF(N484="základní",J484,0)</f>
        <v>0</v>
      </c>
      <c r="BF484" s="141">
        <f>IF(N484="snížená",J484,0)</f>
        <v>0</v>
      </c>
      <c r="BG484" s="141">
        <f>IF(N484="zákl. přenesená",J484,0)</f>
        <v>0</v>
      </c>
      <c r="BH484" s="141">
        <f>IF(N484="sníž. přenesená",J484,0)</f>
        <v>0</v>
      </c>
      <c r="BI484" s="141">
        <f>IF(N484="nulová",J484,0)</f>
        <v>0</v>
      </c>
      <c r="BJ484" s="18" t="s">
        <v>81</v>
      </c>
      <c r="BK484" s="141">
        <f>ROUND(I484*H484,2)</f>
        <v>0</v>
      </c>
      <c r="BL484" s="18" t="s">
        <v>156</v>
      </c>
      <c r="BM484" s="140" t="s">
        <v>724</v>
      </c>
    </row>
    <row r="485" spans="2:65" s="1" customFormat="1" ht="10.199999999999999">
      <c r="B485" s="33"/>
      <c r="D485" s="142" t="s">
        <v>139</v>
      </c>
      <c r="F485" s="143" t="s">
        <v>725</v>
      </c>
      <c r="I485" s="144"/>
      <c r="L485" s="33"/>
      <c r="M485" s="145"/>
      <c r="T485" s="54"/>
      <c r="AT485" s="18" t="s">
        <v>139</v>
      </c>
      <c r="AU485" s="18" t="s">
        <v>83</v>
      </c>
    </row>
    <row r="486" spans="2:65" s="12" customFormat="1" ht="10.199999999999999">
      <c r="B486" s="154"/>
      <c r="D486" s="146" t="s">
        <v>308</v>
      </c>
      <c r="E486" s="155" t="s">
        <v>3</v>
      </c>
      <c r="F486" s="156" t="s">
        <v>726</v>
      </c>
      <c r="H486" s="155" t="s">
        <v>3</v>
      </c>
      <c r="I486" s="157"/>
      <c r="L486" s="154"/>
      <c r="M486" s="158"/>
      <c r="T486" s="159"/>
      <c r="AT486" s="155" t="s">
        <v>308</v>
      </c>
      <c r="AU486" s="155" t="s">
        <v>83</v>
      </c>
      <c r="AV486" s="12" t="s">
        <v>81</v>
      </c>
      <c r="AW486" s="12" t="s">
        <v>35</v>
      </c>
      <c r="AX486" s="12" t="s">
        <v>73</v>
      </c>
      <c r="AY486" s="155" t="s">
        <v>129</v>
      </c>
    </row>
    <row r="487" spans="2:65" s="12" customFormat="1" ht="10.199999999999999">
      <c r="B487" s="154"/>
      <c r="D487" s="146" t="s">
        <v>308</v>
      </c>
      <c r="E487" s="155" t="s">
        <v>3</v>
      </c>
      <c r="F487" s="156" t="s">
        <v>727</v>
      </c>
      <c r="H487" s="155" t="s">
        <v>3</v>
      </c>
      <c r="I487" s="157"/>
      <c r="L487" s="154"/>
      <c r="M487" s="158"/>
      <c r="T487" s="159"/>
      <c r="AT487" s="155" t="s">
        <v>308</v>
      </c>
      <c r="AU487" s="155" t="s">
        <v>83</v>
      </c>
      <c r="AV487" s="12" t="s">
        <v>81</v>
      </c>
      <c r="AW487" s="12" t="s">
        <v>35</v>
      </c>
      <c r="AX487" s="12" t="s">
        <v>73</v>
      </c>
      <c r="AY487" s="155" t="s">
        <v>129</v>
      </c>
    </row>
    <row r="488" spans="2:65" s="12" customFormat="1" ht="10.199999999999999">
      <c r="B488" s="154"/>
      <c r="D488" s="146" t="s">
        <v>308</v>
      </c>
      <c r="E488" s="155" t="s">
        <v>3</v>
      </c>
      <c r="F488" s="156" t="s">
        <v>728</v>
      </c>
      <c r="H488" s="155" t="s">
        <v>3</v>
      </c>
      <c r="I488" s="157"/>
      <c r="L488" s="154"/>
      <c r="M488" s="158"/>
      <c r="T488" s="159"/>
      <c r="AT488" s="155" t="s">
        <v>308</v>
      </c>
      <c r="AU488" s="155" t="s">
        <v>83</v>
      </c>
      <c r="AV488" s="12" t="s">
        <v>81</v>
      </c>
      <c r="AW488" s="12" t="s">
        <v>35</v>
      </c>
      <c r="AX488" s="12" t="s">
        <v>73</v>
      </c>
      <c r="AY488" s="155" t="s">
        <v>129</v>
      </c>
    </row>
    <row r="489" spans="2:65" s="13" customFormat="1" ht="10.199999999999999">
      <c r="B489" s="160"/>
      <c r="D489" s="146" t="s">
        <v>308</v>
      </c>
      <c r="E489" s="161" t="s">
        <v>3</v>
      </c>
      <c r="F489" s="162" t="s">
        <v>729</v>
      </c>
      <c r="H489" s="163">
        <v>4.1379999999999999</v>
      </c>
      <c r="I489" s="164"/>
      <c r="L489" s="160"/>
      <c r="M489" s="165"/>
      <c r="T489" s="166"/>
      <c r="AT489" s="161" t="s">
        <v>308</v>
      </c>
      <c r="AU489" s="161" t="s">
        <v>83</v>
      </c>
      <c r="AV489" s="13" t="s">
        <v>83</v>
      </c>
      <c r="AW489" s="13" t="s">
        <v>35</v>
      </c>
      <c r="AX489" s="13" t="s">
        <v>73</v>
      </c>
      <c r="AY489" s="161" t="s">
        <v>129</v>
      </c>
    </row>
    <row r="490" spans="2:65" s="12" customFormat="1" ht="10.199999999999999">
      <c r="B490" s="154"/>
      <c r="D490" s="146" t="s">
        <v>308</v>
      </c>
      <c r="E490" s="155" t="s">
        <v>3</v>
      </c>
      <c r="F490" s="156" t="s">
        <v>730</v>
      </c>
      <c r="H490" s="155" t="s">
        <v>3</v>
      </c>
      <c r="I490" s="157"/>
      <c r="L490" s="154"/>
      <c r="M490" s="158"/>
      <c r="T490" s="159"/>
      <c r="AT490" s="155" t="s">
        <v>308</v>
      </c>
      <c r="AU490" s="155" t="s">
        <v>83</v>
      </c>
      <c r="AV490" s="12" t="s">
        <v>81</v>
      </c>
      <c r="AW490" s="12" t="s">
        <v>35</v>
      </c>
      <c r="AX490" s="12" t="s">
        <v>73</v>
      </c>
      <c r="AY490" s="155" t="s">
        <v>129</v>
      </c>
    </row>
    <row r="491" spans="2:65" s="12" customFormat="1" ht="10.199999999999999">
      <c r="B491" s="154"/>
      <c r="D491" s="146" t="s">
        <v>308</v>
      </c>
      <c r="E491" s="155" t="s">
        <v>3</v>
      </c>
      <c r="F491" s="156" t="s">
        <v>731</v>
      </c>
      <c r="H491" s="155" t="s">
        <v>3</v>
      </c>
      <c r="I491" s="157"/>
      <c r="L491" s="154"/>
      <c r="M491" s="158"/>
      <c r="T491" s="159"/>
      <c r="AT491" s="155" t="s">
        <v>308</v>
      </c>
      <c r="AU491" s="155" t="s">
        <v>83</v>
      </c>
      <c r="AV491" s="12" t="s">
        <v>81</v>
      </c>
      <c r="AW491" s="12" t="s">
        <v>35</v>
      </c>
      <c r="AX491" s="12" t="s">
        <v>73</v>
      </c>
      <c r="AY491" s="155" t="s">
        <v>129</v>
      </c>
    </row>
    <row r="492" spans="2:65" s="13" customFormat="1" ht="10.199999999999999">
      <c r="B492" s="160"/>
      <c r="D492" s="146" t="s">
        <v>308</v>
      </c>
      <c r="E492" s="161" t="s">
        <v>3</v>
      </c>
      <c r="F492" s="162" t="s">
        <v>732</v>
      </c>
      <c r="H492" s="163">
        <v>2.375</v>
      </c>
      <c r="I492" s="164"/>
      <c r="L492" s="160"/>
      <c r="M492" s="165"/>
      <c r="T492" s="166"/>
      <c r="AT492" s="161" t="s">
        <v>308</v>
      </c>
      <c r="AU492" s="161" t="s">
        <v>83</v>
      </c>
      <c r="AV492" s="13" t="s">
        <v>83</v>
      </c>
      <c r="AW492" s="13" t="s">
        <v>35</v>
      </c>
      <c r="AX492" s="13" t="s">
        <v>73</v>
      </c>
      <c r="AY492" s="161" t="s">
        <v>129</v>
      </c>
    </row>
    <row r="493" spans="2:65" s="12" customFormat="1" ht="10.199999999999999">
      <c r="B493" s="154"/>
      <c r="D493" s="146" t="s">
        <v>308</v>
      </c>
      <c r="E493" s="155" t="s">
        <v>3</v>
      </c>
      <c r="F493" s="156" t="s">
        <v>733</v>
      </c>
      <c r="H493" s="155" t="s">
        <v>3</v>
      </c>
      <c r="I493" s="157"/>
      <c r="L493" s="154"/>
      <c r="M493" s="158"/>
      <c r="T493" s="159"/>
      <c r="AT493" s="155" t="s">
        <v>308</v>
      </c>
      <c r="AU493" s="155" t="s">
        <v>83</v>
      </c>
      <c r="AV493" s="12" t="s">
        <v>81</v>
      </c>
      <c r="AW493" s="12" t="s">
        <v>35</v>
      </c>
      <c r="AX493" s="12" t="s">
        <v>73</v>
      </c>
      <c r="AY493" s="155" t="s">
        <v>129</v>
      </c>
    </row>
    <row r="494" spans="2:65" s="13" customFormat="1" ht="10.199999999999999">
      <c r="B494" s="160"/>
      <c r="D494" s="146" t="s">
        <v>308</v>
      </c>
      <c r="E494" s="161" t="s">
        <v>3</v>
      </c>
      <c r="F494" s="162" t="s">
        <v>734</v>
      </c>
      <c r="H494" s="163">
        <v>9.41</v>
      </c>
      <c r="I494" s="164"/>
      <c r="L494" s="160"/>
      <c r="M494" s="165"/>
      <c r="T494" s="166"/>
      <c r="AT494" s="161" t="s">
        <v>308</v>
      </c>
      <c r="AU494" s="161" t="s">
        <v>83</v>
      </c>
      <c r="AV494" s="13" t="s">
        <v>83</v>
      </c>
      <c r="AW494" s="13" t="s">
        <v>35</v>
      </c>
      <c r="AX494" s="13" t="s">
        <v>73</v>
      </c>
      <c r="AY494" s="161" t="s">
        <v>129</v>
      </c>
    </row>
    <row r="495" spans="2:65" s="15" customFormat="1" ht="10.199999999999999">
      <c r="B495" s="174"/>
      <c r="D495" s="146" t="s">
        <v>308</v>
      </c>
      <c r="E495" s="175" t="s">
        <v>252</v>
      </c>
      <c r="F495" s="176" t="s">
        <v>528</v>
      </c>
      <c r="H495" s="177">
        <v>15.923</v>
      </c>
      <c r="I495" s="178"/>
      <c r="L495" s="174"/>
      <c r="M495" s="179"/>
      <c r="T495" s="180"/>
      <c r="AT495" s="175" t="s">
        <v>308</v>
      </c>
      <c r="AU495" s="175" t="s">
        <v>83</v>
      </c>
      <c r="AV495" s="15" t="s">
        <v>148</v>
      </c>
      <c r="AW495" s="15" t="s">
        <v>35</v>
      </c>
      <c r="AX495" s="15" t="s">
        <v>73</v>
      </c>
      <c r="AY495" s="175" t="s">
        <v>129</v>
      </c>
    </row>
    <row r="496" spans="2:65" s="12" customFormat="1" ht="10.199999999999999">
      <c r="B496" s="154"/>
      <c r="D496" s="146" t="s">
        <v>308</v>
      </c>
      <c r="E496" s="155" t="s">
        <v>3</v>
      </c>
      <c r="F496" s="156" t="s">
        <v>735</v>
      </c>
      <c r="H496" s="155" t="s">
        <v>3</v>
      </c>
      <c r="I496" s="157"/>
      <c r="L496" s="154"/>
      <c r="M496" s="158"/>
      <c r="T496" s="159"/>
      <c r="AT496" s="155" t="s">
        <v>308</v>
      </c>
      <c r="AU496" s="155" t="s">
        <v>83</v>
      </c>
      <c r="AV496" s="12" t="s">
        <v>81</v>
      </c>
      <c r="AW496" s="12" t="s">
        <v>35</v>
      </c>
      <c r="AX496" s="12" t="s">
        <v>73</v>
      </c>
      <c r="AY496" s="155" t="s">
        <v>129</v>
      </c>
    </row>
    <row r="497" spans="2:51" s="12" customFormat="1" ht="10.199999999999999">
      <c r="B497" s="154"/>
      <c r="D497" s="146" t="s">
        <v>308</v>
      </c>
      <c r="E497" s="155" t="s">
        <v>3</v>
      </c>
      <c r="F497" s="156" t="s">
        <v>727</v>
      </c>
      <c r="H497" s="155" t="s">
        <v>3</v>
      </c>
      <c r="I497" s="157"/>
      <c r="L497" s="154"/>
      <c r="M497" s="158"/>
      <c r="T497" s="159"/>
      <c r="AT497" s="155" t="s">
        <v>308</v>
      </c>
      <c r="AU497" s="155" t="s">
        <v>83</v>
      </c>
      <c r="AV497" s="12" t="s">
        <v>81</v>
      </c>
      <c r="AW497" s="12" t="s">
        <v>35</v>
      </c>
      <c r="AX497" s="12" t="s">
        <v>73</v>
      </c>
      <c r="AY497" s="155" t="s">
        <v>129</v>
      </c>
    </row>
    <row r="498" spans="2:51" s="12" customFormat="1" ht="10.199999999999999">
      <c r="B498" s="154"/>
      <c r="D498" s="146" t="s">
        <v>308</v>
      </c>
      <c r="E498" s="155" t="s">
        <v>3</v>
      </c>
      <c r="F498" s="156" t="s">
        <v>736</v>
      </c>
      <c r="H498" s="155" t="s">
        <v>3</v>
      </c>
      <c r="I498" s="157"/>
      <c r="L498" s="154"/>
      <c r="M498" s="158"/>
      <c r="T498" s="159"/>
      <c r="AT498" s="155" t="s">
        <v>308</v>
      </c>
      <c r="AU498" s="155" t="s">
        <v>83</v>
      </c>
      <c r="AV498" s="12" t="s">
        <v>81</v>
      </c>
      <c r="AW498" s="12" t="s">
        <v>35</v>
      </c>
      <c r="AX498" s="12" t="s">
        <v>73</v>
      </c>
      <c r="AY498" s="155" t="s">
        <v>129</v>
      </c>
    </row>
    <row r="499" spans="2:51" s="13" customFormat="1" ht="10.199999999999999">
      <c r="B499" s="160"/>
      <c r="D499" s="146" t="s">
        <v>308</v>
      </c>
      <c r="E499" s="161" t="s">
        <v>3</v>
      </c>
      <c r="F499" s="162" t="s">
        <v>737</v>
      </c>
      <c r="H499" s="163">
        <v>2.4359999999999999</v>
      </c>
      <c r="I499" s="164"/>
      <c r="L499" s="160"/>
      <c r="M499" s="165"/>
      <c r="T499" s="166"/>
      <c r="AT499" s="161" t="s">
        <v>308</v>
      </c>
      <c r="AU499" s="161" t="s">
        <v>83</v>
      </c>
      <c r="AV499" s="13" t="s">
        <v>83</v>
      </c>
      <c r="AW499" s="13" t="s">
        <v>35</v>
      </c>
      <c r="AX499" s="13" t="s">
        <v>73</v>
      </c>
      <c r="AY499" s="161" t="s">
        <v>129</v>
      </c>
    </row>
    <row r="500" spans="2:51" s="12" customFormat="1" ht="10.199999999999999">
      <c r="B500" s="154"/>
      <c r="D500" s="146" t="s">
        <v>308</v>
      </c>
      <c r="E500" s="155" t="s">
        <v>3</v>
      </c>
      <c r="F500" s="156" t="s">
        <v>728</v>
      </c>
      <c r="H500" s="155" t="s">
        <v>3</v>
      </c>
      <c r="I500" s="157"/>
      <c r="L500" s="154"/>
      <c r="M500" s="158"/>
      <c r="T500" s="159"/>
      <c r="AT500" s="155" t="s">
        <v>308</v>
      </c>
      <c r="AU500" s="155" t="s">
        <v>83</v>
      </c>
      <c r="AV500" s="12" t="s">
        <v>81</v>
      </c>
      <c r="AW500" s="12" t="s">
        <v>35</v>
      </c>
      <c r="AX500" s="12" t="s">
        <v>73</v>
      </c>
      <c r="AY500" s="155" t="s">
        <v>129</v>
      </c>
    </row>
    <row r="501" spans="2:51" s="13" customFormat="1" ht="10.199999999999999">
      <c r="B501" s="160"/>
      <c r="D501" s="146" t="s">
        <v>308</v>
      </c>
      <c r="E501" s="161" t="s">
        <v>3</v>
      </c>
      <c r="F501" s="162" t="s">
        <v>738</v>
      </c>
      <c r="H501" s="163">
        <v>4.7709999999999999</v>
      </c>
      <c r="I501" s="164"/>
      <c r="L501" s="160"/>
      <c r="M501" s="165"/>
      <c r="T501" s="166"/>
      <c r="AT501" s="161" t="s">
        <v>308</v>
      </c>
      <c r="AU501" s="161" t="s">
        <v>83</v>
      </c>
      <c r="AV501" s="13" t="s">
        <v>83</v>
      </c>
      <c r="AW501" s="13" t="s">
        <v>35</v>
      </c>
      <c r="AX501" s="13" t="s">
        <v>73</v>
      </c>
      <c r="AY501" s="161" t="s">
        <v>129</v>
      </c>
    </row>
    <row r="502" spans="2:51" s="13" customFormat="1" ht="10.199999999999999">
      <c r="B502" s="160"/>
      <c r="D502" s="146" t="s">
        <v>308</v>
      </c>
      <c r="E502" s="161" t="s">
        <v>3</v>
      </c>
      <c r="F502" s="162" t="s">
        <v>739</v>
      </c>
      <c r="H502" s="163">
        <v>-4.1379999999999999</v>
      </c>
      <c r="I502" s="164"/>
      <c r="L502" s="160"/>
      <c r="M502" s="165"/>
      <c r="T502" s="166"/>
      <c r="AT502" s="161" t="s">
        <v>308</v>
      </c>
      <c r="AU502" s="161" t="s">
        <v>83</v>
      </c>
      <c r="AV502" s="13" t="s">
        <v>83</v>
      </c>
      <c r="AW502" s="13" t="s">
        <v>35</v>
      </c>
      <c r="AX502" s="13" t="s">
        <v>73</v>
      </c>
      <c r="AY502" s="161" t="s">
        <v>129</v>
      </c>
    </row>
    <row r="503" spans="2:51" s="12" customFormat="1" ht="10.199999999999999">
      <c r="B503" s="154"/>
      <c r="D503" s="146" t="s">
        <v>308</v>
      </c>
      <c r="E503" s="155" t="s">
        <v>3</v>
      </c>
      <c r="F503" s="156" t="s">
        <v>730</v>
      </c>
      <c r="H503" s="155" t="s">
        <v>3</v>
      </c>
      <c r="I503" s="157"/>
      <c r="L503" s="154"/>
      <c r="M503" s="158"/>
      <c r="T503" s="159"/>
      <c r="AT503" s="155" t="s">
        <v>308</v>
      </c>
      <c r="AU503" s="155" t="s">
        <v>83</v>
      </c>
      <c r="AV503" s="12" t="s">
        <v>81</v>
      </c>
      <c r="AW503" s="12" t="s">
        <v>35</v>
      </c>
      <c r="AX503" s="12" t="s">
        <v>73</v>
      </c>
      <c r="AY503" s="155" t="s">
        <v>129</v>
      </c>
    </row>
    <row r="504" spans="2:51" s="12" customFormat="1" ht="10.199999999999999">
      <c r="B504" s="154"/>
      <c r="D504" s="146" t="s">
        <v>308</v>
      </c>
      <c r="E504" s="155" t="s">
        <v>3</v>
      </c>
      <c r="F504" s="156" t="s">
        <v>731</v>
      </c>
      <c r="H504" s="155" t="s">
        <v>3</v>
      </c>
      <c r="I504" s="157"/>
      <c r="L504" s="154"/>
      <c r="M504" s="158"/>
      <c r="T504" s="159"/>
      <c r="AT504" s="155" t="s">
        <v>308</v>
      </c>
      <c r="AU504" s="155" t="s">
        <v>83</v>
      </c>
      <c r="AV504" s="12" t="s">
        <v>81</v>
      </c>
      <c r="AW504" s="12" t="s">
        <v>35</v>
      </c>
      <c r="AX504" s="12" t="s">
        <v>73</v>
      </c>
      <c r="AY504" s="155" t="s">
        <v>129</v>
      </c>
    </row>
    <row r="505" spans="2:51" s="13" customFormat="1" ht="10.199999999999999">
      <c r="B505" s="160"/>
      <c r="D505" s="146" t="s">
        <v>308</v>
      </c>
      <c r="E505" s="161" t="s">
        <v>3</v>
      </c>
      <c r="F505" s="162" t="s">
        <v>740</v>
      </c>
      <c r="H505" s="163">
        <v>3.8959999999999999</v>
      </c>
      <c r="I505" s="164"/>
      <c r="L505" s="160"/>
      <c r="M505" s="165"/>
      <c r="T505" s="166"/>
      <c r="AT505" s="161" t="s">
        <v>308</v>
      </c>
      <c r="AU505" s="161" t="s">
        <v>83</v>
      </c>
      <c r="AV505" s="13" t="s">
        <v>83</v>
      </c>
      <c r="AW505" s="13" t="s">
        <v>35</v>
      </c>
      <c r="AX505" s="13" t="s">
        <v>73</v>
      </c>
      <c r="AY505" s="161" t="s">
        <v>129</v>
      </c>
    </row>
    <row r="506" spans="2:51" s="13" customFormat="1" ht="10.199999999999999">
      <c r="B506" s="160"/>
      <c r="D506" s="146" t="s">
        <v>308</v>
      </c>
      <c r="E506" s="161" t="s">
        <v>3</v>
      </c>
      <c r="F506" s="162" t="s">
        <v>741</v>
      </c>
      <c r="H506" s="163">
        <v>3.55</v>
      </c>
      <c r="I506" s="164"/>
      <c r="L506" s="160"/>
      <c r="M506" s="165"/>
      <c r="T506" s="166"/>
      <c r="AT506" s="161" t="s">
        <v>308</v>
      </c>
      <c r="AU506" s="161" t="s">
        <v>83</v>
      </c>
      <c r="AV506" s="13" t="s">
        <v>83</v>
      </c>
      <c r="AW506" s="13" t="s">
        <v>35</v>
      </c>
      <c r="AX506" s="13" t="s">
        <v>73</v>
      </c>
      <c r="AY506" s="161" t="s">
        <v>129</v>
      </c>
    </row>
    <row r="507" spans="2:51" s="13" customFormat="1" ht="10.199999999999999">
      <c r="B507" s="160"/>
      <c r="D507" s="146" t="s">
        <v>308</v>
      </c>
      <c r="E507" s="161" t="s">
        <v>3</v>
      </c>
      <c r="F507" s="162" t="s">
        <v>742</v>
      </c>
      <c r="H507" s="163">
        <v>-2.375</v>
      </c>
      <c r="I507" s="164"/>
      <c r="L507" s="160"/>
      <c r="M507" s="165"/>
      <c r="T507" s="166"/>
      <c r="AT507" s="161" t="s">
        <v>308</v>
      </c>
      <c r="AU507" s="161" t="s">
        <v>83</v>
      </c>
      <c r="AV507" s="13" t="s">
        <v>83</v>
      </c>
      <c r="AW507" s="13" t="s">
        <v>35</v>
      </c>
      <c r="AX507" s="13" t="s">
        <v>73</v>
      </c>
      <c r="AY507" s="161" t="s">
        <v>129</v>
      </c>
    </row>
    <row r="508" spans="2:51" s="12" customFormat="1" ht="10.199999999999999">
      <c r="B508" s="154"/>
      <c r="D508" s="146" t="s">
        <v>308</v>
      </c>
      <c r="E508" s="155" t="s">
        <v>3</v>
      </c>
      <c r="F508" s="156" t="s">
        <v>733</v>
      </c>
      <c r="H508" s="155" t="s">
        <v>3</v>
      </c>
      <c r="I508" s="157"/>
      <c r="L508" s="154"/>
      <c r="M508" s="158"/>
      <c r="T508" s="159"/>
      <c r="AT508" s="155" t="s">
        <v>308</v>
      </c>
      <c r="AU508" s="155" t="s">
        <v>83</v>
      </c>
      <c r="AV508" s="12" t="s">
        <v>81</v>
      </c>
      <c r="AW508" s="12" t="s">
        <v>35</v>
      </c>
      <c r="AX508" s="12" t="s">
        <v>73</v>
      </c>
      <c r="AY508" s="155" t="s">
        <v>129</v>
      </c>
    </row>
    <row r="509" spans="2:51" s="13" customFormat="1" ht="10.199999999999999">
      <c r="B509" s="160"/>
      <c r="D509" s="146" t="s">
        <v>308</v>
      </c>
      <c r="E509" s="161" t="s">
        <v>3</v>
      </c>
      <c r="F509" s="162" t="s">
        <v>743</v>
      </c>
      <c r="H509" s="163">
        <v>10.721</v>
      </c>
      <c r="I509" s="164"/>
      <c r="L509" s="160"/>
      <c r="M509" s="165"/>
      <c r="T509" s="166"/>
      <c r="AT509" s="161" t="s">
        <v>308</v>
      </c>
      <c r="AU509" s="161" t="s">
        <v>83</v>
      </c>
      <c r="AV509" s="13" t="s">
        <v>83</v>
      </c>
      <c r="AW509" s="13" t="s">
        <v>35</v>
      </c>
      <c r="AX509" s="13" t="s">
        <v>73</v>
      </c>
      <c r="AY509" s="161" t="s">
        <v>129</v>
      </c>
    </row>
    <row r="510" spans="2:51" s="13" customFormat="1" ht="10.199999999999999">
      <c r="B510" s="160"/>
      <c r="D510" s="146" t="s">
        <v>308</v>
      </c>
      <c r="E510" s="161" t="s">
        <v>3</v>
      </c>
      <c r="F510" s="162" t="s">
        <v>744</v>
      </c>
      <c r="H510" s="163">
        <v>-9.41</v>
      </c>
      <c r="I510" s="164"/>
      <c r="L510" s="160"/>
      <c r="M510" s="165"/>
      <c r="T510" s="166"/>
      <c r="AT510" s="161" t="s">
        <v>308</v>
      </c>
      <c r="AU510" s="161" t="s">
        <v>83</v>
      </c>
      <c r="AV510" s="13" t="s">
        <v>83</v>
      </c>
      <c r="AW510" s="13" t="s">
        <v>35</v>
      </c>
      <c r="AX510" s="13" t="s">
        <v>73</v>
      </c>
      <c r="AY510" s="161" t="s">
        <v>129</v>
      </c>
    </row>
    <row r="511" spans="2:51" s="15" customFormat="1" ht="10.199999999999999">
      <c r="B511" s="174"/>
      <c r="D511" s="146" t="s">
        <v>308</v>
      </c>
      <c r="E511" s="175" t="s">
        <v>255</v>
      </c>
      <c r="F511" s="176" t="s">
        <v>528</v>
      </c>
      <c r="H511" s="177">
        <v>9.4510000000000005</v>
      </c>
      <c r="I511" s="178"/>
      <c r="L511" s="174"/>
      <c r="M511" s="179"/>
      <c r="T511" s="180"/>
      <c r="AT511" s="175" t="s">
        <v>308</v>
      </c>
      <c r="AU511" s="175" t="s">
        <v>83</v>
      </c>
      <c r="AV511" s="15" t="s">
        <v>148</v>
      </c>
      <c r="AW511" s="15" t="s">
        <v>35</v>
      </c>
      <c r="AX511" s="15" t="s">
        <v>73</v>
      </c>
      <c r="AY511" s="175" t="s">
        <v>129</v>
      </c>
    </row>
    <row r="512" spans="2:51" s="14" customFormat="1" ht="10.199999999999999">
      <c r="B512" s="167"/>
      <c r="D512" s="146" t="s">
        <v>308</v>
      </c>
      <c r="E512" s="168" t="s">
        <v>3</v>
      </c>
      <c r="F512" s="169" t="s">
        <v>313</v>
      </c>
      <c r="H512" s="170">
        <v>25.373999999999999</v>
      </c>
      <c r="I512" s="171"/>
      <c r="L512" s="167"/>
      <c r="M512" s="172"/>
      <c r="T512" s="173"/>
      <c r="AT512" s="168" t="s">
        <v>308</v>
      </c>
      <c r="AU512" s="168" t="s">
        <v>83</v>
      </c>
      <c r="AV512" s="14" t="s">
        <v>156</v>
      </c>
      <c r="AW512" s="14" t="s">
        <v>35</v>
      </c>
      <c r="AX512" s="14" t="s">
        <v>81</v>
      </c>
      <c r="AY512" s="168" t="s">
        <v>129</v>
      </c>
    </row>
    <row r="513" spans="2:65" s="1" customFormat="1" ht="16.5" customHeight="1">
      <c r="B513" s="128"/>
      <c r="C513" s="181" t="s">
        <v>745</v>
      </c>
      <c r="D513" s="181" t="s">
        <v>604</v>
      </c>
      <c r="E513" s="182" t="s">
        <v>746</v>
      </c>
      <c r="F513" s="183" t="s">
        <v>747</v>
      </c>
      <c r="G513" s="184" t="s">
        <v>208</v>
      </c>
      <c r="H513" s="185">
        <v>27.911000000000001</v>
      </c>
      <c r="I513" s="186"/>
      <c r="J513" s="187">
        <f>ROUND(I513*H513,2)</f>
        <v>0</v>
      </c>
      <c r="K513" s="183" t="s">
        <v>136</v>
      </c>
      <c r="L513" s="188"/>
      <c r="M513" s="189" t="s">
        <v>3</v>
      </c>
      <c r="N513" s="190" t="s">
        <v>44</v>
      </c>
      <c r="P513" s="138">
        <f>O513*H513</f>
        <v>0</v>
      </c>
      <c r="Q513" s="138">
        <v>1.5E-3</v>
      </c>
      <c r="R513" s="138">
        <f>Q513*H513</f>
        <v>4.1866500000000001E-2</v>
      </c>
      <c r="S513" s="138">
        <v>0</v>
      </c>
      <c r="T513" s="139">
        <f>S513*H513</f>
        <v>0</v>
      </c>
      <c r="AR513" s="140" t="s">
        <v>180</v>
      </c>
      <c r="AT513" s="140" t="s">
        <v>604</v>
      </c>
      <c r="AU513" s="140" t="s">
        <v>83</v>
      </c>
      <c r="AY513" s="18" t="s">
        <v>129</v>
      </c>
      <c r="BE513" s="141">
        <f>IF(N513="základní",J513,0)</f>
        <v>0</v>
      </c>
      <c r="BF513" s="141">
        <f>IF(N513="snížená",J513,0)</f>
        <v>0</v>
      </c>
      <c r="BG513" s="141">
        <f>IF(N513="zákl. přenesená",J513,0)</f>
        <v>0</v>
      </c>
      <c r="BH513" s="141">
        <f>IF(N513="sníž. přenesená",J513,0)</f>
        <v>0</v>
      </c>
      <c r="BI513" s="141">
        <f>IF(N513="nulová",J513,0)</f>
        <v>0</v>
      </c>
      <c r="BJ513" s="18" t="s">
        <v>81</v>
      </c>
      <c r="BK513" s="141">
        <f>ROUND(I513*H513,2)</f>
        <v>0</v>
      </c>
      <c r="BL513" s="18" t="s">
        <v>156</v>
      </c>
      <c r="BM513" s="140" t="s">
        <v>748</v>
      </c>
    </row>
    <row r="514" spans="2:65" s="13" customFormat="1" ht="10.199999999999999">
      <c r="B514" s="160"/>
      <c r="D514" s="146" t="s">
        <v>308</v>
      </c>
      <c r="F514" s="162" t="s">
        <v>749</v>
      </c>
      <c r="H514" s="163">
        <v>27.911000000000001</v>
      </c>
      <c r="I514" s="164"/>
      <c r="L514" s="160"/>
      <c r="M514" s="165"/>
      <c r="T514" s="166"/>
      <c r="AT514" s="161" t="s">
        <v>308</v>
      </c>
      <c r="AU514" s="161" t="s">
        <v>83</v>
      </c>
      <c r="AV514" s="13" t="s">
        <v>83</v>
      </c>
      <c r="AW514" s="13" t="s">
        <v>4</v>
      </c>
      <c r="AX514" s="13" t="s">
        <v>81</v>
      </c>
      <c r="AY514" s="161" t="s">
        <v>129</v>
      </c>
    </row>
    <row r="515" spans="2:65" s="1" customFormat="1" ht="37.799999999999997" customHeight="1">
      <c r="B515" s="128"/>
      <c r="C515" s="129" t="s">
        <v>750</v>
      </c>
      <c r="D515" s="129" t="s">
        <v>132</v>
      </c>
      <c r="E515" s="130" t="s">
        <v>751</v>
      </c>
      <c r="F515" s="131" t="s">
        <v>752</v>
      </c>
      <c r="G515" s="132" t="s">
        <v>208</v>
      </c>
      <c r="H515" s="133">
        <v>226.64099999999999</v>
      </c>
      <c r="I515" s="134"/>
      <c r="J515" s="135">
        <f>ROUND(I515*H515,2)</f>
        <v>0</v>
      </c>
      <c r="K515" s="131" t="s">
        <v>136</v>
      </c>
      <c r="L515" s="33"/>
      <c r="M515" s="136" t="s">
        <v>3</v>
      </c>
      <c r="N515" s="137" t="s">
        <v>44</v>
      </c>
      <c r="P515" s="138">
        <f>O515*H515</f>
        <v>0</v>
      </c>
      <c r="Q515" s="138">
        <v>8.6E-3</v>
      </c>
      <c r="R515" s="138">
        <f>Q515*H515</f>
        <v>1.9491125999999999</v>
      </c>
      <c r="S515" s="138">
        <v>0</v>
      </c>
      <c r="T515" s="139">
        <f>S515*H515</f>
        <v>0</v>
      </c>
      <c r="AR515" s="140" t="s">
        <v>156</v>
      </c>
      <c r="AT515" s="140" t="s">
        <v>132</v>
      </c>
      <c r="AU515" s="140" t="s">
        <v>83</v>
      </c>
      <c r="AY515" s="18" t="s">
        <v>129</v>
      </c>
      <c r="BE515" s="141">
        <f>IF(N515="základní",J515,0)</f>
        <v>0</v>
      </c>
      <c r="BF515" s="141">
        <f>IF(N515="snížená",J515,0)</f>
        <v>0</v>
      </c>
      <c r="BG515" s="141">
        <f>IF(N515="zákl. přenesená",J515,0)</f>
        <v>0</v>
      </c>
      <c r="BH515" s="141">
        <f>IF(N515="sníž. přenesená",J515,0)</f>
        <v>0</v>
      </c>
      <c r="BI515" s="141">
        <f>IF(N515="nulová",J515,0)</f>
        <v>0</v>
      </c>
      <c r="BJ515" s="18" t="s">
        <v>81</v>
      </c>
      <c r="BK515" s="141">
        <f>ROUND(I515*H515,2)</f>
        <v>0</v>
      </c>
      <c r="BL515" s="18" t="s">
        <v>156</v>
      </c>
      <c r="BM515" s="140" t="s">
        <v>753</v>
      </c>
    </row>
    <row r="516" spans="2:65" s="1" customFormat="1" ht="10.199999999999999">
      <c r="B516" s="33"/>
      <c r="D516" s="142" t="s">
        <v>139</v>
      </c>
      <c r="F516" s="143" t="s">
        <v>754</v>
      </c>
      <c r="I516" s="144"/>
      <c r="L516" s="33"/>
      <c r="M516" s="145"/>
      <c r="T516" s="54"/>
      <c r="AT516" s="18" t="s">
        <v>139</v>
      </c>
      <c r="AU516" s="18" t="s">
        <v>83</v>
      </c>
    </row>
    <row r="517" spans="2:65" s="12" customFormat="1" ht="10.199999999999999">
      <c r="B517" s="154"/>
      <c r="D517" s="146" t="s">
        <v>308</v>
      </c>
      <c r="E517" s="155" t="s">
        <v>3</v>
      </c>
      <c r="F517" s="156" t="s">
        <v>755</v>
      </c>
      <c r="H517" s="155" t="s">
        <v>3</v>
      </c>
      <c r="I517" s="157"/>
      <c r="L517" s="154"/>
      <c r="M517" s="158"/>
      <c r="T517" s="159"/>
      <c r="AT517" s="155" t="s">
        <v>308</v>
      </c>
      <c r="AU517" s="155" t="s">
        <v>83</v>
      </c>
      <c r="AV517" s="12" t="s">
        <v>81</v>
      </c>
      <c r="AW517" s="12" t="s">
        <v>35</v>
      </c>
      <c r="AX517" s="12" t="s">
        <v>73</v>
      </c>
      <c r="AY517" s="155" t="s">
        <v>129</v>
      </c>
    </row>
    <row r="518" spans="2:65" s="12" customFormat="1" ht="10.199999999999999">
      <c r="B518" s="154"/>
      <c r="D518" s="146" t="s">
        <v>308</v>
      </c>
      <c r="E518" s="155" t="s">
        <v>3</v>
      </c>
      <c r="F518" s="156" t="s">
        <v>727</v>
      </c>
      <c r="H518" s="155" t="s">
        <v>3</v>
      </c>
      <c r="I518" s="157"/>
      <c r="L518" s="154"/>
      <c r="M518" s="158"/>
      <c r="T518" s="159"/>
      <c r="AT518" s="155" t="s">
        <v>308</v>
      </c>
      <c r="AU518" s="155" t="s">
        <v>83</v>
      </c>
      <c r="AV518" s="12" t="s">
        <v>81</v>
      </c>
      <c r="AW518" s="12" t="s">
        <v>35</v>
      </c>
      <c r="AX518" s="12" t="s">
        <v>73</v>
      </c>
      <c r="AY518" s="155" t="s">
        <v>129</v>
      </c>
    </row>
    <row r="519" spans="2:65" s="12" customFormat="1" ht="10.199999999999999">
      <c r="B519" s="154"/>
      <c r="D519" s="146" t="s">
        <v>308</v>
      </c>
      <c r="E519" s="155" t="s">
        <v>3</v>
      </c>
      <c r="F519" s="156" t="s">
        <v>736</v>
      </c>
      <c r="H519" s="155" t="s">
        <v>3</v>
      </c>
      <c r="I519" s="157"/>
      <c r="L519" s="154"/>
      <c r="M519" s="158"/>
      <c r="T519" s="159"/>
      <c r="AT519" s="155" t="s">
        <v>308</v>
      </c>
      <c r="AU519" s="155" t="s">
        <v>83</v>
      </c>
      <c r="AV519" s="12" t="s">
        <v>81</v>
      </c>
      <c r="AW519" s="12" t="s">
        <v>35</v>
      </c>
      <c r="AX519" s="12" t="s">
        <v>73</v>
      </c>
      <c r="AY519" s="155" t="s">
        <v>129</v>
      </c>
    </row>
    <row r="520" spans="2:65" s="13" customFormat="1" ht="10.199999999999999">
      <c r="B520" s="160"/>
      <c r="D520" s="146" t="s">
        <v>308</v>
      </c>
      <c r="E520" s="161" t="s">
        <v>3</v>
      </c>
      <c r="F520" s="162" t="s">
        <v>756</v>
      </c>
      <c r="H520" s="163">
        <v>36.841999999999999</v>
      </c>
      <c r="I520" s="164"/>
      <c r="L520" s="160"/>
      <c r="M520" s="165"/>
      <c r="T520" s="166"/>
      <c r="AT520" s="161" t="s">
        <v>308</v>
      </c>
      <c r="AU520" s="161" t="s">
        <v>83</v>
      </c>
      <c r="AV520" s="13" t="s">
        <v>83</v>
      </c>
      <c r="AW520" s="13" t="s">
        <v>35</v>
      </c>
      <c r="AX520" s="13" t="s">
        <v>73</v>
      </c>
      <c r="AY520" s="161" t="s">
        <v>129</v>
      </c>
    </row>
    <row r="521" spans="2:65" s="13" customFormat="1" ht="10.199999999999999">
      <c r="B521" s="160"/>
      <c r="D521" s="146" t="s">
        <v>308</v>
      </c>
      <c r="E521" s="161" t="s">
        <v>3</v>
      </c>
      <c r="F521" s="162" t="s">
        <v>757</v>
      </c>
      <c r="H521" s="163">
        <v>-2.0499999999999998</v>
      </c>
      <c r="I521" s="164"/>
      <c r="L521" s="160"/>
      <c r="M521" s="165"/>
      <c r="T521" s="166"/>
      <c r="AT521" s="161" t="s">
        <v>308</v>
      </c>
      <c r="AU521" s="161" t="s">
        <v>83</v>
      </c>
      <c r="AV521" s="13" t="s">
        <v>83</v>
      </c>
      <c r="AW521" s="13" t="s">
        <v>35</v>
      </c>
      <c r="AX521" s="13" t="s">
        <v>73</v>
      </c>
      <c r="AY521" s="161" t="s">
        <v>129</v>
      </c>
    </row>
    <row r="522" spans="2:65" s="13" customFormat="1" ht="10.199999999999999">
      <c r="B522" s="160"/>
      <c r="D522" s="146" t="s">
        <v>308</v>
      </c>
      <c r="E522" s="161" t="s">
        <v>3</v>
      </c>
      <c r="F522" s="162" t="s">
        <v>758</v>
      </c>
      <c r="H522" s="163">
        <v>-2.4</v>
      </c>
      <c r="I522" s="164"/>
      <c r="L522" s="160"/>
      <c r="M522" s="165"/>
      <c r="T522" s="166"/>
      <c r="AT522" s="161" t="s">
        <v>308</v>
      </c>
      <c r="AU522" s="161" t="s">
        <v>83</v>
      </c>
      <c r="AV522" s="13" t="s">
        <v>83</v>
      </c>
      <c r="AW522" s="13" t="s">
        <v>35</v>
      </c>
      <c r="AX522" s="13" t="s">
        <v>73</v>
      </c>
      <c r="AY522" s="161" t="s">
        <v>129</v>
      </c>
    </row>
    <row r="523" spans="2:65" s="12" customFormat="1" ht="10.199999999999999">
      <c r="B523" s="154"/>
      <c r="D523" s="146" t="s">
        <v>308</v>
      </c>
      <c r="E523" s="155" t="s">
        <v>3</v>
      </c>
      <c r="F523" s="156" t="s">
        <v>728</v>
      </c>
      <c r="H523" s="155" t="s">
        <v>3</v>
      </c>
      <c r="I523" s="157"/>
      <c r="L523" s="154"/>
      <c r="M523" s="158"/>
      <c r="T523" s="159"/>
      <c r="AT523" s="155" t="s">
        <v>308</v>
      </c>
      <c r="AU523" s="155" t="s">
        <v>83</v>
      </c>
      <c r="AV523" s="12" t="s">
        <v>81</v>
      </c>
      <c r="AW523" s="12" t="s">
        <v>35</v>
      </c>
      <c r="AX523" s="12" t="s">
        <v>73</v>
      </c>
      <c r="AY523" s="155" t="s">
        <v>129</v>
      </c>
    </row>
    <row r="524" spans="2:65" s="13" customFormat="1" ht="10.199999999999999">
      <c r="B524" s="160"/>
      <c r="D524" s="146" t="s">
        <v>308</v>
      </c>
      <c r="E524" s="161" t="s">
        <v>3</v>
      </c>
      <c r="F524" s="162" t="s">
        <v>759</v>
      </c>
      <c r="H524" s="163">
        <v>38.923000000000002</v>
      </c>
      <c r="I524" s="164"/>
      <c r="L524" s="160"/>
      <c r="M524" s="165"/>
      <c r="T524" s="166"/>
      <c r="AT524" s="161" t="s">
        <v>308</v>
      </c>
      <c r="AU524" s="161" t="s">
        <v>83</v>
      </c>
      <c r="AV524" s="13" t="s">
        <v>83</v>
      </c>
      <c r="AW524" s="13" t="s">
        <v>35</v>
      </c>
      <c r="AX524" s="13" t="s">
        <v>73</v>
      </c>
      <c r="AY524" s="161" t="s">
        <v>129</v>
      </c>
    </row>
    <row r="525" spans="2:65" s="13" customFormat="1" ht="10.199999999999999">
      <c r="B525" s="160"/>
      <c r="D525" s="146" t="s">
        <v>308</v>
      </c>
      <c r="E525" s="161" t="s">
        <v>3</v>
      </c>
      <c r="F525" s="162" t="s">
        <v>760</v>
      </c>
      <c r="H525" s="163">
        <v>-0.8</v>
      </c>
      <c r="I525" s="164"/>
      <c r="L525" s="160"/>
      <c r="M525" s="165"/>
      <c r="T525" s="166"/>
      <c r="AT525" s="161" t="s">
        <v>308</v>
      </c>
      <c r="AU525" s="161" t="s">
        <v>83</v>
      </c>
      <c r="AV525" s="13" t="s">
        <v>83</v>
      </c>
      <c r="AW525" s="13" t="s">
        <v>35</v>
      </c>
      <c r="AX525" s="13" t="s">
        <v>73</v>
      </c>
      <c r="AY525" s="161" t="s">
        <v>129</v>
      </c>
    </row>
    <row r="526" spans="2:65" s="12" customFormat="1" ht="10.199999999999999">
      <c r="B526" s="154"/>
      <c r="D526" s="146" t="s">
        <v>308</v>
      </c>
      <c r="E526" s="155" t="s">
        <v>3</v>
      </c>
      <c r="F526" s="156" t="s">
        <v>730</v>
      </c>
      <c r="H526" s="155" t="s">
        <v>3</v>
      </c>
      <c r="I526" s="157"/>
      <c r="L526" s="154"/>
      <c r="M526" s="158"/>
      <c r="T526" s="159"/>
      <c r="AT526" s="155" t="s">
        <v>308</v>
      </c>
      <c r="AU526" s="155" t="s">
        <v>83</v>
      </c>
      <c r="AV526" s="12" t="s">
        <v>81</v>
      </c>
      <c r="AW526" s="12" t="s">
        <v>35</v>
      </c>
      <c r="AX526" s="12" t="s">
        <v>73</v>
      </c>
      <c r="AY526" s="155" t="s">
        <v>129</v>
      </c>
    </row>
    <row r="527" spans="2:65" s="12" customFormat="1" ht="10.199999999999999">
      <c r="B527" s="154"/>
      <c r="D527" s="146" t="s">
        <v>308</v>
      </c>
      <c r="E527" s="155" t="s">
        <v>3</v>
      </c>
      <c r="F527" s="156" t="s">
        <v>733</v>
      </c>
      <c r="H527" s="155" t="s">
        <v>3</v>
      </c>
      <c r="I527" s="157"/>
      <c r="L527" s="154"/>
      <c r="M527" s="158"/>
      <c r="T527" s="159"/>
      <c r="AT527" s="155" t="s">
        <v>308</v>
      </c>
      <c r="AU527" s="155" t="s">
        <v>83</v>
      </c>
      <c r="AV527" s="12" t="s">
        <v>81</v>
      </c>
      <c r="AW527" s="12" t="s">
        <v>35</v>
      </c>
      <c r="AX527" s="12" t="s">
        <v>73</v>
      </c>
      <c r="AY527" s="155" t="s">
        <v>129</v>
      </c>
    </row>
    <row r="528" spans="2:65" s="13" customFormat="1" ht="10.199999999999999">
      <c r="B528" s="160"/>
      <c r="D528" s="146" t="s">
        <v>308</v>
      </c>
      <c r="E528" s="161" t="s">
        <v>3</v>
      </c>
      <c r="F528" s="162" t="s">
        <v>761</v>
      </c>
      <c r="H528" s="163">
        <v>35.828000000000003</v>
      </c>
      <c r="I528" s="164"/>
      <c r="L528" s="160"/>
      <c r="M528" s="165"/>
      <c r="T528" s="166"/>
      <c r="AT528" s="161" t="s">
        <v>308</v>
      </c>
      <c r="AU528" s="161" t="s">
        <v>83</v>
      </c>
      <c r="AV528" s="13" t="s">
        <v>83</v>
      </c>
      <c r="AW528" s="13" t="s">
        <v>35</v>
      </c>
      <c r="AX528" s="13" t="s">
        <v>73</v>
      </c>
      <c r="AY528" s="161" t="s">
        <v>129</v>
      </c>
    </row>
    <row r="529" spans="2:51" s="13" customFormat="1" ht="10.199999999999999">
      <c r="B529" s="160"/>
      <c r="D529" s="146" t="s">
        <v>308</v>
      </c>
      <c r="E529" s="161" t="s">
        <v>3</v>
      </c>
      <c r="F529" s="162" t="s">
        <v>762</v>
      </c>
      <c r="H529" s="163">
        <v>-3.2</v>
      </c>
      <c r="I529" s="164"/>
      <c r="L529" s="160"/>
      <c r="M529" s="165"/>
      <c r="T529" s="166"/>
      <c r="AT529" s="161" t="s">
        <v>308</v>
      </c>
      <c r="AU529" s="161" t="s">
        <v>83</v>
      </c>
      <c r="AV529" s="13" t="s">
        <v>83</v>
      </c>
      <c r="AW529" s="13" t="s">
        <v>35</v>
      </c>
      <c r="AX529" s="13" t="s">
        <v>73</v>
      </c>
      <c r="AY529" s="161" t="s">
        <v>129</v>
      </c>
    </row>
    <row r="530" spans="2:51" s="15" customFormat="1" ht="10.199999999999999">
      <c r="B530" s="174"/>
      <c r="D530" s="146" t="s">
        <v>308</v>
      </c>
      <c r="E530" s="175" t="s">
        <v>246</v>
      </c>
      <c r="F530" s="176" t="s">
        <v>528</v>
      </c>
      <c r="H530" s="177">
        <v>103.143</v>
      </c>
      <c r="I530" s="178"/>
      <c r="L530" s="174"/>
      <c r="M530" s="179"/>
      <c r="T530" s="180"/>
      <c r="AT530" s="175" t="s">
        <v>308</v>
      </c>
      <c r="AU530" s="175" t="s">
        <v>83</v>
      </c>
      <c r="AV530" s="15" t="s">
        <v>148</v>
      </c>
      <c r="AW530" s="15" t="s">
        <v>35</v>
      </c>
      <c r="AX530" s="15" t="s">
        <v>73</v>
      </c>
      <c r="AY530" s="175" t="s">
        <v>129</v>
      </c>
    </row>
    <row r="531" spans="2:51" s="12" customFormat="1" ht="10.199999999999999">
      <c r="B531" s="154"/>
      <c r="D531" s="146" t="s">
        <v>308</v>
      </c>
      <c r="E531" s="155" t="s">
        <v>3</v>
      </c>
      <c r="F531" s="156" t="s">
        <v>763</v>
      </c>
      <c r="H531" s="155" t="s">
        <v>3</v>
      </c>
      <c r="I531" s="157"/>
      <c r="L531" s="154"/>
      <c r="M531" s="158"/>
      <c r="T531" s="159"/>
      <c r="AT531" s="155" t="s">
        <v>308</v>
      </c>
      <c r="AU531" s="155" t="s">
        <v>83</v>
      </c>
      <c r="AV531" s="12" t="s">
        <v>81</v>
      </c>
      <c r="AW531" s="12" t="s">
        <v>35</v>
      </c>
      <c r="AX531" s="12" t="s">
        <v>73</v>
      </c>
      <c r="AY531" s="155" t="s">
        <v>129</v>
      </c>
    </row>
    <row r="532" spans="2:51" s="12" customFormat="1" ht="10.199999999999999">
      <c r="B532" s="154"/>
      <c r="D532" s="146" t="s">
        <v>308</v>
      </c>
      <c r="E532" s="155" t="s">
        <v>3</v>
      </c>
      <c r="F532" s="156" t="s">
        <v>727</v>
      </c>
      <c r="H532" s="155" t="s">
        <v>3</v>
      </c>
      <c r="I532" s="157"/>
      <c r="L532" s="154"/>
      <c r="M532" s="158"/>
      <c r="T532" s="159"/>
      <c r="AT532" s="155" t="s">
        <v>308</v>
      </c>
      <c r="AU532" s="155" t="s">
        <v>83</v>
      </c>
      <c r="AV532" s="12" t="s">
        <v>81</v>
      </c>
      <c r="AW532" s="12" t="s">
        <v>35</v>
      </c>
      <c r="AX532" s="12" t="s">
        <v>73</v>
      </c>
      <c r="AY532" s="155" t="s">
        <v>129</v>
      </c>
    </row>
    <row r="533" spans="2:51" s="12" customFormat="1" ht="10.199999999999999">
      <c r="B533" s="154"/>
      <c r="D533" s="146" t="s">
        <v>308</v>
      </c>
      <c r="E533" s="155" t="s">
        <v>3</v>
      </c>
      <c r="F533" s="156" t="s">
        <v>736</v>
      </c>
      <c r="H533" s="155" t="s">
        <v>3</v>
      </c>
      <c r="I533" s="157"/>
      <c r="L533" s="154"/>
      <c r="M533" s="158"/>
      <c r="T533" s="159"/>
      <c r="AT533" s="155" t="s">
        <v>308</v>
      </c>
      <c r="AU533" s="155" t="s">
        <v>83</v>
      </c>
      <c r="AV533" s="12" t="s">
        <v>81</v>
      </c>
      <c r="AW533" s="12" t="s">
        <v>35</v>
      </c>
      <c r="AX533" s="12" t="s">
        <v>73</v>
      </c>
      <c r="AY533" s="155" t="s">
        <v>129</v>
      </c>
    </row>
    <row r="534" spans="2:51" s="13" customFormat="1" ht="10.199999999999999">
      <c r="B534" s="160"/>
      <c r="D534" s="146" t="s">
        <v>308</v>
      </c>
      <c r="E534" s="161" t="s">
        <v>3</v>
      </c>
      <c r="F534" s="162" t="s">
        <v>764</v>
      </c>
      <c r="H534" s="163">
        <v>32.543999999999997</v>
      </c>
      <c r="I534" s="164"/>
      <c r="L534" s="160"/>
      <c r="M534" s="165"/>
      <c r="T534" s="166"/>
      <c r="AT534" s="161" t="s">
        <v>308</v>
      </c>
      <c r="AU534" s="161" t="s">
        <v>83</v>
      </c>
      <c r="AV534" s="13" t="s">
        <v>83</v>
      </c>
      <c r="AW534" s="13" t="s">
        <v>35</v>
      </c>
      <c r="AX534" s="13" t="s">
        <v>73</v>
      </c>
      <c r="AY534" s="161" t="s">
        <v>129</v>
      </c>
    </row>
    <row r="535" spans="2:51" s="13" customFormat="1" ht="10.199999999999999">
      <c r="B535" s="160"/>
      <c r="D535" s="146" t="s">
        <v>308</v>
      </c>
      <c r="E535" s="161" t="s">
        <v>3</v>
      </c>
      <c r="F535" s="162" t="s">
        <v>441</v>
      </c>
      <c r="H535" s="163">
        <v>-15.3</v>
      </c>
      <c r="I535" s="164"/>
      <c r="L535" s="160"/>
      <c r="M535" s="165"/>
      <c r="T535" s="166"/>
      <c r="AT535" s="161" t="s">
        <v>308</v>
      </c>
      <c r="AU535" s="161" t="s">
        <v>83</v>
      </c>
      <c r="AV535" s="13" t="s">
        <v>83</v>
      </c>
      <c r="AW535" s="13" t="s">
        <v>35</v>
      </c>
      <c r="AX535" s="13" t="s">
        <v>73</v>
      </c>
      <c r="AY535" s="161" t="s">
        <v>129</v>
      </c>
    </row>
    <row r="536" spans="2:51" s="12" customFormat="1" ht="10.199999999999999">
      <c r="B536" s="154"/>
      <c r="D536" s="146" t="s">
        <v>308</v>
      </c>
      <c r="E536" s="155" t="s">
        <v>3</v>
      </c>
      <c r="F536" s="156" t="s">
        <v>728</v>
      </c>
      <c r="H536" s="155" t="s">
        <v>3</v>
      </c>
      <c r="I536" s="157"/>
      <c r="L536" s="154"/>
      <c r="M536" s="158"/>
      <c r="T536" s="159"/>
      <c r="AT536" s="155" t="s">
        <v>308</v>
      </c>
      <c r="AU536" s="155" t="s">
        <v>83</v>
      </c>
      <c r="AV536" s="12" t="s">
        <v>81</v>
      </c>
      <c r="AW536" s="12" t="s">
        <v>35</v>
      </c>
      <c r="AX536" s="12" t="s">
        <v>73</v>
      </c>
      <c r="AY536" s="155" t="s">
        <v>129</v>
      </c>
    </row>
    <row r="537" spans="2:51" s="13" customFormat="1" ht="10.199999999999999">
      <c r="B537" s="160"/>
      <c r="D537" s="146" t="s">
        <v>308</v>
      </c>
      <c r="E537" s="161" t="s">
        <v>3</v>
      </c>
      <c r="F537" s="162" t="s">
        <v>765</v>
      </c>
      <c r="H537" s="163">
        <v>24.552</v>
      </c>
      <c r="I537" s="164"/>
      <c r="L537" s="160"/>
      <c r="M537" s="165"/>
      <c r="T537" s="166"/>
      <c r="AT537" s="161" t="s">
        <v>308</v>
      </c>
      <c r="AU537" s="161" t="s">
        <v>83</v>
      </c>
      <c r="AV537" s="13" t="s">
        <v>83</v>
      </c>
      <c r="AW537" s="13" t="s">
        <v>35</v>
      </c>
      <c r="AX537" s="13" t="s">
        <v>73</v>
      </c>
      <c r="AY537" s="161" t="s">
        <v>129</v>
      </c>
    </row>
    <row r="538" spans="2:51" s="12" customFormat="1" ht="10.199999999999999">
      <c r="B538" s="154"/>
      <c r="D538" s="146" t="s">
        <v>308</v>
      </c>
      <c r="E538" s="155" t="s">
        <v>3</v>
      </c>
      <c r="F538" s="156" t="s">
        <v>730</v>
      </c>
      <c r="H538" s="155" t="s">
        <v>3</v>
      </c>
      <c r="I538" s="157"/>
      <c r="L538" s="154"/>
      <c r="M538" s="158"/>
      <c r="T538" s="159"/>
      <c r="AT538" s="155" t="s">
        <v>308</v>
      </c>
      <c r="AU538" s="155" t="s">
        <v>83</v>
      </c>
      <c r="AV538" s="12" t="s">
        <v>81</v>
      </c>
      <c r="AW538" s="12" t="s">
        <v>35</v>
      </c>
      <c r="AX538" s="12" t="s">
        <v>73</v>
      </c>
      <c r="AY538" s="155" t="s">
        <v>129</v>
      </c>
    </row>
    <row r="539" spans="2:51" s="12" customFormat="1" ht="10.199999999999999">
      <c r="B539" s="154"/>
      <c r="D539" s="146" t="s">
        <v>308</v>
      </c>
      <c r="E539" s="155" t="s">
        <v>3</v>
      </c>
      <c r="F539" s="156" t="s">
        <v>731</v>
      </c>
      <c r="H539" s="155" t="s">
        <v>3</v>
      </c>
      <c r="I539" s="157"/>
      <c r="L539" s="154"/>
      <c r="M539" s="158"/>
      <c r="T539" s="159"/>
      <c r="AT539" s="155" t="s">
        <v>308</v>
      </c>
      <c r="AU539" s="155" t="s">
        <v>83</v>
      </c>
      <c r="AV539" s="12" t="s">
        <v>81</v>
      </c>
      <c r="AW539" s="12" t="s">
        <v>35</v>
      </c>
      <c r="AX539" s="12" t="s">
        <v>73</v>
      </c>
      <c r="AY539" s="155" t="s">
        <v>129</v>
      </c>
    </row>
    <row r="540" spans="2:51" s="13" customFormat="1" ht="10.199999999999999">
      <c r="B540" s="160"/>
      <c r="D540" s="146" t="s">
        <v>308</v>
      </c>
      <c r="E540" s="161" t="s">
        <v>3</v>
      </c>
      <c r="F540" s="162" t="s">
        <v>766</v>
      </c>
      <c r="H540" s="163">
        <v>56.283000000000001</v>
      </c>
      <c r="I540" s="164"/>
      <c r="L540" s="160"/>
      <c r="M540" s="165"/>
      <c r="T540" s="166"/>
      <c r="AT540" s="161" t="s">
        <v>308</v>
      </c>
      <c r="AU540" s="161" t="s">
        <v>83</v>
      </c>
      <c r="AV540" s="13" t="s">
        <v>83</v>
      </c>
      <c r="AW540" s="13" t="s">
        <v>35</v>
      </c>
      <c r="AX540" s="13" t="s">
        <v>73</v>
      </c>
      <c r="AY540" s="161" t="s">
        <v>129</v>
      </c>
    </row>
    <row r="541" spans="2:51" s="12" customFormat="1" ht="10.199999999999999">
      <c r="B541" s="154"/>
      <c r="D541" s="146" t="s">
        <v>308</v>
      </c>
      <c r="E541" s="155" t="s">
        <v>3</v>
      </c>
      <c r="F541" s="156" t="s">
        <v>733</v>
      </c>
      <c r="H541" s="155" t="s">
        <v>3</v>
      </c>
      <c r="I541" s="157"/>
      <c r="L541" s="154"/>
      <c r="M541" s="158"/>
      <c r="T541" s="159"/>
      <c r="AT541" s="155" t="s">
        <v>308</v>
      </c>
      <c r="AU541" s="155" t="s">
        <v>83</v>
      </c>
      <c r="AV541" s="12" t="s">
        <v>81</v>
      </c>
      <c r="AW541" s="12" t="s">
        <v>35</v>
      </c>
      <c r="AX541" s="12" t="s">
        <v>73</v>
      </c>
      <c r="AY541" s="155" t="s">
        <v>129</v>
      </c>
    </row>
    <row r="542" spans="2:51" s="13" customFormat="1" ht="10.199999999999999">
      <c r="B542" s="160"/>
      <c r="D542" s="146" t="s">
        <v>308</v>
      </c>
      <c r="E542" s="161" t="s">
        <v>3</v>
      </c>
      <c r="F542" s="162" t="s">
        <v>764</v>
      </c>
      <c r="H542" s="163">
        <v>32.543999999999997</v>
      </c>
      <c r="I542" s="164"/>
      <c r="L542" s="160"/>
      <c r="M542" s="165"/>
      <c r="T542" s="166"/>
      <c r="AT542" s="161" t="s">
        <v>308</v>
      </c>
      <c r="AU542" s="161" t="s">
        <v>83</v>
      </c>
      <c r="AV542" s="13" t="s">
        <v>83</v>
      </c>
      <c r="AW542" s="13" t="s">
        <v>35</v>
      </c>
      <c r="AX542" s="13" t="s">
        <v>73</v>
      </c>
      <c r="AY542" s="161" t="s">
        <v>129</v>
      </c>
    </row>
    <row r="543" spans="2:51" s="13" customFormat="1" ht="10.199999999999999">
      <c r="B543" s="160"/>
      <c r="D543" s="146" t="s">
        <v>308</v>
      </c>
      <c r="E543" s="161" t="s">
        <v>3</v>
      </c>
      <c r="F543" s="162" t="s">
        <v>442</v>
      </c>
      <c r="H543" s="163">
        <v>-7.125</v>
      </c>
      <c r="I543" s="164"/>
      <c r="L543" s="160"/>
      <c r="M543" s="165"/>
      <c r="T543" s="166"/>
      <c r="AT543" s="161" t="s">
        <v>308</v>
      </c>
      <c r="AU543" s="161" t="s">
        <v>83</v>
      </c>
      <c r="AV543" s="13" t="s">
        <v>83</v>
      </c>
      <c r="AW543" s="13" t="s">
        <v>35</v>
      </c>
      <c r="AX543" s="13" t="s">
        <v>73</v>
      </c>
      <c r="AY543" s="161" t="s">
        <v>129</v>
      </c>
    </row>
    <row r="544" spans="2:51" s="15" customFormat="1" ht="10.199999999999999">
      <c r="B544" s="174"/>
      <c r="D544" s="146" t="s">
        <v>308</v>
      </c>
      <c r="E544" s="175" t="s">
        <v>249</v>
      </c>
      <c r="F544" s="176" t="s">
        <v>528</v>
      </c>
      <c r="H544" s="177">
        <v>123.498</v>
      </c>
      <c r="I544" s="178"/>
      <c r="L544" s="174"/>
      <c r="M544" s="179"/>
      <c r="T544" s="180"/>
      <c r="AT544" s="175" t="s">
        <v>308</v>
      </c>
      <c r="AU544" s="175" t="s">
        <v>83</v>
      </c>
      <c r="AV544" s="15" t="s">
        <v>148</v>
      </c>
      <c r="AW544" s="15" t="s">
        <v>35</v>
      </c>
      <c r="AX544" s="15" t="s">
        <v>73</v>
      </c>
      <c r="AY544" s="175" t="s">
        <v>129</v>
      </c>
    </row>
    <row r="545" spans="2:65" s="14" customFormat="1" ht="10.199999999999999">
      <c r="B545" s="167"/>
      <c r="D545" s="146" t="s">
        <v>308</v>
      </c>
      <c r="E545" s="168" t="s">
        <v>3</v>
      </c>
      <c r="F545" s="169" t="s">
        <v>313</v>
      </c>
      <c r="H545" s="170">
        <v>226.64099999999999</v>
      </c>
      <c r="I545" s="171"/>
      <c r="L545" s="167"/>
      <c r="M545" s="172"/>
      <c r="T545" s="173"/>
      <c r="AT545" s="168" t="s">
        <v>308</v>
      </c>
      <c r="AU545" s="168" t="s">
        <v>83</v>
      </c>
      <c r="AV545" s="14" t="s">
        <v>156</v>
      </c>
      <c r="AW545" s="14" t="s">
        <v>35</v>
      </c>
      <c r="AX545" s="14" t="s">
        <v>81</v>
      </c>
      <c r="AY545" s="168" t="s">
        <v>129</v>
      </c>
    </row>
    <row r="546" spans="2:65" s="1" customFormat="1" ht="16.5" customHeight="1">
      <c r="B546" s="128"/>
      <c r="C546" s="181" t="s">
        <v>767</v>
      </c>
      <c r="D546" s="181" t="s">
        <v>604</v>
      </c>
      <c r="E546" s="182" t="s">
        <v>768</v>
      </c>
      <c r="F546" s="183" t="s">
        <v>769</v>
      </c>
      <c r="G546" s="184" t="s">
        <v>208</v>
      </c>
      <c r="H546" s="185">
        <v>249.30500000000001</v>
      </c>
      <c r="I546" s="186"/>
      <c r="J546" s="187">
        <f>ROUND(I546*H546,2)</f>
        <v>0</v>
      </c>
      <c r="K546" s="183" t="s">
        <v>136</v>
      </c>
      <c r="L546" s="188"/>
      <c r="M546" s="189" t="s">
        <v>3</v>
      </c>
      <c r="N546" s="190" t="s">
        <v>44</v>
      </c>
      <c r="P546" s="138">
        <f>O546*H546</f>
        <v>0</v>
      </c>
      <c r="Q546" s="138">
        <v>5.2500000000000003E-3</v>
      </c>
      <c r="R546" s="138">
        <f>Q546*H546</f>
        <v>1.30885125</v>
      </c>
      <c r="S546" s="138">
        <v>0</v>
      </c>
      <c r="T546" s="139">
        <f>S546*H546</f>
        <v>0</v>
      </c>
      <c r="AR546" s="140" t="s">
        <v>180</v>
      </c>
      <c r="AT546" s="140" t="s">
        <v>604</v>
      </c>
      <c r="AU546" s="140" t="s">
        <v>83</v>
      </c>
      <c r="AY546" s="18" t="s">
        <v>129</v>
      </c>
      <c r="BE546" s="141">
        <f>IF(N546="základní",J546,0)</f>
        <v>0</v>
      </c>
      <c r="BF546" s="141">
        <f>IF(N546="snížená",J546,0)</f>
        <v>0</v>
      </c>
      <c r="BG546" s="141">
        <f>IF(N546="zákl. přenesená",J546,0)</f>
        <v>0</v>
      </c>
      <c r="BH546" s="141">
        <f>IF(N546="sníž. přenesená",J546,0)</f>
        <v>0</v>
      </c>
      <c r="BI546" s="141">
        <f>IF(N546="nulová",J546,0)</f>
        <v>0</v>
      </c>
      <c r="BJ546" s="18" t="s">
        <v>81</v>
      </c>
      <c r="BK546" s="141">
        <f>ROUND(I546*H546,2)</f>
        <v>0</v>
      </c>
      <c r="BL546" s="18" t="s">
        <v>156</v>
      </c>
      <c r="BM546" s="140" t="s">
        <v>770</v>
      </c>
    </row>
    <row r="547" spans="2:65" s="13" customFormat="1" ht="10.199999999999999">
      <c r="B547" s="160"/>
      <c r="D547" s="146" t="s">
        <v>308</v>
      </c>
      <c r="F547" s="162" t="s">
        <v>771</v>
      </c>
      <c r="H547" s="163">
        <v>249.30500000000001</v>
      </c>
      <c r="I547" s="164"/>
      <c r="L547" s="160"/>
      <c r="M547" s="165"/>
      <c r="T547" s="166"/>
      <c r="AT547" s="161" t="s">
        <v>308</v>
      </c>
      <c r="AU547" s="161" t="s">
        <v>83</v>
      </c>
      <c r="AV547" s="13" t="s">
        <v>83</v>
      </c>
      <c r="AW547" s="13" t="s">
        <v>4</v>
      </c>
      <c r="AX547" s="13" t="s">
        <v>81</v>
      </c>
      <c r="AY547" s="161" t="s">
        <v>129</v>
      </c>
    </row>
    <row r="548" spans="2:65" s="1" customFormat="1" ht="24.15" customHeight="1">
      <c r="B548" s="128"/>
      <c r="C548" s="129" t="s">
        <v>772</v>
      </c>
      <c r="D548" s="129" t="s">
        <v>132</v>
      </c>
      <c r="E548" s="130" t="s">
        <v>773</v>
      </c>
      <c r="F548" s="131" t="s">
        <v>774</v>
      </c>
      <c r="G548" s="132" t="s">
        <v>215</v>
      </c>
      <c r="H548" s="133">
        <v>11</v>
      </c>
      <c r="I548" s="134"/>
      <c r="J548" s="135">
        <f>ROUND(I548*H548,2)</f>
        <v>0</v>
      </c>
      <c r="K548" s="131" t="s">
        <v>136</v>
      </c>
      <c r="L548" s="33"/>
      <c r="M548" s="136" t="s">
        <v>3</v>
      </c>
      <c r="N548" s="137" t="s">
        <v>44</v>
      </c>
      <c r="P548" s="138">
        <f>O548*H548</f>
        <v>0</v>
      </c>
      <c r="Q548" s="138">
        <v>1.7600000000000001E-3</v>
      </c>
      <c r="R548" s="138">
        <f>Q548*H548</f>
        <v>1.9360000000000002E-2</v>
      </c>
      <c r="S548" s="138">
        <v>0</v>
      </c>
      <c r="T548" s="139">
        <f>S548*H548</f>
        <v>0</v>
      </c>
      <c r="AR548" s="140" t="s">
        <v>156</v>
      </c>
      <c r="AT548" s="140" t="s">
        <v>132</v>
      </c>
      <c r="AU548" s="140" t="s">
        <v>83</v>
      </c>
      <c r="AY548" s="18" t="s">
        <v>129</v>
      </c>
      <c r="BE548" s="141">
        <f>IF(N548="základní",J548,0)</f>
        <v>0</v>
      </c>
      <c r="BF548" s="141">
        <f>IF(N548="snížená",J548,0)</f>
        <v>0</v>
      </c>
      <c r="BG548" s="141">
        <f>IF(N548="zákl. přenesená",J548,0)</f>
        <v>0</v>
      </c>
      <c r="BH548" s="141">
        <f>IF(N548="sníž. přenesená",J548,0)</f>
        <v>0</v>
      </c>
      <c r="BI548" s="141">
        <f>IF(N548="nulová",J548,0)</f>
        <v>0</v>
      </c>
      <c r="BJ548" s="18" t="s">
        <v>81</v>
      </c>
      <c r="BK548" s="141">
        <f>ROUND(I548*H548,2)</f>
        <v>0</v>
      </c>
      <c r="BL548" s="18" t="s">
        <v>156</v>
      </c>
      <c r="BM548" s="140" t="s">
        <v>775</v>
      </c>
    </row>
    <row r="549" spans="2:65" s="1" customFormat="1" ht="10.199999999999999">
      <c r="B549" s="33"/>
      <c r="D549" s="142" t="s">
        <v>139</v>
      </c>
      <c r="F549" s="143" t="s">
        <v>776</v>
      </c>
      <c r="I549" s="144"/>
      <c r="L549" s="33"/>
      <c r="M549" s="145"/>
      <c r="T549" s="54"/>
      <c r="AT549" s="18" t="s">
        <v>139</v>
      </c>
      <c r="AU549" s="18" t="s">
        <v>83</v>
      </c>
    </row>
    <row r="550" spans="2:65" s="12" customFormat="1" ht="10.199999999999999">
      <c r="B550" s="154"/>
      <c r="D550" s="146" t="s">
        <v>308</v>
      </c>
      <c r="E550" s="155" t="s">
        <v>3</v>
      </c>
      <c r="F550" s="156" t="s">
        <v>777</v>
      </c>
      <c r="H550" s="155" t="s">
        <v>3</v>
      </c>
      <c r="I550" s="157"/>
      <c r="L550" s="154"/>
      <c r="M550" s="158"/>
      <c r="T550" s="159"/>
      <c r="AT550" s="155" t="s">
        <v>308</v>
      </c>
      <c r="AU550" s="155" t="s">
        <v>83</v>
      </c>
      <c r="AV550" s="12" t="s">
        <v>81</v>
      </c>
      <c r="AW550" s="12" t="s">
        <v>35</v>
      </c>
      <c r="AX550" s="12" t="s">
        <v>73</v>
      </c>
      <c r="AY550" s="155" t="s">
        <v>129</v>
      </c>
    </row>
    <row r="551" spans="2:65" s="12" customFormat="1" ht="10.199999999999999">
      <c r="B551" s="154"/>
      <c r="D551" s="146" t="s">
        <v>308</v>
      </c>
      <c r="E551" s="155" t="s">
        <v>3</v>
      </c>
      <c r="F551" s="156" t="s">
        <v>727</v>
      </c>
      <c r="H551" s="155" t="s">
        <v>3</v>
      </c>
      <c r="I551" s="157"/>
      <c r="L551" s="154"/>
      <c r="M551" s="158"/>
      <c r="T551" s="159"/>
      <c r="AT551" s="155" t="s">
        <v>308</v>
      </c>
      <c r="AU551" s="155" t="s">
        <v>83</v>
      </c>
      <c r="AV551" s="12" t="s">
        <v>81</v>
      </c>
      <c r="AW551" s="12" t="s">
        <v>35</v>
      </c>
      <c r="AX551" s="12" t="s">
        <v>73</v>
      </c>
      <c r="AY551" s="155" t="s">
        <v>129</v>
      </c>
    </row>
    <row r="552" spans="2:65" s="12" customFormat="1" ht="10.199999999999999">
      <c r="B552" s="154"/>
      <c r="D552" s="146" t="s">
        <v>308</v>
      </c>
      <c r="E552" s="155" t="s">
        <v>3</v>
      </c>
      <c r="F552" s="156" t="s">
        <v>736</v>
      </c>
      <c r="H552" s="155" t="s">
        <v>3</v>
      </c>
      <c r="I552" s="157"/>
      <c r="L552" s="154"/>
      <c r="M552" s="158"/>
      <c r="T552" s="159"/>
      <c r="AT552" s="155" t="s">
        <v>308</v>
      </c>
      <c r="AU552" s="155" t="s">
        <v>83</v>
      </c>
      <c r="AV552" s="12" t="s">
        <v>81</v>
      </c>
      <c r="AW552" s="12" t="s">
        <v>35</v>
      </c>
      <c r="AX552" s="12" t="s">
        <v>73</v>
      </c>
      <c r="AY552" s="155" t="s">
        <v>129</v>
      </c>
    </row>
    <row r="553" spans="2:65" s="13" customFormat="1" ht="10.199999999999999">
      <c r="B553" s="160"/>
      <c r="D553" s="146" t="s">
        <v>308</v>
      </c>
      <c r="E553" s="161" t="s">
        <v>3</v>
      </c>
      <c r="F553" s="162" t="s">
        <v>778</v>
      </c>
      <c r="H553" s="163">
        <v>3</v>
      </c>
      <c r="I553" s="164"/>
      <c r="L553" s="160"/>
      <c r="M553" s="165"/>
      <c r="T553" s="166"/>
      <c r="AT553" s="161" t="s">
        <v>308</v>
      </c>
      <c r="AU553" s="161" t="s">
        <v>83</v>
      </c>
      <c r="AV553" s="13" t="s">
        <v>83</v>
      </c>
      <c r="AW553" s="13" t="s">
        <v>35</v>
      </c>
      <c r="AX553" s="13" t="s">
        <v>73</v>
      </c>
      <c r="AY553" s="161" t="s">
        <v>129</v>
      </c>
    </row>
    <row r="554" spans="2:65" s="12" customFormat="1" ht="10.199999999999999">
      <c r="B554" s="154"/>
      <c r="D554" s="146" t="s">
        <v>308</v>
      </c>
      <c r="E554" s="155" t="s">
        <v>3</v>
      </c>
      <c r="F554" s="156" t="s">
        <v>728</v>
      </c>
      <c r="H554" s="155" t="s">
        <v>3</v>
      </c>
      <c r="I554" s="157"/>
      <c r="L554" s="154"/>
      <c r="M554" s="158"/>
      <c r="T554" s="159"/>
      <c r="AT554" s="155" t="s">
        <v>308</v>
      </c>
      <c r="AU554" s="155" t="s">
        <v>83</v>
      </c>
      <c r="AV554" s="12" t="s">
        <v>81</v>
      </c>
      <c r="AW554" s="12" t="s">
        <v>35</v>
      </c>
      <c r="AX554" s="12" t="s">
        <v>73</v>
      </c>
      <c r="AY554" s="155" t="s">
        <v>129</v>
      </c>
    </row>
    <row r="555" spans="2:65" s="13" customFormat="1" ht="10.199999999999999">
      <c r="B555" s="160"/>
      <c r="D555" s="146" t="s">
        <v>308</v>
      </c>
      <c r="E555" s="161" t="s">
        <v>3</v>
      </c>
      <c r="F555" s="162" t="s">
        <v>779</v>
      </c>
      <c r="H555" s="163">
        <v>1</v>
      </c>
      <c r="I555" s="164"/>
      <c r="L555" s="160"/>
      <c r="M555" s="165"/>
      <c r="T555" s="166"/>
      <c r="AT555" s="161" t="s">
        <v>308</v>
      </c>
      <c r="AU555" s="161" t="s">
        <v>83</v>
      </c>
      <c r="AV555" s="13" t="s">
        <v>83</v>
      </c>
      <c r="AW555" s="13" t="s">
        <v>35</v>
      </c>
      <c r="AX555" s="13" t="s">
        <v>73</v>
      </c>
      <c r="AY555" s="161" t="s">
        <v>129</v>
      </c>
    </row>
    <row r="556" spans="2:65" s="12" customFormat="1" ht="10.199999999999999">
      <c r="B556" s="154"/>
      <c r="D556" s="146" t="s">
        <v>308</v>
      </c>
      <c r="E556" s="155" t="s">
        <v>3</v>
      </c>
      <c r="F556" s="156" t="s">
        <v>730</v>
      </c>
      <c r="H556" s="155" t="s">
        <v>3</v>
      </c>
      <c r="I556" s="157"/>
      <c r="L556" s="154"/>
      <c r="M556" s="158"/>
      <c r="T556" s="159"/>
      <c r="AT556" s="155" t="s">
        <v>308</v>
      </c>
      <c r="AU556" s="155" t="s">
        <v>83</v>
      </c>
      <c r="AV556" s="12" t="s">
        <v>81</v>
      </c>
      <c r="AW556" s="12" t="s">
        <v>35</v>
      </c>
      <c r="AX556" s="12" t="s">
        <v>73</v>
      </c>
      <c r="AY556" s="155" t="s">
        <v>129</v>
      </c>
    </row>
    <row r="557" spans="2:65" s="12" customFormat="1" ht="10.199999999999999">
      <c r="B557" s="154"/>
      <c r="D557" s="146" t="s">
        <v>308</v>
      </c>
      <c r="E557" s="155" t="s">
        <v>3</v>
      </c>
      <c r="F557" s="156" t="s">
        <v>733</v>
      </c>
      <c r="H557" s="155" t="s">
        <v>3</v>
      </c>
      <c r="I557" s="157"/>
      <c r="L557" s="154"/>
      <c r="M557" s="158"/>
      <c r="T557" s="159"/>
      <c r="AT557" s="155" t="s">
        <v>308</v>
      </c>
      <c r="AU557" s="155" t="s">
        <v>83</v>
      </c>
      <c r="AV557" s="12" t="s">
        <v>81</v>
      </c>
      <c r="AW557" s="12" t="s">
        <v>35</v>
      </c>
      <c r="AX557" s="12" t="s">
        <v>73</v>
      </c>
      <c r="AY557" s="155" t="s">
        <v>129</v>
      </c>
    </row>
    <row r="558" spans="2:65" s="13" customFormat="1" ht="10.199999999999999">
      <c r="B558" s="160"/>
      <c r="D558" s="146" t="s">
        <v>308</v>
      </c>
      <c r="E558" s="161" t="s">
        <v>3</v>
      </c>
      <c r="F558" s="162" t="s">
        <v>780</v>
      </c>
      <c r="H558" s="163">
        <v>4</v>
      </c>
      <c r="I558" s="164"/>
      <c r="L558" s="160"/>
      <c r="M558" s="165"/>
      <c r="T558" s="166"/>
      <c r="AT558" s="161" t="s">
        <v>308</v>
      </c>
      <c r="AU558" s="161" t="s">
        <v>83</v>
      </c>
      <c r="AV558" s="13" t="s">
        <v>83</v>
      </c>
      <c r="AW558" s="13" t="s">
        <v>35</v>
      </c>
      <c r="AX558" s="13" t="s">
        <v>73</v>
      </c>
      <c r="AY558" s="161" t="s">
        <v>129</v>
      </c>
    </row>
    <row r="559" spans="2:65" s="13" customFormat="1" ht="10.199999999999999">
      <c r="B559" s="160"/>
      <c r="D559" s="146" t="s">
        <v>308</v>
      </c>
      <c r="E559" s="161" t="s">
        <v>3</v>
      </c>
      <c r="F559" s="162" t="s">
        <v>781</v>
      </c>
      <c r="H559" s="163">
        <v>3</v>
      </c>
      <c r="I559" s="164"/>
      <c r="L559" s="160"/>
      <c r="M559" s="165"/>
      <c r="T559" s="166"/>
      <c r="AT559" s="161" t="s">
        <v>308</v>
      </c>
      <c r="AU559" s="161" t="s">
        <v>83</v>
      </c>
      <c r="AV559" s="13" t="s">
        <v>83</v>
      </c>
      <c r="AW559" s="13" t="s">
        <v>35</v>
      </c>
      <c r="AX559" s="13" t="s">
        <v>73</v>
      </c>
      <c r="AY559" s="161" t="s">
        <v>129</v>
      </c>
    </row>
    <row r="560" spans="2:65" s="14" customFormat="1" ht="10.199999999999999">
      <c r="B560" s="167"/>
      <c r="D560" s="146" t="s">
        <v>308</v>
      </c>
      <c r="E560" s="168" t="s">
        <v>3</v>
      </c>
      <c r="F560" s="169" t="s">
        <v>313</v>
      </c>
      <c r="H560" s="170">
        <v>11</v>
      </c>
      <c r="I560" s="171"/>
      <c r="L560" s="167"/>
      <c r="M560" s="172"/>
      <c r="T560" s="173"/>
      <c r="AT560" s="168" t="s">
        <v>308</v>
      </c>
      <c r="AU560" s="168" t="s">
        <v>83</v>
      </c>
      <c r="AV560" s="14" t="s">
        <v>156</v>
      </c>
      <c r="AW560" s="14" t="s">
        <v>35</v>
      </c>
      <c r="AX560" s="14" t="s">
        <v>81</v>
      </c>
      <c r="AY560" s="168" t="s">
        <v>129</v>
      </c>
    </row>
    <row r="561" spans="2:65" s="1" customFormat="1" ht="16.5" customHeight="1">
      <c r="B561" s="128"/>
      <c r="C561" s="181" t="s">
        <v>782</v>
      </c>
      <c r="D561" s="181" t="s">
        <v>604</v>
      </c>
      <c r="E561" s="182" t="s">
        <v>783</v>
      </c>
      <c r="F561" s="183" t="s">
        <v>784</v>
      </c>
      <c r="G561" s="184" t="s">
        <v>208</v>
      </c>
      <c r="H561" s="185">
        <v>2.2000000000000002</v>
      </c>
      <c r="I561" s="186"/>
      <c r="J561" s="187">
        <f>ROUND(I561*H561,2)</f>
        <v>0</v>
      </c>
      <c r="K561" s="183" t="s">
        <v>136</v>
      </c>
      <c r="L561" s="188"/>
      <c r="M561" s="189" t="s">
        <v>3</v>
      </c>
      <c r="N561" s="190" t="s">
        <v>44</v>
      </c>
      <c r="P561" s="138">
        <f>O561*H561</f>
        <v>0</v>
      </c>
      <c r="Q561" s="138">
        <v>1.0499999999999999E-3</v>
      </c>
      <c r="R561" s="138">
        <f>Q561*H561</f>
        <v>2.31E-3</v>
      </c>
      <c r="S561" s="138">
        <v>0</v>
      </c>
      <c r="T561" s="139">
        <f>S561*H561</f>
        <v>0</v>
      </c>
      <c r="AR561" s="140" t="s">
        <v>180</v>
      </c>
      <c r="AT561" s="140" t="s">
        <v>604</v>
      </c>
      <c r="AU561" s="140" t="s">
        <v>83</v>
      </c>
      <c r="AY561" s="18" t="s">
        <v>129</v>
      </c>
      <c r="BE561" s="141">
        <f>IF(N561="základní",J561,0)</f>
        <v>0</v>
      </c>
      <c r="BF561" s="141">
        <f>IF(N561="snížená",J561,0)</f>
        <v>0</v>
      </c>
      <c r="BG561" s="141">
        <f>IF(N561="zákl. přenesená",J561,0)</f>
        <v>0</v>
      </c>
      <c r="BH561" s="141">
        <f>IF(N561="sníž. přenesená",J561,0)</f>
        <v>0</v>
      </c>
      <c r="BI561" s="141">
        <f>IF(N561="nulová",J561,0)</f>
        <v>0</v>
      </c>
      <c r="BJ561" s="18" t="s">
        <v>81</v>
      </c>
      <c r="BK561" s="141">
        <f>ROUND(I561*H561,2)</f>
        <v>0</v>
      </c>
      <c r="BL561" s="18" t="s">
        <v>156</v>
      </c>
      <c r="BM561" s="140" t="s">
        <v>785</v>
      </c>
    </row>
    <row r="562" spans="2:65" s="13" customFormat="1" ht="10.199999999999999">
      <c r="B562" s="160"/>
      <c r="D562" s="146" t="s">
        <v>308</v>
      </c>
      <c r="F562" s="162" t="s">
        <v>786</v>
      </c>
      <c r="H562" s="163">
        <v>2.2000000000000002</v>
      </c>
      <c r="I562" s="164"/>
      <c r="L562" s="160"/>
      <c r="M562" s="165"/>
      <c r="T562" s="166"/>
      <c r="AT562" s="161" t="s">
        <v>308</v>
      </c>
      <c r="AU562" s="161" t="s">
        <v>83</v>
      </c>
      <c r="AV562" s="13" t="s">
        <v>83</v>
      </c>
      <c r="AW562" s="13" t="s">
        <v>4</v>
      </c>
      <c r="AX562" s="13" t="s">
        <v>81</v>
      </c>
      <c r="AY562" s="161" t="s">
        <v>129</v>
      </c>
    </row>
    <row r="563" spans="2:65" s="1" customFormat="1" ht="24.15" customHeight="1">
      <c r="B563" s="128"/>
      <c r="C563" s="129" t="s">
        <v>787</v>
      </c>
      <c r="D563" s="129" t="s">
        <v>132</v>
      </c>
      <c r="E563" s="130" t="s">
        <v>788</v>
      </c>
      <c r="F563" s="131" t="s">
        <v>789</v>
      </c>
      <c r="G563" s="132" t="s">
        <v>208</v>
      </c>
      <c r="H563" s="133">
        <v>226.64099999999999</v>
      </c>
      <c r="I563" s="134"/>
      <c r="J563" s="135">
        <f>ROUND(I563*H563,2)</f>
        <v>0</v>
      </c>
      <c r="K563" s="131" t="s">
        <v>136</v>
      </c>
      <c r="L563" s="33"/>
      <c r="M563" s="136" t="s">
        <v>3</v>
      </c>
      <c r="N563" s="137" t="s">
        <v>44</v>
      </c>
      <c r="P563" s="138">
        <f>O563*H563</f>
        <v>0</v>
      </c>
      <c r="Q563" s="138">
        <v>8.0000000000000007E-5</v>
      </c>
      <c r="R563" s="138">
        <f>Q563*H563</f>
        <v>1.813128E-2</v>
      </c>
      <c r="S563" s="138">
        <v>0</v>
      </c>
      <c r="T563" s="139">
        <f>S563*H563</f>
        <v>0</v>
      </c>
      <c r="AR563" s="140" t="s">
        <v>156</v>
      </c>
      <c r="AT563" s="140" t="s">
        <v>132</v>
      </c>
      <c r="AU563" s="140" t="s">
        <v>83</v>
      </c>
      <c r="AY563" s="18" t="s">
        <v>129</v>
      </c>
      <c r="BE563" s="141">
        <f>IF(N563="základní",J563,0)</f>
        <v>0</v>
      </c>
      <c r="BF563" s="141">
        <f>IF(N563="snížená",J563,0)</f>
        <v>0</v>
      </c>
      <c r="BG563" s="141">
        <f>IF(N563="zákl. přenesená",J563,0)</f>
        <v>0</v>
      </c>
      <c r="BH563" s="141">
        <f>IF(N563="sníž. přenesená",J563,0)</f>
        <v>0</v>
      </c>
      <c r="BI563" s="141">
        <f>IF(N563="nulová",J563,0)</f>
        <v>0</v>
      </c>
      <c r="BJ563" s="18" t="s">
        <v>81</v>
      </c>
      <c r="BK563" s="141">
        <f>ROUND(I563*H563,2)</f>
        <v>0</v>
      </c>
      <c r="BL563" s="18" t="s">
        <v>156</v>
      </c>
      <c r="BM563" s="140" t="s">
        <v>790</v>
      </c>
    </row>
    <row r="564" spans="2:65" s="1" customFormat="1" ht="10.199999999999999">
      <c r="B564" s="33"/>
      <c r="D564" s="142" t="s">
        <v>139</v>
      </c>
      <c r="F564" s="143" t="s">
        <v>791</v>
      </c>
      <c r="I564" s="144"/>
      <c r="L564" s="33"/>
      <c r="M564" s="145"/>
      <c r="T564" s="54"/>
      <c r="AT564" s="18" t="s">
        <v>139</v>
      </c>
      <c r="AU564" s="18" t="s">
        <v>83</v>
      </c>
    </row>
    <row r="565" spans="2:65" s="13" customFormat="1" ht="10.199999999999999">
      <c r="B565" s="160"/>
      <c r="D565" s="146" t="s">
        <v>308</v>
      </c>
      <c r="E565" s="161" t="s">
        <v>3</v>
      </c>
      <c r="F565" s="162" t="s">
        <v>792</v>
      </c>
      <c r="H565" s="163">
        <v>226.64099999999999</v>
      </c>
      <c r="I565" s="164"/>
      <c r="L565" s="160"/>
      <c r="M565" s="165"/>
      <c r="T565" s="166"/>
      <c r="AT565" s="161" t="s">
        <v>308</v>
      </c>
      <c r="AU565" s="161" t="s">
        <v>83</v>
      </c>
      <c r="AV565" s="13" t="s">
        <v>83</v>
      </c>
      <c r="AW565" s="13" t="s">
        <v>35</v>
      </c>
      <c r="AX565" s="13" t="s">
        <v>73</v>
      </c>
      <c r="AY565" s="161" t="s">
        <v>129</v>
      </c>
    </row>
    <row r="566" spans="2:65" s="14" customFormat="1" ht="10.199999999999999">
      <c r="B566" s="167"/>
      <c r="D566" s="146" t="s">
        <v>308</v>
      </c>
      <c r="E566" s="168" t="s">
        <v>3</v>
      </c>
      <c r="F566" s="169" t="s">
        <v>313</v>
      </c>
      <c r="H566" s="170">
        <v>226.64099999999999</v>
      </c>
      <c r="I566" s="171"/>
      <c r="L566" s="167"/>
      <c r="M566" s="172"/>
      <c r="T566" s="173"/>
      <c r="AT566" s="168" t="s">
        <v>308</v>
      </c>
      <c r="AU566" s="168" t="s">
        <v>83</v>
      </c>
      <c r="AV566" s="14" t="s">
        <v>156</v>
      </c>
      <c r="AW566" s="14" t="s">
        <v>35</v>
      </c>
      <c r="AX566" s="14" t="s">
        <v>81</v>
      </c>
      <c r="AY566" s="168" t="s">
        <v>129</v>
      </c>
    </row>
    <row r="567" spans="2:65" s="1" customFormat="1" ht="16.5" customHeight="1">
      <c r="B567" s="128"/>
      <c r="C567" s="129" t="s">
        <v>793</v>
      </c>
      <c r="D567" s="129" t="s">
        <v>132</v>
      </c>
      <c r="E567" s="130" t="s">
        <v>794</v>
      </c>
      <c r="F567" s="131" t="s">
        <v>795</v>
      </c>
      <c r="G567" s="132" t="s">
        <v>215</v>
      </c>
      <c r="H567" s="133">
        <v>52.85</v>
      </c>
      <c r="I567" s="134"/>
      <c r="J567" s="135">
        <f>ROUND(I567*H567,2)</f>
        <v>0</v>
      </c>
      <c r="K567" s="131" t="s">
        <v>136</v>
      </c>
      <c r="L567" s="33"/>
      <c r="M567" s="136" t="s">
        <v>3</v>
      </c>
      <c r="N567" s="137" t="s">
        <v>44</v>
      </c>
      <c r="P567" s="138">
        <f>O567*H567</f>
        <v>0</v>
      </c>
      <c r="Q567" s="138">
        <v>5.0000000000000002E-5</v>
      </c>
      <c r="R567" s="138">
        <f>Q567*H567</f>
        <v>2.6425000000000003E-3</v>
      </c>
      <c r="S567" s="138">
        <v>0</v>
      </c>
      <c r="T567" s="139">
        <f>S567*H567</f>
        <v>0</v>
      </c>
      <c r="AR567" s="140" t="s">
        <v>156</v>
      </c>
      <c r="AT567" s="140" t="s">
        <v>132</v>
      </c>
      <c r="AU567" s="140" t="s">
        <v>83</v>
      </c>
      <c r="AY567" s="18" t="s">
        <v>129</v>
      </c>
      <c r="BE567" s="141">
        <f>IF(N567="základní",J567,0)</f>
        <v>0</v>
      </c>
      <c r="BF567" s="141">
        <f>IF(N567="snížená",J567,0)</f>
        <v>0</v>
      </c>
      <c r="BG567" s="141">
        <f>IF(N567="zákl. přenesená",J567,0)</f>
        <v>0</v>
      </c>
      <c r="BH567" s="141">
        <f>IF(N567="sníž. přenesená",J567,0)</f>
        <v>0</v>
      </c>
      <c r="BI567" s="141">
        <f>IF(N567="nulová",J567,0)</f>
        <v>0</v>
      </c>
      <c r="BJ567" s="18" t="s">
        <v>81</v>
      </c>
      <c r="BK567" s="141">
        <f>ROUND(I567*H567,2)</f>
        <v>0</v>
      </c>
      <c r="BL567" s="18" t="s">
        <v>156</v>
      </c>
      <c r="BM567" s="140" t="s">
        <v>796</v>
      </c>
    </row>
    <row r="568" spans="2:65" s="1" customFormat="1" ht="10.199999999999999">
      <c r="B568" s="33"/>
      <c r="D568" s="142" t="s">
        <v>139</v>
      </c>
      <c r="F568" s="143" t="s">
        <v>797</v>
      </c>
      <c r="I568" s="144"/>
      <c r="L568" s="33"/>
      <c r="M568" s="145"/>
      <c r="T568" s="54"/>
      <c r="AT568" s="18" t="s">
        <v>139</v>
      </c>
      <c r="AU568" s="18" t="s">
        <v>83</v>
      </c>
    </row>
    <row r="569" spans="2:65" s="12" customFormat="1" ht="10.199999999999999">
      <c r="B569" s="154"/>
      <c r="D569" s="146" t="s">
        <v>308</v>
      </c>
      <c r="E569" s="155" t="s">
        <v>3</v>
      </c>
      <c r="F569" s="156" t="s">
        <v>727</v>
      </c>
      <c r="H569" s="155" t="s">
        <v>3</v>
      </c>
      <c r="I569" s="157"/>
      <c r="L569" s="154"/>
      <c r="M569" s="158"/>
      <c r="T569" s="159"/>
      <c r="AT569" s="155" t="s">
        <v>308</v>
      </c>
      <c r="AU569" s="155" t="s">
        <v>83</v>
      </c>
      <c r="AV569" s="12" t="s">
        <v>81</v>
      </c>
      <c r="AW569" s="12" t="s">
        <v>35</v>
      </c>
      <c r="AX569" s="12" t="s">
        <v>73</v>
      </c>
      <c r="AY569" s="155" t="s">
        <v>129</v>
      </c>
    </row>
    <row r="570" spans="2:65" s="12" customFormat="1" ht="10.199999999999999">
      <c r="B570" s="154"/>
      <c r="D570" s="146" t="s">
        <v>308</v>
      </c>
      <c r="E570" s="155" t="s">
        <v>3</v>
      </c>
      <c r="F570" s="156" t="s">
        <v>736</v>
      </c>
      <c r="H570" s="155" t="s">
        <v>3</v>
      </c>
      <c r="I570" s="157"/>
      <c r="L570" s="154"/>
      <c r="M570" s="158"/>
      <c r="T570" s="159"/>
      <c r="AT570" s="155" t="s">
        <v>308</v>
      </c>
      <c r="AU570" s="155" t="s">
        <v>83</v>
      </c>
      <c r="AV570" s="12" t="s">
        <v>81</v>
      </c>
      <c r="AW570" s="12" t="s">
        <v>35</v>
      </c>
      <c r="AX570" s="12" t="s">
        <v>73</v>
      </c>
      <c r="AY570" s="155" t="s">
        <v>129</v>
      </c>
    </row>
    <row r="571" spans="2:65" s="13" customFormat="1" ht="10.199999999999999">
      <c r="B571" s="160"/>
      <c r="D571" s="146" t="s">
        <v>308</v>
      </c>
      <c r="E571" s="161" t="s">
        <v>3</v>
      </c>
      <c r="F571" s="162" t="s">
        <v>798</v>
      </c>
      <c r="H571" s="163">
        <v>11.8</v>
      </c>
      <c r="I571" s="164"/>
      <c r="L571" s="160"/>
      <c r="M571" s="165"/>
      <c r="T571" s="166"/>
      <c r="AT571" s="161" t="s">
        <v>308</v>
      </c>
      <c r="AU571" s="161" t="s">
        <v>83</v>
      </c>
      <c r="AV571" s="13" t="s">
        <v>83</v>
      </c>
      <c r="AW571" s="13" t="s">
        <v>35</v>
      </c>
      <c r="AX571" s="13" t="s">
        <v>73</v>
      </c>
      <c r="AY571" s="161" t="s">
        <v>129</v>
      </c>
    </row>
    <row r="572" spans="2:65" s="12" customFormat="1" ht="10.199999999999999">
      <c r="B572" s="154"/>
      <c r="D572" s="146" t="s">
        <v>308</v>
      </c>
      <c r="E572" s="155" t="s">
        <v>3</v>
      </c>
      <c r="F572" s="156" t="s">
        <v>728</v>
      </c>
      <c r="H572" s="155" t="s">
        <v>3</v>
      </c>
      <c r="I572" s="157"/>
      <c r="L572" s="154"/>
      <c r="M572" s="158"/>
      <c r="T572" s="159"/>
      <c r="AT572" s="155" t="s">
        <v>308</v>
      </c>
      <c r="AU572" s="155" t="s">
        <v>83</v>
      </c>
      <c r="AV572" s="12" t="s">
        <v>81</v>
      </c>
      <c r="AW572" s="12" t="s">
        <v>35</v>
      </c>
      <c r="AX572" s="12" t="s">
        <v>73</v>
      </c>
      <c r="AY572" s="155" t="s">
        <v>129</v>
      </c>
    </row>
    <row r="573" spans="2:65" s="13" customFormat="1" ht="10.199999999999999">
      <c r="B573" s="160"/>
      <c r="D573" s="146" t="s">
        <v>308</v>
      </c>
      <c r="E573" s="161" t="s">
        <v>3</v>
      </c>
      <c r="F573" s="162" t="s">
        <v>799</v>
      </c>
      <c r="H573" s="163">
        <v>9.5399999999999991</v>
      </c>
      <c r="I573" s="164"/>
      <c r="L573" s="160"/>
      <c r="M573" s="165"/>
      <c r="T573" s="166"/>
      <c r="AT573" s="161" t="s">
        <v>308</v>
      </c>
      <c r="AU573" s="161" t="s">
        <v>83</v>
      </c>
      <c r="AV573" s="13" t="s">
        <v>83</v>
      </c>
      <c r="AW573" s="13" t="s">
        <v>35</v>
      </c>
      <c r="AX573" s="13" t="s">
        <v>73</v>
      </c>
      <c r="AY573" s="161" t="s">
        <v>129</v>
      </c>
    </row>
    <row r="574" spans="2:65" s="12" customFormat="1" ht="10.199999999999999">
      <c r="B574" s="154"/>
      <c r="D574" s="146" t="s">
        <v>308</v>
      </c>
      <c r="E574" s="155" t="s">
        <v>3</v>
      </c>
      <c r="F574" s="156" t="s">
        <v>730</v>
      </c>
      <c r="H574" s="155" t="s">
        <v>3</v>
      </c>
      <c r="I574" s="157"/>
      <c r="L574" s="154"/>
      <c r="M574" s="158"/>
      <c r="T574" s="159"/>
      <c r="AT574" s="155" t="s">
        <v>308</v>
      </c>
      <c r="AU574" s="155" t="s">
        <v>83</v>
      </c>
      <c r="AV574" s="12" t="s">
        <v>81</v>
      </c>
      <c r="AW574" s="12" t="s">
        <v>35</v>
      </c>
      <c r="AX574" s="12" t="s">
        <v>73</v>
      </c>
      <c r="AY574" s="155" t="s">
        <v>129</v>
      </c>
    </row>
    <row r="575" spans="2:65" s="12" customFormat="1" ht="10.199999999999999">
      <c r="B575" s="154"/>
      <c r="D575" s="146" t="s">
        <v>308</v>
      </c>
      <c r="E575" s="155" t="s">
        <v>3</v>
      </c>
      <c r="F575" s="156" t="s">
        <v>731</v>
      </c>
      <c r="H575" s="155" t="s">
        <v>3</v>
      </c>
      <c r="I575" s="157"/>
      <c r="L575" s="154"/>
      <c r="M575" s="158"/>
      <c r="T575" s="159"/>
      <c r="AT575" s="155" t="s">
        <v>308</v>
      </c>
      <c r="AU575" s="155" t="s">
        <v>83</v>
      </c>
      <c r="AV575" s="12" t="s">
        <v>81</v>
      </c>
      <c r="AW575" s="12" t="s">
        <v>35</v>
      </c>
      <c r="AX575" s="12" t="s">
        <v>73</v>
      </c>
      <c r="AY575" s="155" t="s">
        <v>129</v>
      </c>
    </row>
    <row r="576" spans="2:65" s="13" customFormat="1" ht="10.199999999999999">
      <c r="B576" s="160"/>
      <c r="D576" s="146" t="s">
        <v>308</v>
      </c>
      <c r="E576" s="161" t="s">
        <v>3</v>
      </c>
      <c r="F576" s="162" t="s">
        <v>800</v>
      </c>
      <c r="H576" s="163">
        <v>11.975</v>
      </c>
      <c r="I576" s="164"/>
      <c r="L576" s="160"/>
      <c r="M576" s="165"/>
      <c r="T576" s="166"/>
      <c r="AT576" s="161" t="s">
        <v>308</v>
      </c>
      <c r="AU576" s="161" t="s">
        <v>83</v>
      </c>
      <c r="AV576" s="13" t="s">
        <v>83</v>
      </c>
      <c r="AW576" s="13" t="s">
        <v>35</v>
      </c>
      <c r="AX576" s="13" t="s">
        <v>73</v>
      </c>
      <c r="AY576" s="161" t="s">
        <v>129</v>
      </c>
    </row>
    <row r="577" spans="2:65" s="12" customFormat="1" ht="10.199999999999999">
      <c r="B577" s="154"/>
      <c r="D577" s="146" t="s">
        <v>308</v>
      </c>
      <c r="E577" s="155" t="s">
        <v>3</v>
      </c>
      <c r="F577" s="156" t="s">
        <v>733</v>
      </c>
      <c r="H577" s="155" t="s">
        <v>3</v>
      </c>
      <c r="I577" s="157"/>
      <c r="L577" s="154"/>
      <c r="M577" s="158"/>
      <c r="T577" s="159"/>
      <c r="AT577" s="155" t="s">
        <v>308</v>
      </c>
      <c r="AU577" s="155" t="s">
        <v>83</v>
      </c>
      <c r="AV577" s="12" t="s">
        <v>81</v>
      </c>
      <c r="AW577" s="12" t="s">
        <v>35</v>
      </c>
      <c r="AX577" s="12" t="s">
        <v>73</v>
      </c>
      <c r="AY577" s="155" t="s">
        <v>129</v>
      </c>
    </row>
    <row r="578" spans="2:65" s="13" customFormat="1" ht="10.199999999999999">
      <c r="B578" s="160"/>
      <c r="D578" s="146" t="s">
        <v>308</v>
      </c>
      <c r="E578" s="161" t="s">
        <v>3</v>
      </c>
      <c r="F578" s="162" t="s">
        <v>801</v>
      </c>
      <c r="H578" s="163">
        <v>19.535</v>
      </c>
      <c r="I578" s="164"/>
      <c r="L578" s="160"/>
      <c r="M578" s="165"/>
      <c r="T578" s="166"/>
      <c r="AT578" s="161" t="s">
        <v>308</v>
      </c>
      <c r="AU578" s="161" t="s">
        <v>83</v>
      </c>
      <c r="AV578" s="13" t="s">
        <v>83</v>
      </c>
      <c r="AW578" s="13" t="s">
        <v>35</v>
      </c>
      <c r="AX578" s="13" t="s">
        <v>73</v>
      </c>
      <c r="AY578" s="161" t="s">
        <v>129</v>
      </c>
    </row>
    <row r="579" spans="2:65" s="14" customFormat="1" ht="10.199999999999999">
      <c r="B579" s="167"/>
      <c r="D579" s="146" t="s">
        <v>308</v>
      </c>
      <c r="E579" s="168" t="s">
        <v>3</v>
      </c>
      <c r="F579" s="169" t="s">
        <v>313</v>
      </c>
      <c r="H579" s="170">
        <v>52.85</v>
      </c>
      <c r="I579" s="171"/>
      <c r="L579" s="167"/>
      <c r="M579" s="172"/>
      <c r="T579" s="173"/>
      <c r="AT579" s="168" t="s">
        <v>308</v>
      </c>
      <c r="AU579" s="168" t="s">
        <v>83</v>
      </c>
      <c r="AV579" s="14" t="s">
        <v>156</v>
      </c>
      <c r="AW579" s="14" t="s">
        <v>35</v>
      </c>
      <c r="AX579" s="14" t="s">
        <v>81</v>
      </c>
      <c r="AY579" s="168" t="s">
        <v>129</v>
      </c>
    </row>
    <row r="580" spans="2:65" s="1" customFormat="1" ht="16.5" customHeight="1">
      <c r="B580" s="128"/>
      <c r="C580" s="181" t="s">
        <v>802</v>
      </c>
      <c r="D580" s="181" t="s">
        <v>604</v>
      </c>
      <c r="E580" s="182" t="s">
        <v>803</v>
      </c>
      <c r="F580" s="183" t="s">
        <v>804</v>
      </c>
      <c r="G580" s="184" t="s">
        <v>215</v>
      </c>
      <c r="H580" s="185">
        <v>55.493000000000002</v>
      </c>
      <c r="I580" s="186"/>
      <c r="J580" s="187">
        <f>ROUND(I580*H580,2)</f>
        <v>0</v>
      </c>
      <c r="K580" s="183" t="s">
        <v>136</v>
      </c>
      <c r="L580" s="188"/>
      <c r="M580" s="189" t="s">
        <v>3</v>
      </c>
      <c r="N580" s="190" t="s">
        <v>44</v>
      </c>
      <c r="P580" s="138">
        <f>O580*H580</f>
        <v>0</v>
      </c>
      <c r="Q580" s="138">
        <v>5.0000000000000001E-4</v>
      </c>
      <c r="R580" s="138">
        <f>Q580*H580</f>
        <v>2.77465E-2</v>
      </c>
      <c r="S580" s="138">
        <v>0</v>
      </c>
      <c r="T580" s="139">
        <f>S580*H580</f>
        <v>0</v>
      </c>
      <c r="AR580" s="140" t="s">
        <v>180</v>
      </c>
      <c r="AT580" s="140" t="s">
        <v>604</v>
      </c>
      <c r="AU580" s="140" t="s">
        <v>83</v>
      </c>
      <c r="AY580" s="18" t="s">
        <v>129</v>
      </c>
      <c r="BE580" s="141">
        <f>IF(N580="základní",J580,0)</f>
        <v>0</v>
      </c>
      <c r="BF580" s="141">
        <f>IF(N580="snížená",J580,0)</f>
        <v>0</v>
      </c>
      <c r="BG580" s="141">
        <f>IF(N580="zákl. přenesená",J580,0)</f>
        <v>0</v>
      </c>
      <c r="BH580" s="141">
        <f>IF(N580="sníž. přenesená",J580,0)</f>
        <v>0</v>
      </c>
      <c r="BI580" s="141">
        <f>IF(N580="nulová",J580,0)</f>
        <v>0</v>
      </c>
      <c r="BJ580" s="18" t="s">
        <v>81</v>
      </c>
      <c r="BK580" s="141">
        <f>ROUND(I580*H580,2)</f>
        <v>0</v>
      </c>
      <c r="BL580" s="18" t="s">
        <v>156</v>
      </c>
      <c r="BM580" s="140" t="s">
        <v>805</v>
      </c>
    </row>
    <row r="581" spans="2:65" s="13" customFormat="1" ht="10.199999999999999">
      <c r="B581" s="160"/>
      <c r="D581" s="146" t="s">
        <v>308</v>
      </c>
      <c r="F581" s="162" t="s">
        <v>806</v>
      </c>
      <c r="H581" s="163">
        <v>55.493000000000002</v>
      </c>
      <c r="I581" s="164"/>
      <c r="L581" s="160"/>
      <c r="M581" s="165"/>
      <c r="T581" s="166"/>
      <c r="AT581" s="161" t="s">
        <v>308</v>
      </c>
      <c r="AU581" s="161" t="s">
        <v>83</v>
      </c>
      <c r="AV581" s="13" t="s">
        <v>83</v>
      </c>
      <c r="AW581" s="13" t="s">
        <v>4</v>
      </c>
      <c r="AX581" s="13" t="s">
        <v>81</v>
      </c>
      <c r="AY581" s="161" t="s">
        <v>129</v>
      </c>
    </row>
    <row r="582" spans="2:65" s="1" customFormat="1" ht="16.5" customHeight="1">
      <c r="B582" s="128"/>
      <c r="C582" s="129" t="s">
        <v>807</v>
      </c>
      <c r="D582" s="129" t="s">
        <v>132</v>
      </c>
      <c r="E582" s="130" t="s">
        <v>808</v>
      </c>
      <c r="F582" s="131" t="s">
        <v>809</v>
      </c>
      <c r="G582" s="132" t="s">
        <v>215</v>
      </c>
      <c r="H582" s="133">
        <v>167.48500000000001</v>
      </c>
      <c r="I582" s="134"/>
      <c r="J582" s="135">
        <f>ROUND(I582*H582,2)</f>
        <v>0</v>
      </c>
      <c r="K582" s="131" t="s">
        <v>136</v>
      </c>
      <c r="L582" s="33"/>
      <c r="M582" s="136" t="s">
        <v>3</v>
      </c>
      <c r="N582" s="137" t="s">
        <v>44</v>
      </c>
      <c r="P582" s="138">
        <f>O582*H582</f>
        <v>0</v>
      </c>
      <c r="Q582" s="138">
        <v>0</v>
      </c>
      <c r="R582" s="138">
        <f>Q582*H582</f>
        <v>0</v>
      </c>
      <c r="S582" s="138">
        <v>0</v>
      </c>
      <c r="T582" s="139">
        <f>S582*H582</f>
        <v>0</v>
      </c>
      <c r="AR582" s="140" t="s">
        <v>156</v>
      </c>
      <c r="AT582" s="140" t="s">
        <v>132</v>
      </c>
      <c r="AU582" s="140" t="s">
        <v>83</v>
      </c>
      <c r="AY582" s="18" t="s">
        <v>129</v>
      </c>
      <c r="BE582" s="141">
        <f>IF(N582="základní",J582,0)</f>
        <v>0</v>
      </c>
      <c r="BF582" s="141">
        <f>IF(N582="snížená",J582,0)</f>
        <v>0</v>
      </c>
      <c r="BG582" s="141">
        <f>IF(N582="zákl. přenesená",J582,0)</f>
        <v>0</v>
      </c>
      <c r="BH582" s="141">
        <f>IF(N582="sníž. přenesená",J582,0)</f>
        <v>0</v>
      </c>
      <c r="BI582" s="141">
        <f>IF(N582="nulová",J582,0)</f>
        <v>0</v>
      </c>
      <c r="BJ582" s="18" t="s">
        <v>81</v>
      </c>
      <c r="BK582" s="141">
        <f>ROUND(I582*H582,2)</f>
        <v>0</v>
      </c>
      <c r="BL582" s="18" t="s">
        <v>156</v>
      </c>
      <c r="BM582" s="140" t="s">
        <v>810</v>
      </c>
    </row>
    <row r="583" spans="2:65" s="1" customFormat="1" ht="10.199999999999999">
      <c r="B583" s="33"/>
      <c r="D583" s="142" t="s">
        <v>139</v>
      </c>
      <c r="F583" s="143" t="s">
        <v>811</v>
      </c>
      <c r="I583" s="144"/>
      <c r="L583" s="33"/>
      <c r="M583" s="145"/>
      <c r="T583" s="54"/>
      <c r="AT583" s="18" t="s">
        <v>139</v>
      </c>
      <c r="AU583" s="18" t="s">
        <v>83</v>
      </c>
    </row>
    <row r="584" spans="2:65" s="13" customFormat="1" ht="10.199999999999999">
      <c r="B584" s="160"/>
      <c r="D584" s="146" t="s">
        <v>308</v>
      </c>
      <c r="E584" s="161" t="s">
        <v>3</v>
      </c>
      <c r="F584" s="162" t="s">
        <v>812</v>
      </c>
      <c r="H584" s="163">
        <v>167.48500000000001</v>
      </c>
      <c r="I584" s="164"/>
      <c r="L584" s="160"/>
      <c r="M584" s="165"/>
      <c r="T584" s="166"/>
      <c r="AT584" s="161" t="s">
        <v>308</v>
      </c>
      <c r="AU584" s="161" t="s">
        <v>83</v>
      </c>
      <c r="AV584" s="13" t="s">
        <v>83</v>
      </c>
      <c r="AW584" s="13" t="s">
        <v>35</v>
      </c>
      <c r="AX584" s="13" t="s">
        <v>73</v>
      </c>
      <c r="AY584" s="161" t="s">
        <v>129</v>
      </c>
    </row>
    <row r="585" spans="2:65" s="14" customFormat="1" ht="10.199999999999999">
      <c r="B585" s="167"/>
      <c r="D585" s="146" t="s">
        <v>308</v>
      </c>
      <c r="E585" s="168" t="s">
        <v>3</v>
      </c>
      <c r="F585" s="169" t="s">
        <v>313</v>
      </c>
      <c r="H585" s="170">
        <v>167.48500000000001</v>
      </c>
      <c r="I585" s="171"/>
      <c r="L585" s="167"/>
      <c r="M585" s="172"/>
      <c r="T585" s="173"/>
      <c r="AT585" s="168" t="s">
        <v>308</v>
      </c>
      <c r="AU585" s="168" t="s">
        <v>83</v>
      </c>
      <c r="AV585" s="14" t="s">
        <v>156</v>
      </c>
      <c r="AW585" s="14" t="s">
        <v>35</v>
      </c>
      <c r="AX585" s="14" t="s">
        <v>81</v>
      </c>
      <c r="AY585" s="168" t="s">
        <v>129</v>
      </c>
    </row>
    <row r="586" spans="2:65" s="1" customFormat="1" ht="16.5" customHeight="1">
      <c r="B586" s="128"/>
      <c r="C586" s="181" t="s">
        <v>813</v>
      </c>
      <c r="D586" s="181" t="s">
        <v>604</v>
      </c>
      <c r="E586" s="182" t="s">
        <v>814</v>
      </c>
      <c r="F586" s="183" t="s">
        <v>815</v>
      </c>
      <c r="G586" s="184" t="s">
        <v>215</v>
      </c>
      <c r="H586" s="185">
        <v>84.311999999999998</v>
      </c>
      <c r="I586" s="186"/>
      <c r="J586" s="187">
        <f>ROUND(I586*H586,2)</f>
        <v>0</v>
      </c>
      <c r="K586" s="183" t="s">
        <v>136</v>
      </c>
      <c r="L586" s="188"/>
      <c r="M586" s="189" t="s">
        <v>3</v>
      </c>
      <c r="N586" s="190" t="s">
        <v>44</v>
      </c>
      <c r="P586" s="138">
        <f>O586*H586</f>
        <v>0</v>
      </c>
      <c r="Q586" s="138">
        <v>1E-4</v>
      </c>
      <c r="R586" s="138">
        <f>Q586*H586</f>
        <v>8.4311999999999998E-3</v>
      </c>
      <c r="S586" s="138">
        <v>0</v>
      </c>
      <c r="T586" s="139">
        <f>S586*H586</f>
        <v>0</v>
      </c>
      <c r="AR586" s="140" t="s">
        <v>180</v>
      </c>
      <c r="AT586" s="140" t="s">
        <v>604</v>
      </c>
      <c r="AU586" s="140" t="s">
        <v>83</v>
      </c>
      <c r="AY586" s="18" t="s">
        <v>129</v>
      </c>
      <c r="BE586" s="141">
        <f>IF(N586="základní",J586,0)</f>
        <v>0</v>
      </c>
      <c r="BF586" s="141">
        <f>IF(N586="snížená",J586,0)</f>
        <v>0</v>
      </c>
      <c r="BG586" s="141">
        <f>IF(N586="zákl. přenesená",J586,0)</f>
        <v>0</v>
      </c>
      <c r="BH586" s="141">
        <f>IF(N586="sníž. přenesená",J586,0)</f>
        <v>0</v>
      </c>
      <c r="BI586" s="141">
        <f>IF(N586="nulová",J586,0)</f>
        <v>0</v>
      </c>
      <c r="BJ586" s="18" t="s">
        <v>81</v>
      </c>
      <c r="BK586" s="141">
        <f>ROUND(I586*H586,2)</f>
        <v>0</v>
      </c>
      <c r="BL586" s="18" t="s">
        <v>156</v>
      </c>
      <c r="BM586" s="140" t="s">
        <v>816</v>
      </c>
    </row>
    <row r="587" spans="2:65" s="12" customFormat="1" ht="10.199999999999999">
      <c r="B587" s="154"/>
      <c r="D587" s="146" t="s">
        <v>308</v>
      </c>
      <c r="E587" s="155" t="s">
        <v>3</v>
      </c>
      <c r="F587" s="156" t="s">
        <v>727</v>
      </c>
      <c r="H587" s="155" t="s">
        <v>3</v>
      </c>
      <c r="I587" s="157"/>
      <c r="L587" s="154"/>
      <c r="M587" s="158"/>
      <c r="T587" s="159"/>
      <c r="AT587" s="155" t="s">
        <v>308</v>
      </c>
      <c r="AU587" s="155" t="s">
        <v>83</v>
      </c>
      <c r="AV587" s="12" t="s">
        <v>81</v>
      </c>
      <c r="AW587" s="12" t="s">
        <v>35</v>
      </c>
      <c r="AX587" s="12" t="s">
        <v>73</v>
      </c>
      <c r="AY587" s="155" t="s">
        <v>129</v>
      </c>
    </row>
    <row r="588" spans="2:65" s="12" customFormat="1" ht="10.199999999999999">
      <c r="B588" s="154"/>
      <c r="D588" s="146" t="s">
        <v>308</v>
      </c>
      <c r="E588" s="155" t="s">
        <v>3</v>
      </c>
      <c r="F588" s="156" t="s">
        <v>736</v>
      </c>
      <c r="H588" s="155" t="s">
        <v>3</v>
      </c>
      <c r="I588" s="157"/>
      <c r="L588" s="154"/>
      <c r="M588" s="158"/>
      <c r="T588" s="159"/>
      <c r="AT588" s="155" t="s">
        <v>308</v>
      </c>
      <c r="AU588" s="155" t="s">
        <v>83</v>
      </c>
      <c r="AV588" s="12" t="s">
        <v>81</v>
      </c>
      <c r="AW588" s="12" t="s">
        <v>35</v>
      </c>
      <c r="AX588" s="12" t="s">
        <v>73</v>
      </c>
      <c r="AY588" s="155" t="s">
        <v>129</v>
      </c>
    </row>
    <row r="589" spans="2:65" s="13" customFormat="1" ht="10.199999999999999">
      <c r="B589" s="160"/>
      <c r="D589" s="146" t="s">
        <v>308</v>
      </c>
      <c r="E589" s="161" t="s">
        <v>3</v>
      </c>
      <c r="F589" s="162" t="s">
        <v>817</v>
      </c>
      <c r="H589" s="163">
        <v>4.0999999999999996</v>
      </c>
      <c r="I589" s="164"/>
      <c r="L589" s="160"/>
      <c r="M589" s="165"/>
      <c r="T589" s="166"/>
      <c r="AT589" s="161" t="s">
        <v>308</v>
      </c>
      <c r="AU589" s="161" t="s">
        <v>83</v>
      </c>
      <c r="AV589" s="13" t="s">
        <v>83</v>
      </c>
      <c r="AW589" s="13" t="s">
        <v>35</v>
      </c>
      <c r="AX589" s="13" t="s">
        <v>73</v>
      </c>
      <c r="AY589" s="161" t="s">
        <v>129</v>
      </c>
    </row>
    <row r="590" spans="2:65" s="13" customFormat="1" ht="10.199999999999999">
      <c r="B590" s="160"/>
      <c r="D590" s="146" t="s">
        <v>308</v>
      </c>
      <c r="E590" s="161" t="s">
        <v>3</v>
      </c>
      <c r="F590" s="162" t="s">
        <v>818</v>
      </c>
      <c r="H590" s="163">
        <v>3.2</v>
      </c>
      <c r="I590" s="164"/>
      <c r="L590" s="160"/>
      <c r="M590" s="165"/>
      <c r="T590" s="166"/>
      <c r="AT590" s="161" t="s">
        <v>308</v>
      </c>
      <c r="AU590" s="161" t="s">
        <v>83</v>
      </c>
      <c r="AV590" s="13" t="s">
        <v>83</v>
      </c>
      <c r="AW590" s="13" t="s">
        <v>35</v>
      </c>
      <c r="AX590" s="13" t="s">
        <v>73</v>
      </c>
      <c r="AY590" s="161" t="s">
        <v>129</v>
      </c>
    </row>
    <row r="591" spans="2:65" s="13" customFormat="1" ht="10.199999999999999">
      <c r="B591" s="160"/>
      <c r="D591" s="146" t="s">
        <v>308</v>
      </c>
      <c r="E591" s="161" t="s">
        <v>3</v>
      </c>
      <c r="F591" s="162" t="s">
        <v>819</v>
      </c>
      <c r="H591" s="163">
        <v>7.65</v>
      </c>
      <c r="I591" s="164"/>
      <c r="L591" s="160"/>
      <c r="M591" s="165"/>
      <c r="T591" s="166"/>
      <c r="AT591" s="161" t="s">
        <v>308</v>
      </c>
      <c r="AU591" s="161" t="s">
        <v>83</v>
      </c>
      <c r="AV591" s="13" t="s">
        <v>83</v>
      </c>
      <c r="AW591" s="13" t="s">
        <v>35</v>
      </c>
      <c r="AX591" s="13" t="s">
        <v>73</v>
      </c>
      <c r="AY591" s="161" t="s">
        <v>129</v>
      </c>
    </row>
    <row r="592" spans="2:65" s="13" customFormat="1" ht="10.199999999999999">
      <c r="B592" s="160"/>
      <c r="D592" s="146" t="s">
        <v>308</v>
      </c>
      <c r="E592" s="161" t="s">
        <v>3</v>
      </c>
      <c r="F592" s="162" t="s">
        <v>820</v>
      </c>
      <c r="H592" s="163">
        <v>8.3000000000000007</v>
      </c>
      <c r="I592" s="164"/>
      <c r="L592" s="160"/>
      <c r="M592" s="165"/>
      <c r="T592" s="166"/>
      <c r="AT592" s="161" t="s">
        <v>308</v>
      </c>
      <c r="AU592" s="161" t="s">
        <v>83</v>
      </c>
      <c r="AV592" s="13" t="s">
        <v>83</v>
      </c>
      <c r="AW592" s="13" t="s">
        <v>35</v>
      </c>
      <c r="AX592" s="13" t="s">
        <v>73</v>
      </c>
      <c r="AY592" s="161" t="s">
        <v>129</v>
      </c>
    </row>
    <row r="593" spans="2:65" s="12" customFormat="1" ht="10.199999999999999">
      <c r="B593" s="154"/>
      <c r="D593" s="146" t="s">
        <v>308</v>
      </c>
      <c r="E593" s="155" t="s">
        <v>3</v>
      </c>
      <c r="F593" s="156" t="s">
        <v>728</v>
      </c>
      <c r="H593" s="155" t="s">
        <v>3</v>
      </c>
      <c r="I593" s="157"/>
      <c r="L593" s="154"/>
      <c r="M593" s="158"/>
      <c r="T593" s="159"/>
      <c r="AT593" s="155" t="s">
        <v>308</v>
      </c>
      <c r="AU593" s="155" t="s">
        <v>83</v>
      </c>
      <c r="AV593" s="12" t="s">
        <v>81</v>
      </c>
      <c r="AW593" s="12" t="s">
        <v>35</v>
      </c>
      <c r="AX593" s="12" t="s">
        <v>73</v>
      </c>
      <c r="AY593" s="155" t="s">
        <v>129</v>
      </c>
    </row>
    <row r="594" spans="2:65" s="13" customFormat="1" ht="10.199999999999999">
      <c r="B594" s="160"/>
      <c r="D594" s="146" t="s">
        <v>308</v>
      </c>
      <c r="E594" s="161" t="s">
        <v>3</v>
      </c>
      <c r="F594" s="162" t="s">
        <v>821</v>
      </c>
      <c r="H594" s="163">
        <v>1.6</v>
      </c>
      <c r="I594" s="164"/>
      <c r="L594" s="160"/>
      <c r="M594" s="165"/>
      <c r="T594" s="166"/>
      <c r="AT594" s="161" t="s">
        <v>308</v>
      </c>
      <c r="AU594" s="161" t="s">
        <v>83</v>
      </c>
      <c r="AV594" s="13" t="s">
        <v>83</v>
      </c>
      <c r="AW594" s="13" t="s">
        <v>35</v>
      </c>
      <c r="AX594" s="13" t="s">
        <v>73</v>
      </c>
      <c r="AY594" s="161" t="s">
        <v>129</v>
      </c>
    </row>
    <row r="595" spans="2:65" s="13" customFormat="1" ht="10.199999999999999">
      <c r="B595" s="160"/>
      <c r="D595" s="146" t="s">
        <v>308</v>
      </c>
      <c r="E595" s="161" t="s">
        <v>3</v>
      </c>
      <c r="F595" s="162" t="s">
        <v>822</v>
      </c>
      <c r="H595" s="163">
        <v>3.91</v>
      </c>
      <c r="I595" s="164"/>
      <c r="L595" s="160"/>
      <c r="M595" s="165"/>
      <c r="T595" s="166"/>
      <c r="AT595" s="161" t="s">
        <v>308</v>
      </c>
      <c r="AU595" s="161" t="s">
        <v>83</v>
      </c>
      <c r="AV595" s="13" t="s">
        <v>83</v>
      </c>
      <c r="AW595" s="13" t="s">
        <v>35</v>
      </c>
      <c r="AX595" s="13" t="s">
        <v>73</v>
      </c>
      <c r="AY595" s="161" t="s">
        <v>129</v>
      </c>
    </row>
    <row r="596" spans="2:65" s="13" customFormat="1" ht="10.199999999999999">
      <c r="B596" s="160"/>
      <c r="D596" s="146" t="s">
        <v>308</v>
      </c>
      <c r="E596" s="161" t="s">
        <v>3</v>
      </c>
      <c r="F596" s="162" t="s">
        <v>823</v>
      </c>
      <c r="H596" s="163">
        <v>5.75</v>
      </c>
      <c r="I596" s="164"/>
      <c r="L596" s="160"/>
      <c r="M596" s="165"/>
      <c r="T596" s="166"/>
      <c r="AT596" s="161" t="s">
        <v>308</v>
      </c>
      <c r="AU596" s="161" t="s">
        <v>83</v>
      </c>
      <c r="AV596" s="13" t="s">
        <v>83</v>
      </c>
      <c r="AW596" s="13" t="s">
        <v>35</v>
      </c>
      <c r="AX596" s="13" t="s">
        <v>73</v>
      </c>
      <c r="AY596" s="161" t="s">
        <v>129</v>
      </c>
    </row>
    <row r="597" spans="2:65" s="12" customFormat="1" ht="10.199999999999999">
      <c r="B597" s="154"/>
      <c r="D597" s="146" t="s">
        <v>308</v>
      </c>
      <c r="E597" s="155" t="s">
        <v>3</v>
      </c>
      <c r="F597" s="156" t="s">
        <v>730</v>
      </c>
      <c r="H597" s="155" t="s">
        <v>3</v>
      </c>
      <c r="I597" s="157"/>
      <c r="L597" s="154"/>
      <c r="M597" s="158"/>
      <c r="T597" s="159"/>
      <c r="AT597" s="155" t="s">
        <v>308</v>
      </c>
      <c r="AU597" s="155" t="s">
        <v>83</v>
      </c>
      <c r="AV597" s="12" t="s">
        <v>81</v>
      </c>
      <c r="AW597" s="12" t="s">
        <v>35</v>
      </c>
      <c r="AX597" s="12" t="s">
        <v>73</v>
      </c>
      <c r="AY597" s="155" t="s">
        <v>129</v>
      </c>
    </row>
    <row r="598" spans="2:65" s="12" customFormat="1" ht="10.199999999999999">
      <c r="B598" s="154"/>
      <c r="D598" s="146" t="s">
        <v>308</v>
      </c>
      <c r="E598" s="155" t="s">
        <v>3</v>
      </c>
      <c r="F598" s="156" t="s">
        <v>733</v>
      </c>
      <c r="H598" s="155" t="s">
        <v>3</v>
      </c>
      <c r="I598" s="157"/>
      <c r="L598" s="154"/>
      <c r="M598" s="158"/>
      <c r="T598" s="159"/>
      <c r="AT598" s="155" t="s">
        <v>308</v>
      </c>
      <c r="AU598" s="155" t="s">
        <v>83</v>
      </c>
      <c r="AV598" s="12" t="s">
        <v>81</v>
      </c>
      <c r="AW598" s="12" t="s">
        <v>35</v>
      </c>
      <c r="AX598" s="12" t="s">
        <v>73</v>
      </c>
      <c r="AY598" s="155" t="s">
        <v>129</v>
      </c>
    </row>
    <row r="599" spans="2:65" s="13" customFormat="1" ht="10.199999999999999">
      <c r="B599" s="160"/>
      <c r="D599" s="146" t="s">
        <v>308</v>
      </c>
      <c r="E599" s="161" t="s">
        <v>3</v>
      </c>
      <c r="F599" s="162" t="s">
        <v>824</v>
      </c>
      <c r="H599" s="163">
        <v>6.4</v>
      </c>
      <c r="I599" s="164"/>
      <c r="L599" s="160"/>
      <c r="M599" s="165"/>
      <c r="T599" s="166"/>
      <c r="AT599" s="161" t="s">
        <v>308</v>
      </c>
      <c r="AU599" s="161" t="s">
        <v>83</v>
      </c>
      <c r="AV599" s="13" t="s">
        <v>83</v>
      </c>
      <c r="AW599" s="13" t="s">
        <v>35</v>
      </c>
      <c r="AX599" s="13" t="s">
        <v>73</v>
      </c>
      <c r="AY599" s="161" t="s">
        <v>129</v>
      </c>
    </row>
    <row r="600" spans="2:65" s="13" customFormat="1" ht="10.199999999999999">
      <c r="B600" s="160"/>
      <c r="D600" s="146" t="s">
        <v>308</v>
      </c>
      <c r="E600" s="161" t="s">
        <v>3</v>
      </c>
      <c r="F600" s="162" t="s">
        <v>825</v>
      </c>
      <c r="H600" s="163">
        <v>14.25</v>
      </c>
      <c r="I600" s="164"/>
      <c r="L600" s="160"/>
      <c r="M600" s="165"/>
      <c r="T600" s="166"/>
      <c r="AT600" s="161" t="s">
        <v>308</v>
      </c>
      <c r="AU600" s="161" t="s">
        <v>83</v>
      </c>
      <c r="AV600" s="13" t="s">
        <v>83</v>
      </c>
      <c r="AW600" s="13" t="s">
        <v>35</v>
      </c>
      <c r="AX600" s="13" t="s">
        <v>73</v>
      </c>
      <c r="AY600" s="161" t="s">
        <v>129</v>
      </c>
    </row>
    <row r="601" spans="2:65" s="13" customFormat="1" ht="10.199999999999999">
      <c r="B601" s="160"/>
      <c r="D601" s="146" t="s">
        <v>308</v>
      </c>
      <c r="E601" s="161" t="s">
        <v>3</v>
      </c>
      <c r="F601" s="162" t="s">
        <v>826</v>
      </c>
      <c r="H601" s="163">
        <v>1.3</v>
      </c>
      <c r="I601" s="164"/>
      <c r="L601" s="160"/>
      <c r="M601" s="165"/>
      <c r="T601" s="166"/>
      <c r="AT601" s="161" t="s">
        <v>308</v>
      </c>
      <c r="AU601" s="161" t="s">
        <v>83</v>
      </c>
      <c r="AV601" s="13" t="s">
        <v>83</v>
      </c>
      <c r="AW601" s="13" t="s">
        <v>35</v>
      </c>
      <c r="AX601" s="13" t="s">
        <v>73</v>
      </c>
      <c r="AY601" s="161" t="s">
        <v>129</v>
      </c>
    </row>
    <row r="602" spans="2:65" s="13" customFormat="1" ht="10.199999999999999">
      <c r="B602" s="160"/>
      <c r="D602" s="146" t="s">
        <v>308</v>
      </c>
      <c r="E602" s="161" t="s">
        <v>3</v>
      </c>
      <c r="F602" s="162" t="s">
        <v>826</v>
      </c>
      <c r="H602" s="163">
        <v>1.3</v>
      </c>
      <c r="I602" s="164"/>
      <c r="L602" s="160"/>
      <c r="M602" s="165"/>
      <c r="T602" s="166"/>
      <c r="AT602" s="161" t="s">
        <v>308</v>
      </c>
      <c r="AU602" s="161" t="s">
        <v>83</v>
      </c>
      <c r="AV602" s="13" t="s">
        <v>83</v>
      </c>
      <c r="AW602" s="13" t="s">
        <v>35</v>
      </c>
      <c r="AX602" s="13" t="s">
        <v>73</v>
      </c>
      <c r="AY602" s="161" t="s">
        <v>129</v>
      </c>
    </row>
    <row r="603" spans="2:65" s="13" customFormat="1" ht="10.199999999999999">
      <c r="B603" s="160"/>
      <c r="D603" s="146" t="s">
        <v>308</v>
      </c>
      <c r="E603" s="161" t="s">
        <v>3</v>
      </c>
      <c r="F603" s="162" t="s">
        <v>827</v>
      </c>
      <c r="H603" s="163">
        <v>12.5</v>
      </c>
      <c r="I603" s="164"/>
      <c r="L603" s="160"/>
      <c r="M603" s="165"/>
      <c r="T603" s="166"/>
      <c r="AT603" s="161" t="s">
        <v>308</v>
      </c>
      <c r="AU603" s="161" t="s">
        <v>83</v>
      </c>
      <c r="AV603" s="13" t="s">
        <v>83</v>
      </c>
      <c r="AW603" s="13" t="s">
        <v>35</v>
      </c>
      <c r="AX603" s="13" t="s">
        <v>73</v>
      </c>
      <c r="AY603" s="161" t="s">
        <v>129</v>
      </c>
    </row>
    <row r="604" spans="2:65" s="14" customFormat="1" ht="10.199999999999999">
      <c r="B604" s="167"/>
      <c r="D604" s="146" t="s">
        <v>308</v>
      </c>
      <c r="E604" s="168" t="s">
        <v>3</v>
      </c>
      <c r="F604" s="169" t="s">
        <v>313</v>
      </c>
      <c r="H604" s="170">
        <v>70.260000000000005</v>
      </c>
      <c r="I604" s="171"/>
      <c r="L604" s="167"/>
      <c r="M604" s="172"/>
      <c r="T604" s="173"/>
      <c r="AT604" s="168" t="s">
        <v>308</v>
      </c>
      <c r="AU604" s="168" t="s">
        <v>83</v>
      </c>
      <c r="AV604" s="14" t="s">
        <v>156</v>
      </c>
      <c r="AW604" s="14" t="s">
        <v>35</v>
      </c>
      <c r="AX604" s="14" t="s">
        <v>81</v>
      </c>
      <c r="AY604" s="168" t="s">
        <v>129</v>
      </c>
    </row>
    <row r="605" spans="2:65" s="13" customFormat="1" ht="10.199999999999999">
      <c r="B605" s="160"/>
      <c r="D605" s="146" t="s">
        <v>308</v>
      </c>
      <c r="F605" s="162" t="s">
        <v>828</v>
      </c>
      <c r="H605" s="163">
        <v>84.311999999999998</v>
      </c>
      <c r="I605" s="164"/>
      <c r="L605" s="160"/>
      <c r="M605" s="165"/>
      <c r="T605" s="166"/>
      <c r="AT605" s="161" t="s">
        <v>308</v>
      </c>
      <c r="AU605" s="161" t="s">
        <v>83</v>
      </c>
      <c r="AV605" s="13" t="s">
        <v>83</v>
      </c>
      <c r="AW605" s="13" t="s">
        <v>4</v>
      </c>
      <c r="AX605" s="13" t="s">
        <v>81</v>
      </c>
      <c r="AY605" s="161" t="s">
        <v>129</v>
      </c>
    </row>
    <row r="606" spans="2:65" s="1" customFormat="1" ht="16.5" customHeight="1">
      <c r="B606" s="128"/>
      <c r="C606" s="181" t="s">
        <v>829</v>
      </c>
      <c r="D606" s="181" t="s">
        <v>604</v>
      </c>
      <c r="E606" s="182" t="s">
        <v>830</v>
      </c>
      <c r="F606" s="183" t="s">
        <v>831</v>
      </c>
      <c r="G606" s="184" t="s">
        <v>215</v>
      </c>
      <c r="H606" s="185">
        <v>23.988</v>
      </c>
      <c r="I606" s="186"/>
      <c r="J606" s="187">
        <f>ROUND(I606*H606,2)</f>
        <v>0</v>
      </c>
      <c r="K606" s="183" t="s">
        <v>136</v>
      </c>
      <c r="L606" s="188"/>
      <c r="M606" s="189" t="s">
        <v>3</v>
      </c>
      <c r="N606" s="190" t="s">
        <v>44</v>
      </c>
      <c r="P606" s="138">
        <f>O606*H606</f>
        <v>0</v>
      </c>
      <c r="Q606" s="138">
        <v>2.9999999999999997E-4</v>
      </c>
      <c r="R606" s="138">
        <f>Q606*H606</f>
        <v>7.1963999999999995E-3</v>
      </c>
      <c r="S606" s="138">
        <v>0</v>
      </c>
      <c r="T606" s="139">
        <f>S606*H606</f>
        <v>0</v>
      </c>
      <c r="AR606" s="140" t="s">
        <v>180</v>
      </c>
      <c r="AT606" s="140" t="s">
        <v>604</v>
      </c>
      <c r="AU606" s="140" t="s">
        <v>83</v>
      </c>
      <c r="AY606" s="18" t="s">
        <v>129</v>
      </c>
      <c r="BE606" s="141">
        <f>IF(N606="základní",J606,0)</f>
        <v>0</v>
      </c>
      <c r="BF606" s="141">
        <f>IF(N606="snížená",J606,0)</f>
        <v>0</v>
      </c>
      <c r="BG606" s="141">
        <f>IF(N606="zákl. přenesená",J606,0)</f>
        <v>0</v>
      </c>
      <c r="BH606" s="141">
        <f>IF(N606="sníž. přenesená",J606,0)</f>
        <v>0</v>
      </c>
      <c r="BI606" s="141">
        <f>IF(N606="nulová",J606,0)</f>
        <v>0</v>
      </c>
      <c r="BJ606" s="18" t="s">
        <v>81</v>
      </c>
      <c r="BK606" s="141">
        <f>ROUND(I606*H606,2)</f>
        <v>0</v>
      </c>
      <c r="BL606" s="18" t="s">
        <v>156</v>
      </c>
      <c r="BM606" s="140" t="s">
        <v>832</v>
      </c>
    </row>
    <row r="607" spans="2:65" s="12" customFormat="1" ht="10.199999999999999">
      <c r="B607" s="154"/>
      <c r="D607" s="146" t="s">
        <v>308</v>
      </c>
      <c r="E607" s="155" t="s">
        <v>3</v>
      </c>
      <c r="F607" s="156" t="s">
        <v>727</v>
      </c>
      <c r="H607" s="155" t="s">
        <v>3</v>
      </c>
      <c r="I607" s="157"/>
      <c r="L607" s="154"/>
      <c r="M607" s="158"/>
      <c r="T607" s="159"/>
      <c r="AT607" s="155" t="s">
        <v>308</v>
      </c>
      <c r="AU607" s="155" t="s">
        <v>83</v>
      </c>
      <c r="AV607" s="12" t="s">
        <v>81</v>
      </c>
      <c r="AW607" s="12" t="s">
        <v>35</v>
      </c>
      <c r="AX607" s="12" t="s">
        <v>73</v>
      </c>
      <c r="AY607" s="155" t="s">
        <v>129</v>
      </c>
    </row>
    <row r="608" spans="2:65" s="12" customFormat="1" ht="10.199999999999999">
      <c r="B608" s="154"/>
      <c r="D608" s="146" t="s">
        <v>308</v>
      </c>
      <c r="E608" s="155" t="s">
        <v>3</v>
      </c>
      <c r="F608" s="156" t="s">
        <v>736</v>
      </c>
      <c r="H608" s="155" t="s">
        <v>3</v>
      </c>
      <c r="I608" s="157"/>
      <c r="L608" s="154"/>
      <c r="M608" s="158"/>
      <c r="T608" s="159"/>
      <c r="AT608" s="155" t="s">
        <v>308</v>
      </c>
      <c r="AU608" s="155" t="s">
        <v>83</v>
      </c>
      <c r="AV608" s="12" t="s">
        <v>81</v>
      </c>
      <c r="AW608" s="12" t="s">
        <v>35</v>
      </c>
      <c r="AX608" s="12" t="s">
        <v>73</v>
      </c>
      <c r="AY608" s="155" t="s">
        <v>129</v>
      </c>
    </row>
    <row r="609" spans="2:65" s="13" customFormat="1" ht="10.199999999999999">
      <c r="B609" s="160"/>
      <c r="D609" s="146" t="s">
        <v>308</v>
      </c>
      <c r="E609" s="161" t="s">
        <v>3</v>
      </c>
      <c r="F609" s="162" t="s">
        <v>779</v>
      </c>
      <c r="H609" s="163">
        <v>1</v>
      </c>
      <c r="I609" s="164"/>
      <c r="L609" s="160"/>
      <c r="M609" s="165"/>
      <c r="T609" s="166"/>
      <c r="AT609" s="161" t="s">
        <v>308</v>
      </c>
      <c r="AU609" s="161" t="s">
        <v>83</v>
      </c>
      <c r="AV609" s="13" t="s">
        <v>83</v>
      </c>
      <c r="AW609" s="13" t="s">
        <v>35</v>
      </c>
      <c r="AX609" s="13" t="s">
        <v>73</v>
      </c>
      <c r="AY609" s="161" t="s">
        <v>129</v>
      </c>
    </row>
    <row r="610" spans="2:65" s="13" customFormat="1" ht="10.199999999999999">
      <c r="B610" s="160"/>
      <c r="D610" s="146" t="s">
        <v>308</v>
      </c>
      <c r="E610" s="161" t="s">
        <v>3</v>
      </c>
      <c r="F610" s="162" t="s">
        <v>778</v>
      </c>
      <c r="H610" s="163">
        <v>3</v>
      </c>
      <c r="I610" s="164"/>
      <c r="L610" s="160"/>
      <c r="M610" s="165"/>
      <c r="T610" s="166"/>
      <c r="AT610" s="161" t="s">
        <v>308</v>
      </c>
      <c r="AU610" s="161" t="s">
        <v>83</v>
      </c>
      <c r="AV610" s="13" t="s">
        <v>83</v>
      </c>
      <c r="AW610" s="13" t="s">
        <v>35</v>
      </c>
      <c r="AX610" s="13" t="s">
        <v>73</v>
      </c>
      <c r="AY610" s="161" t="s">
        <v>129</v>
      </c>
    </row>
    <row r="611" spans="2:65" s="13" customFormat="1" ht="10.199999999999999">
      <c r="B611" s="160"/>
      <c r="D611" s="146" t="s">
        <v>308</v>
      </c>
      <c r="E611" s="161" t="s">
        <v>3</v>
      </c>
      <c r="F611" s="162" t="s">
        <v>833</v>
      </c>
      <c r="H611" s="163">
        <v>4</v>
      </c>
      <c r="I611" s="164"/>
      <c r="L611" s="160"/>
      <c r="M611" s="165"/>
      <c r="T611" s="166"/>
      <c r="AT611" s="161" t="s">
        <v>308</v>
      </c>
      <c r="AU611" s="161" t="s">
        <v>83</v>
      </c>
      <c r="AV611" s="13" t="s">
        <v>83</v>
      </c>
      <c r="AW611" s="13" t="s">
        <v>35</v>
      </c>
      <c r="AX611" s="13" t="s">
        <v>73</v>
      </c>
      <c r="AY611" s="161" t="s">
        <v>129</v>
      </c>
    </row>
    <row r="612" spans="2:65" s="12" customFormat="1" ht="10.199999999999999">
      <c r="B612" s="154"/>
      <c r="D612" s="146" t="s">
        <v>308</v>
      </c>
      <c r="E612" s="155" t="s">
        <v>3</v>
      </c>
      <c r="F612" s="156" t="s">
        <v>728</v>
      </c>
      <c r="H612" s="155" t="s">
        <v>3</v>
      </c>
      <c r="I612" s="157"/>
      <c r="L612" s="154"/>
      <c r="M612" s="158"/>
      <c r="T612" s="159"/>
      <c r="AT612" s="155" t="s">
        <v>308</v>
      </c>
      <c r="AU612" s="155" t="s">
        <v>83</v>
      </c>
      <c r="AV612" s="12" t="s">
        <v>81</v>
      </c>
      <c r="AW612" s="12" t="s">
        <v>35</v>
      </c>
      <c r="AX612" s="12" t="s">
        <v>73</v>
      </c>
      <c r="AY612" s="155" t="s">
        <v>129</v>
      </c>
    </row>
    <row r="613" spans="2:65" s="13" customFormat="1" ht="10.199999999999999">
      <c r="B613" s="160"/>
      <c r="D613" s="146" t="s">
        <v>308</v>
      </c>
      <c r="E613" s="161" t="s">
        <v>3</v>
      </c>
      <c r="F613" s="162" t="s">
        <v>779</v>
      </c>
      <c r="H613" s="163">
        <v>1</v>
      </c>
      <c r="I613" s="164"/>
      <c r="L613" s="160"/>
      <c r="M613" s="165"/>
      <c r="T613" s="166"/>
      <c r="AT613" s="161" t="s">
        <v>308</v>
      </c>
      <c r="AU613" s="161" t="s">
        <v>83</v>
      </c>
      <c r="AV613" s="13" t="s">
        <v>83</v>
      </c>
      <c r="AW613" s="13" t="s">
        <v>35</v>
      </c>
      <c r="AX613" s="13" t="s">
        <v>73</v>
      </c>
      <c r="AY613" s="161" t="s">
        <v>129</v>
      </c>
    </row>
    <row r="614" spans="2:65" s="13" customFormat="1" ht="10.199999999999999">
      <c r="B614" s="160"/>
      <c r="D614" s="146" t="s">
        <v>308</v>
      </c>
      <c r="E614" s="161" t="s">
        <v>3</v>
      </c>
      <c r="F614" s="162" t="s">
        <v>834</v>
      </c>
      <c r="H614" s="163">
        <v>1.4550000000000001</v>
      </c>
      <c r="I614" s="164"/>
      <c r="L614" s="160"/>
      <c r="M614" s="165"/>
      <c r="T614" s="166"/>
      <c r="AT614" s="161" t="s">
        <v>308</v>
      </c>
      <c r="AU614" s="161" t="s">
        <v>83</v>
      </c>
      <c r="AV614" s="13" t="s">
        <v>83</v>
      </c>
      <c r="AW614" s="13" t="s">
        <v>35</v>
      </c>
      <c r="AX614" s="13" t="s">
        <v>73</v>
      </c>
      <c r="AY614" s="161" t="s">
        <v>129</v>
      </c>
    </row>
    <row r="615" spans="2:65" s="12" customFormat="1" ht="10.199999999999999">
      <c r="B615" s="154"/>
      <c r="D615" s="146" t="s">
        <v>308</v>
      </c>
      <c r="E615" s="155" t="s">
        <v>3</v>
      </c>
      <c r="F615" s="156" t="s">
        <v>730</v>
      </c>
      <c r="H615" s="155" t="s">
        <v>3</v>
      </c>
      <c r="I615" s="157"/>
      <c r="L615" s="154"/>
      <c r="M615" s="158"/>
      <c r="T615" s="159"/>
      <c r="AT615" s="155" t="s">
        <v>308</v>
      </c>
      <c r="AU615" s="155" t="s">
        <v>83</v>
      </c>
      <c r="AV615" s="12" t="s">
        <v>81</v>
      </c>
      <c r="AW615" s="12" t="s">
        <v>35</v>
      </c>
      <c r="AX615" s="12" t="s">
        <v>73</v>
      </c>
      <c r="AY615" s="155" t="s">
        <v>129</v>
      </c>
    </row>
    <row r="616" spans="2:65" s="12" customFormat="1" ht="10.199999999999999">
      <c r="B616" s="154"/>
      <c r="D616" s="146" t="s">
        <v>308</v>
      </c>
      <c r="E616" s="155" t="s">
        <v>3</v>
      </c>
      <c r="F616" s="156" t="s">
        <v>733</v>
      </c>
      <c r="H616" s="155" t="s">
        <v>3</v>
      </c>
      <c r="I616" s="157"/>
      <c r="L616" s="154"/>
      <c r="M616" s="158"/>
      <c r="T616" s="159"/>
      <c r="AT616" s="155" t="s">
        <v>308</v>
      </c>
      <c r="AU616" s="155" t="s">
        <v>83</v>
      </c>
      <c r="AV616" s="12" t="s">
        <v>81</v>
      </c>
      <c r="AW616" s="12" t="s">
        <v>35</v>
      </c>
      <c r="AX616" s="12" t="s">
        <v>73</v>
      </c>
      <c r="AY616" s="155" t="s">
        <v>129</v>
      </c>
    </row>
    <row r="617" spans="2:65" s="13" customFormat="1" ht="10.199999999999999">
      <c r="B617" s="160"/>
      <c r="D617" s="146" t="s">
        <v>308</v>
      </c>
      <c r="E617" s="161" t="s">
        <v>3</v>
      </c>
      <c r="F617" s="162" t="s">
        <v>780</v>
      </c>
      <c r="H617" s="163">
        <v>4</v>
      </c>
      <c r="I617" s="164"/>
      <c r="L617" s="160"/>
      <c r="M617" s="165"/>
      <c r="T617" s="166"/>
      <c r="AT617" s="161" t="s">
        <v>308</v>
      </c>
      <c r="AU617" s="161" t="s">
        <v>83</v>
      </c>
      <c r="AV617" s="13" t="s">
        <v>83</v>
      </c>
      <c r="AW617" s="13" t="s">
        <v>35</v>
      </c>
      <c r="AX617" s="13" t="s">
        <v>73</v>
      </c>
      <c r="AY617" s="161" t="s">
        <v>129</v>
      </c>
    </row>
    <row r="618" spans="2:65" s="13" customFormat="1" ht="10.199999999999999">
      <c r="B618" s="160"/>
      <c r="D618" s="146" t="s">
        <v>308</v>
      </c>
      <c r="E618" s="161" t="s">
        <v>3</v>
      </c>
      <c r="F618" s="162" t="s">
        <v>781</v>
      </c>
      <c r="H618" s="163">
        <v>3</v>
      </c>
      <c r="I618" s="164"/>
      <c r="L618" s="160"/>
      <c r="M618" s="165"/>
      <c r="T618" s="166"/>
      <c r="AT618" s="161" t="s">
        <v>308</v>
      </c>
      <c r="AU618" s="161" t="s">
        <v>83</v>
      </c>
      <c r="AV618" s="13" t="s">
        <v>83</v>
      </c>
      <c r="AW618" s="13" t="s">
        <v>35</v>
      </c>
      <c r="AX618" s="13" t="s">
        <v>73</v>
      </c>
      <c r="AY618" s="161" t="s">
        <v>129</v>
      </c>
    </row>
    <row r="619" spans="2:65" s="13" customFormat="1" ht="10.199999999999999">
      <c r="B619" s="160"/>
      <c r="D619" s="146" t="s">
        <v>308</v>
      </c>
      <c r="E619" s="161" t="s">
        <v>3</v>
      </c>
      <c r="F619" s="162" t="s">
        <v>835</v>
      </c>
      <c r="H619" s="163">
        <v>1.2549999999999999</v>
      </c>
      <c r="I619" s="164"/>
      <c r="L619" s="160"/>
      <c r="M619" s="165"/>
      <c r="T619" s="166"/>
      <c r="AT619" s="161" t="s">
        <v>308</v>
      </c>
      <c r="AU619" s="161" t="s">
        <v>83</v>
      </c>
      <c r="AV619" s="13" t="s">
        <v>83</v>
      </c>
      <c r="AW619" s="13" t="s">
        <v>35</v>
      </c>
      <c r="AX619" s="13" t="s">
        <v>73</v>
      </c>
      <c r="AY619" s="161" t="s">
        <v>129</v>
      </c>
    </row>
    <row r="620" spans="2:65" s="13" customFormat="1" ht="10.199999999999999">
      <c r="B620" s="160"/>
      <c r="D620" s="146" t="s">
        <v>308</v>
      </c>
      <c r="E620" s="161" t="s">
        <v>3</v>
      </c>
      <c r="F620" s="162" t="s">
        <v>836</v>
      </c>
      <c r="H620" s="163">
        <v>1.28</v>
      </c>
      <c r="I620" s="164"/>
      <c r="L620" s="160"/>
      <c r="M620" s="165"/>
      <c r="T620" s="166"/>
      <c r="AT620" s="161" t="s">
        <v>308</v>
      </c>
      <c r="AU620" s="161" t="s">
        <v>83</v>
      </c>
      <c r="AV620" s="13" t="s">
        <v>83</v>
      </c>
      <c r="AW620" s="13" t="s">
        <v>35</v>
      </c>
      <c r="AX620" s="13" t="s">
        <v>73</v>
      </c>
      <c r="AY620" s="161" t="s">
        <v>129</v>
      </c>
    </row>
    <row r="621" spans="2:65" s="14" customFormat="1" ht="10.199999999999999">
      <c r="B621" s="167"/>
      <c r="D621" s="146" t="s">
        <v>308</v>
      </c>
      <c r="E621" s="168" t="s">
        <v>3</v>
      </c>
      <c r="F621" s="169" t="s">
        <v>313</v>
      </c>
      <c r="H621" s="170">
        <v>19.989999999999998</v>
      </c>
      <c r="I621" s="171"/>
      <c r="L621" s="167"/>
      <c r="M621" s="172"/>
      <c r="T621" s="173"/>
      <c r="AT621" s="168" t="s">
        <v>308</v>
      </c>
      <c r="AU621" s="168" t="s">
        <v>83</v>
      </c>
      <c r="AV621" s="14" t="s">
        <v>156</v>
      </c>
      <c r="AW621" s="14" t="s">
        <v>35</v>
      </c>
      <c r="AX621" s="14" t="s">
        <v>81</v>
      </c>
      <c r="AY621" s="168" t="s">
        <v>129</v>
      </c>
    </row>
    <row r="622" spans="2:65" s="13" customFormat="1" ht="10.199999999999999">
      <c r="B622" s="160"/>
      <c r="D622" s="146" t="s">
        <v>308</v>
      </c>
      <c r="F622" s="162" t="s">
        <v>837</v>
      </c>
      <c r="H622" s="163">
        <v>23.988</v>
      </c>
      <c r="I622" s="164"/>
      <c r="L622" s="160"/>
      <c r="M622" s="165"/>
      <c r="T622" s="166"/>
      <c r="AT622" s="161" t="s">
        <v>308</v>
      </c>
      <c r="AU622" s="161" t="s">
        <v>83</v>
      </c>
      <c r="AV622" s="13" t="s">
        <v>83</v>
      </c>
      <c r="AW622" s="13" t="s">
        <v>4</v>
      </c>
      <c r="AX622" s="13" t="s">
        <v>81</v>
      </c>
      <c r="AY622" s="161" t="s">
        <v>129</v>
      </c>
    </row>
    <row r="623" spans="2:65" s="1" customFormat="1" ht="16.5" customHeight="1">
      <c r="B623" s="128"/>
      <c r="C623" s="181" t="s">
        <v>838</v>
      </c>
      <c r="D623" s="181" t="s">
        <v>604</v>
      </c>
      <c r="E623" s="182" t="s">
        <v>839</v>
      </c>
      <c r="F623" s="183" t="s">
        <v>840</v>
      </c>
      <c r="G623" s="184" t="s">
        <v>215</v>
      </c>
      <c r="H623" s="185">
        <v>76.44</v>
      </c>
      <c r="I623" s="186"/>
      <c r="J623" s="187">
        <f>ROUND(I623*H623,2)</f>
        <v>0</v>
      </c>
      <c r="K623" s="183" t="s">
        <v>136</v>
      </c>
      <c r="L623" s="188"/>
      <c r="M623" s="189" t="s">
        <v>3</v>
      </c>
      <c r="N623" s="190" t="s">
        <v>44</v>
      </c>
      <c r="P623" s="138">
        <f>O623*H623</f>
        <v>0</v>
      </c>
      <c r="Q623" s="138">
        <v>6.9999999999999999E-4</v>
      </c>
      <c r="R623" s="138">
        <f>Q623*H623</f>
        <v>5.3508E-2</v>
      </c>
      <c r="S623" s="138">
        <v>0</v>
      </c>
      <c r="T623" s="139">
        <f>S623*H623</f>
        <v>0</v>
      </c>
      <c r="AR623" s="140" t="s">
        <v>180</v>
      </c>
      <c r="AT623" s="140" t="s">
        <v>604</v>
      </c>
      <c r="AU623" s="140" t="s">
        <v>83</v>
      </c>
      <c r="AY623" s="18" t="s">
        <v>129</v>
      </c>
      <c r="BE623" s="141">
        <f>IF(N623="základní",J623,0)</f>
        <v>0</v>
      </c>
      <c r="BF623" s="141">
        <f>IF(N623="snížená",J623,0)</f>
        <v>0</v>
      </c>
      <c r="BG623" s="141">
        <f>IF(N623="zákl. přenesená",J623,0)</f>
        <v>0</v>
      </c>
      <c r="BH623" s="141">
        <f>IF(N623="sníž. přenesená",J623,0)</f>
        <v>0</v>
      </c>
      <c r="BI623" s="141">
        <f>IF(N623="nulová",J623,0)</f>
        <v>0</v>
      </c>
      <c r="BJ623" s="18" t="s">
        <v>81</v>
      </c>
      <c r="BK623" s="141">
        <f>ROUND(I623*H623,2)</f>
        <v>0</v>
      </c>
      <c r="BL623" s="18" t="s">
        <v>156</v>
      </c>
      <c r="BM623" s="140" t="s">
        <v>841</v>
      </c>
    </row>
    <row r="624" spans="2:65" s="12" customFormat="1" ht="10.199999999999999">
      <c r="B624" s="154"/>
      <c r="D624" s="146" t="s">
        <v>308</v>
      </c>
      <c r="E624" s="155" t="s">
        <v>3</v>
      </c>
      <c r="F624" s="156" t="s">
        <v>842</v>
      </c>
      <c r="H624" s="155" t="s">
        <v>3</v>
      </c>
      <c r="I624" s="157"/>
      <c r="L624" s="154"/>
      <c r="M624" s="158"/>
      <c r="T624" s="159"/>
      <c r="AT624" s="155" t="s">
        <v>308</v>
      </c>
      <c r="AU624" s="155" t="s">
        <v>83</v>
      </c>
      <c r="AV624" s="12" t="s">
        <v>81</v>
      </c>
      <c r="AW624" s="12" t="s">
        <v>35</v>
      </c>
      <c r="AX624" s="12" t="s">
        <v>73</v>
      </c>
      <c r="AY624" s="155" t="s">
        <v>129</v>
      </c>
    </row>
    <row r="625" spans="2:51" s="12" customFormat="1" ht="10.199999999999999">
      <c r="B625" s="154"/>
      <c r="D625" s="146" t="s">
        <v>308</v>
      </c>
      <c r="E625" s="155" t="s">
        <v>3</v>
      </c>
      <c r="F625" s="156" t="s">
        <v>727</v>
      </c>
      <c r="H625" s="155" t="s">
        <v>3</v>
      </c>
      <c r="I625" s="157"/>
      <c r="L625" s="154"/>
      <c r="M625" s="158"/>
      <c r="T625" s="159"/>
      <c r="AT625" s="155" t="s">
        <v>308</v>
      </c>
      <c r="AU625" s="155" t="s">
        <v>83</v>
      </c>
      <c r="AV625" s="12" t="s">
        <v>81</v>
      </c>
      <c r="AW625" s="12" t="s">
        <v>35</v>
      </c>
      <c r="AX625" s="12" t="s">
        <v>73</v>
      </c>
      <c r="AY625" s="155" t="s">
        <v>129</v>
      </c>
    </row>
    <row r="626" spans="2:51" s="12" customFormat="1" ht="10.199999999999999">
      <c r="B626" s="154"/>
      <c r="D626" s="146" t="s">
        <v>308</v>
      </c>
      <c r="E626" s="155" t="s">
        <v>3</v>
      </c>
      <c r="F626" s="156" t="s">
        <v>736</v>
      </c>
      <c r="H626" s="155" t="s">
        <v>3</v>
      </c>
      <c r="I626" s="157"/>
      <c r="L626" s="154"/>
      <c r="M626" s="158"/>
      <c r="T626" s="159"/>
      <c r="AT626" s="155" t="s">
        <v>308</v>
      </c>
      <c r="AU626" s="155" t="s">
        <v>83</v>
      </c>
      <c r="AV626" s="12" t="s">
        <v>81</v>
      </c>
      <c r="AW626" s="12" t="s">
        <v>35</v>
      </c>
      <c r="AX626" s="12" t="s">
        <v>73</v>
      </c>
      <c r="AY626" s="155" t="s">
        <v>129</v>
      </c>
    </row>
    <row r="627" spans="2:51" s="13" customFormat="1" ht="10.199999999999999">
      <c r="B627" s="160"/>
      <c r="D627" s="146" t="s">
        <v>308</v>
      </c>
      <c r="E627" s="161" t="s">
        <v>3</v>
      </c>
      <c r="F627" s="162" t="s">
        <v>843</v>
      </c>
      <c r="H627" s="163">
        <v>5.0999999999999996</v>
      </c>
      <c r="I627" s="164"/>
      <c r="L627" s="160"/>
      <c r="M627" s="165"/>
      <c r="T627" s="166"/>
      <c r="AT627" s="161" t="s">
        <v>308</v>
      </c>
      <c r="AU627" s="161" t="s">
        <v>83</v>
      </c>
      <c r="AV627" s="13" t="s">
        <v>83</v>
      </c>
      <c r="AW627" s="13" t="s">
        <v>35</v>
      </c>
      <c r="AX627" s="13" t="s">
        <v>73</v>
      </c>
      <c r="AY627" s="161" t="s">
        <v>129</v>
      </c>
    </row>
    <row r="628" spans="2:51" s="13" customFormat="1" ht="10.199999999999999">
      <c r="B628" s="160"/>
      <c r="D628" s="146" t="s">
        <v>308</v>
      </c>
      <c r="E628" s="161" t="s">
        <v>3</v>
      </c>
      <c r="F628" s="162" t="s">
        <v>844</v>
      </c>
      <c r="H628" s="163">
        <v>6.2</v>
      </c>
      <c r="I628" s="164"/>
      <c r="L628" s="160"/>
      <c r="M628" s="165"/>
      <c r="T628" s="166"/>
      <c r="AT628" s="161" t="s">
        <v>308</v>
      </c>
      <c r="AU628" s="161" t="s">
        <v>83</v>
      </c>
      <c r="AV628" s="13" t="s">
        <v>83</v>
      </c>
      <c r="AW628" s="13" t="s">
        <v>35</v>
      </c>
      <c r="AX628" s="13" t="s">
        <v>73</v>
      </c>
      <c r="AY628" s="161" t="s">
        <v>129</v>
      </c>
    </row>
    <row r="629" spans="2:51" s="13" customFormat="1" ht="10.199999999999999">
      <c r="B629" s="160"/>
      <c r="D629" s="146" t="s">
        <v>308</v>
      </c>
      <c r="E629" s="161" t="s">
        <v>3</v>
      </c>
      <c r="F629" s="162" t="s">
        <v>845</v>
      </c>
      <c r="H629" s="163">
        <v>11.65</v>
      </c>
      <c r="I629" s="164"/>
      <c r="L629" s="160"/>
      <c r="M629" s="165"/>
      <c r="T629" s="166"/>
      <c r="AT629" s="161" t="s">
        <v>308</v>
      </c>
      <c r="AU629" s="161" t="s">
        <v>83</v>
      </c>
      <c r="AV629" s="13" t="s">
        <v>83</v>
      </c>
      <c r="AW629" s="13" t="s">
        <v>35</v>
      </c>
      <c r="AX629" s="13" t="s">
        <v>73</v>
      </c>
      <c r="AY629" s="161" t="s">
        <v>129</v>
      </c>
    </row>
    <row r="630" spans="2:51" s="12" customFormat="1" ht="10.199999999999999">
      <c r="B630" s="154"/>
      <c r="D630" s="146" t="s">
        <v>308</v>
      </c>
      <c r="E630" s="155" t="s">
        <v>3</v>
      </c>
      <c r="F630" s="156" t="s">
        <v>728</v>
      </c>
      <c r="H630" s="155" t="s">
        <v>3</v>
      </c>
      <c r="I630" s="157"/>
      <c r="L630" s="154"/>
      <c r="M630" s="158"/>
      <c r="T630" s="159"/>
      <c r="AT630" s="155" t="s">
        <v>308</v>
      </c>
      <c r="AU630" s="155" t="s">
        <v>83</v>
      </c>
      <c r="AV630" s="12" t="s">
        <v>81</v>
      </c>
      <c r="AW630" s="12" t="s">
        <v>35</v>
      </c>
      <c r="AX630" s="12" t="s">
        <v>73</v>
      </c>
      <c r="AY630" s="155" t="s">
        <v>129</v>
      </c>
    </row>
    <row r="631" spans="2:51" s="13" customFormat="1" ht="10.199999999999999">
      <c r="B631" s="160"/>
      <c r="D631" s="146" t="s">
        <v>308</v>
      </c>
      <c r="E631" s="161" t="s">
        <v>3</v>
      </c>
      <c r="F631" s="162" t="s">
        <v>846</v>
      </c>
      <c r="H631" s="163">
        <v>2.6</v>
      </c>
      <c r="I631" s="164"/>
      <c r="L631" s="160"/>
      <c r="M631" s="165"/>
      <c r="T631" s="166"/>
      <c r="AT631" s="161" t="s">
        <v>308</v>
      </c>
      <c r="AU631" s="161" t="s">
        <v>83</v>
      </c>
      <c r="AV631" s="13" t="s">
        <v>83</v>
      </c>
      <c r="AW631" s="13" t="s">
        <v>35</v>
      </c>
      <c r="AX631" s="13" t="s">
        <v>73</v>
      </c>
      <c r="AY631" s="161" t="s">
        <v>129</v>
      </c>
    </row>
    <row r="632" spans="2:51" s="13" customFormat="1" ht="10.199999999999999">
      <c r="B632" s="160"/>
      <c r="D632" s="146" t="s">
        <v>308</v>
      </c>
      <c r="E632" s="161" t="s">
        <v>3</v>
      </c>
      <c r="F632" s="162" t="s">
        <v>847</v>
      </c>
      <c r="H632" s="163">
        <v>5.3650000000000002</v>
      </c>
      <c r="I632" s="164"/>
      <c r="L632" s="160"/>
      <c r="M632" s="165"/>
      <c r="T632" s="166"/>
      <c r="AT632" s="161" t="s">
        <v>308</v>
      </c>
      <c r="AU632" s="161" t="s">
        <v>83</v>
      </c>
      <c r="AV632" s="13" t="s">
        <v>83</v>
      </c>
      <c r="AW632" s="13" t="s">
        <v>35</v>
      </c>
      <c r="AX632" s="13" t="s">
        <v>73</v>
      </c>
      <c r="AY632" s="161" t="s">
        <v>129</v>
      </c>
    </row>
    <row r="633" spans="2:51" s="12" customFormat="1" ht="10.199999999999999">
      <c r="B633" s="154"/>
      <c r="D633" s="146" t="s">
        <v>308</v>
      </c>
      <c r="E633" s="155" t="s">
        <v>3</v>
      </c>
      <c r="F633" s="156" t="s">
        <v>730</v>
      </c>
      <c r="H633" s="155" t="s">
        <v>3</v>
      </c>
      <c r="I633" s="157"/>
      <c r="L633" s="154"/>
      <c r="M633" s="158"/>
      <c r="T633" s="159"/>
      <c r="AT633" s="155" t="s">
        <v>308</v>
      </c>
      <c r="AU633" s="155" t="s">
        <v>83</v>
      </c>
      <c r="AV633" s="12" t="s">
        <v>81</v>
      </c>
      <c r="AW633" s="12" t="s">
        <v>35</v>
      </c>
      <c r="AX633" s="12" t="s">
        <v>73</v>
      </c>
      <c r="AY633" s="155" t="s">
        <v>129</v>
      </c>
    </row>
    <row r="634" spans="2:51" s="12" customFormat="1" ht="10.199999999999999">
      <c r="B634" s="154"/>
      <c r="D634" s="146" t="s">
        <v>308</v>
      </c>
      <c r="E634" s="155" t="s">
        <v>3</v>
      </c>
      <c r="F634" s="156" t="s">
        <v>733</v>
      </c>
      <c r="H634" s="155" t="s">
        <v>3</v>
      </c>
      <c r="I634" s="157"/>
      <c r="L634" s="154"/>
      <c r="M634" s="158"/>
      <c r="T634" s="159"/>
      <c r="AT634" s="155" t="s">
        <v>308</v>
      </c>
      <c r="AU634" s="155" t="s">
        <v>83</v>
      </c>
      <c r="AV634" s="12" t="s">
        <v>81</v>
      </c>
      <c r="AW634" s="12" t="s">
        <v>35</v>
      </c>
      <c r="AX634" s="12" t="s">
        <v>73</v>
      </c>
      <c r="AY634" s="155" t="s">
        <v>129</v>
      </c>
    </row>
    <row r="635" spans="2:51" s="13" customFormat="1" ht="10.199999999999999">
      <c r="B635" s="160"/>
      <c r="D635" s="146" t="s">
        <v>308</v>
      </c>
      <c r="E635" s="161" t="s">
        <v>3</v>
      </c>
      <c r="F635" s="162" t="s">
        <v>848</v>
      </c>
      <c r="H635" s="163">
        <v>10.4</v>
      </c>
      <c r="I635" s="164"/>
      <c r="L635" s="160"/>
      <c r="M635" s="165"/>
      <c r="T635" s="166"/>
      <c r="AT635" s="161" t="s">
        <v>308</v>
      </c>
      <c r="AU635" s="161" t="s">
        <v>83</v>
      </c>
      <c r="AV635" s="13" t="s">
        <v>83</v>
      </c>
      <c r="AW635" s="13" t="s">
        <v>35</v>
      </c>
      <c r="AX635" s="13" t="s">
        <v>73</v>
      </c>
      <c r="AY635" s="161" t="s">
        <v>129</v>
      </c>
    </row>
    <row r="636" spans="2:51" s="13" customFormat="1" ht="10.199999999999999">
      <c r="B636" s="160"/>
      <c r="D636" s="146" t="s">
        <v>308</v>
      </c>
      <c r="E636" s="161" t="s">
        <v>3</v>
      </c>
      <c r="F636" s="162" t="s">
        <v>849</v>
      </c>
      <c r="H636" s="163">
        <v>17.25</v>
      </c>
      <c r="I636" s="164"/>
      <c r="L636" s="160"/>
      <c r="M636" s="165"/>
      <c r="T636" s="166"/>
      <c r="AT636" s="161" t="s">
        <v>308</v>
      </c>
      <c r="AU636" s="161" t="s">
        <v>83</v>
      </c>
      <c r="AV636" s="13" t="s">
        <v>83</v>
      </c>
      <c r="AW636" s="13" t="s">
        <v>35</v>
      </c>
      <c r="AX636" s="13" t="s">
        <v>73</v>
      </c>
      <c r="AY636" s="161" t="s">
        <v>129</v>
      </c>
    </row>
    <row r="637" spans="2:51" s="13" customFormat="1" ht="10.199999999999999">
      <c r="B637" s="160"/>
      <c r="D637" s="146" t="s">
        <v>308</v>
      </c>
      <c r="E637" s="161" t="s">
        <v>3</v>
      </c>
      <c r="F637" s="162" t="s">
        <v>850</v>
      </c>
      <c r="H637" s="163">
        <v>2.5550000000000002</v>
      </c>
      <c r="I637" s="164"/>
      <c r="L637" s="160"/>
      <c r="M637" s="165"/>
      <c r="T637" s="166"/>
      <c r="AT637" s="161" t="s">
        <v>308</v>
      </c>
      <c r="AU637" s="161" t="s">
        <v>83</v>
      </c>
      <c r="AV637" s="13" t="s">
        <v>83</v>
      </c>
      <c r="AW637" s="13" t="s">
        <v>35</v>
      </c>
      <c r="AX637" s="13" t="s">
        <v>73</v>
      </c>
      <c r="AY637" s="161" t="s">
        <v>129</v>
      </c>
    </row>
    <row r="638" spans="2:51" s="13" customFormat="1" ht="10.199999999999999">
      <c r="B638" s="160"/>
      <c r="D638" s="146" t="s">
        <v>308</v>
      </c>
      <c r="E638" s="161" t="s">
        <v>3</v>
      </c>
      <c r="F638" s="162" t="s">
        <v>851</v>
      </c>
      <c r="H638" s="163">
        <v>2.58</v>
      </c>
      <c r="I638" s="164"/>
      <c r="L638" s="160"/>
      <c r="M638" s="165"/>
      <c r="T638" s="166"/>
      <c r="AT638" s="161" t="s">
        <v>308</v>
      </c>
      <c r="AU638" s="161" t="s">
        <v>83</v>
      </c>
      <c r="AV638" s="13" t="s">
        <v>83</v>
      </c>
      <c r="AW638" s="13" t="s">
        <v>35</v>
      </c>
      <c r="AX638" s="13" t="s">
        <v>73</v>
      </c>
      <c r="AY638" s="161" t="s">
        <v>129</v>
      </c>
    </row>
    <row r="639" spans="2:51" s="14" customFormat="1" ht="10.199999999999999">
      <c r="B639" s="167"/>
      <c r="D639" s="146" t="s">
        <v>308</v>
      </c>
      <c r="E639" s="168" t="s">
        <v>3</v>
      </c>
      <c r="F639" s="169" t="s">
        <v>313</v>
      </c>
      <c r="H639" s="170">
        <v>63.7</v>
      </c>
      <c r="I639" s="171"/>
      <c r="L639" s="167"/>
      <c r="M639" s="172"/>
      <c r="T639" s="173"/>
      <c r="AT639" s="168" t="s">
        <v>308</v>
      </c>
      <c r="AU639" s="168" t="s">
        <v>83</v>
      </c>
      <c r="AV639" s="14" t="s">
        <v>156</v>
      </c>
      <c r="AW639" s="14" t="s">
        <v>35</v>
      </c>
      <c r="AX639" s="14" t="s">
        <v>81</v>
      </c>
      <c r="AY639" s="168" t="s">
        <v>129</v>
      </c>
    </row>
    <row r="640" spans="2:51" s="13" customFormat="1" ht="10.199999999999999">
      <c r="B640" s="160"/>
      <c r="D640" s="146" t="s">
        <v>308</v>
      </c>
      <c r="F640" s="162" t="s">
        <v>852</v>
      </c>
      <c r="H640" s="163">
        <v>76.44</v>
      </c>
      <c r="I640" s="164"/>
      <c r="L640" s="160"/>
      <c r="M640" s="165"/>
      <c r="T640" s="166"/>
      <c r="AT640" s="161" t="s">
        <v>308</v>
      </c>
      <c r="AU640" s="161" t="s">
        <v>83</v>
      </c>
      <c r="AV640" s="13" t="s">
        <v>83</v>
      </c>
      <c r="AW640" s="13" t="s">
        <v>4</v>
      </c>
      <c r="AX640" s="13" t="s">
        <v>81</v>
      </c>
      <c r="AY640" s="161" t="s">
        <v>129</v>
      </c>
    </row>
    <row r="641" spans="2:65" s="1" customFormat="1" ht="16.5" customHeight="1">
      <c r="B641" s="128"/>
      <c r="C641" s="181" t="s">
        <v>853</v>
      </c>
      <c r="D641" s="181" t="s">
        <v>604</v>
      </c>
      <c r="E641" s="182" t="s">
        <v>854</v>
      </c>
      <c r="F641" s="183" t="s">
        <v>855</v>
      </c>
      <c r="G641" s="184" t="s">
        <v>215</v>
      </c>
      <c r="H641" s="185">
        <v>16.242000000000001</v>
      </c>
      <c r="I641" s="186"/>
      <c r="J641" s="187">
        <f>ROUND(I641*H641,2)</f>
        <v>0</v>
      </c>
      <c r="K641" s="183" t="s">
        <v>136</v>
      </c>
      <c r="L641" s="188"/>
      <c r="M641" s="189" t="s">
        <v>3</v>
      </c>
      <c r="N641" s="190" t="s">
        <v>44</v>
      </c>
      <c r="P641" s="138">
        <f>O641*H641</f>
        <v>0</v>
      </c>
      <c r="Q641" s="138">
        <v>2.0000000000000001E-4</v>
      </c>
      <c r="R641" s="138">
        <f>Q641*H641</f>
        <v>3.2484000000000002E-3</v>
      </c>
      <c r="S641" s="138">
        <v>0</v>
      </c>
      <c r="T641" s="139">
        <f>S641*H641</f>
        <v>0</v>
      </c>
      <c r="AR641" s="140" t="s">
        <v>180</v>
      </c>
      <c r="AT641" s="140" t="s">
        <v>604</v>
      </c>
      <c r="AU641" s="140" t="s">
        <v>83</v>
      </c>
      <c r="AY641" s="18" t="s">
        <v>129</v>
      </c>
      <c r="BE641" s="141">
        <f>IF(N641="základní",J641,0)</f>
        <v>0</v>
      </c>
      <c r="BF641" s="141">
        <f>IF(N641="snížená",J641,0)</f>
        <v>0</v>
      </c>
      <c r="BG641" s="141">
        <f>IF(N641="zákl. přenesená",J641,0)</f>
        <v>0</v>
      </c>
      <c r="BH641" s="141">
        <f>IF(N641="sníž. přenesená",J641,0)</f>
        <v>0</v>
      </c>
      <c r="BI641" s="141">
        <f>IF(N641="nulová",J641,0)</f>
        <v>0</v>
      </c>
      <c r="BJ641" s="18" t="s">
        <v>81</v>
      </c>
      <c r="BK641" s="141">
        <f>ROUND(I641*H641,2)</f>
        <v>0</v>
      </c>
      <c r="BL641" s="18" t="s">
        <v>156</v>
      </c>
      <c r="BM641" s="140" t="s">
        <v>856</v>
      </c>
    </row>
    <row r="642" spans="2:65" s="12" customFormat="1" ht="10.199999999999999">
      <c r="B642" s="154"/>
      <c r="D642" s="146" t="s">
        <v>308</v>
      </c>
      <c r="E642" s="155" t="s">
        <v>3</v>
      </c>
      <c r="F642" s="156" t="s">
        <v>727</v>
      </c>
      <c r="H642" s="155" t="s">
        <v>3</v>
      </c>
      <c r="I642" s="157"/>
      <c r="L642" s="154"/>
      <c r="M642" s="158"/>
      <c r="T642" s="159"/>
      <c r="AT642" s="155" t="s">
        <v>308</v>
      </c>
      <c r="AU642" s="155" t="s">
        <v>83</v>
      </c>
      <c r="AV642" s="12" t="s">
        <v>81</v>
      </c>
      <c r="AW642" s="12" t="s">
        <v>35</v>
      </c>
      <c r="AX642" s="12" t="s">
        <v>73</v>
      </c>
      <c r="AY642" s="155" t="s">
        <v>129</v>
      </c>
    </row>
    <row r="643" spans="2:65" s="12" customFormat="1" ht="10.199999999999999">
      <c r="B643" s="154"/>
      <c r="D643" s="146" t="s">
        <v>308</v>
      </c>
      <c r="E643" s="155" t="s">
        <v>3</v>
      </c>
      <c r="F643" s="156" t="s">
        <v>736</v>
      </c>
      <c r="H643" s="155" t="s">
        <v>3</v>
      </c>
      <c r="I643" s="157"/>
      <c r="L643" s="154"/>
      <c r="M643" s="158"/>
      <c r="T643" s="159"/>
      <c r="AT643" s="155" t="s">
        <v>308</v>
      </c>
      <c r="AU643" s="155" t="s">
        <v>83</v>
      </c>
      <c r="AV643" s="12" t="s">
        <v>81</v>
      </c>
      <c r="AW643" s="12" t="s">
        <v>35</v>
      </c>
      <c r="AX643" s="12" t="s">
        <v>73</v>
      </c>
      <c r="AY643" s="155" t="s">
        <v>129</v>
      </c>
    </row>
    <row r="644" spans="2:65" s="13" customFormat="1" ht="10.199999999999999">
      <c r="B644" s="160"/>
      <c r="D644" s="146" t="s">
        <v>308</v>
      </c>
      <c r="E644" s="161" t="s">
        <v>3</v>
      </c>
      <c r="F644" s="162" t="s">
        <v>778</v>
      </c>
      <c r="H644" s="163">
        <v>3</v>
      </c>
      <c r="I644" s="164"/>
      <c r="L644" s="160"/>
      <c r="M644" s="165"/>
      <c r="T644" s="166"/>
      <c r="AT644" s="161" t="s">
        <v>308</v>
      </c>
      <c r="AU644" s="161" t="s">
        <v>83</v>
      </c>
      <c r="AV644" s="13" t="s">
        <v>83</v>
      </c>
      <c r="AW644" s="13" t="s">
        <v>35</v>
      </c>
      <c r="AX644" s="13" t="s">
        <v>73</v>
      </c>
      <c r="AY644" s="161" t="s">
        <v>129</v>
      </c>
    </row>
    <row r="645" spans="2:65" s="12" customFormat="1" ht="10.199999999999999">
      <c r="B645" s="154"/>
      <c r="D645" s="146" t="s">
        <v>308</v>
      </c>
      <c r="E645" s="155" t="s">
        <v>3</v>
      </c>
      <c r="F645" s="156" t="s">
        <v>728</v>
      </c>
      <c r="H645" s="155" t="s">
        <v>3</v>
      </c>
      <c r="I645" s="157"/>
      <c r="L645" s="154"/>
      <c r="M645" s="158"/>
      <c r="T645" s="159"/>
      <c r="AT645" s="155" t="s">
        <v>308</v>
      </c>
      <c r="AU645" s="155" t="s">
        <v>83</v>
      </c>
      <c r="AV645" s="12" t="s">
        <v>81</v>
      </c>
      <c r="AW645" s="12" t="s">
        <v>35</v>
      </c>
      <c r="AX645" s="12" t="s">
        <v>73</v>
      </c>
      <c r="AY645" s="155" t="s">
        <v>129</v>
      </c>
    </row>
    <row r="646" spans="2:65" s="13" customFormat="1" ht="10.199999999999999">
      <c r="B646" s="160"/>
      <c r="D646" s="146" t="s">
        <v>308</v>
      </c>
      <c r="E646" s="161" t="s">
        <v>3</v>
      </c>
      <c r="F646" s="162" t="s">
        <v>779</v>
      </c>
      <c r="H646" s="163">
        <v>1</v>
      </c>
      <c r="I646" s="164"/>
      <c r="L646" s="160"/>
      <c r="M646" s="165"/>
      <c r="T646" s="166"/>
      <c r="AT646" s="161" t="s">
        <v>308</v>
      </c>
      <c r="AU646" s="161" t="s">
        <v>83</v>
      </c>
      <c r="AV646" s="13" t="s">
        <v>83</v>
      </c>
      <c r="AW646" s="13" t="s">
        <v>35</v>
      </c>
      <c r="AX646" s="13" t="s">
        <v>73</v>
      </c>
      <c r="AY646" s="161" t="s">
        <v>129</v>
      </c>
    </row>
    <row r="647" spans="2:65" s="12" customFormat="1" ht="10.199999999999999">
      <c r="B647" s="154"/>
      <c r="D647" s="146" t="s">
        <v>308</v>
      </c>
      <c r="E647" s="155" t="s">
        <v>3</v>
      </c>
      <c r="F647" s="156" t="s">
        <v>730</v>
      </c>
      <c r="H647" s="155" t="s">
        <v>3</v>
      </c>
      <c r="I647" s="157"/>
      <c r="L647" s="154"/>
      <c r="M647" s="158"/>
      <c r="T647" s="159"/>
      <c r="AT647" s="155" t="s">
        <v>308</v>
      </c>
      <c r="AU647" s="155" t="s">
        <v>83</v>
      </c>
      <c r="AV647" s="12" t="s">
        <v>81</v>
      </c>
      <c r="AW647" s="12" t="s">
        <v>35</v>
      </c>
      <c r="AX647" s="12" t="s">
        <v>73</v>
      </c>
      <c r="AY647" s="155" t="s">
        <v>129</v>
      </c>
    </row>
    <row r="648" spans="2:65" s="12" customFormat="1" ht="10.199999999999999">
      <c r="B648" s="154"/>
      <c r="D648" s="146" t="s">
        <v>308</v>
      </c>
      <c r="E648" s="155" t="s">
        <v>3</v>
      </c>
      <c r="F648" s="156" t="s">
        <v>733</v>
      </c>
      <c r="H648" s="155" t="s">
        <v>3</v>
      </c>
      <c r="I648" s="157"/>
      <c r="L648" s="154"/>
      <c r="M648" s="158"/>
      <c r="T648" s="159"/>
      <c r="AT648" s="155" t="s">
        <v>308</v>
      </c>
      <c r="AU648" s="155" t="s">
        <v>83</v>
      </c>
      <c r="AV648" s="12" t="s">
        <v>81</v>
      </c>
      <c r="AW648" s="12" t="s">
        <v>35</v>
      </c>
      <c r="AX648" s="12" t="s">
        <v>73</v>
      </c>
      <c r="AY648" s="155" t="s">
        <v>129</v>
      </c>
    </row>
    <row r="649" spans="2:65" s="13" customFormat="1" ht="10.199999999999999">
      <c r="B649" s="160"/>
      <c r="D649" s="146" t="s">
        <v>308</v>
      </c>
      <c r="E649" s="161" t="s">
        <v>3</v>
      </c>
      <c r="F649" s="162" t="s">
        <v>780</v>
      </c>
      <c r="H649" s="163">
        <v>4</v>
      </c>
      <c r="I649" s="164"/>
      <c r="L649" s="160"/>
      <c r="M649" s="165"/>
      <c r="T649" s="166"/>
      <c r="AT649" s="161" t="s">
        <v>308</v>
      </c>
      <c r="AU649" s="161" t="s">
        <v>83</v>
      </c>
      <c r="AV649" s="13" t="s">
        <v>83</v>
      </c>
      <c r="AW649" s="13" t="s">
        <v>35</v>
      </c>
      <c r="AX649" s="13" t="s">
        <v>73</v>
      </c>
      <c r="AY649" s="161" t="s">
        <v>129</v>
      </c>
    </row>
    <row r="650" spans="2:65" s="13" customFormat="1" ht="10.199999999999999">
      <c r="B650" s="160"/>
      <c r="D650" s="146" t="s">
        <v>308</v>
      </c>
      <c r="E650" s="161" t="s">
        <v>3</v>
      </c>
      <c r="F650" s="162" t="s">
        <v>781</v>
      </c>
      <c r="H650" s="163">
        <v>3</v>
      </c>
      <c r="I650" s="164"/>
      <c r="L650" s="160"/>
      <c r="M650" s="165"/>
      <c r="T650" s="166"/>
      <c r="AT650" s="161" t="s">
        <v>308</v>
      </c>
      <c r="AU650" s="161" t="s">
        <v>83</v>
      </c>
      <c r="AV650" s="13" t="s">
        <v>83</v>
      </c>
      <c r="AW650" s="13" t="s">
        <v>35</v>
      </c>
      <c r="AX650" s="13" t="s">
        <v>73</v>
      </c>
      <c r="AY650" s="161" t="s">
        <v>129</v>
      </c>
    </row>
    <row r="651" spans="2:65" s="13" customFormat="1" ht="10.199999999999999">
      <c r="B651" s="160"/>
      <c r="D651" s="146" t="s">
        <v>308</v>
      </c>
      <c r="E651" s="161" t="s">
        <v>3</v>
      </c>
      <c r="F651" s="162" t="s">
        <v>835</v>
      </c>
      <c r="H651" s="163">
        <v>1.2549999999999999</v>
      </c>
      <c r="I651" s="164"/>
      <c r="L651" s="160"/>
      <c r="M651" s="165"/>
      <c r="T651" s="166"/>
      <c r="AT651" s="161" t="s">
        <v>308</v>
      </c>
      <c r="AU651" s="161" t="s">
        <v>83</v>
      </c>
      <c r="AV651" s="13" t="s">
        <v>83</v>
      </c>
      <c r="AW651" s="13" t="s">
        <v>35</v>
      </c>
      <c r="AX651" s="13" t="s">
        <v>73</v>
      </c>
      <c r="AY651" s="161" t="s">
        <v>129</v>
      </c>
    </row>
    <row r="652" spans="2:65" s="13" customFormat="1" ht="10.199999999999999">
      <c r="B652" s="160"/>
      <c r="D652" s="146" t="s">
        <v>308</v>
      </c>
      <c r="E652" s="161" t="s">
        <v>3</v>
      </c>
      <c r="F652" s="162" t="s">
        <v>836</v>
      </c>
      <c r="H652" s="163">
        <v>1.28</v>
      </c>
      <c r="I652" s="164"/>
      <c r="L652" s="160"/>
      <c r="M652" s="165"/>
      <c r="T652" s="166"/>
      <c r="AT652" s="161" t="s">
        <v>308</v>
      </c>
      <c r="AU652" s="161" t="s">
        <v>83</v>
      </c>
      <c r="AV652" s="13" t="s">
        <v>83</v>
      </c>
      <c r="AW652" s="13" t="s">
        <v>35</v>
      </c>
      <c r="AX652" s="13" t="s">
        <v>73</v>
      </c>
      <c r="AY652" s="161" t="s">
        <v>129</v>
      </c>
    </row>
    <row r="653" spans="2:65" s="14" customFormat="1" ht="10.199999999999999">
      <c r="B653" s="167"/>
      <c r="D653" s="146" t="s">
        <v>308</v>
      </c>
      <c r="E653" s="168" t="s">
        <v>3</v>
      </c>
      <c r="F653" s="169" t="s">
        <v>313</v>
      </c>
      <c r="H653" s="170">
        <v>13.535</v>
      </c>
      <c r="I653" s="171"/>
      <c r="L653" s="167"/>
      <c r="M653" s="172"/>
      <c r="T653" s="173"/>
      <c r="AT653" s="168" t="s">
        <v>308</v>
      </c>
      <c r="AU653" s="168" t="s">
        <v>83</v>
      </c>
      <c r="AV653" s="14" t="s">
        <v>156</v>
      </c>
      <c r="AW653" s="14" t="s">
        <v>35</v>
      </c>
      <c r="AX653" s="14" t="s">
        <v>81</v>
      </c>
      <c r="AY653" s="168" t="s">
        <v>129</v>
      </c>
    </row>
    <row r="654" spans="2:65" s="13" customFormat="1" ht="10.199999999999999">
      <c r="B654" s="160"/>
      <c r="D654" s="146" t="s">
        <v>308</v>
      </c>
      <c r="F654" s="162" t="s">
        <v>857</v>
      </c>
      <c r="H654" s="163">
        <v>16.242000000000001</v>
      </c>
      <c r="I654" s="164"/>
      <c r="L654" s="160"/>
      <c r="M654" s="165"/>
      <c r="T654" s="166"/>
      <c r="AT654" s="161" t="s">
        <v>308</v>
      </c>
      <c r="AU654" s="161" t="s">
        <v>83</v>
      </c>
      <c r="AV654" s="13" t="s">
        <v>83</v>
      </c>
      <c r="AW654" s="13" t="s">
        <v>4</v>
      </c>
      <c r="AX654" s="13" t="s">
        <v>81</v>
      </c>
      <c r="AY654" s="161" t="s">
        <v>129</v>
      </c>
    </row>
    <row r="655" spans="2:65" s="1" customFormat="1" ht="16.5" customHeight="1">
      <c r="B655" s="128"/>
      <c r="C655" s="129" t="s">
        <v>858</v>
      </c>
      <c r="D655" s="129" t="s">
        <v>132</v>
      </c>
      <c r="E655" s="130" t="s">
        <v>859</v>
      </c>
      <c r="F655" s="131" t="s">
        <v>860</v>
      </c>
      <c r="G655" s="132" t="s">
        <v>208</v>
      </c>
      <c r="H655" s="133">
        <v>32.923999999999999</v>
      </c>
      <c r="I655" s="134"/>
      <c r="J655" s="135">
        <f>ROUND(I655*H655,2)</f>
        <v>0</v>
      </c>
      <c r="K655" s="131" t="s">
        <v>136</v>
      </c>
      <c r="L655" s="33"/>
      <c r="M655" s="136" t="s">
        <v>3</v>
      </c>
      <c r="N655" s="137" t="s">
        <v>44</v>
      </c>
      <c r="P655" s="138">
        <f>O655*H655</f>
        <v>0</v>
      </c>
      <c r="Q655" s="138">
        <v>4.0000000000000001E-3</v>
      </c>
      <c r="R655" s="138">
        <f>Q655*H655</f>
        <v>0.13169600000000001</v>
      </c>
      <c r="S655" s="138">
        <v>0</v>
      </c>
      <c r="T655" s="139">
        <f>S655*H655</f>
        <v>0</v>
      </c>
      <c r="AR655" s="140" t="s">
        <v>156</v>
      </c>
      <c r="AT655" s="140" t="s">
        <v>132</v>
      </c>
      <c r="AU655" s="140" t="s">
        <v>83</v>
      </c>
      <c r="AY655" s="18" t="s">
        <v>129</v>
      </c>
      <c r="BE655" s="141">
        <f>IF(N655="základní",J655,0)</f>
        <v>0</v>
      </c>
      <c r="BF655" s="141">
        <f>IF(N655="snížená",J655,0)</f>
        <v>0</v>
      </c>
      <c r="BG655" s="141">
        <f>IF(N655="zákl. přenesená",J655,0)</f>
        <v>0</v>
      </c>
      <c r="BH655" s="141">
        <f>IF(N655="sníž. přenesená",J655,0)</f>
        <v>0</v>
      </c>
      <c r="BI655" s="141">
        <f>IF(N655="nulová",J655,0)</f>
        <v>0</v>
      </c>
      <c r="BJ655" s="18" t="s">
        <v>81</v>
      </c>
      <c r="BK655" s="141">
        <f>ROUND(I655*H655,2)</f>
        <v>0</v>
      </c>
      <c r="BL655" s="18" t="s">
        <v>156</v>
      </c>
      <c r="BM655" s="140" t="s">
        <v>861</v>
      </c>
    </row>
    <row r="656" spans="2:65" s="1" customFormat="1" ht="10.199999999999999">
      <c r="B656" s="33"/>
      <c r="D656" s="142" t="s">
        <v>139</v>
      </c>
      <c r="F656" s="143" t="s">
        <v>862</v>
      </c>
      <c r="I656" s="144"/>
      <c r="L656" s="33"/>
      <c r="M656" s="145"/>
      <c r="T656" s="54"/>
      <c r="AT656" s="18" t="s">
        <v>139</v>
      </c>
      <c r="AU656" s="18" t="s">
        <v>83</v>
      </c>
    </row>
    <row r="657" spans="2:65" s="12" customFormat="1" ht="10.199999999999999">
      <c r="B657" s="154"/>
      <c r="D657" s="146" t="s">
        <v>308</v>
      </c>
      <c r="E657" s="155" t="s">
        <v>3</v>
      </c>
      <c r="F657" s="156" t="s">
        <v>863</v>
      </c>
      <c r="H657" s="155" t="s">
        <v>3</v>
      </c>
      <c r="I657" s="157"/>
      <c r="L657" s="154"/>
      <c r="M657" s="158"/>
      <c r="T657" s="159"/>
      <c r="AT657" s="155" t="s">
        <v>308</v>
      </c>
      <c r="AU657" s="155" t="s">
        <v>83</v>
      </c>
      <c r="AV657" s="12" t="s">
        <v>81</v>
      </c>
      <c r="AW657" s="12" t="s">
        <v>35</v>
      </c>
      <c r="AX657" s="12" t="s">
        <v>73</v>
      </c>
      <c r="AY657" s="155" t="s">
        <v>129</v>
      </c>
    </row>
    <row r="658" spans="2:65" s="12" customFormat="1" ht="10.199999999999999">
      <c r="B658" s="154"/>
      <c r="D658" s="146" t="s">
        <v>308</v>
      </c>
      <c r="E658" s="155" t="s">
        <v>3</v>
      </c>
      <c r="F658" s="156" t="s">
        <v>727</v>
      </c>
      <c r="H658" s="155" t="s">
        <v>3</v>
      </c>
      <c r="I658" s="157"/>
      <c r="L658" s="154"/>
      <c r="M658" s="158"/>
      <c r="T658" s="159"/>
      <c r="AT658" s="155" t="s">
        <v>308</v>
      </c>
      <c r="AU658" s="155" t="s">
        <v>83</v>
      </c>
      <c r="AV658" s="12" t="s">
        <v>81</v>
      </c>
      <c r="AW658" s="12" t="s">
        <v>35</v>
      </c>
      <c r="AX658" s="12" t="s">
        <v>73</v>
      </c>
      <c r="AY658" s="155" t="s">
        <v>129</v>
      </c>
    </row>
    <row r="659" spans="2:65" s="12" customFormat="1" ht="10.199999999999999">
      <c r="B659" s="154"/>
      <c r="D659" s="146" t="s">
        <v>308</v>
      </c>
      <c r="E659" s="155" t="s">
        <v>3</v>
      </c>
      <c r="F659" s="156" t="s">
        <v>736</v>
      </c>
      <c r="H659" s="155" t="s">
        <v>3</v>
      </c>
      <c r="I659" s="157"/>
      <c r="L659" s="154"/>
      <c r="M659" s="158"/>
      <c r="T659" s="159"/>
      <c r="AT659" s="155" t="s">
        <v>308</v>
      </c>
      <c r="AU659" s="155" t="s">
        <v>83</v>
      </c>
      <c r="AV659" s="12" t="s">
        <v>81</v>
      </c>
      <c r="AW659" s="12" t="s">
        <v>35</v>
      </c>
      <c r="AX659" s="12" t="s">
        <v>73</v>
      </c>
      <c r="AY659" s="155" t="s">
        <v>129</v>
      </c>
    </row>
    <row r="660" spans="2:65" s="13" customFormat="1" ht="10.199999999999999">
      <c r="B660" s="160"/>
      <c r="D660" s="146" t="s">
        <v>308</v>
      </c>
      <c r="E660" s="161" t="s">
        <v>3</v>
      </c>
      <c r="F660" s="162" t="s">
        <v>864</v>
      </c>
      <c r="H660" s="163">
        <v>0.126</v>
      </c>
      <c r="I660" s="164"/>
      <c r="L660" s="160"/>
      <c r="M660" s="165"/>
      <c r="T660" s="166"/>
      <c r="AT660" s="161" t="s">
        <v>308</v>
      </c>
      <c r="AU660" s="161" t="s">
        <v>83</v>
      </c>
      <c r="AV660" s="13" t="s">
        <v>83</v>
      </c>
      <c r="AW660" s="13" t="s">
        <v>35</v>
      </c>
      <c r="AX660" s="13" t="s">
        <v>73</v>
      </c>
      <c r="AY660" s="161" t="s">
        <v>129</v>
      </c>
    </row>
    <row r="661" spans="2:65" s="12" customFormat="1" ht="10.199999999999999">
      <c r="B661" s="154"/>
      <c r="D661" s="146" t="s">
        <v>308</v>
      </c>
      <c r="E661" s="155" t="s">
        <v>3</v>
      </c>
      <c r="F661" s="156" t="s">
        <v>728</v>
      </c>
      <c r="H661" s="155" t="s">
        <v>3</v>
      </c>
      <c r="I661" s="157"/>
      <c r="L661" s="154"/>
      <c r="M661" s="158"/>
      <c r="T661" s="159"/>
      <c r="AT661" s="155" t="s">
        <v>308</v>
      </c>
      <c r="AU661" s="155" t="s">
        <v>83</v>
      </c>
      <c r="AV661" s="12" t="s">
        <v>81</v>
      </c>
      <c r="AW661" s="12" t="s">
        <v>35</v>
      </c>
      <c r="AX661" s="12" t="s">
        <v>73</v>
      </c>
      <c r="AY661" s="155" t="s">
        <v>129</v>
      </c>
    </row>
    <row r="662" spans="2:65" s="13" customFormat="1" ht="10.199999999999999">
      <c r="B662" s="160"/>
      <c r="D662" s="146" t="s">
        <v>308</v>
      </c>
      <c r="E662" s="161" t="s">
        <v>3</v>
      </c>
      <c r="F662" s="162" t="s">
        <v>865</v>
      </c>
      <c r="H662" s="163">
        <v>14.465</v>
      </c>
      <c r="I662" s="164"/>
      <c r="L662" s="160"/>
      <c r="M662" s="165"/>
      <c r="T662" s="166"/>
      <c r="AT662" s="161" t="s">
        <v>308</v>
      </c>
      <c r="AU662" s="161" t="s">
        <v>83</v>
      </c>
      <c r="AV662" s="13" t="s">
        <v>83</v>
      </c>
      <c r="AW662" s="13" t="s">
        <v>35</v>
      </c>
      <c r="AX662" s="13" t="s">
        <v>73</v>
      </c>
      <c r="AY662" s="161" t="s">
        <v>129</v>
      </c>
    </row>
    <row r="663" spans="2:65" s="13" customFormat="1" ht="10.199999999999999">
      <c r="B663" s="160"/>
      <c r="D663" s="146" t="s">
        <v>308</v>
      </c>
      <c r="E663" s="161" t="s">
        <v>3</v>
      </c>
      <c r="F663" s="162" t="s">
        <v>866</v>
      </c>
      <c r="H663" s="163">
        <v>-2.8450000000000002</v>
      </c>
      <c r="I663" s="164"/>
      <c r="L663" s="160"/>
      <c r="M663" s="165"/>
      <c r="T663" s="166"/>
      <c r="AT663" s="161" t="s">
        <v>308</v>
      </c>
      <c r="AU663" s="161" t="s">
        <v>83</v>
      </c>
      <c r="AV663" s="13" t="s">
        <v>83</v>
      </c>
      <c r="AW663" s="13" t="s">
        <v>35</v>
      </c>
      <c r="AX663" s="13" t="s">
        <v>73</v>
      </c>
      <c r="AY663" s="161" t="s">
        <v>129</v>
      </c>
    </row>
    <row r="664" spans="2:65" s="12" customFormat="1" ht="10.199999999999999">
      <c r="B664" s="154"/>
      <c r="D664" s="146" t="s">
        <v>308</v>
      </c>
      <c r="E664" s="155" t="s">
        <v>3</v>
      </c>
      <c r="F664" s="156" t="s">
        <v>730</v>
      </c>
      <c r="H664" s="155" t="s">
        <v>3</v>
      </c>
      <c r="I664" s="157"/>
      <c r="L664" s="154"/>
      <c r="M664" s="158"/>
      <c r="T664" s="159"/>
      <c r="AT664" s="155" t="s">
        <v>308</v>
      </c>
      <c r="AU664" s="155" t="s">
        <v>83</v>
      </c>
      <c r="AV664" s="12" t="s">
        <v>81</v>
      </c>
      <c r="AW664" s="12" t="s">
        <v>35</v>
      </c>
      <c r="AX664" s="12" t="s">
        <v>73</v>
      </c>
      <c r="AY664" s="155" t="s">
        <v>129</v>
      </c>
    </row>
    <row r="665" spans="2:65" s="12" customFormat="1" ht="10.199999999999999">
      <c r="B665" s="154"/>
      <c r="D665" s="146" t="s">
        <v>308</v>
      </c>
      <c r="E665" s="155" t="s">
        <v>3</v>
      </c>
      <c r="F665" s="156" t="s">
        <v>733</v>
      </c>
      <c r="H665" s="155" t="s">
        <v>3</v>
      </c>
      <c r="I665" s="157"/>
      <c r="L665" s="154"/>
      <c r="M665" s="158"/>
      <c r="T665" s="159"/>
      <c r="AT665" s="155" t="s">
        <v>308</v>
      </c>
      <c r="AU665" s="155" t="s">
        <v>83</v>
      </c>
      <c r="AV665" s="12" t="s">
        <v>81</v>
      </c>
      <c r="AW665" s="12" t="s">
        <v>35</v>
      </c>
      <c r="AX665" s="12" t="s">
        <v>73</v>
      </c>
      <c r="AY665" s="155" t="s">
        <v>129</v>
      </c>
    </row>
    <row r="666" spans="2:65" s="13" customFormat="1" ht="10.199999999999999">
      <c r="B666" s="160"/>
      <c r="D666" s="146" t="s">
        <v>308</v>
      </c>
      <c r="E666" s="161" t="s">
        <v>3</v>
      </c>
      <c r="F666" s="162" t="s">
        <v>867</v>
      </c>
      <c r="H666" s="163">
        <v>22.826000000000001</v>
      </c>
      <c r="I666" s="164"/>
      <c r="L666" s="160"/>
      <c r="M666" s="165"/>
      <c r="T666" s="166"/>
      <c r="AT666" s="161" t="s">
        <v>308</v>
      </c>
      <c r="AU666" s="161" t="s">
        <v>83</v>
      </c>
      <c r="AV666" s="13" t="s">
        <v>83</v>
      </c>
      <c r="AW666" s="13" t="s">
        <v>35</v>
      </c>
      <c r="AX666" s="13" t="s">
        <v>73</v>
      </c>
      <c r="AY666" s="161" t="s">
        <v>129</v>
      </c>
    </row>
    <row r="667" spans="2:65" s="13" customFormat="1" ht="10.199999999999999">
      <c r="B667" s="160"/>
      <c r="D667" s="146" t="s">
        <v>308</v>
      </c>
      <c r="E667" s="161" t="s">
        <v>3</v>
      </c>
      <c r="F667" s="162" t="s">
        <v>868</v>
      </c>
      <c r="H667" s="163">
        <v>-0.81599999999999995</v>
      </c>
      <c r="I667" s="164"/>
      <c r="L667" s="160"/>
      <c r="M667" s="165"/>
      <c r="T667" s="166"/>
      <c r="AT667" s="161" t="s">
        <v>308</v>
      </c>
      <c r="AU667" s="161" t="s">
        <v>83</v>
      </c>
      <c r="AV667" s="13" t="s">
        <v>83</v>
      </c>
      <c r="AW667" s="13" t="s">
        <v>35</v>
      </c>
      <c r="AX667" s="13" t="s">
        <v>73</v>
      </c>
      <c r="AY667" s="161" t="s">
        <v>129</v>
      </c>
    </row>
    <row r="668" spans="2:65" s="13" customFormat="1" ht="10.199999999999999">
      <c r="B668" s="160"/>
      <c r="D668" s="146" t="s">
        <v>308</v>
      </c>
      <c r="E668" s="161" t="s">
        <v>3</v>
      </c>
      <c r="F668" s="162" t="s">
        <v>869</v>
      </c>
      <c r="H668" s="163">
        <v>-0.83199999999999996</v>
      </c>
      <c r="I668" s="164"/>
      <c r="L668" s="160"/>
      <c r="M668" s="165"/>
      <c r="T668" s="166"/>
      <c r="AT668" s="161" t="s">
        <v>308</v>
      </c>
      <c r="AU668" s="161" t="s">
        <v>83</v>
      </c>
      <c r="AV668" s="13" t="s">
        <v>83</v>
      </c>
      <c r="AW668" s="13" t="s">
        <v>35</v>
      </c>
      <c r="AX668" s="13" t="s">
        <v>73</v>
      </c>
      <c r="AY668" s="161" t="s">
        <v>129</v>
      </c>
    </row>
    <row r="669" spans="2:65" s="15" customFormat="1" ht="10.199999999999999">
      <c r="B669" s="174"/>
      <c r="D669" s="146" t="s">
        <v>308</v>
      </c>
      <c r="E669" s="175" t="s">
        <v>261</v>
      </c>
      <c r="F669" s="176" t="s">
        <v>528</v>
      </c>
      <c r="H669" s="177">
        <v>32.923999999999999</v>
      </c>
      <c r="I669" s="178"/>
      <c r="L669" s="174"/>
      <c r="M669" s="179"/>
      <c r="T669" s="180"/>
      <c r="AT669" s="175" t="s">
        <v>308</v>
      </c>
      <c r="AU669" s="175" t="s">
        <v>83</v>
      </c>
      <c r="AV669" s="15" t="s">
        <v>148</v>
      </c>
      <c r="AW669" s="15" t="s">
        <v>35</v>
      </c>
      <c r="AX669" s="15" t="s">
        <v>73</v>
      </c>
      <c r="AY669" s="175" t="s">
        <v>129</v>
      </c>
    </row>
    <row r="670" spans="2:65" s="14" customFormat="1" ht="10.199999999999999">
      <c r="B670" s="167"/>
      <c r="D670" s="146" t="s">
        <v>308</v>
      </c>
      <c r="E670" s="168" t="s">
        <v>3</v>
      </c>
      <c r="F670" s="169" t="s">
        <v>313</v>
      </c>
      <c r="H670" s="170">
        <v>32.923999999999999</v>
      </c>
      <c r="I670" s="171"/>
      <c r="L670" s="167"/>
      <c r="M670" s="172"/>
      <c r="T670" s="173"/>
      <c r="AT670" s="168" t="s">
        <v>308</v>
      </c>
      <c r="AU670" s="168" t="s">
        <v>83</v>
      </c>
      <c r="AV670" s="14" t="s">
        <v>156</v>
      </c>
      <c r="AW670" s="14" t="s">
        <v>35</v>
      </c>
      <c r="AX670" s="14" t="s">
        <v>81</v>
      </c>
      <c r="AY670" s="168" t="s">
        <v>129</v>
      </c>
    </row>
    <row r="671" spans="2:65" s="1" customFormat="1" ht="24.15" customHeight="1">
      <c r="B671" s="128"/>
      <c r="C671" s="129" t="s">
        <v>870</v>
      </c>
      <c r="D671" s="129" t="s">
        <v>132</v>
      </c>
      <c r="E671" s="130" t="s">
        <v>871</v>
      </c>
      <c r="F671" s="131" t="s">
        <v>872</v>
      </c>
      <c r="G671" s="132" t="s">
        <v>208</v>
      </c>
      <c r="H671" s="133">
        <v>124.14100000000001</v>
      </c>
      <c r="I671" s="134"/>
      <c r="J671" s="135">
        <f>ROUND(I671*H671,2)</f>
        <v>0</v>
      </c>
      <c r="K671" s="131" t="s">
        <v>136</v>
      </c>
      <c r="L671" s="33"/>
      <c r="M671" s="136" t="s">
        <v>3</v>
      </c>
      <c r="N671" s="137" t="s">
        <v>44</v>
      </c>
      <c r="P671" s="138">
        <f>O671*H671</f>
        <v>0</v>
      </c>
      <c r="Q671" s="138">
        <v>2.2679999999999999E-2</v>
      </c>
      <c r="R671" s="138">
        <f>Q671*H671</f>
        <v>2.8155178799999998</v>
      </c>
      <c r="S671" s="138">
        <v>0</v>
      </c>
      <c r="T671" s="139">
        <f>S671*H671</f>
        <v>0</v>
      </c>
      <c r="AR671" s="140" t="s">
        <v>156</v>
      </c>
      <c r="AT671" s="140" t="s">
        <v>132</v>
      </c>
      <c r="AU671" s="140" t="s">
        <v>83</v>
      </c>
      <c r="AY671" s="18" t="s">
        <v>129</v>
      </c>
      <c r="BE671" s="141">
        <f>IF(N671="základní",J671,0)</f>
        <v>0</v>
      </c>
      <c r="BF671" s="141">
        <f>IF(N671="snížená",J671,0)</f>
        <v>0</v>
      </c>
      <c r="BG671" s="141">
        <f>IF(N671="zákl. přenesená",J671,0)</f>
        <v>0</v>
      </c>
      <c r="BH671" s="141">
        <f>IF(N671="sníž. přenesená",J671,0)</f>
        <v>0</v>
      </c>
      <c r="BI671" s="141">
        <f>IF(N671="nulová",J671,0)</f>
        <v>0</v>
      </c>
      <c r="BJ671" s="18" t="s">
        <v>81</v>
      </c>
      <c r="BK671" s="141">
        <f>ROUND(I671*H671,2)</f>
        <v>0</v>
      </c>
      <c r="BL671" s="18" t="s">
        <v>156</v>
      </c>
      <c r="BM671" s="140" t="s">
        <v>873</v>
      </c>
    </row>
    <row r="672" spans="2:65" s="1" customFormat="1" ht="10.199999999999999">
      <c r="B672" s="33"/>
      <c r="D672" s="142" t="s">
        <v>139</v>
      </c>
      <c r="F672" s="143" t="s">
        <v>874</v>
      </c>
      <c r="I672" s="144"/>
      <c r="L672" s="33"/>
      <c r="M672" s="145"/>
      <c r="T672" s="54"/>
      <c r="AT672" s="18" t="s">
        <v>139</v>
      </c>
      <c r="AU672" s="18" t="s">
        <v>83</v>
      </c>
    </row>
    <row r="673" spans="2:65" s="13" customFormat="1" ht="10.199999999999999">
      <c r="B673" s="160"/>
      <c r="D673" s="146" t="s">
        <v>308</v>
      </c>
      <c r="E673" s="161" t="s">
        <v>3</v>
      </c>
      <c r="F673" s="162" t="s">
        <v>875</v>
      </c>
      <c r="H673" s="163">
        <v>33.659999999999997</v>
      </c>
      <c r="I673" s="164"/>
      <c r="L673" s="160"/>
      <c r="M673" s="165"/>
      <c r="T673" s="166"/>
      <c r="AT673" s="161" t="s">
        <v>308</v>
      </c>
      <c r="AU673" s="161" t="s">
        <v>83</v>
      </c>
      <c r="AV673" s="13" t="s">
        <v>83</v>
      </c>
      <c r="AW673" s="13" t="s">
        <v>35</v>
      </c>
      <c r="AX673" s="13" t="s">
        <v>73</v>
      </c>
      <c r="AY673" s="161" t="s">
        <v>129</v>
      </c>
    </row>
    <row r="674" spans="2:65" s="12" customFormat="1" ht="10.199999999999999">
      <c r="B674" s="154"/>
      <c r="D674" s="146" t="s">
        <v>308</v>
      </c>
      <c r="E674" s="155" t="s">
        <v>3</v>
      </c>
      <c r="F674" s="156" t="s">
        <v>727</v>
      </c>
      <c r="H674" s="155" t="s">
        <v>3</v>
      </c>
      <c r="I674" s="157"/>
      <c r="L674" s="154"/>
      <c r="M674" s="158"/>
      <c r="T674" s="159"/>
      <c r="AT674" s="155" t="s">
        <v>308</v>
      </c>
      <c r="AU674" s="155" t="s">
        <v>83</v>
      </c>
      <c r="AV674" s="12" t="s">
        <v>81</v>
      </c>
      <c r="AW674" s="12" t="s">
        <v>35</v>
      </c>
      <c r="AX674" s="12" t="s">
        <v>73</v>
      </c>
      <c r="AY674" s="155" t="s">
        <v>129</v>
      </c>
    </row>
    <row r="675" spans="2:65" s="12" customFormat="1" ht="10.199999999999999">
      <c r="B675" s="154"/>
      <c r="D675" s="146" t="s">
        <v>308</v>
      </c>
      <c r="E675" s="155" t="s">
        <v>3</v>
      </c>
      <c r="F675" s="156" t="s">
        <v>736</v>
      </c>
      <c r="H675" s="155" t="s">
        <v>3</v>
      </c>
      <c r="I675" s="157"/>
      <c r="L675" s="154"/>
      <c r="M675" s="158"/>
      <c r="T675" s="159"/>
      <c r="AT675" s="155" t="s">
        <v>308</v>
      </c>
      <c r="AU675" s="155" t="s">
        <v>83</v>
      </c>
      <c r="AV675" s="12" t="s">
        <v>81</v>
      </c>
      <c r="AW675" s="12" t="s">
        <v>35</v>
      </c>
      <c r="AX675" s="12" t="s">
        <v>73</v>
      </c>
      <c r="AY675" s="155" t="s">
        <v>129</v>
      </c>
    </row>
    <row r="676" spans="2:65" s="13" customFormat="1" ht="10.199999999999999">
      <c r="B676" s="160"/>
      <c r="D676" s="146" t="s">
        <v>308</v>
      </c>
      <c r="E676" s="161" t="s">
        <v>3</v>
      </c>
      <c r="F676" s="162" t="s">
        <v>876</v>
      </c>
      <c r="H676" s="163">
        <v>34.938000000000002</v>
      </c>
      <c r="I676" s="164"/>
      <c r="L676" s="160"/>
      <c r="M676" s="165"/>
      <c r="T676" s="166"/>
      <c r="AT676" s="161" t="s">
        <v>308</v>
      </c>
      <c r="AU676" s="161" t="s">
        <v>83</v>
      </c>
      <c r="AV676" s="13" t="s">
        <v>83</v>
      </c>
      <c r="AW676" s="13" t="s">
        <v>35</v>
      </c>
      <c r="AX676" s="13" t="s">
        <v>73</v>
      </c>
      <c r="AY676" s="161" t="s">
        <v>129</v>
      </c>
    </row>
    <row r="677" spans="2:65" s="13" customFormat="1" ht="10.199999999999999">
      <c r="B677" s="160"/>
      <c r="D677" s="146" t="s">
        <v>308</v>
      </c>
      <c r="E677" s="161" t="s">
        <v>3</v>
      </c>
      <c r="F677" s="162" t="s">
        <v>757</v>
      </c>
      <c r="H677" s="163">
        <v>-2.0499999999999998</v>
      </c>
      <c r="I677" s="164"/>
      <c r="L677" s="160"/>
      <c r="M677" s="165"/>
      <c r="T677" s="166"/>
      <c r="AT677" s="161" t="s">
        <v>308</v>
      </c>
      <c r="AU677" s="161" t="s">
        <v>83</v>
      </c>
      <c r="AV677" s="13" t="s">
        <v>83</v>
      </c>
      <c r="AW677" s="13" t="s">
        <v>35</v>
      </c>
      <c r="AX677" s="13" t="s">
        <v>73</v>
      </c>
      <c r="AY677" s="161" t="s">
        <v>129</v>
      </c>
    </row>
    <row r="678" spans="2:65" s="13" customFormat="1" ht="10.199999999999999">
      <c r="B678" s="160"/>
      <c r="D678" s="146" t="s">
        <v>308</v>
      </c>
      <c r="E678" s="161" t="s">
        <v>3</v>
      </c>
      <c r="F678" s="162" t="s">
        <v>758</v>
      </c>
      <c r="H678" s="163">
        <v>-2.4</v>
      </c>
      <c r="I678" s="164"/>
      <c r="L678" s="160"/>
      <c r="M678" s="165"/>
      <c r="T678" s="166"/>
      <c r="AT678" s="161" t="s">
        <v>308</v>
      </c>
      <c r="AU678" s="161" t="s">
        <v>83</v>
      </c>
      <c r="AV678" s="13" t="s">
        <v>83</v>
      </c>
      <c r="AW678" s="13" t="s">
        <v>35</v>
      </c>
      <c r="AX678" s="13" t="s">
        <v>73</v>
      </c>
      <c r="AY678" s="161" t="s">
        <v>129</v>
      </c>
    </row>
    <row r="679" spans="2:65" s="12" customFormat="1" ht="10.199999999999999">
      <c r="B679" s="154"/>
      <c r="D679" s="146" t="s">
        <v>308</v>
      </c>
      <c r="E679" s="155" t="s">
        <v>3</v>
      </c>
      <c r="F679" s="156" t="s">
        <v>728</v>
      </c>
      <c r="H679" s="155" t="s">
        <v>3</v>
      </c>
      <c r="I679" s="157"/>
      <c r="L679" s="154"/>
      <c r="M679" s="158"/>
      <c r="T679" s="159"/>
      <c r="AT679" s="155" t="s">
        <v>308</v>
      </c>
      <c r="AU679" s="155" t="s">
        <v>83</v>
      </c>
      <c r="AV679" s="12" t="s">
        <v>81</v>
      </c>
      <c r="AW679" s="12" t="s">
        <v>35</v>
      </c>
      <c r="AX679" s="12" t="s">
        <v>73</v>
      </c>
      <c r="AY679" s="155" t="s">
        <v>129</v>
      </c>
    </row>
    <row r="680" spans="2:65" s="13" customFormat="1" ht="10.199999999999999">
      <c r="B680" s="160"/>
      <c r="D680" s="146" t="s">
        <v>308</v>
      </c>
      <c r="E680" s="161" t="s">
        <v>3</v>
      </c>
      <c r="F680" s="162" t="s">
        <v>877</v>
      </c>
      <c r="H680" s="163">
        <v>30.03</v>
      </c>
      <c r="I680" s="164"/>
      <c r="L680" s="160"/>
      <c r="M680" s="165"/>
      <c r="T680" s="166"/>
      <c r="AT680" s="161" t="s">
        <v>308</v>
      </c>
      <c r="AU680" s="161" t="s">
        <v>83</v>
      </c>
      <c r="AV680" s="13" t="s">
        <v>83</v>
      </c>
      <c r="AW680" s="13" t="s">
        <v>35</v>
      </c>
      <c r="AX680" s="13" t="s">
        <v>73</v>
      </c>
      <c r="AY680" s="161" t="s">
        <v>129</v>
      </c>
    </row>
    <row r="681" spans="2:65" s="13" customFormat="1" ht="10.199999999999999">
      <c r="B681" s="160"/>
      <c r="D681" s="146" t="s">
        <v>308</v>
      </c>
      <c r="E681" s="161" t="s">
        <v>3</v>
      </c>
      <c r="F681" s="162" t="s">
        <v>760</v>
      </c>
      <c r="H681" s="163">
        <v>-0.8</v>
      </c>
      <c r="I681" s="164"/>
      <c r="L681" s="160"/>
      <c r="M681" s="165"/>
      <c r="T681" s="166"/>
      <c r="AT681" s="161" t="s">
        <v>308</v>
      </c>
      <c r="AU681" s="161" t="s">
        <v>83</v>
      </c>
      <c r="AV681" s="13" t="s">
        <v>83</v>
      </c>
      <c r="AW681" s="13" t="s">
        <v>35</v>
      </c>
      <c r="AX681" s="13" t="s">
        <v>73</v>
      </c>
      <c r="AY681" s="161" t="s">
        <v>129</v>
      </c>
    </row>
    <row r="682" spans="2:65" s="12" customFormat="1" ht="10.199999999999999">
      <c r="B682" s="154"/>
      <c r="D682" s="146" t="s">
        <v>308</v>
      </c>
      <c r="E682" s="155" t="s">
        <v>3</v>
      </c>
      <c r="F682" s="156" t="s">
        <v>730</v>
      </c>
      <c r="H682" s="155" t="s">
        <v>3</v>
      </c>
      <c r="I682" s="157"/>
      <c r="L682" s="154"/>
      <c r="M682" s="158"/>
      <c r="T682" s="159"/>
      <c r="AT682" s="155" t="s">
        <v>308</v>
      </c>
      <c r="AU682" s="155" t="s">
        <v>83</v>
      </c>
      <c r="AV682" s="12" t="s">
        <v>81</v>
      </c>
      <c r="AW682" s="12" t="s">
        <v>35</v>
      </c>
      <c r="AX682" s="12" t="s">
        <v>73</v>
      </c>
      <c r="AY682" s="155" t="s">
        <v>129</v>
      </c>
    </row>
    <row r="683" spans="2:65" s="12" customFormat="1" ht="10.199999999999999">
      <c r="B683" s="154"/>
      <c r="D683" s="146" t="s">
        <v>308</v>
      </c>
      <c r="E683" s="155" t="s">
        <v>3</v>
      </c>
      <c r="F683" s="156" t="s">
        <v>733</v>
      </c>
      <c r="H683" s="155" t="s">
        <v>3</v>
      </c>
      <c r="I683" s="157"/>
      <c r="L683" s="154"/>
      <c r="M683" s="158"/>
      <c r="T683" s="159"/>
      <c r="AT683" s="155" t="s">
        <v>308</v>
      </c>
      <c r="AU683" s="155" t="s">
        <v>83</v>
      </c>
      <c r="AV683" s="12" t="s">
        <v>81</v>
      </c>
      <c r="AW683" s="12" t="s">
        <v>35</v>
      </c>
      <c r="AX683" s="12" t="s">
        <v>73</v>
      </c>
      <c r="AY683" s="155" t="s">
        <v>129</v>
      </c>
    </row>
    <row r="684" spans="2:65" s="13" customFormat="1" ht="10.199999999999999">
      <c r="B684" s="160"/>
      <c r="D684" s="146" t="s">
        <v>308</v>
      </c>
      <c r="E684" s="161" t="s">
        <v>3</v>
      </c>
      <c r="F684" s="162" t="s">
        <v>878</v>
      </c>
      <c r="H684" s="163">
        <v>33.963000000000001</v>
      </c>
      <c r="I684" s="164"/>
      <c r="L684" s="160"/>
      <c r="M684" s="165"/>
      <c r="T684" s="166"/>
      <c r="AT684" s="161" t="s">
        <v>308</v>
      </c>
      <c r="AU684" s="161" t="s">
        <v>83</v>
      </c>
      <c r="AV684" s="13" t="s">
        <v>83</v>
      </c>
      <c r="AW684" s="13" t="s">
        <v>35</v>
      </c>
      <c r="AX684" s="13" t="s">
        <v>73</v>
      </c>
      <c r="AY684" s="161" t="s">
        <v>129</v>
      </c>
    </row>
    <row r="685" spans="2:65" s="13" customFormat="1" ht="10.199999999999999">
      <c r="B685" s="160"/>
      <c r="D685" s="146" t="s">
        <v>308</v>
      </c>
      <c r="E685" s="161" t="s">
        <v>3</v>
      </c>
      <c r="F685" s="162" t="s">
        <v>762</v>
      </c>
      <c r="H685" s="163">
        <v>-3.2</v>
      </c>
      <c r="I685" s="164"/>
      <c r="L685" s="160"/>
      <c r="M685" s="165"/>
      <c r="T685" s="166"/>
      <c r="AT685" s="161" t="s">
        <v>308</v>
      </c>
      <c r="AU685" s="161" t="s">
        <v>83</v>
      </c>
      <c r="AV685" s="13" t="s">
        <v>83</v>
      </c>
      <c r="AW685" s="13" t="s">
        <v>35</v>
      </c>
      <c r="AX685" s="13" t="s">
        <v>73</v>
      </c>
      <c r="AY685" s="161" t="s">
        <v>129</v>
      </c>
    </row>
    <row r="686" spans="2:65" s="14" customFormat="1" ht="10.199999999999999">
      <c r="B686" s="167"/>
      <c r="D686" s="146" t="s">
        <v>308</v>
      </c>
      <c r="E686" s="168" t="s">
        <v>3</v>
      </c>
      <c r="F686" s="169" t="s">
        <v>313</v>
      </c>
      <c r="H686" s="170">
        <v>124.14100000000001</v>
      </c>
      <c r="I686" s="171"/>
      <c r="L686" s="167"/>
      <c r="M686" s="172"/>
      <c r="T686" s="173"/>
      <c r="AT686" s="168" t="s">
        <v>308</v>
      </c>
      <c r="AU686" s="168" t="s">
        <v>83</v>
      </c>
      <c r="AV686" s="14" t="s">
        <v>156</v>
      </c>
      <c r="AW686" s="14" t="s">
        <v>35</v>
      </c>
      <c r="AX686" s="14" t="s">
        <v>81</v>
      </c>
      <c r="AY686" s="168" t="s">
        <v>129</v>
      </c>
    </row>
    <row r="687" spans="2:65" s="1" customFormat="1" ht="24.15" customHeight="1">
      <c r="B687" s="128"/>
      <c r="C687" s="129" t="s">
        <v>879</v>
      </c>
      <c r="D687" s="129" t="s">
        <v>132</v>
      </c>
      <c r="E687" s="130" t="s">
        <v>880</v>
      </c>
      <c r="F687" s="131" t="s">
        <v>881</v>
      </c>
      <c r="G687" s="132" t="s">
        <v>208</v>
      </c>
      <c r="H687" s="133">
        <v>242.56399999999999</v>
      </c>
      <c r="I687" s="134"/>
      <c r="J687" s="135">
        <f>ROUND(I687*H687,2)</f>
        <v>0</v>
      </c>
      <c r="K687" s="131" t="s">
        <v>136</v>
      </c>
      <c r="L687" s="33"/>
      <c r="M687" s="136" t="s">
        <v>3</v>
      </c>
      <c r="N687" s="137" t="s">
        <v>44</v>
      </c>
      <c r="P687" s="138">
        <f>O687*H687</f>
        <v>0</v>
      </c>
      <c r="Q687" s="138">
        <v>2.7000000000000001E-3</v>
      </c>
      <c r="R687" s="138">
        <f>Q687*H687</f>
        <v>0.65492280000000003</v>
      </c>
      <c r="S687" s="138">
        <v>0</v>
      </c>
      <c r="T687" s="139">
        <f>S687*H687</f>
        <v>0</v>
      </c>
      <c r="AR687" s="140" t="s">
        <v>156</v>
      </c>
      <c r="AT687" s="140" t="s">
        <v>132</v>
      </c>
      <c r="AU687" s="140" t="s">
        <v>83</v>
      </c>
      <c r="AY687" s="18" t="s">
        <v>129</v>
      </c>
      <c r="BE687" s="141">
        <f>IF(N687="základní",J687,0)</f>
        <v>0</v>
      </c>
      <c r="BF687" s="141">
        <f>IF(N687="snížená",J687,0)</f>
        <v>0</v>
      </c>
      <c r="BG687" s="141">
        <f>IF(N687="zákl. přenesená",J687,0)</f>
        <v>0</v>
      </c>
      <c r="BH687" s="141">
        <f>IF(N687="sníž. přenesená",J687,0)</f>
        <v>0</v>
      </c>
      <c r="BI687" s="141">
        <f>IF(N687="nulová",J687,0)</f>
        <v>0</v>
      </c>
      <c r="BJ687" s="18" t="s">
        <v>81</v>
      </c>
      <c r="BK687" s="141">
        <f>ROUND(I687*H687,2)</f>
        <v>0</v>
      </c>
      <c r="BL687" s="18" t="s">
        <v>156</v>
      </c>
      <c r="BM687" s="140" t="s">
        <v>882</v>
      </c>
    </row>
    <row r="688" spans="2:65" s="1" customFormat="1" ht="10.199999999999999">
      <c r="B688" s="33"/>
      <c r="D688" s="142" t="s">
        <v>139</v>
      </c>
      <c r="F688" s="143" t="s">
        <v>883</v>
      </c>
      <c r="I688" s="144"/>
      <c r="L688" s="33"/>
      <c r="M688" s="145"/>
      <c r="T688" s="54"/>
      <c r="AT688" s="18" t="s">
        <v>139</v>
      </c>
      <c r="AU688" s="18" t="s">
        <v>83</v>
      </c>
    </row>
    <row r="689" spans="2:65" s="13" customFormat="1" ht="10.199999999999999">
      <c r="B689" s="160"/>
      <c r="D689" s="146" t="s">
        <v>308</v>
      </c>
      <c r="E689" s="161" t="s">
        <v>3</v>
      </c>
      <c r="F689" s="162" t="s">
        <v>720</v>
      </c>
      <c r="H689" s="163">
        <v>242.56399999999999</v>
      </c>
      <c r="I689" s="164"/>
      <c r="L689" s="160"/>
      <c r="M689" s="165"/>
      <c r="T689" s="166"/>
      <c r="AT689" s="161" t="s">
        <v>308</v>
      </c>
      <c r="AU689" s="161" t="s">
        <v>83</v>
      </c>
      <c r="AV689" s="13" t="s">
        <v>83</v>
      </c>
      <c r="AW689" s="13" t="s">
        <v>35</v>
      </c>
      <c r="AX689" s="13" t="s">
        <v>73</v>
      </c>
      <c r="AY689" s="161" t="s">
        <v>129</v>
      </c>
    </row>
    <row r="690" spans="2:65" s="14" customFormat="1" ht="10.199999999999999">
      <c r="B690" s="167"/>
      <c r="D690" s="146" t="s">
        <v>308</v>
      </c>
      <c r="E690" s="168" t="s">
        <v>3</v>
      </c>
      <c r="F690" s="169" t="s">
        <v>313</v>
      </c>
      <c r="H690" s="170">
        <v>242.56399999999999</v>
      </c>
      <c r="I690" s="171"/>
      <c r="L690" s="167"/>
      <c r="M690" s="172"/>
      <c r="T690" s="173"/>
      <c r="AT690" s="168" t="s">
        <v>308</v>
      </c>
      <c r="AU690" s="168" t="s">
        <v>83</v>
      </c>
      <c r="AV690" s="14" t="s">
        <v>156</v>
      </c>
      <c r="AW690" s="14" t="s">
        <v>35</v>
      </c>
      <c r="AX690" s="14" t="s">
        <v>81</v>
      </c>
      <c r="AY690" s="168" t="s">
        <v>129</v>
      </c>
    </row>
    <row r="691" spans="2:65" s="1" customFormat="1" ht="24.15" customHeight="1">
      <c r="B691" s="128"/>
      <c r="C691" s="129" t="s">
        <v>884</v>
      </c>
      <c r="D691" s="129" t="s">
        <v>132</v>
      </c>
      <c r="E691" s="130" t="s">
        <v>885</v>
      </c>
      <c r="F691" s="131" t="s">
        <v>886</v>
      </c>
      <c r="G691" s="132" t="s">
        <v>208</v>
      </c>
      <c r="H691" s="133">
        <v>10.64</v>
      </c>
      <c r="I691" s="134"/>
      <c r="J691" s="135">
        <f>ROUND(I691*H691,2)</f>
        <v>0</v>
      </c>
      <c r="K691" s="131" t="s">
        <v>136</v>
      </c>
      <c r="L691" s="33"/>
      <c r="M691" s="136" t="s">
        <v>3</v>
      </c>
      <c r="N691" s="137" t="s">
        <v>44</v>
      </c>
      <c r="P691" s="138">
        <f>O691*H691</f>
        <v>0</v>
      </c>
      <c r="Q691" s="138">
        <v>4.4099999999999999E-3</v>
      </c>
      <c r="R691" s="138">
        <f>Q691*H691</f>
        <v>4.6922400000000003E-2</v>
      </c>
      <c r="S691" s="138">
        <v>0</v>
      </c>
      <c r="T691" s="139">
        <f>S691*H691</f>
        <v>0</v>
      </c>
      <c r="AR691" s="140" t="s">
        <v>156</v>
      </c>
      <c r="AT691" s="140" t="s">
        <v>132</v>
      </c>
      <c r="AU691" s="140" t="s">
        <v>83</v>
      </c>
      <c r="AY691" s="18" t="s">
        <v>129</v>
      </c>
      <c r="BE691" s="141">
        <f>IF(N691="základní",J691,0)</f>
        <v>0</v>
      </c>
      <c r="BF691" s="141">
        <f>IF(N691="snížená",J691,0)</f>
        <v>0</v>
      </c>
      <c r="BG691" s="141">
        <f>IF(N691="zákl. přenesená",J691,0)</f>
        <v>0</v>
      </c>
      <c r="BH691" s="141">
        <f>IF(N691="sníž. přenesená",J691,0)</f>
        <v>0</v>
      </c>
      <c r="BI691" s="141">
        <f>IF(N691="nulová",J691,0)</f>
        <v>0</v>
      </c>
      <c r="BJ691" s="18" t="s">
        <v>81</v>
      </c>
      <c r="BK691" s="141">
        <f>ROUND(I691*H691,2)</f>
        <v>0</v>
      </c>
      <c r="BL691" s="18" t="s">
        <v>156</v>
      </c>
      <c r="BM691" s="140" t="s">
        <v>887</v>
      </c>
    </row>
    <row r="692" spans="2:65" s="1" customFormat="1" ht="10.199999999999999">
      <c r="B692" s="33"/>
      <c r="D692" s="142" t="s">
        <v>139</v>
      </c>
      <c r="F692" s="143" t="s">
        <v>888</v>
      </c>
      <c r="I692" s="144"/>
      <c r="L692" s="33"/>
      <c r="M692" s="145"/>
      <c r="T692" s="54"/>
      <c r="AT692" s="18" t="s">
        <v>139</v>
      </c>
      <c r="AU692" s="18" t="s">
        <v>83</v>
      </c>
    </row>
    <row r="693" spans="2:65" s="12" customFormat="1" ht="10.199999999999999">
      <c r="B693" s="154"/>
      <c r="D693" s="146" t="s">
        <v>308</v>
      </c>
      <c r="E693" s="155" t="s">
        <v>3</v>
      </c>
      <c r="F693" s="156" t="s">
        <v>842</v>
      </c>
      <c r="H693" s="155" t="s">
        <v>3</v>
      </c>
      <c r="I693" s="157"/>
      <c r="L693" s="154"/>
      <c r="M693" s="158"/>
      <c r="T693" s="159"/>
      <c r="AT693" s="155" t="s">
        <v>308</v>
      </c>
      <c r="AU693" s="155" t="s">
        <v>83</v>
      </c>
      <c r="AV693" s="12" t="s">
        <v>81</v>
      </c>
      <c r="AW693" s="12" t="s">
        <v>35</v>
      </c>
      <c r="AX693" s="12" t="s">
        <v>73</v>
      </c>
      <c r="AY693" s="155" t="s">
        <v>129</v>
      </c>
    </row>
    <row r="694" spans="2:65" s="12" customFormat="1" ht="10.199999999999999">
      <c r="B694" s="154"/>
      <c r="D694" s="146" t="s">
        <v>308</v>
      </c>
      <c r="E694" s="155" t="s">
        <v>3</v>
      </c>
      <c r="F694" s="156" t="s">
        <v>727</v>
      </c>
      <c r="H694" s="155" t="s">
        <v>3</v>
      </c>
      <c r="I694" s="157"/>
      <c r="L694" s="154"/>
      <c r="M694" s="158"/>
      <c r="T694" s="159"/>
      <c r="AT694" s="155" t="s">
        <v>308</v>
      </c>
      <c r="AU694" s="155" t="s">
        <v>83</v>
      </c>
      <c r="AV694" s="12" t="s">
        <v>81</v>
      </c>
      <c r="AW694" s="12" t="s">
        <v>35</v>
      </c>
      <c r="AX694" s="12" t="s">
        <v>73</v>
      </c>
      <c r="AY694" s="155" t="s">
        <v>129</v>
      </c>
    </row>
    <row r="695" spans="2:65" s="12" customFormat="1" ht="10.199999999999999">
      <c r="B695" s="154"/>
      <c r="D695" s="146" t="s">
        <v>308</v>
      </c>
      <c r="E695" s="155" t="s">
        <v>3</v>
      </c>
      <c r="F695" s="156" t="s">
        <v>736</v>
      </c>
      <c r="H695" s="155" t="s">
        <v>3</v>
      </c>
      <c r="I695" s="157"/>
      <c r="L695" s="154"/>
      <c r="M695" s="158"/>
      <c r="T695" s="159"/>
      <c r="AT695" s="155" t="s">
        <v>308</v>
      </c>
      <c r="AU695" s="155" t="s">
        <v>83</v>
      </c>
      <c r="AV695" s="12" t="s">
        <v>81</v>
      </c>
      <c r="AW695" s="12" t="s">
        <v>35</v>
      </c>
      <c r="AX695" s="12" t="s">
        <v>73</v>
      </c>
      <c r="AY695" s="155" t="s">
        <v>129</v>
      </c>
    </row>
    <row r="696" spans="2:65" s="13" customFormat="1" ht="10.199999999999999">
      <c r="B696" s="160"/>
      <c r="D696" s="146" t="s">
        <v>308</v>
      </c>
      <c r="E696" s="161" t="s">
        <v>3</v>
      </c>
      <c r="F696" s="162" t="s">
        <v>889</v>
      </c>
      <c r="H696" s="163">
        <v>1.02</v>
      </c>
      <c r="I696" s="164"/>
      <c r="L696" s="160"/>
      <c r="M696" s="165"/>
      <c r="T696" s="166"/>
      <c r="AT696" s="161" t="s">
        <v>308</v>
      </c>
      <c r="AU696" s="161" t="s">
        <v>83</v>
      </c>
      <c r="AV696" s="13" t="s">
        <v>83</v>
      </c>
      <c r="AW696" s="13" t="s">
        <v>35</v>
      </c>
      <c r="AX696" s="13" t="s">
        <v>73</v>
      </c>
      <c r="AY696" s="161" t="s">
        <v>129</v>
      </c>
    </row>
    <row r="697" spans="2:65" s="13" customFormat="1" ht="10.199999999999999">
      <c r="B697" s="160"/>
      <c r="D697" s="146" t="s">
        <v>308</v>
      </c>
      <c r="E697" s="161" t="s">
        <v>3</v>
      </c>
      <c r="F697" s="162" t="s">
        <v>890</v>
      </c>
      <c r="H697" s="163">
        <v>1.24</v>
      </c>
      <c r="I697" s="164"/>
      <c r="L697" s="160"/>
      <c r="M697" s="165"/>
      <c r="T697" s="166"/>
      <c r="AT697" s="161" t="s">
        <v>308</v>
      </c>
      <c r="AU697" s="161" t="s">
        <v>83</v>
      </c>
      <c r="AV697" s="13" t="s">
        <v>83</v>
      </c>
      <c r="AW697" s="13" t="s">
        <v>35</v>
      </c>
      <c r="AX697" s="13" t="s">
        <v>73</v>
      </c>
      <c r="AY697" s="161" t="s">
        <v>129</v>
      </c>
    </row>
    <row r="698" spans="2:65" s="13" customFormat="1" ht="10.199999999999999">
      <c r="B698" s="160"/>
      <c r="D698" s="146" t="s">
        <v>308</v>
      </c>
      <c r="E698" s="161" t="s">
        <v>3</v>
      </c>
      <c r="F698" s="162" t="s">
        <v>891</v>
      </c>
      <c r="H698" s="163">
        <v>2.33</v>
      </c>
      <c r="I698" s="164"/>
      <c r="L698" s="160"/>
      <c r="M698" s="165"/>
      <c r="T698" s="166"/>
      <c r="AT698" s="161" t="s">
        <v>308</v>
      </c>
      <c r="AU698" s="161" t="s">
        <v>83</v>
      </c>
      <c r="AV698" s="13" t="s">
        <v>83</v>
      </c>
      <c r="AW698" s="13" t="s">
        <v>35</v>
      </c>
      <c r="AX698" s="13" t="s">
        <v>73</v>
      </c>
      <c r="AY698" s="161" t="s">
        <v>129</v>
      </c>
    </row>
    <row r="699" spans="2:65" s="12" customFormat="1" ht="10.199999999999999">
      <c r="B699" s="154"/>
      <c r="D699" s="146" t="s">
        <v>308</v>
      </c>
      <c r="E699" s="155" t="s">
        <v>3</v>
      </c>
      <c r="F699" s="156" t="s">
        <v>728</v>
      </c>
      <c r="H699" s="155" t="s">
        <v>3</v>
      </c>
      <c r="I699" s="157"/>
      <c r="L699" s="154"/>
      <c r="M699" s="158"/>
      <c r="T699" s="159"/>
      <c r="AT699" s="155" t="s">
        <v>308</v>
      </c>
      <c r="AU699" s="155" t="s">
        <v>83</v>
      </c>
      <c r="AV699" s="12" t="s">
        <v>81</v>
      </c>
      <c r="AW699" s="12" t="s">
        <v>35</v>
      </c>
      <c r="AX699" s="12" t="s">
        <v>73</v>
      </c>
      <c r="AY699" s="155" t="s">
        <v>129</v>
      </c>
    </row>
    <row r="700" spans="2:65" s="13" customFormat="1" ht="10.199999999999999">
      <c r="B700" s="160"/>
      <c r="D700" s="146" t="s">
        <v>308</v>
      </c>
      <c r="E700" s="161" t="s">
        <v>3</v>
      </c>
      <c r="F700" s="162" t="s">
        <v>892</v>
      </c>
      <c r="H700" s="163">
        <v>0.52</v>
      </c>
      <c r="I700" s="164"/>
      <c r="L700" s="160"/>
      <c r="M700" s="165"/>
      <c r="T700" s="166"/>
      <c r="AT700" s="161" t="s">
        <v>308</v>
      </c>
      <c r="AU700" s="161" t="s">
        <v>83</v>
      </c>
      <c r="AV700" s="13" t="s">
        <v>83</v>
      </c>
      <c r="AW700" s="13" t="s">
        <v>35</v>
      </c>
      <c r="AX700" s="13" t="s">
        <v>73</v>
      </c>
      <c r="AY700" s="161" t="s">
        <v>129</v>
      </c>
    </row>
    <row r="701" spans="2:65" s="12" customFormat="1" ht="10.199999999999999">
      <c r="B701" s="154"/>
      <c r="D701" s="146" t="s">
        <v>308</v>
      </c>
      <c r="E701" s="155" t="s">
        <v>3</v>
      </c>
      <c r="F701" s="156" t="s">
        <v>730</v>
      </c>
      <c r="H701" s="155" t="s">
        <v>3</v>
      </c>
      <c r="I701" s="157"/>
      <c r="L701" s="154"/>
      <c r="M701" s="158"/>
      <c r="T701" s="159"/>
      <c r="AT701" s="155" t="s">
        <v>308</v>
      </c>
      <c r="AU701" s="155" t="s">
        <v>83</v>
      </c>
      <c r="AV701" s="12" t="s">
        <v>81</v>
      </c>
      <c r="AW701" s="12" t="s">
        <v>35</v>
      </c>
      <c r="AX701" s="12" t="s">
        <v>73</v>
      </c>
      <c r="AY701" s="155" t="s">
        <v>129</v>
      </c>
    </row>
    <row r="702" spans="2:65" s="12" customFormat="1" ht="10.199999999999999">
      <c r="B702" s="154"/>
      <c r="D702" s="146" t="s">
        <v>308</v>
      </c>
      <c r="E702" s="155" t="s">
        <v>3</v>
      </c>
      <c r="F702" s="156" t="s">
        <v>733</v>
      </c>
      <c r="H702" s="155" t="s">
        <v>3</v>
      </c>
      <c r="I702" s="157"/>
      <c r="L702" s="154"/>
      <c r="M702" s="158"/>
      <c r="T702" s="159"/>
      <c r="AT702" s="155" t="s">
        <v>308</v>
      </c>
      <c r="AU702" s="155" t="s">
        <v>83</v>
      </c>
      <c r="AV702" s="12" t="s">
        <v>81</v>
      </c>
      <c r="AW702" s="12" t="s">
        <v>35</v>
      </c>
      <c r="AX702" s="12" t="s">
        <v>73</v>
      </c>
      <c r="AY702" s="155" t="s">
        <v>129</v>
      </c>
    </row>
    <row r="703" spans="2:65" s="13" customFormat="1" ht="10.199999999999999">
      <c r="B703" s="160"/>
      <c r="D703" s="146" t="s">
        <v>308</v>
      </c>
      <c r="E703" s="161" t="s">
        <v>3</v>
      </c>
      <c r="F703" s="162" t="s">
        <v>893</v>
      </c>
      <c r="H703" s="163">
        <v>2.08</v>
      </c>
      <c r="I703" s="164"/>
      <c r="L703" s="160"/>
      <c r="M703" s="165"/>
      <c r="T703" s="166"/>
      <c r="AT703" s="161" t="s">
        <v>308</v>
      </c>
      <c r="AU703" s="161" t="s">
        <v>83</v>
      </c>
      <c r="AV703" s="13" t="s">
        <v>83</v>
      </c>
      <c r="AW703" s="13" t="s">
        <v>35</v>
      </c>
      <c r="AX703" s="13" t="s">
        <v>73</v>
      </c>
      <c r="AY703" s="161" t="s">
        <v>129</v>
      </c>
    </row>
    <row r="704" spans="2:65" s="13" customFormat="1" ht="10.199999999999999">
      <c r="B704" s="160"/>
      <c r="D704" s="146" t="s">
        <v>308</v>
      </c>
      <c r="E704" s="161" t="s">
        <v>3</v>
      </c>
      <c r="F704" s="162" t="s">
        <v>894</v>
      </c>
      <c r="H704" s="163">
        <v>3.45</v>
      </c>
      <c r="I704" s="164"/>
      <c r="L704" s="160"/>
      <c r="M704" s="165"/>
      <c r="T704" s="166"/>
      <c r="AT704" s="161" t="s">
        <v>308</v>
      </c>
      <c r="AU704" s="161" t="s">
        <v>83</v>
      </c>
      <c r="AV704" s="13" t="s">
        <v>83</v>
      </c>
      <c r="AW704" s="13" t="s">
        <v>35</v>
      </c>
      <c r="AX704" s="13" t="s">
        <v>73</v>
      </c>
      <c r="AY704" s="161" t="s">
        <v>129</v>
      </c>
    </row>
    <row r="705" spans="2:65" s="15" customFormat="1" ht="10.199999999999999">
      <c r="B705" s="174"/>
      <c r="D705" s="146" t="s">
        <v>308</v>
      </c>
      <c r="E705" s="175" t="s">
        <v>258</v>
      </c>
      <c r="F705" s="176" t="s">
        <v>528</v>
      </c>
      <c r="H705" s="177">
        <v>10.64</v>
      </c>
      <c r="I705" s="178"/>
      <c r="L705" s="174"/>
      <c r="M705" s="179"/>
      <c r="T705" s="180"/>
      <c r="AT705" s="175" t="s">
        <v>308</v>
      </c>
      <c r="AU705" s="175" t="s">
        <v>83</v>
      </c>
      <c r="AV705" s="15" t="s">
        <v>148</v>
      </c>
      <c r="AW705" s="15" t="s">
        <v>35</v>
      </c>
      <c r="AX705" s="15" t="s">
        <v>73</v>
      </c>
      <c r="AY705" s="175" t="s">
        <v>129</v>
      </c>
    </row>
    <row r="706" spans="2:65" s="14" customFormat="1" ht="10.199999999999999">
      <c r="B706" s="167"/>
      <c r="D706" s="146" t="s">
        <v>308</v>
      </c>
      <c r="E706" s="168" t="s">
        <v>3</v>
      </c>
      <c r="F706" s="169" t="s">
        <v>313</v>
      </c>
      <c r="H706" s="170">
        <v>10.64</v>
      </c>
      <c r="I706" s="171"/>
      <c r="L706" s="167"/>
      <c r="M706" s="172"/>
      <c r="T706" s="173"/>
      <c r="AT706" s="168" t="s">
        <v>308</v>
      </c>
      <c r="AU706" s="168" t="s">
        <v>83</v>
      </c>
      <c r="AV706" s="14" t="s">
        <v>156</v>
      </c>
      <c r="AW706" s="14" t="s">
        <v>35</v>
      </c>
      <c r="AX706" s="14" t="s">
        <v>81</v>
      </c>
      <c r="AY706" s="168" t="s">
        <v>129</v>
      </c>
    </row>
    <row r="707" spans="2:65" s="1" customFormat="1" ht="16.5" customHeight="1">
      <c r="B707" s="128"/>
      <c r="C707" s="129" t="s">
        <v>895</v>
      </c>
      <c r="D707" s="129" t="s">
        <v>132</v>
      </c>
      <c r="E707" s="130" t="s">
        <v>896</v>
      </c>
      <c r="F707" s="131" t="s">
        <v>897</v>
      </c>
      <c r="G707" s="132" t="s">
        <v>208</v>
      </c>
      <c r="H707" s="133">
        <v>10.64</v>
      </c>
      <c r="I707" s="134"/>
      <c r="J707" s="135">
        <f>ROUND(I707*H707,2)</f>
        <v>0</v>
      </c>
      <c r="K707" s="131" t="s">
        <v>136</v>
      </c>
      <c r="L707" s="33"/>
      <c r="M707" s="136" t="s">
        <v>3</v>
      </c>
      <c r="N707" s="137" t="s">
        <v>44</v>
      </c>
      <c r="P707" s="138">
        <f>O707*H707</f>
        <v>0</v>
      </c>
      <c r="Q707" s="138">
        <v>2.0000000000000001E-4</v>
      </c>
      <c r="R707" s="138">
        <f>Q707*H707</f>
        <v>2.1280000000000001E-3</v>
      </c>
      <c r="S707" s="138">
        <v>0</v>
      </c>
      <c r="T707" s="139">
        <f>S707*H707</f>
        <v>0</v>
      </c>
      <c r="AR707" s="140" t="s">
        <v>156</v>
      </c>
      <c r="AT707" s="140" t="s">
        <v>132</v>
      </c>
      <c r="AU707" s="140" t="s">
        <v>83</v>
      </c>
      <c r="AY707" s="18" t="s">
        <v>129</v>
      </c>
      <c r="BE707" s="141">
        <f>IF(N707="základní",J707,0)</f>
        <v>0</v>
      </c>
      <c r="BF707" s="141">
        <f>IF(N707="snížená",J707,0)</f>
        <v>0</v>
      </c>
      <c r="BG707" s="141">
        <f>IF(N707="zákl. přenesená",J707,0)</f>
        <v>0</v>
      </c>
      <c r="BH707" s="141">
        <f>IF(N707="sníž. přenesená",J707,0)</f>
        <v>0</v>
      </c>
      <c r="BI707" s="141">
        <f>IF(N707="nulová",J707,0)</f>
        <v>0</v>
      </c>
      <c r="BJ707" s="18" t="s">
        <v>81</v>
      </c>
      <c r="BK707" s="141">
        <f>ROUND(I707*H707,2)</f>
        <v>0</v>
      </c>
      <c r="BL707" s="18" t="s">
        <v>156</v>
      </c>
      <c r="BM707" s="140" t="s">
        <v>898</v>
      </c>
    </row>
    <row r="708" spans="2:65" s="1" customFormat="1" ht="10.199999999999999">
      <c r="B708" s="33"/>
      <c r="D708" s="142" t="s">
        <v>139</v>
      </c>
      <c r="F708" s="143" t="s">
        <v>899</v>
      </c>
      <c r="I708" s="144"/>
      <c r="L708" s="33"/>
      <c r="M708" s="145"/>
      <c r="T708" s="54"/>
      <c r="AT708" s="18" t="s">
        <v>139</v>
      </c>
      <c r="AU708" s="18" t="s">
        <v>83</v>
      </c>
    </row>
    <row r="709" spans="2:65" s="13" customFormat="1" ht="10.199999999999999">
      <c r="B709" s="160"/>
      <c r="D709" s="146" t="s">
        <v>308</v>
      </c>
      <c r="E709" s="161" t="s">
        <v>3</v>
      </c>
      <c r="F709" s="162" t="s">
        <v>258</v>
      </c>
      <c r="H709" s="163">
        <v>10.64</v>
      </c>
      <c r="I709" s="164"/>
      <c r="L709" s="160"/>
      <c r="M709" s="165"/>
      <c r="T709" s="166"/>
      <c r="AT709" s="161" t="s">
        <v>308</v>
      </c>
      <c r="AU709" s="161" t="s">
        <v>83</v>
      </c>
      <c r="AV709" s="13" t="s">
        <v>83</v>
      </c>
      <c r="AW709" s="13" t="s">
        <v>35</v>
      </c>
      <c r="AX709" s="13" t="s">
        <v>81</v>
      </c>
      <c r="AY709" s="161" t="s">
        <v>129</v>
      </c>
    </row>
    <row r="710" spans="2:65" s="1" customFormat="1" ht="16.5" customHeight="1">
      <c r="B710" s="128"/>
      <c r="C710" s="129" t="s">
        <v>900</v>
      </c>
      <c r="D710" s="129" t="s">
        <v>132</v>
      </c>
      <c r="E710" s="130" t="s">
        <v>901</v>
      </c>
      <c r="F710" s="131" t="s">
        <v>902</v>
      </c>
      <c r="G710" s="132" t="s">
        <v>208</v>
      </c>
      <c r="H710" s="133">
        <v>0.73599999999999999</v>
      </c>
      <c r="I710" s="134"/>
      <c r="J710" s="135">
        <f>ROUND(I710*H710,2)</f>
        <v>0</v>
      </c>
      <c r="K710" s="131" t="s">
        <v>136</v>
      </c>
      <c r="L710" s="33"/>
      <c r="M710" s="136" t="s">
        <v>3</v>
      </c>
      <c r="N710" s="137" t="s">
        <v>44</v>
      </c>
      <c r="P710" s="138">
        <f>O710*H710</f>
        <v>0</v>
      </c>
      <c r="Q710" s="138">
        <v>4.0000000000000001E-3</v>
      </c>
      <c r="R710" s="138">
        <f>Q710*H710</f>
        <v>2.944E-3</v>
      </c>
      <c r="S710" s="138">
        <v>0</v>
      </c>
      <c r="T710" s="139">
        <f>S710*H710</f>
        <v>0</v>
      </c>
      <c r="AR710" s="140" t="s">
        <v>156</v>
      </c>
      <c r="AT710" s="140" t="s">
        <v>132</v>
      </c>
      <c r="AU710" s="140" t="s">
        <v>83</v>
      </c>
      <c r="AY710" s="18" t="s">
        <v>129</v>
      </c>
      <c r="BE710" s="141">
        <f>IF(N710="základní",J710,0)</f>
        <v>0</v>
      </c>
      <c r="BF710" s="141">
        <f>IF(N710="snížená",J710,0)</f>
        <v>0</v>
      </c>
      <c r="BG710" s="141">
        <f>IF(N710="zákl. přenesená",J710,0)</f>
        <v>0</v>
      </c>
      <c r="BH710" s="141">
        <f>IF(N710="sníž. přenesená",J710,0)</f>
        <v>0</v>
      </c>
      <c r="BI710" s="141">
        <f>IF(N710="nulová",J710,0)</f>
        <v>0</v>
      </c>
      <c r="BJ710" s="18" t="s">
        <v>81</v>
      </c>
      <c r="BK710" s="141">
        <f>ROUND(I710*H710,2)</f>
        <v>0</v>
      </c>
      <c r="BL710" s="18" t="s">
        <v>156</v>
      </c>
      <c r="BM710" s="140" t="s">
        <v>903</v>
      </c>
    </row>
    <row r="711" spans="2:65" s="1" customFormat="1" ht="10.199999999999999">
      <c r="B711" s="33"/>
      <c r="D711" s="142" t="s">
        <v>139</v>
      </c>
      <c r="F711" s="143" t="s">
        <v>904</v>
      </c>
      <c r="I711" s="144"/>
      <c r="L711" s="33"/>
      <c r="M711" s="145"/>
      <c r="T711" s="54"/>
      <c r="AT711" s="18" t="s">
        <v>139</v>
      </c>
      <c r="AU711" s="18" t="s">
        <v>83</v>
      </c>
    </row>
    <row r="712" spans="2:65" s="12" customFormat="1" ht="10.199999999999999">
      <c r="B712" s="154"/>
      <c r="D712" s="146" t="s">
        <v>308</v>
      </c>
      <c r="E712" s="155" t="s">
        <v>3</v>
      </c>
      <c r="F712" s="156" t="s">
        <v>905</v>
      </c>
      <c r="H712" s="155" t="s">
        <v>3</v>
      </c>
      <c r="I712" s="157"/>
      <c r="L712" s="154"/>
      <c r="M712" s="158"/>
      <c r="T712" s="159"/>
      <c r="AT712" s="155" t="s">
        <v>308</v>
      </c>
      <c r="AU712" s="155" t="s">
        <v>83</v>
      </c>
      <c r="AV712" s="12" t="s">
        <v>81</v>
      </c>
      <c r="AW712" s="12" t="s">
        <v>35</v>
      </c>
      <c r="AX712" s="12" t="s">
        <v>73</v>
      </c>
      <c r="AY712" s="155" t="s">
        <v>129</v>
      </c>
    </row>
    <row r="713" spans="2:65" s="12" customFormat="1" ht="10.199999999999999">
      <c r="B713" s="154"/>
      <c r="D713" s="146" t="s">
        <v>308</v>
      </c>
      <c r="E713" s="155" t="s">
        <v>3</v>
      </c>
      <c r="F713" s="156" t="s">
        <v>863</v>
      </c>
      <c r="H713" s="155" t="s">
        <v>3</v>
      </c>
      <c r="I713" s="157"/>
      <c r="L713" s="154"/>
      <c r="M713" s="158"/>
      <c r="T713" s="159"/>
      <c r="AT713" s="155" t="s">
        <v>308</v>
      </c>
      <c r="AU713" s="155" t="s">
        <v>83</v>
      </c>
      <c r="AV713" s="12" t="s">
        <v>81</v>
      </c>
      <c r="AW713" s="12" t="s">
        <v>35</v>
      </c>
      <c r="AX713" s="12" t="s">
        <v>73</v>
      </c>
      <c r="AY713" s="155" t="s">
        <v>129</v>
      </c>
    </row>
    <row r="714" spans="2:65" s="12" customFormat="1" ht="10.199999999999999">
      <c r="B714" s="154"/>
      <c r="D714" s="146" t="s">
        <v>308</v>
      </c>
      <c r="E714" s="155" t="s">
        <v>3</v>
      </c>
      <c r="F714" s="156" t="s">
        <v>727</v>
      </c>
      <c r="H714" s="155" t="s">
        <v>3</v>
      </c>
      <c r="I714" s="157"/>
      <c r="L714" s="154"/>
      <c r="M714" s="158"/>
      <c r="T714" s="159"/>
      <c r="AT714" s="155" t="s">
        <v>308</v>
      </c>
      <c r="AU714" s="155" t="s">
        <v>83</v>
      </c>
      <c r="AV714" s="12" t="s">
        <v>81</v>
      </c>
      <c r="AW714" s="12" t="s">
        <v>35</v>
      </c>
      <c r="AX714" s="12" t="s">
        <v>73</v>
      </c>
      <c r="AY714" s="155" t="s">
        <v>129</v>
      </c>
    </row>
    <row r="715" spans="2:65" s="12" customFormat="1" ht="10.199999999999999">
      <c r="B715" s="154"/>
      <c r="D715" s="146" t="s">
        <v>308</v>
      </c>
      <c r="E715" s="155" t="s">
        <v>3</v>
      </c>
      <c r="F715" s="156" t="s">
        <v>728</v>
      </c>
      <c r="H715" s="155" t="s">
        <v>3</v>
      </c>
      <c r="I715" s="157"/>
      <c r="L715" s="154"/>
      <c r="M715" s="158"/>
      <c r="T715" s="159"/>
      <c r="AT715" s="155" t="s">
        <v>308</v>
      </c>
      <c r="AU715" s="155" t="s">
        <v>83</v>
      </c>
      <c r="AV715" s="12" t="s">
        <v>81</v>
      </c>
      <c r="AW715" s="12" t="s">
        <v>35</v>
      </c>
      <c r="AX715" s="12" t="s">
        <v>73</v>
      </c>
      <c r="AY715" s="155" t="s">
        <v>129</v>
      </c>
    </row>
    <row r="716" spans="2:65" s="13" customFormat="1" ht="10.199999999999999">
      <c r="B716" s="160"/>
      <c r="D716" s="146" t="s">
        <v>308</v>
      </c>
      <c r="E716" s="161" t="s">
        <v>3</v>
      </c>
      <c r="F716" s="162" t="s">
        <v>906</v>
      </c>
      <c r="H716" s="163">
        <v>0.376</v>
      </c>
      <c r="I716" s="164"/>
      <c r="L716" s="160"/>
      <c r="M716" s="165"/>
      <c r="T716" s="166"/>
      <c r="AT716" s="161" t="s">
        <v>308</v>
      </c>
      <c r="AU716" s="161" t="s">
        <v>83</v>
      </c>
      <c r="AV716" s="13" t="s">
        <v>83</v>
      </c>
      <c r="AW716" s="13" t="s">
        <v>35</v>
      </c>
      <c r="AX716" s="13" t="s">
        <v>73</v>
      </c>
      <c r="AY716" s="161" t="s">
        <v>129</v>
      </c>
    </row>
    <row r="717" spans="2:65" s="12" customFormat="1" ht="10.199999999999999">
      <c r="B717" s="154"/>
      <c r="D717" s="146" t="s">
        <v>308</v>
      </c>
      <c r="E717" s="155" t="s">
        <v>3</v>
      </c>
      <c r="F717" s="156" t="s">
        <v>730</v>
      </c>
      <c r="H717" s="155" t="s">
        <v>3</v>
      </c>
      <c r="I717" s="157"/>
      <c r="L717" s="154"/>
      <c r="M717" s="158"/>
      <c r="T717" s="159"/>
      <c r="AT717" s="155" t="s">
        <v>308</v>
      </c>
      <c r="AU717" s="155" t="s">
        <v>83</v>
      </c>
      <c r="AV717" s="12" t="s">
        <v>81</v>
      </c>
      <c r="AW717" s="12" t="s">
        <v>35</v>
      </c>
      <c r="AX717" s="12" t="s">
        <v>73</v>
      </c>
      <c r="AY717" s="155" t="s">
        <v>129</v>
      </c>
    </row>
    <row r="718" spans="2:65" s="12" customFormat="1" ht="10.199999999999999">
      <c r="B718" s="154"/>
      <c r="D718" s="146" t="s">
        <v>308</v>
      </c>
      <c r="E718" s="155" t="s">
        <v>3</v>
      </c>
      <c r="F718" s="156" t="s">
        <v>733</v>
      </c>
      <c r="H718" s="155" t="s">
        <v>3</v>
      </c>
      <c r="I718" s="157"/>
      <c r="L718" s="154"/>
      <c r="M718" s="158"/>
      <c r="T718" s="159"/>
      <c r="AT718" s="155" t="s">
        <v>308</v>
      </c>
      <c r="AU718" s="155" t="s">
        <v>83</v>
      </c>
      <c r="AV718" s="12" t="s">
        <v>81</v>
      </c>
      <c r="AW718" s="12" t="s">
        <v>35</v>
      </c>
      <c r="AX718" s="12" t="s">
        <v>73</v>
      </c>
      <c r="AY718" s="155" t="s">
        <v>129</v>
      </c>
    </row>
    <row r="719" spans="2:65" s="13" customFormat="1" ht="10.199999999999999">
      <c r="B719" s="160"/>
      <c r="D719" s="146" t="s">
        <v>308</v>
      </c>
      <c r="E719" s="161" t="s">
        <v>3</v>
      </c>
      <c r="F719" s="162" t="s">
        <v>907</v>
      </c>
      <c r="H719" s="163">
        <v>0.17899999999999999</v>
      </c>
      <c r="I719" s="164"/>
      <c r="L719" s="160"/>
      <c r="M719" s="165"/>
      <c r="T719" s="166"/>
      <c r="AT719" s="161" t="s">
        <v>308</v>
      </c>
      <c r="AU719" s="161" t="s">
        <v>83</v>
      </c>
      <c r="AV719" s="13" t="s">
        <v>83</v>
      </c>
      <c r="AW719" s="13" t="s">
        <v>35</v>
      </c>
      <c r="AX719" s="13" t="s">
        <v>73</v>
      </c>
      <c r="AY719" s="161" t="s">
        <v>129</v>
      </c>
    </row>
    <row r="720" spans="2:65" s="13" customFormat="1" ht="10.199999999999999">
      <c r="B720" s="160"/>
      <c r="D720" s="146" t="s">
        <v>308</v>
      </c>
      <c r="E720" s="161" t="s">
        <v>3</v>
      </c>
      <c r="F720" s="162" t="s">
        <v>908</v>
      </c>
      <c r="H720" s="163">
        <v>0.18099999999999999</v>
      </c>
      <c r="I720" s="164"/>
      <c r="L720" s="160"/>
      <c r="M720" s="165"/>
      <c r="T720" s="166"/>
      <c r="AT720" s="161" t="s">
        <v>308</v>
      </c>
      <c r="AU720" s="161" t="s">
        <v>83</v>
      </c>
      <c r="AV720" s="13" t="s">
        <v>83</v>
      </c>
      <c r="AW720" s="13" t="s">
        <v>35</v>
      </c>
      <c r="AX720" s="13" t="s">
        <v>73</v>
      </c>
      <c r="AY720" s="161" t="s">
        <v>129</v>
      </c>
    </row>
    <row r="721" spans="2:65" s="15" customFormat="1" ht="10.199999999999999">
      <c r="B721" s="174"/>
      <c r="D721" s="146" t="s">
        <v>308</v>
      </c>
      <c r="E721" s="175" t="s">
        <v>264</v>
      </c>
      <c r="F721" s="176" t="s">
        <v>528</v>
      </c>
      <c r="H721" s="177">
        <v>0.73599999999999999</v>
      </c>
      <c r="I721" s="178"/>
      <c r="L721" s="174"/>
      <c r="M721" s="179"/>
      <c r="T721" s="180"/>
      <c r="AT721" s="175" t="s">
        <v>308</v>
      </c>
      <c r="AU721" s="175" t="s">
        <v>83</v>
      </c>
      <c r="AV721" s="15" t="s">
        <v>148</v>
      </c>
      <c r="AW721" s="15" t="s">
        <v>35</v>
      </c>
      <c r="AX721" s="15" t="s">
        <v>73</v>
      </c>
      <c r="AY721" s="175" t="s">
        <v>129</v>
      </c>
    </row>
    <row r="722" spans="2:65" s="14" customFormat="1" ht="10.199999999999999">
      <c r="B722" s="167"/>
      <c r="D722" s="146" t="s">
        <v>308</v>
      </c>
      <c r="E722" s="168" t="s">
        <v>3</v>
      </c>
      <c r="F722" s="169" t="s">
        <v>313</v>
      </c>
      <c r="H722" s="170">
        <v>0.73599999999999999</v>
      </c>
      <c r="I722" s="171"/>
      <c r="L722" s="167"/>
      <c r="M722" s="172"/>
      <c r="T722" s="173"/>
      <c r="AT722" s="168" t="s">
        <v>308</v>
      </c>
      <c r="AU722" s="168" t="s">
        <v>83</v>
      </c>
      <c r="AV722" s="14" t="s">
        <v>156</v>
      </c>
      <c r="AW722" s="14" t="s">
        <v>35</v>
      </c>
      <c r="AX722" s="14" t="s">
        <v>81</v>
      </c>
      <c r="AY722" s="168" t="s">
        <v>129</v>
      </c>
    </row>
    <row r="723" spans="2:65" s="1" customFormat="1" ht="24.15" customHeight="1">
      <c r="B723" s="128"/>
      <c r="C723" s="129" t="s">
        <v>909</v>
      </c>
      <c r="D723" s="129" t="s">
        <v>132</v>
      </c>
      <c r="E723" s="130" t="s">
        <v>910</v>
      </c>
      <c r="F723" s="131" t="s">
        <v>911</v>
      </c>
      <c r="G723" s="132" t="s">
        <v>208</v>
      </c>
      <c r="H723" s="133">
        <v>10.64</v>
      </c>
      <c r="I723" s="134"/>
      <c r="J723" s="135">
        <f>ROUND(I723*H723,2)</f>
        <v>0</v>
      </c>
      <c r="K723" s="131" t="s">
        <v>136</v>
      </c>
      <c r="L723" s="33"/>
      <c r="M723" s="136" t="s">
        <v>3</v>
      </c>
      <c r="N723" s="137" t="s">
        <v>44</v>
      </c>
      <c r="P723" s="138">
        <f>O723*H723</f>
        <v>0</v>
      </c>
      <c r="Q723" s="138">
        <v>2.7000000000000001E-3</v>
      </c>
      <c r="R723" s="138">
        <f>Q723*H723</f>
        <v>2.8728000000000004E-2</v>
      </c>
      <c r="S723" s="138">
        <v>0</v>
      </c>
      <c r="T723" s="139">
        <f>S723*H723</f>
        <v>0</v>
      </c>
      <c r="AR723" s="140" t="s">
        <v>156</v>
      </c>
      <c r="AT723" s="140" t="s">
        <v>132</v>
      </c>
      <c r="AU723" s="140" t="s">
        <v>83</v>
      </c>
      <c r="AY723" s="18" t="s">
        <v>129</v>
      </c>
      <c r="BE723" s="141">
        <f>IF(N723="základní",J723,0)</f>
        <v>0</v>
      </c>
      <c r="BF723" s="141">
        <f>IF(N723="snížená",J723,0)</f>
        <v>0</v>
      </c>
      <c r="BG723" s="141">
        <f>IF(N723="zákl. přenesená",J723,0)</f>
        <v>0</v>
      </c>
      <c r="BH723" s="141">
        <f>IF(N723="sníž. přenesená",J723,0)</f>
        <v>0</v>
      </c>
      <c r="BI723" s="141">
        <f>IF(N723="nulová",J723,0)</f>
        <v>0</v>
      </c>
      <c r="BJ723" s="18" t="s">
        <v>81</v>
      </c>
      <c r="BK723" s="141">
        <f>ROUND(I723*H723,2)</f>
        <v>0</v>
      </c>
      <c r="BL723" s="18" t="s">
        <v>156</v>
      </c>
      <c r="BM723" s="140" t="s">
        <v>912</v>
      </c>
    </row>
    <row r="724" spans="2:65" s="1" customFormat="1" ht="10.199999999999999">
      <c r="B724" s="33"/>
      <c r="D724" s="142" t="s">
        <v>139</v>
      </c>
      <c r="F724" s="143" t="s">
        <v>913</v>
      </c>
      <c r="I724" s="144"/>
      <c r="L724" s="33"/>
      <c r="M724" s="145"/>
      <c r="T724" s="54"/>
      <c r="AT724" s="18" t="s">
        <v>139</v>
      </c>
      <c r="AU724" s="18" t="s">
        <v>83</v>
      </c>
    </row>
    <row r="725" spans="2:65" s="13" customFormat="1" ht="10.199999999999999">
      <c r="B725" s="160"/>
      <c r="D725" s="146" t="s">
        <v>308</v>
      </c>
      <c r="E725" s="161" t="s">
        <v>3</v>
      </c>
      <c r="F725" s="162" t="s">
        <v>258</v>
      </c>
      <c r="H725" s="163">
        <v>10.64</v>
      </c>
      <c r="I725" s="164"/>
      <c r="L725" s="160"/>
      <c r="M725" s="165"/>
      <c r="T725" s="166"/>
      <c r="AT725" s="161" t="s">
        <v>308</v>
      </c>
      <c r="AU725" s="161" t="s">
        <v>83</v>
      </c>
      <c r="AV725" s="13" t="s">
        <v>83</v>
      </c>
      <c r="AW725" s="13" t="s">
        <v>35</v>
      </c>
      <c r="AX725" s="13" t="s">
        <v>81</v>
      </c>
      <c r="AY725" s="161" t="s">
        <v>129</v>
      </c>
    </row>
    <row r="726" spans="2:65" s="1" customFormat="1" ht="16.5" customHeight="1">
      <c r="B726" s="128"/>
      <c r="C726" s="129" t="s">
        <v>914</v>
      </c>
      <c r="D726" s="129" t="s">
        <v>132</v>
      </c>
      <c r="E726" s="130" t="s">
        <v>915</v>
      </c>
      <c r="F726" s="131" t="s">
        <v>916</v>
      </c>
      <c r="G726" s="132" t="s">
        <v>215</v>
      </c>
      <c r="H726" s="133">
        <v>13.54</v>
      </c>
      <c r="I726" s="134"/>
      <c r="J726" s="135">
        <f>ROUND(I726*H726,2)</f>
        <v>0</v>
      </c>
      <c r="K726" s="131" t="s">
        <v>136</v>
      </c>
      <c r="L726" s="33"/>
      <c r="M726" s="136" t="s">
        <v>3</v>
      </c>
      <c r="N726" s="137" t="s">
        <v>44</v>
      </c>
      <c r="P726" s="138">
        <f>O726*H726</f>
        <v>0</v>
      </c>
      <c r="Q726" s="138">
        <v>2.0650000000000002E-2</v>
      </c>
      <c r="R726" s="138">
        <f>Q726*H726</f>
        <v>0.27960099999999999</v>
      </c>
      <c r="S726" s="138">
        <v>0</v>
      </c>
      <c r="T726" s="139">
        <f>S726*H726</f>
        <v>0</v>
      </c>
      <c r="AR726" s="140" t="s">
        <v>156</v>
      </c>
      <c r="AT726" s="140" t="s">
        <v>132</v>
      </c>
      <c r="AU726" s="140" t="s">
        <v>83</v>
      </c>
      <c r="AY726" s="18" t="s">
        <v>129</v>
      </c>
      <c r="BE726" s="141">
        <f>IF(N726="základní",J726,0)</f>
        <v>0</v>
      </c>
      <c r="BF726" s="141">
        <f>IF(N726="snížená",J726,0)</f>
        <v>0</v>
      </c>
      <c r="BG726" s="141">
        <f>IF(N726="zákl. přenesená",J726,0)</f>
        <v>0</v>
      </c>
      <c r="BH726" s="141">
        <f>IF(N726="sníž. přenesená",J726,0)</f>
        <v>0</v>
      </c>
      <c r="BI726" s="141">
        <f>IF(N726="nulová",J726,0)</f>
        <v>0</v>
      </c>
      <c r="BJ726" s="18" t="s">
        <v>81</v>
      </c>
      <c r="BK726" s="141">
        <f>ROUND(I726*H726,2)</f>
        <v>0</v>
      </c>
      <c r="BL726" s="18" t="s">
        <v>156</v>
      </c>
      <c r="BM726" s="140" t="s">
        <v>917</v>
      </c>
    </row>
    <row r="727" spans="2:65" s="1" customFormat="1" ht="10.199999999999999">
      <c r="B727" s="33"/>
      <c r="D727" s="142" t="s">
        <v>139</v>
      </c>
      <c r="F727" s="143" t="s">
        <v>918</v>
      </c>
      <c r="I727" s="144"/>
      <c r="L727" s="33"/>
      <c r="M727" s="145"/>
      <c r="T727" s="54"/>
      <c r="AT727" s="18" t="s">
        <v>139</v>
      </c>
      <c r="AU727" s="18" t="s">
        <v>83</v>
      </c>
    </row>
    <row r="728" spans="2:65" s="12" customFormat="1" ht="10.199999999999999">
      <c r="B728" s="154"/>
      <c r="D728" s="146" t="s">
        <v>308</v>
      </c>
      <c r="E728" s="155" t="s">
        <v>3</v>
      </c>
      <c r="F728" s="156" t="s">
        <v>919</v>
      </c>
      <c r="H728" s="155" t="s">
        <v>3</v>
      </c>
      <c r="I728" s="157"/>
      <c r="L728" s="154"/>
      <c r="M728" s="158"/>
      <c r="T728" s="159"/>
      <c r="AT728" s="155" t="s">
        <v>308</v>
      </c>
      <c r="AU728" s="155" t="s">
        <v>83</v>
      </c>
      <c r="AV728" s="12" t="s">
        <v>81</v>
      </c>
      <c r="AW728" s="12" t="s">
        <v>35</v>
      </c>
      <c r="AX728" s="12" t="s">
        <v>73</v>
      </c>
      <c r="AY728" s="155" t="s">
        <v>129</v>
      </c>
    </row>
    <row r="729" spans="2:65" s="13" customFormat="1" ht="10.199999999999999">
      <c r="B729" s="160"/>
      <c r="D729" s="146" t="s">
        <v>308</v>
      </c>
      <c r="E729" s="161" t="s">
        <v>3</v>
      </c>
      <c r="F729" s="162" t="s">
        <v>920</v>
      </c>
      <c r="H729" s="163">
        <v>1.28</v>
      </c>
      <c r="I729" s="164"/>
      <c r="L729" s="160"/>
      <c r="M729" s="165"/>
      <c r="T729" s="166"/>
      <c r="AT729" s="161" t="s">
        <v>308</v>
      </c>
      <c r="AU729" s="161" t="s">
        <v>83</v>
      </c>
      <c r="AV729" s="13" t="s">
        <v>83</v>
      </c>
      <c r="AW729" s="13" t="s">
        <v>35</v>
      </c>
      <c r="AX729" s="13" t="s">
        <v>73</v>
      </c>
      <c r="AY729" s="161" t="s">
        <v>129</v>
      </c>
    </row>
    <row r="730" spans="2:65" s="13" customFormat="1" ht="10.199999999999999">
      <c r="B730" s="160"/>
      <c r="D730" s="146" t="s">
        <v>308</v>
      </c>
      <c r="E730" s="161" t="s">
        <v>3</v>
      </c>
      <c r="F730" s="162" t="s">
        <v>921</v>
      </c>
      <c r="H730" s="163">
        <v>1.26</v>
      </c>
      <c r="I730" s="164"/>
      <c r="L730" s="160"/>
      <c r="M730" s="165"/>
      <c r="T730" s="166"/>
      <c r="AT730" s="161" t="s">
        <v>308</v>
      </c>
      <c r="AU730" s="161" t="s">
        <v>83</v>
      </c>
      <c r="AV730" s="13" t="s">
        <v>83</v>
      </c>
      <c r="AW730" s="13" t="s">
        <v>35</v>
      </c>
      <c r="AX730" s="13" t="s">
        <v>73</v>
      </c>
      <c r="AY730" s="161" t="s">
        <v>129</v>
      </c>
    </row>
    <row r="731" spans="2:65" s="13" customFormat="1" ht="10.199999999999999">
      <c r="B731" s="160"/>
      <c r="D731" s="146" t="s">
        <v>308</v>
      </c>
      <c r="E731" s="161" t="s">
        <v>3</v>
      </c>
      <c r="F731" s="162" t="s">
        <v>922</v>
      </c>
      <c r="H731" s="163">
        <v>8</v>
      </c>
      <c r="I731" s="164"/>
      <c r="L731" s="160"/>
      <c r="M731" s="165"/>
      <c r="T731" s="166"/>
      <c r="AT731" s="161" t="s">
        <v>308</v>
      </c>
      <c r="AU731" s="161" t="s">
        <v>83</v>
      </c>
      <c r="AV731" s="13" t="s">
        <v>83</v>
      </c>
      <c r="AW731" s="13" t="s">
        <v>35</v>
      </c>
      <c r="AX731" s="13" t="s">
        <v>73</v>
      </c>
      <c r="AY731" s="161" t="s">
        <v>129</v>
      </c>
    </row>
    <row r="732" spans="2:65" s="13" customFormat="1" ht="10.199999999999999">
      <c r="B732" s="160"/>
      <c r="D732" s="146" t="s">
        <v>308</v>
      </c>
      <c r="E732" s="161" t="s">
        <v>3</v>
      </c>
      <c r="F732" s="162" t="s">
        <v>923</v>
      </c>
      <c r="H732" s="163">
        <v>3</v>
      </c>
      <c r="I732" s="164"/>
      <c r="L732" s="160"/>
      <c r="M732" s="165"/>
      <c r="T732" s="166"/>
      <c r="AT732" s="161" t="s">
        <v>308</v>
      </c>
      <c r="AU732" s="161" t="s">
        <v>83</v>
      </c>
      <c r="AV732" s="13" t="s">
        <v>83</v>
      </c>
      <c r="AW732" s="13" t="s">
        <v>35</v>
      </c>
      <c r="AX732" s="13" t="s">
        <v>73</v>
      </c>
      <c r="AY732" s="161" t="s">
        <v>129</v>
      </c>
    </row>
    <row r="733" spans="2:65" s="14" customFormat="1" ht="10.199999999999999">
      <c r="B733" s="167"/>
      <c r="D733" s="146" t="s">
        <v>308</v>
      </c>
      <c r="E733" s="168" t="s">
        <v>3</v>
      </c>
      <c r="F733" s="169" t="s">
        <v>313</v>
      </c>
      <c r="H733" s="170">
        <v>13.54</v>
      </c>
      <c r="I733" s="171"/>
      <c r="L733" s="167"/>
      <c r="M733" s="172"/>
      <c r="T733" s="173"/>
      <c r="AT733" s="168" t="s">
        <v>308</v>
      </c>
      <c r="AU733" s="168" t="s">
        <v>83</v>
      </c>
      <c r="AV733" s="14" t="s">
        <v>156</v>
      </c>
      <c r="AW733" s="14" t="s">
        <v>35</v>
      </c>
      <c r="AX733" s="14" t="s">
        <v>81</v>
      </c>
      <c r="AY733" s="168" t="s">
        <v>129</v>
      </c>
    </row>
    <row r="734" spans="2:65" s="1" customFormat="1" ht="24.15" customHeight="1">
      <c r="B734" s="128"/>
      <c r="C734" s="129" t="s">
        <v>924</v>
      </c>
      <c r="D734" s="129" t="s">
        <v>132</v>
      </c>
      <c r="E734" s="130" t="s">
        <v>925</v>
      </c>
      <c r="F734" s="131" t="s">
        <v>926</v>
      </c>
      <c r="G734" s="132" t="s">
        <v>208</v>
      </c>
      <c r="H734" s="133">
        <v>35.368000000000002</v>
      </c>
      <c r="I734" s="134"/>
      <c r="J734" s="135">
        <f>ROUND(I734*H734,2)</f>
        <v>0</v>
      </c>
      <c r="K734" s="131" t="s">
        <v>136</v>
      </c>
      <c r="L734" s="33"/>
      <c r="M734" s="136" t="s">
        <v>3</v>
      </c>
      <c r="N734" s="137" t="s">
        <v>44</v>
      </c>
      <c r="P734" s="138">
        <f>O734*H734</f>
        <v>0</v>
      </c>
      <c r="Q734" s="138">
        <v>3.8999999999999999E-4</v>
      </c>
      <c r="R734" s="138">
        <f>Q734*H734</f>
        <v>1.379352E-2</v>
      </c>
      <c r="S734" s="138">
        <v>1.0000000000000001E-5</v>
      </c>
      <c r="T734" s="139">
        <f>S734*H734</f>
        <v>3.5368000000000004E-4</v>
      </c>
      <c r="AR734" s="140" t="s">
        <v>156</v>
      </c>
      <c r="AT734" s="140" t="s">
        <v>132</v>
      </c>
      <c r="AU734" s="140" t="s">
        <v>83</v>
      </c>
      <c r="AY734" s="18" t="s">
        <v>129</v>
      </c>
      <c r="BE734" s="141">
        <f>IF(N734="základní",J734,0)</f>
        <v>0</v>
      </c>
      <c r="BF734" s="141">
        <f>IF(N734="snížená",J734,0)</f>
        <v>0</v>
      </c>
      <c r="BG734" s="141">
        <f>IF(N734="zákl. přenesená",J734,0)</f>
        <v>0</v>
      </c>
      <c r="BH734" s="141">
        <f>IF(N734="sníž. přenesená",J734,0)</f>
        <v>0</v>
      </c>
      <c r="BI734" s="141">
        <f>IF(N734="nulová",J734,0)</f>
        <v>0</v>
      </c>
      <c r="BJ734" s="18" t="s">
        <v>81</v>
      </c>
      <c r="BK734" s="141">
        <f>ROUND(I734*H734,2)</f>
        <v>0</v>
      </c>
      <c r="BL734" s="18" t="s">
        <v>156</v>
      </c>
      <c r="BM734" s="140" t="s">
        <v>927</v>
      </c>
    </row>
    <row r="735" spans="2:65" s="1" customFormat="1" ht="10.199999999999999">
      <c r="B735" s="33"/>
      <c r="D735" s="142" t="s">
        <v>139</v>
      </c>
      <c r="F735" s="143" t="s">
        <v>928</v>
      </c>
      <c r="I735" s="144"/>
      <c r="L735" s="33"/>
      <c r="M735" s="145"/>
      <c r="T735" s="54"/>
      <c r="AT735" s="18" t="s">
        <v>139</v>
      </c>
      <c r="AU735" s="18" t="s">
        <v>83</v>
      </c>
    </row>
    <row r="736" spans="2:65" s="12" customFormat="1" ht="10.199999999999999">
      <c r="B736" s="154"/>
      <c r="D736" s="146" t="s">
        <v>308</v>
      </c>
      <c r="E736" s="155" t="s">
        <v>3</v>
      </c>
      <c r="F736" s="156" t="s">
        <v>727</v>
      </c>
      <c r="H736" s="155" t="s">
        <v>3</v>
      </c>
      <c r="I736" s="157"/>
      <c r="L736" s="154"/>
      <c r="M736" s="158"/>
      <c r="T736" s="159"/>
      <c r="AT736" s="155" t="s">
        <v>308</v>
      </c>
      <c r="AU736" s="155" t="s">
        <v>83</v>
      </c>
      <c r="AV736" s="12" t="s">
        <v>81</v>
      </c>
      <c r="AW736" s="12" t="s">
        <v>35</v>
      </c>
      <c r="AX736" s="12" t="s">
        <v>73</v>
      </c>
      <c r="AY736" s="155" t="s">
        <v>129</v>
      </c>
    </row>
    <row r="737" spans="2:65" s="12" customFormat="1" ht="10.199999999999999">
      <c r="B737" s="154"/>
      <c r="D737" s="146" t="s">
        <v>308</v>
      </c>
      <c r="E737" s="155" t="s">
        <v>3</v>
      </c>
      <c r="F737" s="156" t="s">
        <v>736</v>
      </c>
      <c r="H737" s="155" t="s">
        <v>3</v>
      </c>
      <c r="I737" s="157"/>
      <c r="L737" s="154"/>
      <c r="M737" s="158"/>
      <c r="T737" s="159"/>
      <c r="AT737" s="155" t="s">
        <v>308</v>
      </c>
      <c r="AU737" s="155" t="s">
        <v>83</v>
      </c>
      <c r="AV737" s="12" t="s">
        <v>81</v>
      </c>
      <c r="AW737" s="12" t="s">
        <v>35</v>
      </c>
      <c r="AX737" s="12" t="s">
        <v>73</v>
      </c>
      <c r="AY737" s="155" t="s">
        <v>129</v>
      </c>
    </row>
    <row r="738" spans="2:65" s="13" customFormat="1" ht="10.199999999999999">
      <c r="B738" s="160"/>
      <c r="D738" s="146" t="s">
        <v>308</v>
      </c>
      <c r="E738" s="161" t="s">
        <v>3</v>
      </c>
      <c r="F738" s="162" t="s">
        <v>929</v>
      </c>
      <c r="H738" s="163">
        <v>2.0499999999999998</v>
      </c>
      <c r="I738" s="164"/>
      <c r="L738" s="160"/>
      <c r="M738" s="165"/>
      <c r="T738" s="166"/>
      <c r="AT738" s="161" t="s">
        <v>308</v>
      </c>
      <c r="AU738" s="161" t="s">
        <v>83</v>
      </c>
      <c r="AV738" s="13" t="s">
        <v>83</v>
      </c>
      <c r="AW738" s="13" t="s">
        <v>35</v>
      </c>
      <c r="AX738" s="13" t="s">
        <v>73</v>
      </c>
      <c r="AY738" s="161" t="s">
        <v>129</v>
      </c>
    </row>
    <row r="739" spans="2:65" s="13" customFormat="1" ht="10.199999999999999">
      <c r="B739" s="160"/>
      <c r="D739" s="146" t="s">
        <v>308</v>
      </c>
      <c r="E739" s="161" t="s">
        <v>3</v>
      </c>
      <c r="F739" s="162" t="s">
        <v>930</v>
      </c>
      <c r="H739" s="163">
        <v>2.4</v>
      </c>
      <c r="I739" s="164"/>
      <c r="L739" s="160"/>
      <c r="M739" s="165"/>
      <c r="T739" s="166"/>
      <c r="AT739" s="161" t="s">
        <v>308</v>
      </c>
      <c r="AU739" s="161" t="s">
        <v>83</v>
      </c>
      <c r="AV739" s="13" t="s">
        <v>83</v>
      </c>
      <c r="AW739" s="13" t="s">
        <v>35</v>
      </c>
      <c r="AX739" s="13" t="s">
        <v>73</v>
      </c>
      <c r="AY739" s="161" t="s">
        <v>129</v>
      </c>
    </row>
    <row r="740" spans="2:65" s="13" customFormat="1" ht="10.199999999999999">
      <c r="B740" s="160"/>
      <c r="D740" s="146" t="s">
        <v>308</v>
      </c>
      <c r="E740" s="161" t="s">
        <v>3</v>
      </c>
      <c r="F740" s="162" t="s">
        <v>931</v>
      </c>
      <c r="H740" s="163">
        <v>15.3</v>
      </c>
      <c r="I740" s="164"/>
      <c r="L740" s="160"/>
      <c r="M740" s="165"/>
      <c r="T740" s="166"/>
      <c r="AT740" s="161" t="s">
        <v>308</v>
      </c>
      <c r="AU740" s="161" t="s">
        <v>83</v>
      </c>
      <c r="AV740" s="13" t="s">
        <v>83</v>
      </c>
      <c r="AW740" s="13" t="s">
        <v>35</v>
      </c>
      <c r="AX740" s="13" t="s">
        <v>73</v>
      </c>
      <c r="AY740" s="161" t="s">
        <v>129</v>
      </c>
    </row>
    <row r="741" spans="2:65" s="12" customFormat="1" ht="10.199999999999999">
      <c r="B741" s="154"/>
      <c r="D741" s="146" t="s">
        <v>308</v>
      </c>
      <c r="E741" s="155" t="s">
        <v>3</v>
      </c>
      <c r="F741" s="156" t="s">
        <v>728</v>
      </c>
      <c r="H741" s="155" t="s">
        <v>3</v>
      </c>
      <c r="I741" s="157"/>
      <c r="L741" s="154"/>
      <c r="M741" s="158"/>
      <c r="T741" s="159"/>
      <c r="AT741" s="155" t="s">
        <v>308</v>
      </c>
      <c r="AU741" s="155" t="s">
        <v>83</v>
      </c>
      <c r="AV741" s="12" t="s">
        <v>81</v>
      </c>
      <c r="AW741" s="12" t="s">
        <v>35</v>
      </c>
      <c r="AX741" s="12" t="s">
        <v>73</v>
      </c>
      <c r="AY741" s="155" t="s">
        <v>129</v>
      </c>
    </row>
    <row r="742" spans="2:65" s="13" customFormat="1" ht="10.199999999999999">
      <c r="B742" s="160"/>
      <c r="D742" s="146" t="s">
        <v>308</v>
      </c>
      <c r="E742" s="161" t="s">
        <v>3</v>
      </c>
      <c r="F742" s="162" t="s">
        <v>932</v>
      </c>
      <c r="H742" s="163">
        <v>0.8</v>
      </c>
      <c r="I742" s="164"/>
      <c r="L742" s="160"/>
      <c r="M742" s="165"/>
      <c r="T742" s="166"/>
      <c r="AT742" s="161" t="s">
        <v>308</v>
      </c>
      <c r="AU742" s="161" t="s">
        <v>83</v>
      </c>
      <c r="AV742" s="13" t="s">
        <v>83</v>
      </c>
      <c r="AW742" s="13" t="s">
        <v>35</v>
      </c>
      <c r="AX742" s="13" t="s">
        <v>73</v>
      </c>
      <c r="AY742" s="161" t="s">
        <v>129</v>
      </c>
    </row>
    <row r="743" spans="2:65" s="13" customFormat="1" ht="10.199999999999999">
      <c r="B743" s="160"/>
      <c r="D743" s="146" t="s">
        <v>308</v>
      </c>
      <c r="E743" s="161" t="s">
        <v>3</v>
      </c>
      <c r="F743" s="162" t="s">
        <v>933</v>
      </c>
      <c r="H743" s="163">
        <v>2.8450000000000002</v>
      </c>
      <c r="I743" s="164"/>
      <c r="L743" s="160"/>
      <c r="M743" s="165"/>
      <c r="T743" s="166"/>
      <c r="AT743" s="161" t="s">
        <v>308</v>
      </c>
      <c r="AU743" s="161" t="s">
        <v>83</v>
      </c>
      <c r="AV743" s="13" t="s">
        <v>83</v>
      </c>
      <c r="AW743" s="13" t="s">
        <v>35</v>
      </c>
      <c r="AX743" s="13" t="s">
        <v>73</v>
      </c>
      <c r="AY743" s="161" t="s">
        <v>129</v>
      </c>
    </row>
    <row r="744" spans="2:65" s="12" customFormat="1" ht="10.199999999999999">
      <c r="B744" s="154"/>
      <c r="D744" s="146" t="s">
        <v>308</v>
      </c>
      <c r="E744" s="155" t="s">
        <v>3</v>
      </c>
      <c r="F744" s="156" t="s">
        <v>730</v>
      </c>
      <c r="H744" s="155" t="s">
        <v>3</v>
      </c>
      <c r="I744" s="157"/>
      <c r="L744" s="154"/>
      <c r="M744" s="158"/>
      <c r="T744" s="159"/>
      <c r="AT744" s="155" t="s">
        <v>308</v>
      </c>
      <c r="AU744" s="155" t="s">
        <v>83</v>
      </c>
      <c r="AV744" s="12" t="s">
        <v>81</v>
      </c>
      <c r="AW744" s="12" t="s">
        <v>35</v>
      </c>
      <c r="AX744" s="12" t="s">
        <v>73</v>
      </c>
      <c r="AY744" s="155" t="s">
        <v>129</v>
      </c>
    </row>
    <row r="745" spans="2:65" s="12" customFormat="1" ht="10.199999999999999">
      <c r="B745" s="154"/>
      <c r="D745" s="146" t="s">
        <v>308</v>
      </c>
      <c r="E745" s="155" t="s">
        <v>3</v>
      </c>
      <c r="F745" s="156" t="s">
        <v>733</v>
      </c>
      <c r="H745" s="155" t="s">
        <v>3</v>
      </c>
      <c r="I745" s="157"/>
      <c r="L745" s="154"/>
      <c r="M745" s="158"/>
      <c r="T745" s="159"/>
      <c r="AT745" s="155" t="s">
        <v>308</v>
      </c>
      <c r="AU745" s="155" t="s">
        <v>83</v>
      </c>
      <c r="AV745" s="12" t="s">
        <v>81</v>
      </c>
      <c r="AW745" s="12" t="s">
        <v>35</v>
      </c>
      <c r="AX745" s="12" t="s">
        <v>73</v>
      </c>
      <c r="AY745" s="155" t="s">
        <v>129</v>
      </c>
    </row>
    <row r="746" spans="2:65" s="13" customFormat="1" ht="10.199999999999999">
      <c r="B746" s="160"/>
      <c r="D746" s="146" t="s">
        <v>308</v>
      </c>
      <c r="E746" s="161" t="s">
        <v>3</v>
      </c>
      <c r="F746" s="162" t="s">
        <v>934</v>
      </c>
      <c r="H746" s="163">
        <v>3.2</v>
      </c>
      <c r="I746" s="164"/>
      <c r="L746" s="160"/>
      <c r="M746" s="165"/>
      <c r="T746" s="166"/>
      <c r="AT746" s="161" t="s">
        <v>308</v>
      </c>
      <c r="AU746" s="161" t="s">
        <v>83</v>
      </c>
      <c r="AV746" s="13" t="s">
        <v>83</v>
      </c>
      <c r="AW746" s="13" t="s">
        <v>35</v>
      </c>
      <c r="AX746" s="13" t="s">
        <v>73</v>
      </c>
      <c r="AY746" s="161" t="s">
        <v>129</v>
      </c>
    </row>
    <row r="747" spans="2:65" s="13" customFormat="1" ht="10.199999999999999">
      <c r="B747" s="160"/>
      <c r="D747" s="146" t="s">
        <v>308</v>
      </c>
      <c r="E747" s="161" t="s">
        <v>3</v>
      </c>
      <c r="F747" s="162" t="s">
        <v>935</v>
      </c>
      <c r="H747" s="163">
        <v>7.125</v>
      </c>
      <c r="I747" s="164"/>
      <c r="L747" s="160"/>
      <c r="M747" s="165"/>
      <c r="T747" s="166"/>
      <c r="AT747" s="161" t="s">
        <v>308</v>
      </c>
      <c r="AU747" s="161" t="s">
        <v>83</v>
      </c>
      <c r="AV747" s="13" t="s">
        <v>83</v>
      </c>
      <c r="AW747" s="13" t="s">
        <v>35</v>
      </c>
      <c r="AX747" s="13" t="s">
        <v>73</v>
      </c>
      <c r="AY747" s="161" t="s">
        <v>129</v>
      </c>
    </row>
    <row r="748" spans="2:65" s="13" customFormat="1" ht="10.199999999999999">
      <c r="B748" s="160"/>
      <c r="D748" s="146" t="s">
        <v>308</v>
      </c>
      <c r="E748" s="161" t="s">
        <v>3</v>
      </c>
      <c r="F748" s="162" t="s">
        <v>936</v>
      </c>
      <c r="H748" s="163">
        <v>0.81599999999999995</v>
      </c>
      <c r="I748" s="164"/>
      <c r="L748" s="160"/>
      <c r="M748" s="165"/>
      <c r="T748" s="166"/>
      <c r="AT748" s="161" t="s">
        <v>308</v>
      </c>
      <c r="AU748" s="161" t="s">
        <v>83</v>
      </c>
      <c r="AV748" s="13" t="s">
        <v>83</v>
      </c>
      <c r="AW748" s="13" t="s">
        <v>35</v>
      </c>
      <c r="AX748" s="13" t="s">
        <v>73</v>
      </c>
      <c r="AY748" s="161" t="s">
        <v>129</v>
      </c>
    </row>
    <row r="749" spans="2:65" s="13" customFormat="1" ht="10.199999999999999">
      <c r="B749" s="160"/>
      <c r="D749" s="146" t="s">
        <v>308</v>
      </c>
      <c r="E749" s="161" t="s">
        <v>3</v>
      </c>
      <c r="F749" s="162" t="s">
        <v>937</v>
      </c>
      <c r="H749" s="163">
        <v>0.83199999999999996</v>
      </c>
      <c r="I749" s="164"/>
      <c r="L749" s="160"/>
      <c r="M749" s="165"/>
      <c r="T749" s="166"/>
      <c r="AT749" s="161" t="s">
        <v>308</v>
      </c>
      <c r="AU749" s="161" t="s">
        <v>83</v>
      </c>
      <c r="AV749" s="13" t="s">
        <v>83</v>
      </c>
      <c r="AW749" s="13" t="s">
        <v>35</v>
      </c>
      <c r="AX749" s="13" t="s">
        <v>73</v>
      </c>
      <c r="AY749" s="161" t="s">
        <v>129</v>
      </c>
    </row>
    <row r="750" spans="2:65" s="14" customFormat="1" ht="10.199999999999999">
      <c r="B750" s="167"/>
      <c r="D750" s="146" t="s">
        <v>308</v>
      </c>
      <c r="E750" s="168" t="s">
        <v>3</v>
      </c>
      <c r="F750" s="169" t="s">
        <v>313</v>
      </c>
      <c r="H750" s="170">
        <v>35.368000000000002</v>
      </c>
      <c r="I750" s="171"/>
      <c r="L750" s="167"/>
      <c r="M750" s="172"/>
      <c r="T750" s="173"/>
      <c r="AT750" s="168" t="s">
        <v>308</v>
      </c>
      <c r="AU750" s="168" t="s">
        <v>83</v>
      </c>
      <c r="AV750" s="14" t="s">
        <v>156</v>
      </c>
      <c r="AW750" s="14" t="s">
        <v>35</v>
      </c>
      <c r="AX750" s="14" t="s">
        <v>81</v>
      </c>
      <c r="AY750" s="168" t="s">
        <v>129</v>
      </c>
    </row>
    <row r="751" spans="2:65" s="1" customFormat="1" ht="16.5" customHeight="1">
      <c r="B751" s="128"/>
      <c r="C751" s="129" t="s">
        <v>938</v>
      </c>
      <c r="D751" s="129" t="s">
        <v>132</v>
      </c>
      <c r="E751" s="130" t="s">
        <v>939</v>
      </c>
      <c r="F751" s="131" t="s">
        <v>940</v>
      </c>
      <c r="G751" s="132" t="s">
        <v>208</v>
      </c>
      <c r="H751" s="133">
        <v>136.06700000000001</v>
      </c>
      <c r="I751" s="134"/>
      <c r="J751" s="135">
        <f>ROUND(I751*H751,2)</f>
        <v>0</v>
      </c>
      <c r="K751" s="131" t="s">
        <v>136</v>
      </c>
      <c r="L751" s="33"/>
      <c r="M751" s="136" t="s">
        <v>3</v>
      </c>
      <c r="N751" s="137" t="s">
        <v>44</v>
      </c>
      <c r="P751" s="138">
        <f>O751*H751</f>
        <v>0</v>
      </c>
      <c r="Q751" s="138">
        <v>0</v>
      </c>
      <c r="R751" s="138">
        <f>Q751*H751</f>
        <v>0</v>
      </c>
      <c r="S751" s="138">
        <v>0</v>
      </c>
      <c r="T751" s="139">
        <f>S751*H751</f>
        <v>0</v>
      </c>
      <c r="AR751" s="140" t="s">
        <v>156</v>
      </c>
      <c r="AT751" s="140" t="s">
        <v>132</v>
      </c>
      <c r="AU751" s="140" t="s">
        <v>83</v>
      </c>
      <c r="AY751" s="18" t="s">
        <v>129</v>
      </c>
      <c r="BE751" s="141">
        <f>IF(N751="základní",J751,0)</f>
        <v>0</v>
      </c>
      <c r="BF751" s="141">
        <f>IF(N751="snížená",J751,0)</f>
        <v>0</v>
      </c>
      <c r="BG751" s="141">
        <f>IF(N751="zákl. přenesená",J751,0)</f>
        <v>0</v>
      </c>
      <c r="BH751" s="141">
        <f>IF(N751="sníž. přenesená",J751,0)</f>
        <v>0</v>
      </c>
      <c r="BI751" s="141">
        <f>IF(N751="nulová",J751,0)</f>
        <v>0</v>
      </c>
      <c r="BJ751" s="18" t="s">
        <v>81</v>
      </c>
      <c r="BK751" s="141">
        <f>ROUND(I751*H751,2)</f>
        <v>0</v>
      </c>
      <c r="BL751" s="18" t="s">
        <v>156</v>
      </c>
      <c r="BM751" s="140" t="s">
        <v>941</v>
      </c>
    </row>
    <row r="752" spans="2:65" s="1" customFormat="1" ht="10.199999999999999">
      <c r="B752" s="33"/>
      <c r="D752" s="142" t="s">
        <v>139</v>
      </c>
      <c r="F752" s="143" t="s">
        <v>942</v>
      </c>
      <c r="I752" s="144"/>
      <c r="L752" s="33"/>
      <c r="M752" s="145"/>
      <c r="T752" s="54"/>
      <c r="AT752" s="18" t="s">
        <v>139</v>
      </c>
      <c r="AU752" s="18" t="s">
        <v>83</v>
      </c>
    </row>
    <row r="753" spans="2:65" s="13" customFormat="1" ht="10.199999999999999">
      <c r="B753" s="160"/>
      <c r="D753" s="146" t="s">
        <v>308</v>
      </c>
      <c r="E753" s="161" t="s">
        <v>3</v>
      </c>
      <c r="F753" s="162" t="s">
        <v>943</v>
      </c>
      <c r="H753" s="163">
        <v>136.06700000000001</v>
      </c>
      <c r="I753" s="164"/>
      <c r="L753" s="160"/>
      <c r="M753" s="165"/>
      <c r="T753" s="166"/>
      <c r="AT753" s="161" t="s">
        <v>308</v>
      </c>
      <c r="AU753" s="161" t="s">
        <v>83</v>
      </c>
      <c r="AV753" s="13" t="s">
        <v>83</v>
      </c>
      <c r="AW753" s="13" t="s">
        <v>35</v>
      </c>
      <c r="AX753" s="13" t="s">
        <v>81</v>
      </c>
      <c r="AY753" s="161" t="s">
        <v>129</v>
      </c>
    </row>
    <row r="754" spans="2:65" s="1" customFormat="1" ht="21.75" customHeight="1">
      <c r="B754" s="128"/>
      <c r="C754" s="129" t="s">
        <v>944</v>
      </c>
      <c r="D754" s="129" t="s">
        <v>132</v>
      </c>
      <c r="E754" s="130" t="s">
        <v>945</v>
      </c>
      <c r="F754" s="131" t="s">
        <v>946</v>
      </c>
      <c r="G754" s="132" t="s">
        <v>326</v>
      </c>
      <c r="H754" s="133">
        <v>9.1959999999999997</v>
      </c>
      <c r="I754" s="134"/>
      <c r="J754" s="135">
        <f>ROUND(I754*H754,2)</f>
        <v>0</v>
      </c>
      <c r="K754" s="131" t="s">
        <v>136</v>
      </c>
      <c r="L754" s="33"/>
      <c r="M754" s="136" t="s">
        <v>3</v>
      </c>
      <c r="N754" s="137" t="s">
        <v>44</v>
      </c>
      <c r="P754" s="138">
        <f>O754*H754</f>
        <v>0</v>
      </c>
      <c r="Q754" s="138">
        <v>2.5018699999999998</v>
      </c>
      <c r="R754" s="138">
        <f>Q754*H754</f>
        <v>23.007196519999997</v>
      </c>
      <c r="S754" s="138">
        <v>0</v>
      </c>
      <c r="T754" s="139">
        <f>S754*H754</f>
        <v>0</v>
      </c>
      <c r="AR754" s="140" t="s">
        <v>156</v>
      </c>
      <c r="AT754" s="140" t="s">
        <v>132</v>
      </c>
      <c r="AU754" s="140" t="s">
        <v>83</v>
      </c>
      <c r="AY754" s="18" t="s">
        <v>129</v>
      </c>
      <c r="BE754" s="141">
        <f>IF(N754="základní",J754,0)</f>
        <v>0</v>
      </c>
      <c r="BF754" s="141">
        <f>IF(N754="snížená",J754,0)</f>
        <v>0</v>
      </c>
      <c r="BG754" s="141">
        <f>IF(N754="zákl. přenesená",J754,0)</f>
        <v>0</v>
      </c>
      <c r="BH754" s="141">
        <f>IF(N754="sníž. přenesená",J754,0)</f>
        <v>0</v>
      </c>
      <c r="BI754" s="141">
        <f>IF(N754="nulová",J754,0)</f>
        <v>0</v>
      </c>
      <c r="BJ754" s="18" t="s">
        <v>81</v>
      </c>
      <c r="BK754" s="141">
        <f>ROUND(I754*H754,2)</f>
        <v>0</v>
      </c>
      <c r="BL754" s="18" t="s">
        <v>156</v>
      </c>
      <c r="BM754" s="140" t="s">
        <v>947</v>
      </c>
    </row>
    <row r="755" spans="2:65" s="1" customFormat="1" ht="10.199999999999999">
      <c r="B755" s="33"/>
      <c r="D755" s="142" t="s">
        <v>139</v>
      </c>
      <c r="F755" s="143" t="s">
        <v>948</v>
      </c>
      <c r="I755" s="144"/>
      <c r="L755" s="33"/>
      <c r="M755" s="145"/>
      <c r="T755" s="54"/>
      <c r="AT755" s="18" t="s">
        <v>139</v>
      </c>
      <c r="AU755" s="18" t="s">
        <v>83</v>
      </c>
    </row>
    <row r="756" spans="2:65" s="12" customFormat="1" ht="10.199999999999999">
      <c r="B756" s="154"/>
      <c r="D756" s="146" t="s">
        <v>308</v>
      </c>
      <c r="E756" s="155" t="s">
        <v>3</v>
      </c>
      <c r="F756" s="156" t="s">
        <v>423</v>
      </c>
      <c r="H756" s="155" t="s">
        <v>3</v>
      </c>
      <c r="I756" s="157"/>
      <c r="L756" s="154"/>
      <c r="M756" s="158"/>
      <c r="T756" s="159"/>
      <c r="AT756" s="155" t="s">
        <v>308</v>
      </c>
      <c r="AU756" s="155" t="s">
        <v>83</v>
      </c>
      <c r="AV756" s="12" t="s">
        <v>81</v>
      </c>
      <c r="AW756" s="12" t="s">
        <v>35</v>
      </c>
      <c r="AX756" s="12" t="s">
        <v>73</v>
      </c>
      <c r="AY756" s="155" t="s">
        <v>129</v>
      </c>
    </row>
    <row r="757" spans="2:65" s="12" customFormat="1" ht="10.199999999999999">
      <c r="B757" s="154"/>
      <c r="D757" s="146" t="s">
        <v>308</v>
      </c>
      <c r="E757" s="155" t="s">
        <v>3</v>
      </c>
      <c r="F757" s="156" t="s">
        <v>949</v>
      </c>
      <c r="H757" s="155" t="s">
        <v>3</v>
      </c>
      <c r="I757" s="157"/>
      <c r="L757" s="154"/>
      <c r="M757" s="158"/>
      <c r="T757" s="159"/>
      <c r="AT757" s="155" t="s">
        <v>308</v>
      </c>
      <c r="AU757" s="155" t="s">
        <v>83</v>
      </c>
      <c r="AV757" s="12" t="s">
        <v>81</v>
      </c>
      <c r="AW757" s="12" t="s">
        <v>35</v>
      </c>
      <c r="AX757" s="12" t="s">
        <v>73</v>
      </c>
      <c r="AY757" s="155" t="s">
        <v>129</v>
      </c>
    </row>
    <row r="758" spans="2:65" s="13" customFormat="1" ht="10.199999999999999">
      <c r="B758" s="160"/>
      <c r="D758" s="146" t="s">
        <v>308</v>
      </c>
      <c r="E758" s="161" t="s">
        <v>3</v>
      </c>
      <c r="F758" s="162" t="s">
        <v>950</v>
      </c>
      <c r="H758" s="163">
        <v>9.1959999999999997</v>
      </c>
      <c r="I758" s="164"/>
      <c r="L758" s="160"/>
      <c r="M758" s="165"/>
      <c r="T758" s="166"/>
      <c r="AT758" s="161" t="s">
        <v>308</v>
      </c>
      <c r="AU758" s="161" t="s">
        <v>83</v>
      </c>
      <c r="AV758" s="13" t="s">
        <v>83</v>
      </c>
      <c r="AW758" s="13" t="s">
        <v>35</v>
      </c>
      <c r="AX758" s="13" t="s">
        <v>73</v>
      </c>
      <c r="AY758" s="161" t="s">
        <v>129</v>
      </c>
    </row>
    <row r="759" spans="2:65" s="14" customFormat="1" ht="10.199999999999999">
      <c r="B759" s="167"/>
      <c r="D759" s="146" t="s">
        <v>308</v>
      </c>
      <c r="E759" s="168" t="s">
        <v>3</v>
      </c>
      <c r="F759" s="169" t="s">
        <v>313</v>
      </c>
      <c r="H759" s="170">
        <v>9.1959999999999997</v>
      </c>
      <c r="I759" s="171"/>
      <c r="L759" s="167"/>
      <c r="M759" s="172"/>
      <c r="T759" s="173"/>
      <c r="AT759" s="168" t="s">
        <v>308</v>
      </c>
      <c r="AU759" s="168" t="s">
        <v>83</v>
      </c>
      <c r="AV759" s="14" t="s">
        <v>156</v>
      </c>
      <c r="AW759" s="14" t="s">
        <v>35</v>
      </c>
      <c r="AX759" s="14" t="s">
        <v>81</v>
      </c>
      <c r="AY759" s="168" t="s">
        <v>129</v>
      </c>
    </row>
    <row r="760" spans="2:65" s="1" customFormat="1" ht="21.75" customHeight="1">
      <c r="B760" s="128"/>
      <c r="C760" s="129" t="s">
        <v>951</v>
      </c>
      <c r="D760" s="129" t="s">
        <v>132</v>
      </c>
      <c r="E760" s="130" t="s">
        <v>952</v>
      </c>
      <c r="F760" s="131" t="s">
        <v>953</v>
      </c>
      <c r="G760" s="132" t="s">
        <v>326</v>
      </c>
      <c r="H760" s="133">
        <v>9.1959999999999997</v>
      </c>
      <c r="I760" s="134"/>
      <c r="J760" s="135">
        <f>ROUND(I760*H760,2)</f>
        <v>0</v>
      </c>
      <c r="K760" s="131" t="s">
        <v>136</v>
      </c>
      <c r="L760" s="33"/>
      <c r="M760" s="136" t="s">
        <v>3</v>
      </c>
      <c r="N760" s="137" t="s">
        <v>44</v>
      </c>
      <c r="P760" s="138">
        <f>O760*H760</f>
        <v>0</v>
      </c>
      <c r="Q760" s="138">
        <v>0</v>
      </c>
      <c r="R760" s="138">
        <f>Q760*H760</f>
        <v>0</v>
      </c>
      <c r="S760" s="138">
        <v>0</v>
      </c>
      <c r="T760" s="139">
        <f>S760*H760</f>
        <v>0</v>
      </c>
      <c r="AR760" s="140" t="s">
        <v>156</v>
      </c>
      <c r="AT760" s="140" t="s">
        <v>132</v>
      </c>
      <c r="AU760" s="140" t="s">
        <v>83</v>
      </c>
      <c r="AY760" s="18" t="s">
        <v>129</v>
      </c>
      <c r="BE760" s="141">
        <f>IF(N760="základní",J760,0)</f>
        <v>0</v>
      </c>
      <c r="BF760" s="141">
        <f>IF(N760="snížená",J760,0)</f>
        <v>0</v>
      </c>
      <c r="BG760" s="141">
        <f>IF(N760="zákl. přenesená",J760,0)</f>
        <v>0</v>
      </c>
      <c r="BH760" s="141">
        <f>IF(N760="sníž. přenesená",J760,0)</f>
        <v>0</v>
      </c>
      <c r="BI760" s="141">
        <f>IF(N760="nulová",J760,0)</f>
        <v>0</v>
      </c>
      <c r="BJ760" s="18" t="s">
        <v>81</v>
      </c>
      <c r="BK760" s="141">
        <f>ROUND(I760*H760,2)</f>
        <v>0</v>
      </c>
      <c r="BL760" s="18" t="s">
        <v>156</v>
      </c>
      <c r="BM760" s="140" t="s">
        <v>954</v>
      </c>
    </row>
    <row r="761" spans="2:65" s="1" customFormat="1" ht="10.199999999999999">
      <c r="B761" s="33"/>
      <c r="D761" s="142" t="s">
        <v>139</v>
      </c>
      <c r="F761" s="143" t="s">
        <v>955</v>
      </c>
      <c r="I761" s="144"/>
      <c r="L761" s="33"/>
      <c r="M761" s="145"/>
      <c r="T761" s="54"/>
      <c r="AT761" s="18" t="s">
        <v>139</v>
      </c>
      <c r="AU761" s="18" t="s">
        <v>83</v>
      </c>
    </row>
    <row r="762" spans="2:65" s="1" customFormat="1" ht="24.15" customHeight="1">
      <c r="B762" s="128"/>
      <c r="C762" s="129" t="s">
        <v>956</v>
      </c>
      <c r="D762" s="129" t="s">
        <v>132</v>
      </c>
      <c r="E762" s="130" t="s">
        <v>957</v>
      </c>
      <c r="F762" s="131" t="s">
        <v>958</v>
      </c>
      <c r="G762" s="132" t="s">
        <v>326</v>
      </c>
      <c r="H762" s="133">
        <v>9.1959999999999997</v>
      </c>
      <c r="I762" s="134"/>
      <c r="J762" s="135">
        <f>ROUND(I762*H762,2)</f>
        <v>0</v>
      </c>
      <c r="K762" s="131" t="s">
        <v>136</v>
      </c>
      <c r="L762" s="33"/>
      <c r="M762" s="136" t="s">
        <v>3</v>
      </c>
      <c r="N762" s="137" t="s">
        <v>44</v>
      </c>
      <c r="P762" s="138">
        <f>O762*H762</f>
        <v>0</v>
      </c>
      <c r="Q762" s="138">
        <v>2.0199999999999999E-2</v>
      </c>
      <c r="R762" s="138">
        <f>Q762*H762</f>
        <v>0.18575919999999999</v>
      </c>
      <c r="S762" s="138">
        <v>0</v>
      </c>
      <c r="T762" s="139">
        <f>S762*H762</f>
        <v>0</v>
      </c>
      <c r="AR762" s="140" t="s">
        <v>156</v>
      </c>
      <c r="AT762" s="140" t="s">
        <v>132</v>
      </c>
      <c r="AU762" s="140" t="s">
        <v>83</v>
      </c>
      <c r="AY762" s="18" t="s">
        <v>129</v>
      </c>
      <c r="BE762" s="141">
        <f>IF(N762="základní",J762,0)</f>
        <v>0</v>
      </c>
      <c r="BF762" s="141">
        <f>IF(N762="snížená",J762,0)</f>
        <v>0</v>
      </c>
      <c r="BG762" s="141">
        <f>IF(N762="zákl. přenesená",J762,0)</f>
        <v>0</v>
      </c>
      <c r="BH762" s="141">
        <f>IF(N762="sníž. přenesená",J762,0)</f>
        <v>0</v>
      </c>
      <c r="BI762" s="141">
        <f>IF(N762="nulová",J762,0)</f>
        <v>0</v>
      </c>
      <c r="BJ762" s="18" t="s">
        <v>81</v>
      </c>
      <c r="BK762" s="141">
        <f>ROUND(I762*H762,2)</f>
        <v>0</v>
      </c>
      <c r="BL762" s="18" t="s">
        <v>156</v>
      </c>
      <c r="BM762" s="140" t="s">
        <v>959</v>
      </c>
    </row>
    <row r="763" spans="2:65" s="1" customFormat="1" ht="10.199999999999999">
      <c r="B763" s="33"/>
      <c r="D763" s="142" t="s">
        <v>139</v>
      </c>
      <c r="F763" s="143" t="s">
        <v>960</v>
      </c>
      <c r="I763" s="144"/>
      <c r="L763" s="33"/>
      <c r="M763" s="145"/>
      <c r="T763" s="54"/>
      <c r="AT763" s="18" t="s">
        <v>139</v>
      </c>
      <c r="AU763" s="18" t="s">
        <v>83</v>
      </c>
    </row>
    <row r="764" spans="2:65" s="1" customFormat="1" ht="16.5" customHeight="1">
      <c r="B764" s="128"/>
      <c r="C764" s="129" t="s">
        <v>961</v>
      </c>
      <c r="D764" s="129" t="s">
        <v>132</v>
      </c>
      <c r="E764" s="130" t="s">
        <v>962</v>
      </c>
      <c r="F764" s="131" t="s">
        <v>963</v>
      </c>
      <c r="G764" s="132" t="s">
        <v>208</v>
      </c>
      <c r="H764" s="133">
        <v>3.0539999999999998</v>
      </c>
      <c r="I764" s="134"/>
      <c r="J764" s="135">
        <f>ROUND(I764*H764,2)</f>
        <v>0</v>
      </c>
      <c r="K764" s="131" t="s">
        <v>136</v>
      </c>
      <c r="L764" s="33"/>
      <c r="M764" s="136" t="s">
        <v>3</v>
      </c>
      <c r="N764" s="137" t="s">
        <v>44</v>
      </c>
      <c r="P764" s="138">
        <f>O764*H764</f>
        <v>0</v>
      </c>
      <c r="Q764" s="138">
        <v>1.6070000000000001E-2</v>
      </c>
      <c r="R764" s="138">
        <f>Q764*H764</f>
        <v>4.9077780000000001E-2</v>
      </c>
      <c r="S764" s="138">
        <v>0</v>
      </c>
      <c r="T764" s="139">
        <f>S764*H764</f>
        <v>0</v>
      </c>
      <c r="AR764" s="140" t="s">
        <v>156</v>
      </c>
      <c r="AT764" s="140" t="s">
        <v>132</v>
      </c>
      <c r="AU764" s="140" t="s">
        <v>83</v>
      </c>
      <c r="AY764" s="18" t="s">
        <v>129</v>
      </c>
      <c r="BE764" s="141">
        <f>IF(N764="základní",J764,0)</f>
        <v>0</v>
      </c>
      <c r="BF764" s="141">
        <f>IF(N764="snížená",J764,0)</f>
        <v>0</v>
      </c>
      <c r="BG764" s="141">
        <f>IF(N764="zákl. přenesená",J764,0)</f>
        <v>0</v>
      </c>
      <c r="BH764" s="141">
        <f>IF(N764="sníž. přenesená",J764,0)</f>
        <v>0</v>
      </c>
      <c r="BI764" s="141">
        <f>IF(N764="nulová",J764,0)</f>
        <v>0</v>
      </c>
      <c r="BJ764" s="18" t="s">
        <v>81</v>
      </c>
      <c r="BK764" s="141">
        <f>ROUND(I764*H764,2)</f>
        <v>0</v>
      </c>
      <c r="BL764" s="18" t="s">
        <v>156</v>
      </c>
      <c r="BM764" s="140" t="s">
        <v>964</v>
      </c>
    </row>
    <row r="765" spans="2:65" s="1" customFormat="1" ht="10.199999999999999">
      <c r="B765" s="33"/>
      <c r="D765" s="142" t="s">
        <v>139</v>
      </c>
      <c r="F765" s="143" t="s">
        <v>965</v>
      </c>
      <c r="I765" s="144"/>
      <c r="L765" s="33"/>
      <c r="M765" s="145"/>
      <c r="T765" s="54"/>
      <c r="AT765" s="18" t="s">
        <v>139</v>
      </c>
      <c r="AU765" s="18" t="s">
        <v>83</v>
      </c>
    </row>
    <row r="766" spans="2:65" s="12" customFormat="1" ht="10.199999999999999">
      <c r="B766" s="154"/>
      <c r="D766" s="146" t="s">
        <v>308</v>
      </c>
      <c r="E766" s="155" t="s">
        <v>3</v>
      </c>
      <c r="F766" s="156" t="s">
        <v>423</v>
      </c>
      <c r="H766" s="155" t="s">
        <v>3</v>
      </c>
      <c r="I766" s="157"/>
      <c r="L766" s="154"/>
      <c r="M766" s="158"/>
      <c r="T766" s="159"/>
      <c r="AT766" s="155" t="s">
        <v>308</v>
      </c>
      <c r="AU766" s="155" t="s">
        <v>83</v>
      </c>
      <c r="AV766" s="12" t="s">
        <v>81</v>
      </c>
      <c r="AW766" s="12" t="s">
        <v>35</v>
      </c>
      <c r="AX766" s="12" t="s">
        <v>73</v>
      </c>
      <c r="AY766" s="155" t="s">
        <v>129</v>
      </c>
    </row>
    <row r="767" spans="2:65" s="13" customFormat="1" ht="10.199999999999999">
      <c r="B767" s="160"/>
      <c r="D767" s="146" t="s">
        <v>308</v>
      </c>
      <c r="E767" s="161" t="s">
        <v>3</v>
      </c>
      <c r="F767" s="162" t="s">
        <v>966</v>
      </c>
      <c r="H767" s="163">
        <v>3.0539999999999998</v>
      </c>
      <c r="I767" s="164"/>
      <c r="L767" s="160"/>
      <c r="M767" s="165"/>
      <c r="T767" s="166"/>
      <c r="AT767" s="161" t="s">
        <v>308</v>
      </c>
      <c r="AU767" s="161" t="s">
        <v>83</v>
      </c>
      <c r="AV767" s="13" t="s">
        <v>83</v>
      </c>
      <c r="AW767" s="13" t="s">
        <v>35</v>
      </c>
      <c r="AX767" s="13" t="s">
        <v>73</v>
      </c>
      <c r="AY767" s="161" t="s">
        <v>129</v>
      </c>
    </row>
    <row r="768" spans="2:65" s="14" customFormat="1" ht="10.199999999999999">
      <c r="B768" s="167"/>
      <c r="D768" s="146" t="s">
        <v>308</v>
      </c>
      <c r="E768" s="168" t="s">
        <v>3</v>
      </c>
      <c r="F768" s="169" t="s">
        <v>313</v>
      </c>
      <c r="H768" s="170">
        <v>3.0539999999999998</v>
      </c>
      <c r="I768" s="171"/>
      <c r="L768" s="167"/>
      <c r="M768" s="172"/>
      <c r="T768" s="173"/>
      <c r="AT768" s="168" t="s">
        <v>308</v>
      </c>
      <c r="AU768" s="168" t="s">
        <v>83</v>
      </c>
      <c r="AV768" s="14" t="s">
        <v>156</v>
      </c>
      <c r="AW768" s="14" t="s">
        <v>35</v>
      </c>
      <c r="AX768" s="14" t="s">
        <v>81</v>
      </c>
      <c r="AY768" s="168" t="s">
        <v>129</v>
      </c>
    </row>
    <row r="769" spans="2:65" s="1" customFormat="1" ht="16.5" customHeight="1">
      <c r="B769" s="128"/>
      <c r="C769" s="129" t="s">
        <v>967</v>
      </c>
      <c r="D769" s="129" t="s">
        <v>132</v>
      </c>
      <c r="E769" s="130" t="s">
        <v>968</v>
      </c>
      <c r="F769" s="131" t="s">
        <v>969</v>
      </c>
      <c r="G769" s="132" t="s">
        <v>208</v>
      </c>
      <c r="H769" s="133">
        <v>3.0539999999999998</v>
      </c>
      <c r="I769" s="134"/>
      <c r="J769" s="135">
        <f>ROUND(I769*H769,2)</f>
        <v>0</v>
      </c>
      <c r="K769" s="131" t="s">
        <v>136</v>
      </c>
      <c r="L769" s="33"/>
      <c r="M769" s="136" t="s">
        <v>3</v>
      </c>
      <c r="N769" s="137" t="s">
        <v>44</v>
      </c>
      <c r="P769" s="138">
        <f>O769*H769</f>
        <v>0</v>
      </c>
      <c r="Q769" s="138">
        <v>0</v>
      </c>
      <c r="R769" s="138">
        <f>Q769*H769</f>
        <v>0</v>
      </c>
      <c r="S769" s="138">
        <v>0</v>
      </c>
      <c r="T769" s="139">
        <f>S769*H769</f>
        <v>0</v>
      </c>
      <c r="AR769" s="140" t="s">
        <v>156</v>
      </c>
      <c r="AT769" s="140" t="s">
        <v>132</v>
      </c>
      <c r="AU769" s="140" t="s">
        <v>83</v>
      </c>
      <c r="AY769" s="18" t="s">
        <v>129</v>
      </c>
      <c r="BE769" s="141">
        <f>IF(N769="základní",J769,0)</f>
        <v>0</v>
      </c>
      <c r="BF769" s="141">
        <f>IF(N769="snížená",J769,0)</f>
        <v>0</v>
      </c>
      <c r="BG769" s="141">
        <f>IF(N769="zákl. přenesená",J769,0)</f>
        <v>0</v>
      </c>
      <c r="BH769" s="141">
        <f>IF(N769="sníž. přenesená",J769,0)</f>
        <v>0</v>
      </c>
      <c r="BI769" s="141">
        <f>IF(N769="nulová",J769,0)</f>
        <v>0</v>
      </c>
      <c r="BJ769" s="18" t="s">
        <v>81</v>
      </c>
      <c r="BK769" s="141">
        <f>ROUND(I769*H769,2)</f>
        <v>0</v>
      </c>
      <c r="BL769" s="18" t="s">
        <v>156</v>
      </c>
      <c r="BM769" s="140" t="s">
        <v>970</v>
      </c>
    </row>
    <row r="770" spans="2:65" s="1" customFormat="1" ht="10.199999999999999">
      <c r="B770" s="33"/>
      <c r="D770" s="142" t="s">
        <v>139</v>
      </c>
      <c r="F770" s="143" t="s">
        <v>971</v>
      </c>
      <c r="I770" s="144"/>
      <c r="L770" s="33"/>
      <c r="M770" s="145"/>
      <c r="T770" s="54"/>
      <c r="AT770" s="18" t="s">
        <v>139</v>
      </c>
      <c r="AU770" s="18" t="s">
        <v>83</v>
      </c>
    </row>
    <row r="771" spans="2:65" s="1" customFormat="1" ht="16.5" customHeight="1">
      <c r="B771" s="128"/>
      <c r="C771" s="129" t="s">
        <v>972</v>
      </c>
      <c r="D771" s="129" t="s">
        <v>132</v>
      </c>
      <c r="E771" s="130" t="s">
        <v>973</v>
      </c>
      <c r="F771" s="131" t="s">
        <v>974</v>
      </c>
      <c r="G771" s="132" t="s">
        <v>382</v>
      </c>
      <c r="H771" s="133">
        <v>0.109</v>
      </c>
      <c r="I771" s="134"/>
      <c r="J771" s="135">
        <f>ROUND(I771*H771,2)</f>
        <v>0</v>
      </c>
      <c r="K771" s="131" t="s">
        <v>136</v>
      </c>
      <c r="L771" s="33"/>
      <c r="M771" s="136" t="s">
        <v>3</v>
      </c>
      <c r="N771" s="137" t="s">
        <v>44</v>
      </c>
      <c r="P771" s="138">
        <f>O771*H771</f>
        <v>0</v>
      </c>
      <c r="Q771" s="138">
        <v>1.06277</v>
      </c>
      <c r="R771" s="138">
        <f>Q771*H771</f>
        <v>0.11584193</v>
      </c>
      <c r="S771" s="138">
        <v>0</v>
      </c>
      <c r="T771" s="139">
        <f>S771*H771</f>
        <v>0</v>
      </c>
      <c r="AR771" s="140" t="s">
        <v>156</v>
      </c>
      <c r="AT771" s="140" t="s">
        <v>132</v>
      </c>
      <c r="AU771" s="140" t="s">
        <v>83</v>
      </c>
      <c r="AY771" s="18" t="s">
        <v>129</v>
      </c>
      <c r="BE771" s="141">
        <f>IF(N771="základní",J771,0)</f>
        <v>0</v>
      </c>
      <c r="BF771" s="141">
        <f>IF(N771="snížená",J771,0)</f>
        <v>0</v>
      </c>
      <c r="BG771" s="141">
        <f>IF(N771="zákl. přenesená",J771,0)</f>
        <v>0</v>
      </c>
      <c r="BH771" s="141">
        <f>IF(N771="sníž. přenesená",J771,0)</f>
        <v>0</v>
      </c>
      <c r="BI771" s="141">
        <f>IF(N771="nulová",J771,0)</f>
        <v>0</v>
      </c>
      <c r="BJ771" s="18" t="s">
        <v>81</v>
      </c>
      <c r="BK771" s="141">
        <f>ROUND(I771*H771,2)</f>
        <v>0</v>
      </c>
      <c r="BL771" s="18" t="s">
        <v>156</v>
      </c>
      <c r="BM771" s="140" t="s">
        <v>975</v>
      </c>
    </row>
    <row r="772" spans="2:65" s="1" customFormat="1" ht="10.199999999999999">
      <c r="B772" s="33"/>
      <c r="D772" s="142" t="s">
        <v>139</v>
      </c>
      <c r="F772" s="143" t="s">
        <v>976</v>
      </c>
      <c r="I772" s="144"/>
      <c r="L772" s="33"/>
      <c r="M772" s="145"/>
      <c r="T772" s="54"/>
      <c r="AT772" s="18" t="s">
        <v>139</v>
      </c>
      <c r="AU772" s="18" t="s">
        <v>83</v>
      </c>
    </row>
    <row r="773" spans="2:65" s="12" customFormat="1" ht="10.199999999999999">
      <c r="B773" s="154"/>
      <c r="D773" s="146" t="s">
        <v>308</v>
      </c>
      <c r="E773" s="155" t="s">
        <v>3</v>
      </c>
      <c r="F773" s="156" t="s">
        <v>423</v>
      </c>
      <c r="H773" s="155" t="s">
        <v>3</v>
      </c>
      <c r="I773" s="157"/>
      <c r="L773" s="154"/>
      <c r="M773" s="158"/>
      <c r="T773" s="159"/>
      <c r="AT773" s="155" t="s">
        <v>308</v>
      </c>
      <c r="AU773" s="155" t="s">
        <v>83</v>
      </c>
      <c r="AV773" s="12" t="s">
        <v>81</v>
      </c>
      <c r="AW773" s="12" t="s">
        <v>35</v>
      </c>
      <c r="AX773" s="12" t="s">
        <v>73</v>
      </c>
      <c r="AY773" s="155" t="s">
        <v>129</v>
      </c>
    </row>
    <row r="774" spans="2:65" s="13" customFormat="1" ht="10.199999999999999">
      <c r="B774" s="160"/>
      <c r="D774" s="146" t="s">
        <v>308</v>
      </c>
      <c r="E774" s="161" t="s">
        <v>3</v>
      </c>
      <c r="F774" s="162" t="s">
        <v>977</v>
      </c>
      <c r="H774" s="163">
        <v>7.0000000000000001E-3</v>
      </c>
      <c r="I774" s="164"/>
      <c r="L774" s="160"/>
      <c r="M774" s="165"/>
      <c r="T774" s="166"/>
      <c r="AT774" s="161" t="s">
        <v>308</v>
      </c>
      <c r="AU774" s="161" t="s">
        <v>83</v>
      </c>
      <c r="AV774" s="13" t="s">
        <v>83</v>
      </c>
      <c r="AW774" s="13" t="s">
        <v>35</v>
      </c>
      <c r="AX774" s="13" t="s">
        <v>73</v>
      </c>
      <c r="AY774" s="161" t="s">
        <v>129</v>
      </c>
    </row>
    <row r="775" spans="2:65" s="13" customFormat="1" ht="10.199999999999999">
      <c r="B775" s="160"/>
      <c r="D775" s="146" t="s">
        <v>308</v>
      </c>
      <c r="E775" s="161" t="s">
        <v>3</v>
      </c>
      <c r="F775" s="162" t="s">
        <v>978</v>
      </c>
      <c r="H775" s="163">
        <v>6.0000000000000001E-3</v>
      </c>
      <c r="I775" s="164"/>
      <c r="L775" s="160"/>
      <c r="M775" s="165"/>
      <c r="T775" s="166"/>
      <c r="AT775" s="161" t="s">
        <v>308</v>
      </c>
      <c r="AU775" s="161" t="s">
        <v>83</v>
      </c>
      <c r="AV775" s="13" t="s">
        <v>83</v>
      </c>
      <c r="AW775" s="13" t="s">
        <v>35</v>
      </c>
      <c r="AX775" s="13" t="s">
        <v>73</v>
      </c>
      <c r="AY775" s="161" t="s">
        <v>129</v>
      </c>
    </row>
    <row r="776" spans="2:65" s="13" customFormat="1" ht="10.199999999999999">
      <c r="B776" s="160"/>
      <c r="D776" s="146" t="s">
        <v>308</v>
      </c>
      <c r="E776" s="161" t="s">
        <v>3</v>
      </c>
      <c r="F776" s="162" t="s">
        <v>979</v>
      </c>
      <c r="H776" s="163">
        <v>2.4E-2</v>
      </c>
      <c r="I776" s="164"/>
      <c r="L776" s="160"/>
      <c r="M776" s="165"/>
      <c r="T776" s="166"/>
      <c r="AT776" s="161" t="s">
        <v>308</v>
      </c>
      <c r="AU776" s="161" t="s">
        <v>83</v>
      </c>
      <c r="AV776" s="13" t="s">
        <v>83</v>
      </c>
      <c r="AW776" s="13" t="s">
        <v>35</v>
      </c>
      <c r="AX776" s="13" t="s">
        <v>73</v>
      </c>
      <c r="AY776" s="161" t="s">
        <v>129</v>
      </c>
    </row>
    <row r="777" spans="2:65" s="13" customFormat="1" ht="10.199999999999999">
      <c r="B777" s="160"/>
      <c r="D777" s="146" t="s">
        <v>308</v>
      </c>
      <c r="E777" s="161" t="s">
        <v>3</v>
      </c>
      <c r="F777" s="162" t="s">
        <v>980</v>
      </c>
      <c r="H777" s="163">
        <v>0.01</v>
      </c>
      <c r="I777" s="164"/>
      <c r="L777" s="160"/>
      <c r="M777" s="165"/>
      <c r="T777" s="166"/>
      <c r="AT777" s="161" t="s">
        <v>308</v>
      </c>
      <c r="AU777" s="161" t="s">
        <v>83</v>
      </c>
      <c r="AV777" s="13" t="s">
        <v>83</v>
      </c>
      <c r="AW777" s="13" t="s">
        <v>35</v>
      </c>
      <c r="AX777" s="13" t="s">
        <v>73</v>
      </c>
      <c r="AY777" s="161" t="s">
        <v>129</v>
      </c>
    </row>
    <row r="778" spans="2:65" s="13" customFormat="1" ht="10.199999999999999">
      <c r="B778" s="160"/>
      <c r="D778" s="146" t="s">
        <v>308</v>
      </c>
      <c r="E778" s="161" t="s">
        <v>3</v>
      </c>
      <c r="F778" s="162" t="s">
        <v>981</v>
      </c>
      <c r="H778" s="163">
        <v>8.9999999999999993E-3</v>
      </c>
      <c r="I778" s="164"/>
      <c r="L778" s="160"/>
      <c r="M778" s="165"/>
      <c r="T778" s="166"/>
      <c r="AT778" s="161" t="s">
        <v>308</v>
      </c>
      <c r="AU778" s="161" t="s">
        <v>83</v>
      </c>
      <c r="AV778" s="13" t="s">
        <v>83</v>
      </c>
      <c r="AW778" s="13" t="s">
        <v>35</v>
      </c>
      <c r="AX778" s="13" t="s">
        <v>73</v>
      </c>
      <c r="AY778" s="161" t="s">
        <v>129</v>
      </c>
    </row>
    <row r="779" spans="2:65" s="13" customFormat="1" ht="10.199999999999999">
      <c r="B779" s="160"/>
      <c r="D779" s="146" t="s">
        <v>308</v>
      </c>
      <c r="E779" s="161" t="s">
        <v>3</v>
      </c>
      <c r="F779" s="162" t="s">
        <v>982</v>
      </c>
      <c r="H779" s="163">
        <v>1.2999999999999999E-2</v>
      </c>
      <c r="I779" s="164"/>
      <c r="L779" s="160"/>
      <c r="M779" s="165"/>
      <c r="T779" s="166"/>
      <c r="AT779" s="161" t="s">
        <v>308</v>
      </c>
      <c r="AU779" s="161" t="s">
        <v>83</v>
      </c>
      <c r="AV779" s="13" t="s">
        <v>83</v>
      </c>
      <c r="AW779" s="13" t="s">
        <v>35</v>
      </c>
      <c r="AX779" s="13" t="s">
        <v>73</v>
      </c>
      <c r="AY779" s="161" t="s">
        <v>129</v>
      </c>
    </row>
    <row r="780" spans="2:65" s="13" customFormat="1" ht="10.199999999999999">
      <c r="B780" s="160"/>
      <c r="D780" s="146" t="s">
        <v>308</v>
      </c>
      <c r="E780" s="161" t="s">
        <v>3</v>
      </c>
      <c r="F780" s="162" t="s">
        <v>983</v>
      </c>
      <c r="H780" s="163">
        <v>0.01</v>
      </c>
      <c r="I780" s="164"/>
      <c r="L780" s="160"/>
      <c r="M780" s="165"/>
      <c r="T780" s="166"/>
      <c r="AT780" s="161" t="s">
        <v>308</v>
      </c>
      <c r="AU780" s="161" t="s">
        <v>83</v>
      </c>
      <c r="AV780" s="13" t="s">
        <v>83</v>
      </c>
      <c r="AW780" s="13" t="s">
        <v>35</v>
      </c>
      <c r="AX780" s="13" t="s">
        <v>73</v>
      </c>
      <c r="AY780" s="161" t="s">
        <v>129</v>
      </c>
    </row>
    <row r="781" spans="2:65" s="13" customFormat="1" ht="10.199999999999999">
      <c r="B781" s="160"/>
      <c r="D781" s="146" t="s">
        <v>308</v>
      </c>
      <c r="E781" s="161" t="s">
        <v>3</v>
      </c>
      <c r="F781" s="162" t="s">
        <v>984</v>
      </c>
      <c r="H781" s="163">
        <v>0.01</v>
      </c>
      <c r="I781" s="164"/>
      <c r="L781" s="160"/>
      <c r="M781" s="165"/>
      <c r="T781" s="166"/>
      <c r="AT781" s="161" t="s">
        <v>308</v>
      </c>
      <c r="AU781" s="161" t="s">
        <v>83</v>
      </c>
      <c r="AV781" s="13" t="s">
        <v>83</v>
      </c>
      <c r="AW781" s="13" t="s">
        <v>35</v>
      </c>
      <c r="AX781" s="13" t="s">
        <v>73</v>
      </c>
      <c r="AY781" s="161" t="s">
        <v>129</v>
      </c>
    </row>
    <row r="782" spans="2:65" s="13" customFormat="1" ht="10.199999999999999">
      <c r="B782" s="160"/>
      <c r="D782" s="146" t="s">
        <v>308</v>
      </c>
      <c r="E782" s="161" t="s">
        <v>3</v>
      </c>
      <c r="F782" s="162" t="s">
        <v>985</v>
      </c>
      <c r="H782" s="163">
        <v>3.0000000000000001E-3</v>
      </c>
      <c r="I782" s="164"/>
      <c r="L782" s="160"/>
      <c r="M782" s="165"/>
      <c r="T782" s="166"/>
      <c r="AT782" s="161" t="s">
        <v>308</v>
      </c>
      <c r="AU782" s="161" t="s">
        <v>83</v>
      </c>
      <c r="AV782" s="13" t="s">
        <v>83</v>
      </c>
      <c r="AW782" s="13" t="s">
        <v>35</v>
      </c>
      <c r="AX782" s="13" t="s">
        <v>73</v>
      </c>
      <c r="AY782" s="161" t="s">
        <v>129</v>
      </c>
    </row>
    <row r="783" spans="2:65" s="13" customFormat="1" ht="10.199999999999999">
      <c r="B783" s="160"/>
      <c r="D783" s="146" t="s">
        <v>308</v>
      </c>
      <c r="E783" s="161" t="s">
        <v>3</v>
      </c>
      <c r="F783" s="162" t="s">
        <v>986</v>
      </c>
      <c r="H783" s="163">
        <v>1.7000000000000001E-2</v>
      </c>
      <c r="I783" s="164"/>
      <c r="L783" s="160"/>
      <c r="M783" s="165"/>
      <c r="T783" s="166"/>
      <c r="AT783" s="161" t="s">
        <v>308</v>
      </c>
      <c r="AU783" s="161" t="s">
        <v>83</v>
      </c>
      <c r="AV783" s="13" t="s">
        <v>83</v>
      </c>
      <c r="AW783" s="13" t="s">
        <v>35</v>
      </c>
      <c r="AX783" s="13" t="s">
        <v>73</v>
      </c>
      <c r="AY783" s="161" t="s">
        <v>129</v>
      </c>
    </row>
    <row r="784" spans="2:65" s="14" customFormat="1" ht="10.199999999999999">
      <c r="B784" s="167"/>
      <c r="D784" s="146" t="s">
        <v>308</v>
      </c>
      <c r="E784" s="168" t="s">
        <v>3</v>
      </c>
      <c r="F784" s="169" t="s">
        <v>313</v>
      </c>
      <c r="H784" s="170">
        <v>0.109</v>
      </c>
      <c r="I784" s="171"/>
      <c r="L784" s="167"/>
      <c r="M784" s="172"/>
      <c r="T784" s="173"/>
      <c r="AT784" s="168" t="s">
        <v>308</v>
      </c>
      <c r="AU784" s="168" t="s">
        <v>83</v>
      </c>
      <c r="AV784" s="14" t="s">
        <v>156</v>
      </c>
      <c r="AW784" s="14" t="s">
        <v>35</v>
      </c>
      <c r="AX784" s="14" t="s">
        <v>81</v>
      </c>
      <c r="AY784" s="168" t="s">
        <v>129</v>
      </c>
    </row>
    <row r="785" spans="2:65" s="1" customFormat="1" ht="16.5" customHeight="1">
      <c r="B785" s="128"/>
      <c r="C785" s="129" t="s">
        <v>987</v>
      </c>
      <c r="D785" s="129" t="s">
        <v>132</v>
      </c>
      <c r="E785" s="130" t="s">
        <v>988</v>
      </c>
      <c r="F785" s="131" t="s">
        <v>989</v>
      </c>
      <c r="G785" s="132" t="s">
        <v>208</v>
      </c>
      <c r="H785" s="133">
        <v>80.3</v>
      </c>
      <c r="I785" s="134"/>
      <c r="J785" s="135">
        <f>ROUND(I785*H785,2)</f>
        <v>0</v>
      </c>
      <c r="K785" s="131" t="s">
        <v>136</v>
      </c>
      <c r="L785" s="33"/>
      <c r="M785" s="136" t="s">
        <v>3</v>
      </c>
      <c r="N785" s="137" t="s">
        <v>44</v>
      </c>
      <c r="P785" s="138">
        <f>O785*H785</f>
        <v>0</v>
      </c>
      <c r="Q785" s="138">
        <v>0.11</v>
      </c>
      <c r="R785" s="138">
        <f>Q785*H785</f>
        <v>8.8330000000000002</v>
      </c>
      <c r="S785" s="138">
        <v>0</v>
      </c>
      <c r="T785" s="139">
        <f>S785*H785</f>
        <v>0</v>
      </c>
      <c r="AR785" s="140" t="s">
        <v>156</v>
      </c>
      <c r="AT785" s="140" t="s">
        <v>132</v>
      </c>
      <c r="AU785" s="140" t="s">
        <v>83</v>
      </c>
      <c r="AY785" s="18" t="s">
        <v>129</v>
      </c>
      <c r="BE785" s="141">
        <f>IF(N785="základní",J785,0)</f>
        <v>0</v>
      </c>
      <c r="BF785" s="141">
        <f>IF(N785="snížená",J785,0)</f>
        <v>0</v>
      </c>
      <c r="BG785" s="141">
        <f>IF(N785="zákl. přenesená",J785,0)</f>
        <v>0</v>
      </c>
      <c r="BH785" s="141">
        <f>IF(N785="sníž. přenesená",J785,0)</f>
        <v>0</v>
      </c>
      <c r="BI785" s="141">
        <f>IF(N785="nulová",J785,0)</f>
        <v>0</v>
      </c>
      <c r="BJ785" s="18" t="s">
        <v>81</v>
      </c>
      <c r="BK785" s="141">
        <f>ROUND(I785*H785,2)</f>
        <v>0</v>
      </c>
      <c r="BL785" s="18" t="s">
        <v>156</v>
      </c>
      <c r="BM785" s="140" t="s">
        <v>990</v>
      </c>
    </row>
    <row r="786" spans="2:65" s="1" customFormat="1" ht="10.199999999999999">
      <c r="B786" s="33"/>
      <c r="D786" s="142" t="s">
        <v>139</v>
      </c>
      <c r="F786" s="143" t="s">
        <v>991</v>
      </c>
      <c r="I786" s="144"/>
      <c r="L786" s="33"/>
      <c r="M786" s="145"/>
      <c r="T786" s="54"/>
      <c r="AT786" s="18" t="s">
        <v>139</v>
      </c>
      <c r="AU786" s="18" t="s">
        <v>83</v>
      </c>
    </row>
    <row r="787" spans="2:65" s="12" customFormat="1" ht="10.199999999999999">
      <c r="B787" s="154"/>
      <c r="D787" s="146" t="s">
        <v>308</v>
      </c>
      <c r="E787" s="155" t="s">
        <v>3</v>
      </c>
      <c r="F787" s="156" t="s">
        <v>423</v>
      </c>
      <c r="H787" s="155" t="s">
        <v>3</v>
      </c>
      <c r="I787" s="157"/>
      <c r="L787" s="154"/>
      <c r="M787" s="158"/>
      <c r="T787" s="159"/>
      <c r="AT787" s="155" t="s">
        <v>308</v>
      </c>
      <c r="AU787" s="155" t="s">
        <v>83</v>
      </c>
      <c r="AV787" s="12" t="s">
        <v>81</v>
      </c>
      <c r="AW787" s="12" t="s">
        <v>35</v>
      </c>
      <c r="AX787" s="12" t="s">
        <v>73</v>
      </c>
      <c r="AY787" s="155" t="s">
        <v>129</v>
      </c>
    </row>
    <row r="788" spans="2:65" s="13" customFormat="1" ht="10.199999999999999">
      <c r="B788" s="160"/>
      <c r="D788" s="146" t="s">
        <v>308</v>
      </c>
      <c r="E788" s="161" t="s">
        <v>3</v>
      </c>
      <c r="F788" s="162" t="s">
        <v>992</v>
      </c>
      <c r="H788" s="163">
        <v>5.5</v>
      </c>
      <c r="I788" s="164"/>
      <c r="L788" s="160"/>
      <c r="M788" s="165"/>
      <c r="T788" s="166"/>
      <c r="AT788" s="161" t="s">
        <v>308</v>
      </c>
      <c r="AU788" s="161" t="s">
        <v>83</v>
      </c>
      <c r="AV788" s="13" t="s">
        <v>83</v>
      </c>
      <c r="AW788" s="13" t="s">
        <v>35</v>
      </c>
      <c r="AX788" s="13" t="s">
        <v>73</v>
      </c>
      <c r="AY788" s="161" t="s">
        <v>129</v>
      </c>
    </row>
    <row r="789" spans="2:65" s="13" customFormat="1" ht="10.199999999999999">
      <c r="B789" s="160"/>
      <c r="D789" s="146" t="s">
        <v>308</v>
      </c>
      <c r="E789" s="161" t="s">
        <v>3</v>
      </c>
      <c r="F789" s="162" t="s">
        <v>993</v>
      </c>
      <c r="H789" s="163">
        <v>4.3</v>
      </c>
      <c r="I789" s="164"/>
      <c r="L789" s="160"/>
      <c r="M789" s="165"/>
      <c r="T789" s="166"/>
      <c r="AT789" s="161" t="s">
        <v>308</v>
      </c>
      <c r="AU789" s="161" t="s">
        <v>83</v>
      </c>
      <c r="AV789" s="13" t="s">
        <v>83</v>
      </c>
      <c r="AW789" s="13" t="s">
        <v>35</v>
      </c>
      <c r="AX789" s="13" t="s">
        <v>73</v>
      </c>
      <c r="AY789" s="161" t="s">
        <v>129</v>
      </c>
    </row>
    <row r="790" spans="2:65" s="13" customFormat="1" ht="10.199999999999999">
      <c r="B790" s="160"/>
      <c r="D790" s="146" t="s">
        <v>308</v>
      </c>
      <c r="E790" s="161" t="s">
        <v>3</v>
      </c>
      <c r="F790" s="162" t="s">
        <v>994</v>
      </c>
      <c r="H790" s="163">
        <v>17.399999999999999</v>
      </c>
      <c r="I790" s="164"/>
      <c r="L790" s="160"/>
      <c r="M790" s="165"/>
      <c r="T790" s="166"/>
      <c r="AT790" s="161" t="s">
        <v>308</v>
      </c>
      <c r="AU790" s="161" t="s">
        <v>83</v>
      </c>
      <c r="AV790" s="13" t="s">
        <v>83</v>
      </c>
      <c r="AW790" s="13" t="s">
        <v>35</v>
      </c>
      <c r="AX790" s="13" t="s">
        <v>73</v>
      </c>
      <c r="AY790" s="161" t="s">
        <v>129</v>
      </c>
    </row>
    <row r="791" spans="2:65" s="13" customFormat="1" ht="10.199999999999999">
      <c r="B791" s="160"/>
      <c r="D791" s="146" t="s">
        <v>308</v>
      </c>
      <c r="E791" s="161" t="s">
        <v>3</v>
      </c>
      <c r="F791" s="162" t="s">
        <v>995</v>
      </c>
      <c r="H791" s="163">
        <v>7.4</v>
      </c>
      <c r="I791" s="164"/>
      <c r="L791" s="160"/>
      <c r="M791" s="165"/>
      <c r="T791" s="166"/>
      <c r="AT791" s="161" t="s">
        <v>308</v>
      </c>
      <c r="AU791" s="161" t="s">
        <v>83</v>
      </c>
      <c r="AV791" s="13" t="s">
        <v>83</v>
      </c>
      <c r="AW791" s="13" t="s">
        <v>35</v>
      </c>
      <c r="AX791" s="13" t="s">
        <v>73</v>
      </c>
      <c r="AY791" s="161" t="s">
        <v>129</v>
      </c>
    </row>
    <row r="792" spans="2:65" s="13" customFormat="1" ht="10.199999999999999">
      <c r="B792" s="160"/>
      <c r="D792" s="146" t="s">
        <v>308</v>
      </c>
      <c r="E792" s="161" t="s">
        <v>3</v>
      </c>
      <c r="F792" s="162" t="s">
        <v>996</v>
      </c>
      <c r="H792" s="163">
        <v>6.5</v>
      </c>
      <c r="I792" s="164"/>
      <c r="L792" s="160"/>
      <c r="M792" s="165"/>
      <c r="T792" s="166"/>
      <c r="AT792" s="161" t="s">
        <v>308</v>
      </c>
      <c r="AU792" s="161" t="s">
        <v>83</v>
      </c>
      <c r="AV792" s="13" t="s">
        <v>83</v>
      </c>
      <c r="AW792" s="13" t="s">
        <v>35</v>
      </c>
      <c r="AX792" s="13" t="s">
        <v>73</v>
      </c>
      <c r="AY792" s="161" t="s">
        <v>129</v>
      </c>
    </row>
    <row r="793" spans="2:65" s="13" customFormat="1" ht="10.199999999999999">
      <c r="B793" s="160"/>
      <c r="D793" s="146" t="s">
        <v>308</v>
      </c>
      <c r="E793" s="161" t="s">
        <v>3</v>
      </c>
      <c r="F793" s="162" t="s">
        <v>997</v>
      </c>
      <c r="H793" s="163">
        <v>9.8000000000000007</v>
      </c>
      <c r="I793" s="164"/>
      <c r="L793" s="160"/>
      <c r="M793" s="165"/>
      <c r="T793" s="166"/>
      <c r="AT793" s="161" t="s">
        <v>308</v>
      </c>
      <c r="AU793" s="161" t="s">
        <v>83</v>
      </c>
      <c r="AV793" s="13" t="s">
        <v>83</v>
      </c>
      <c r="AW793" s="13" t="s">
        <v>35</v>
      </c>
      <c r="AX793" s="13" t="s">
        <v>73</v>
      </c>
      <c r="AY793" s="161" t="s">
        <v>129</v>
      </c>
    </row>
    <row r="794" spans="2:65" s="13" customFormat="1" ht="10.199999999999999">
      <c r="B794" s="160"/>
      <c r="D794" s="146" t="s">
        <v>308</v>
      </c>
      <c r="E794" s="161" t="s">
        <v>3</v>
      </c>
      <c r="F794" s="162" t="s">
        <v>998</v>
      </c>
      <c r="H794" s="163">
        <v>7.2</v>
      </c>
      <c r="I794" s="164"/>
      <c r="L794" s="160"/>
      <c r="M794" s="165"/>
      <c r="T794" s="166"/>
      <c r="AT794" s="161" t="s">
        <v>308</v>
      </c>
      <c r="AU794" s="161" t="s">
        <v>83</v>
      </c>
      <c r="AV794" s="13" t="s">
        <v>83</v>
      </c>
      <c r="AW794" s="13" t="s">
        <v>35</v>
      </c>
      <c r="AX794" s="13" t="s">
        <v>73</v>
      </c>
      <c r="AY794" s="161" t="s">
        <v>129</v>
      </c>
    </row>
    <row r="795" spans="2:65" s="13" customFormat="1" ht="10.199999999999999">
      <c r="B795" s="160"/>
      <c r="D795" s="146" t="s">
        <v>308</v>
      </c>
      <c r="E795" s="161" t="s">
        <v>3</v>
      </c>
      <c r="F795" s="162" t="s">
        <v>999</v>
      </c>
      <c r="H795" s="163">
        <v>7.4</v>
      </c>
      <c r="I795" s="164"/>
      <c r="L795" s="160"/>
      <c r="M795" s="165"/>
      <c r="T795" s="166"/>
      <c r="AT795" s="161" t="s">
        <v>308</v>
      </c>
      <c r="AU795" s="161" t="s">
        <v>83</v>
      </c>
      <c r="AV795" s="13" t="s">
        <v>83</v>
      </c>
      <c r="AW795" s="13" t="s">
        <v>35</v>
      </c>
      <c r="AX795" s="13" t="s">
        <v>73</v>
      </c>
      <c r="AY795" s="161" t="s">
        <v>129</v>
      </c>
    </row>
    <row r="796" spans="2:65" s="13" customFormat="1" ht="10.199999999999999">
      <c r="B796" s="160"/>
      <c r="D796" s="146" t="s">
        <v>308</v>
      </c>
      <c r="E796" s="161" t="s">
        <v>3</v>
      </c>
      <c r="F796" s="162" t="s">
        <v>1000</v>
      </c>
      <c r="H796" s="163">
        <v>2.1</v>
      </c>
      <c r="I796" s="164"/>
      <c r="L796" s="160"/>
      <c r="M796" s="165"/>
      <c r="T796" s="166"/>
      <c r="AT796" s="161" t="s">
        <v>308</v>
      </c>
      <c r="AU796" s="161" t="s">
        <v>83</v>
      </c>
      <c r="AV796" s="13" t="s">
        <v>83</v>
      </c>
      <c r="AW796" s="13" t="s">
        <v>35</v>
      </c>
      <c r="AX796" s="13" t="s">
        <v>73</v>
      </c>
      <c r="AY796" s="161" t="s">
        <v>129</v>
      </c>
    </row>
    <row r="797" spans="2:65" s="13" customFormat="1" ht="10.199999999999999">
      <c r="B797" s="160"/>
      <c r="D797" s="146" t="s">
        <v>308</v>
      </c>
      <c r="E797" s="161" t="s">
        <v>3</v>
      </c>
      <c r="F797" s="162" t="s">
        <v>1001</v>
      </c>
      <c r="H797" s="163">
        <v>12.7</v>
      </c>
      <c r="I797" s="164"/>
      <c r="L797" s="160"/>
      <c r="M797" s="165"/>
      <c r="T797" s="166"/>
      <c r="AT797" s="161" t="s">
        <v>308</v>
      </c>
      <c r="AU797" s="161" t="s">
        <v>83</v>
      </c>
      <c r="AV797" s="13" t="s">
        <v>83</v>
      </c>
      <c r="AW797" s="13" t="s">
        <v>35</v>
      </c>
      <c r="AX797" s="13" t="s">
        <v>73</v>
      </c>
      <c r="AY797" s="161" t="s">
        <v>129</v>
      </c>
    </row>
    <row r="798" spans="2:65" s="14" customFormat="1" ht="10.199999999999999">
      <c r="B798" s="167"/>
      <c r="D798" s="146" t="s">
        <v>308</v>
      </c>
      <c r="E798" s="168" t="s">
        <v>3</v>
      </c>
      <c r="F798" s="169" t="s">
        <v>313</v>
      </c>
      <c r="H798" s="170">
        <v>80.3</v>
      </c>
      <c r="I798" s="171"/>
      <c r="L798" s="167"/>
      <c r="M798" s="172"/>
      <c r="T798" s="173"/>
      <c r="AT798" s="168" t="s">
        <v>308</v>
      </c>
      <c r="AU798" s="168" t="s">
        <v>83</v>
      </c>
      <c r="AV798" s="14" t="s">
        <v>156</v>
      </c>
      <c r="AW798" s="14" t="s">
        <v>35</v>
      </c>
      <c r="AX798" s="14" t="s">
        <v>81</v>
      </c>
      <c r="AY798" s="168" t="s">
        <v>129</v>
      </c>
    </row>
    <row r="799" spans="2:65" s="1" customFormat="1" ht="24.15" customHeight="1">
      <c r="B799" s="128"/>
      <c r="C799" s="129" t="s">
        <v>1002</v>
      </c>
      <c r="D799" s="129" t="s">
        <v>132</v>
      </c>
      <c r="E799" s="130" t="s">
        <v>1003</v>
      </c>
      <c r="F799" s="131" t="s">
        <v>1004</v>
      </c>
      <c r="G799" s="132" t="s">
        <v>208</v>
      </c>
      <c r="H799" s="133">
        <v>211.4</v>
      </c>
      <c r="I799" s="134"/>
      <c r="J799" s="135">
        <f>ROUND(I799*H799,2)</f>
        <v>0</v>
      </c>
      <c r="K799" s="131" t="s">
        <v>136</v>
      </c>
      <c r="L799" s="33"/>
      <c r="M799" s="136" t="s">
        <v>3</v>
      </c>
      <c r="N799" s="137" t="s">
        <v>44</v>
      </c>
      <c r="P799" s="138">
        <f>O799*H799</f>
        <v>0</v>
      </c>
      <c r="Q799" s="138">
        <v>1.0999999999999999E-2</v>
      </c>
      <c r="R799" s="138">
        <f>Q799*H799</f>
        <v>2.3254000000000001</v>
      </c>
      <c r="S799" s="138">
        <v>0</v>
      </c>
      <c r="T799" s="139">
        <f>S799*H799</f>
        <v>0</v>
      </c>
      <c r="AR799" s="140" t="s">
        <v>156</v>
      </c>
      <c r="AT799" s="140" t="s">
        <v>132</v>
      </c>
      <c r="AU799" s="140" t="s">
        <v>83</v>
      </c>
      <c r="AY799" s="18" t="s">
        <v>129</v>
      </c>
      <c r="BE799" s="141">
        <f>IF(N799="základní",J799,0)</f>
        <v>0</v>
      </c>
      <c r="BF799" s="141">
        <f>IF(N799="snížená",J799,0)</f>
        <v>0</v>
      </c>
      <c r="BG799" s="141">
        <f>IF(N799="zákl. přenesená",J799,0)</f>
        <v>0</v>
      </c>
      <c r="BH799" s="141">
        <f>IF(N799="sníž. přenesená",J799,0)</f>
        <v>0</v>
      </c>
      <c r="BI799" s="141">
        <f>IF(N799="nulová",J799,0)</f>
        <v>0</v>
      </c>
      <c r="BJ799" s="18" t="s">
        <v>81</v>
      </c>
      <c r="BK799" s="141">
        <f>ROUND(I799*H799,2)</f>
        <v>0</v>
      </c>
      <c r="BL799" s="18" t="s">
        <v>156</v>
      </c>
      <c r="BM799" s="140" t="s">
        <v>1005</v>
      </c>
    </row>
    <row r="800" spans="2:65" s="1" customFormat="1" ht="10.199999999999999">
      <c r="B800" s="33"/>
      <c r="D800" s="142" t="s">
        <v>139</v>
      </c>
      <c r="F800" s="143" t="s">
        <v>1006</v>
      </c>
      <c r="I800" s="144"/>
      <c r="L800" s="33"/>
      <c r="M800" s="145"/>
      <c r="T800" s="54"/>
      <c r="AT800" s="18" t="s">
        <v>139</v>
      </c>
      <c r="AU800" s="18" t="s">
        <v>83</v>
      </c>
    </row>
    <row r="801" spans="2:65" s="12" customFormat="1" ht="10.199999999999999">
      <c r="B801" s="154"/>
      <c r="D801" s="146" t="s">
        <v>308</v>
      </c>
      <c r="E801" s="155" t="s">
        <v>3</v>
      </c>
      <c r="F801" s="156" t="s">
        <v>423</v>
      </c>
      <c r="H801" s="155" t="s">
        <v>3</v>
      </c>
      <c r="I801" s="157"/>
      <c r="L801" s="154"/>
      <c r="M801" s="158"/>
      <c r="T801" s="159"/>
      <c r="AT801" s="155" t="s">
        <v>308</v>
      </c>
      <c r="AU801" s="155" t="s">
        <v>83</v>
      </c>
      <c r="AV801" s="12" t="s">
        <v>81</v>
      </c>
      <c r="AW801" s="12" t="s">
        <v>35</v>
      </c>
      <c r="AX801" s="12" t="s">
        <v>73</v>
      </c>
      <c r="AY801" s="155" t="s">
        <v>129</v>
      </c>
    </row>
    <row r="802" spans="2:65" s="13" customFormat="1" ht="10.199999999999999">
      <c r="B802" s="160"/>
      <c r="D802" s="146" t="s">
        <v>308</v>
      </c>
      <c r="E802" s="161" t="s">
        <v>3</v>
      </c>
      <c r="F802" s="162" t="s">
        <v>1007</v>
      </c>
      <c r="H802" s="163">
        <v>11</v>
      </c>
      <c r="I802" s="164"/>
      <c r="L802" s="160"/>
      <c r="M802" s="165"/>
      <c r="T802" s="166"/>
      <c r="AT802" s="161" t="s">
        <v>308</v>
      </c>
      <c r="AU802" s="161" t="s">
        <v>83</v>
      </c>
      <c r="AV802" s="13" t="s">
        <v>83</v>
      </c>
      <c r="AW802" s="13" t="s">
        <v>35</v>
      </c>
      <c r="AX802" s="13" t="s">
        <v>73</v>
      </c>
      <c r="AY802" s="161" t="s">
        <v>129</v>
      </c>
    </row>
    <row r="803" spans="2:65" s="13" customFormat="1" ht="10.199999999999999">
      <c r="B803" s="160"/>
      <c r="D803" s="146" t="s">
        <v>308</v>
      </c>
      <c r="E803" s="161" t="s">
        <v>3</v>
      </c>
      <c r="F803" s="162" t="s">
        <v>1008</v>
      </c>
      <c r="H803" s="163">
        <v>8.6</v>
      </c>
      <c r="I803" s="164"/>
      <c r="L803" s="160"/>
      <c r="M803" s="165"/>
      <c r="T803" s="166"/>
      <c r="AT803" s="161" t="s">
        <v>308</v>
      </c>
      <c r="AU803" s="161" t="s">
        <v>83</v>
      </c>
      <c r="AV803" s="13" t="s">
        <v>83</v>
      </c>
      <c r="AW803" s="13" t="s">
        <v>35</v>
      </c>
      <c r="AX803" s="13" t="s">
        <v>73</v>
      </c>
      <c r="AY803" s="161" t="s">
        <v>129</v>
      </c>
    </row>
    <row r="804" spans="2:65" s="13" customFormat="1" ht="10.199999999999999">
      <c r="B804" s="160"/>
      <c r="D804" s="146" t="s">
        <v>308</v>
      </c>
      <c r="E804" s="161" t="s">
        <v>3</v>
      </c>
      <c r="F804" s="162" t="s">
        <v>1009</v>
      </c>
      <c r="H804" s="163">
        <v>34.799999999999997</v>
      </c>
      <c r="I804" s="164"/>
      <c r="L804" s="160"/>
      <c r="M804" s="165"/>
      <c r="T804" s="166"/>
      <c r="AT804" s="161" t="s">
        <v>308</v>
      </c>
      <c r="AU804" s="161" t="s">
        <v>83</v>
      </c>
      <c r="AV804" s="13" t="s">
        <v>83</v>
      </c>
      <c r="AW804" s="13" t="s">
        <v>35</v>
      </c>
      <c r="AX804" s="13" t="s">
        <v>73</v>
      </c>
      <c r="AY804" s="161" t="s">
        <v>129</v>
      </c>
    </row>
    <row r="805" spans="2:65" s="13" customFormat="1" ht="10.199999999999999">
      <c r="B805" s="160"/>
      <c r="D805" s="146" t="s">
        <v>308</v>
      </c>
      <c r="E805" s="161" t="s">
        <v>3</v>
      </c>
      <c r="F805" s="162" t="s">
        <v>1010</v>
      </c>
      <c r="H805" s="163">
        <v>14.8</v>
      </c>
      <c r="I805" s="164"/>
      <c r="L805" s="160"/>
      <c r="M805" s="165"/>
      <c r="T805" s="166"/>
      <c r="AT805" s="161" t="s">
        <v>308</v>
      </c>
      <c r="AU805" s="161" t="s">
        <v>83</v>
      </c>
      <c r="AV805" s="13" t="s">
        <v>83</v>
      </c>
      <c r="AW805" s="13" t="s">
        <v>35</v>
      </c>
      <c r="AX805" s="13" t="s">
        <v>73</v>
      </c>
      <c r="AY805" s="161" t="s">
        <v>129</v>
      </c>
    </row>
    <row r="806" spans="2:65" s="13" customFormat="1" ht="10.199999999999999">
      <c r="B806" s="160"/>
      <c r="D806" s="146" t="s">
        <v>308</v>
      </c>
      <c r="E806" s="161" t="s">
        <v>3</v>
      </c>
      <c r="F806" s="162" t="s">
        <v>1011</v>
      </c>
      <c r="H806" s="163">
        <v>13</v>
      </c>
      <c r="I806" s="164"/>
      <c r="L806" s="160"/>
      <c r="M806" s="165"/>
      <c r="T806" s="166"/>
      <c r="AT806" s="161" t="s">
        <v>308</v>
      </c>
      <c r="AU806" s="161" t="s">
        <v>83</v>
      </c>
      <c r="AV806" s="13" t="s">
        <v>83</v>
      </c>
      <c r="AW806" s="13" t="s">
        <v>35</v>
      </c>
      <c r="AX806" s="13" t="s">
        <v>73</v>
      </c>
      <c r="AY806" s="161" t="s">
        <v>129</v>
      </c>
    </row>
    <row r="807" spans="2:65" s="13" customFormat="1" ht="10.199999999999999">
      <c r="B807" s="160"/>
      <c r="D807" s="146" t="s">
        <v>308</v>
      </c>
      <c r="E807" s="161" t="s">
        <v>3</v>
      </c>
      <c r="F807" s="162" t="s">
        <v>1012</v>
      </c>
      <c r="H807" s="163">
        <v>19.600000000000001</v>
      </c>
      <c r="I807" s="164"/>
      <c r="L807" s="160"/>
      <c r="M807" s="165"/>
      <c r="T807" s="166"/>
      <c r="AT807" s="161" t="s">
        <v>308</v>
      </c>
      <c r="AU807" s="161" t="s">
        <v>83</v>
      </c>
      <c r="AV807" s="13" t="s">
        <v>83</v>
      </c>
      <c r="AW807" s="13" t="s">
        <v>35</v>
      </c>
      <c r="AX807" s="13" t="s">
        <v>73</v>
      </c>
      <c r="AY807" s="161" t="s">
        <v>129</v>
      </c>
    </row>
    <row r="808" spans="2:65" s="13" customFormat="1" ht="10.199999999999999">
      <c r="B808" s="160"/>
      <c r="D808" s="146" t="s">
        <v>308</v>
      </c>
      <c r="E808" s="161" t="s">
        <v>3</v>
      </c>
      <c r="F808" s="162" t="s">
        <v>1013</v>
      </c>
      <c r="H808" s="163">
        <v>14.4</v>
      </c>
      <c r="I808" s="164"/>
      <c r="L808" s="160"/>
      <c r="M808" s="165"/>
      <c r="T808" s="166"/>
      <c r="AT808" s="161" t="s">
        <v>308</v>
      </c>
      <c r="AU808" s="161" t="s">
        <v>83</v>
      </c>
      <c r="AV808" s="13" t="s">
        <v>83</v>
      </c>
      <c r="AW808" s="13" t="s">
        <v>35</v>
      </c>
      <c r="AX808" s="13" t="s">
        <v>73</v>
      </c>
      <c r="AY808" s="161" t="s">
        <v>129</v>
      </c>
    </row>
    <row r="809" spans="2:65" s="13" customFormat="1" ht="10.199999999999999">
      <c r="B809" s="160"/>
      <c r="D809" s="146" t="s">
        <v>308</v>
      </c>
      <c r="E809" s="161" t="s">
        <v>3</v>
      </c>
      <c r="F809" s="162" t="s">
        <v>1014</v>
      </c>
      <c r="H809" s="163">
        <v>14.8</v>
      </c>
      <c r="I809" s="164"/>
      <c r="L809" s="160"/>
      <c r="M809" s="165"/>
      <c r="T809" s="166"/>
      <c r="AT809" s="161" t="s">
        <v>308</v>
      </c>
      <c r="AU809" s="161" t="s">
        <v>83</v>
      </c>
      <c r="AV809" s="13" t="s">
        <v>83</v>
      </c>
      <c r="AW809" s="13" t="s">
        <v>35</v>
      </c>
      <c r="AX809" s="13" t="s">
        <v>73</v>
      </c>
      <c r="AY809" s="161" t="s">
        <v>129</v>
      </c>
    </row>
    <row r="810" spans="2:65" s="13" customFormat="1" ht="10.199999999999999">
      <c r="B810" s="160"/>
      <c r="D810" s="146" t="s">
        <v>308</v>
      </c>
      <c r="E810" s="161" t="s">
        <v>3</v>
      </c>
      <c r="F810" s="162" t="s">
        <v>1015</v>
      </c>
      <c r="H810" s="163">
        <v>4.2</v>
      </c>
      <c r="I810" s="164"/>
      <c r="L810" s="160"/>
      <c r="M810" s="165"/>
      <c r="T810" s="166"/>
      <c r="AT810" s="161" t="s">
        <v>308</v>
      </c>
      <c r="AU810" s="161" t="s">
        <v>83</v>
      </c>
      <c r="AV810" s="13" t="s">
        <v>83</v>
      </c>
      <c r="AW810" s="13" t="s">
        <v>35</v>
      </c>
      <c r="AX810" s="13" t="s">
        <v>73</v>
      </c>
      <c r="AY810" s="161" t="s">
        <v>129</v>
      </c>
    </row>
    <row r="811" spans="2:65" s="13" customFormat="1" ht="10.199999999999999">
      <c r="B811" s="160"/>
      <c r="D811" s="146" t="s">
        <v>308</v>
      </c>
      <c r="E811" s="161" t="s">
        <v>3</v>
      </c>
      <c r="F811" s="162" t="s">
        <v>1016</v>
      </c>
      <c r="H811" s="163">
        <v>76.2</v>
      </c>
      <c r="I811" s="164"/>
      <c r="L811" s="160"/>
      <c r="M811" s="165"/>
      <c r="T811" s="166"/>
      <c r="AT811" s="161" t="s">
        <v>308</v>
      </c>
      <c r="AU811" s="161" t="s">
        <v>83</v>
      </c>
      <c r="AV811" s="13" t="s">
        <v>83</v>
      </c>
      <c r="AW811" s="13" t="s">
        <v>35</v>
      </c>
      <c r="AX811" s="13" t="s">
        <v>73</v>
      </c>
      <c r="AY811" s="161" t="s">
        <v>129</v>
      </c>
    </row>
    <row r="812" spans="2:65" s="14" customFormat="1" ht="10.199999999999999">
      <c r="B812" s="167"/>
      <c r="D812" s="146" t="s">
        <v>308</v>
      </c>
      <c r="E812" s="168" t="s">
        <v>3</v>
      </c>
      <c r="F812" s="169" t="s">
        <v>313</v>
      </c>
      <c r="H812" s="170">
        <v>211.4</v>
      </c>
      <c r="I812" s="171"/>
      <c r="L812" s="167"/>
      <c r="M812" s="172"/>
      <c r="T812" s="173"/>
      <c r="AT812" s="168" t="s">
        <v>308</v>
      </c>
      <c r="AU812" s="168" t="s">
        <v>83</v>
      </c>
      <c r="AV812" s="14" t="s">
        <v>156</v>
      </c>
      <c r="AW812" s="14" t="s">
        <v>35</v>
      </c>
      <c r="AX812" s="14" t="s">
        <v>81</v>
      </c>
      <c r="AY812" s="168" t="s">
        <v>129</v>
      </c>
    </row>
    <row r="813" spans="2:65" s="1" customFormat="1" ht="16.5" customHeight="1">
      <c r="B813" s="128"/>
      <c r="C813" s="129" t="s">
        <v>1017</v>
      </c>
      <c r="D813" s="129" t="s">
        <v>132</v>
      </c>
      <c r="E813" s="130" t="s">
        <v>1018</v>
      </c>
      <c r="F813" s="131" t="s">
        <v>1019</v>
      </c>
      <c r="G813" s="132" t="s">
        <v>208</v>
      </c>
      <c r="H813" s="133">
        <v>140.6</v>
      </c>
      <c r="I813" s="134"/>
      <c r="J813" s="135">
        <f>ROUND(I813*H813,2)</f>
        <v>0</v>
      </c>
      <c r="K813" s="131" t="s">
        <v>136</v>
      </c>
      <c r="L813" s="33"/>
      <c r="M813" s="136" t="s">
        <v>3</v>
      </c>
      <c r="N813" s="137" t="s">
        <v>44</v>
      </c>
      <c r="P813" s="138">
        <f>O813*H813</f>
        <v>0</v>
      </c>
      <c r="Q813" s="138">
        <v>1.2999999999999999E-4</v>
      </c>
      <c r="R813" s="138">
        <f>Q813*H813</f>
        <v>1.8277999999999999E-2</v>
      </c>
      <c r="S813" s="138">
        <v>0</v>
      </c>
      <c r="T813" s="139">
        <f>S813*H813</f>
        <v>0</v>
      </c>
      <c r="AR813" s="140" t="s">
        <v>156</v>
      </c>
      <c r="AT813" s="140" t="s">
        <v>132</v>
      </c>
      <c r="AU813" s="140" t="s">
        <v>83</v>
      </c>
      <c r="AY813" s="18" t="s">
        <v>129</v>
      </c>
      <c r="BE813" s="141">
        <f>IF(N813="základní",J813,0)</f>
        <v>0</v>
      </c>
      <c r="BF813" s="141">
        <f>IF(N813="snížená",J813,0)</f>
        <v>0</v>
      </c>
      <c r="BG813" s="141">
        <f>IF(N813="zákl. přenesená",J813,0)</f>
        <v>0</v>
      </c>
      <c r="BH813" s="141">
        <f>IF(N813="sníž. přenesená",J813,0)</f>
        <v>0</v>
      </c>
      <c r="BI813" s="141">
        <f>IF(N813="nulová",J813,0)</f>
        <v>0</v>
      </c>
      <c r="BJ813" s="18" t="s">
        <v>81</v>
      </c>
      <c r="BK813" s="141">
        <f>ROUND(I813*H813,2)</f>
        <v>0</v>
      </c>
      <c r="BL813" s="18" t="s">
        <v>156</v>
      </c>
      <c r="BM813" s="140" t="s">
        <v>1020</v>
      </c>
    </row>
    <row r="814" spans="2:65" s="1" customFormat="1" ht="10.199999999999999">
      <c r="B814" s="33"/>
      <c r="D814" s="142" t="s">
        <v>139</v>
      </c>
      <c r="F814" s="143" t="s">
        <v>1021</v>
      </c>
      <c r="I814" s="144"/>
      <c r="L814" s="33"/>
      <c r="M814" s="145"/>
      <c r="T814" s="54"/>
      <c r="AT814" s="18" t="s">
        <v>139</v>
      </c>
      <c r="AU814" s="18" t="s">
        <v>83</v>
      </c>
    </row>
    <row r="815" spans="2:65" s="13" customFormat="1" ht="10.199999999999999">
      <c r="B815" s="160"/>
      <c r="D815" s="146" t="s">
        <v>308</v>
      </c>
      <c r="E815" s="161" t="s">
        <v>3</v>
      </c>
      <c r="F815" s="162" t="s">
        <v>1022</v>
      </c>
      <c r="H815" s="163">
        <v>140.6</v>
      </c>
      <c r="I815" s="164"/>
      <c r="L815" s="160"/>
      <c r="M815" s="165"/>
      <c r="T815" s="166"/>
      <c r="AT815" s="161" t="s">
        <v>308</v>
      </c>
      <c r="AU815" s="161" t="s">
        <v>83</v>
      </c>
      <c r="AV815" s="13" t="s">
        <v>83</v>
      </c>
      <c r="AW815" s="13" t="s">
        <v>35</v>
      </c>
      <c r="AX815" s="13" t="s">
        <v>73</v>
      </c>
      <c r="AY815" s="161" t="s">
        <v>129</v>
      </c>
    </row>
    <row r="816" spans="2:65" s="14" customFormat="1" ht="10.199999999999999">
      <c r="B816" s="167"/>
      <c r="D816" s="146" t="s">
        <v>308</v>
      </c>
      <c r="E816" s="168" t="s">
        <v>3</v>
      </c>
      <c r="F816" s="169" t="s">
        <v>313</v>
      </c>
      <c r="H816" s="170">
        <v>140.6</v>
      </c>
      <c r="I816" s="171"/>
      <c r="L816" s="167"/>
      <c r="M816" s="172"/>
      <c r="T816" s="173"/>
      <c r="AT816" s="168" t="s">
        <v>308</v>
      </c>
      <c r="AU816" s="168" t="s">
        <v>83</v>
      </c>
      <c r="AV816" s="14" t="s">
        <v>156</v>
      </c>
      <c r="AW816" s="14" t="s">
        <v>35</v>
      </c>
      <c r="AX816" s="14" t="s">
        <v>81</v>
      </c>
      <c r="AY816" s="168" t="s">
        <v>129</v>
      </c>
    </row>
    <row r="817" spans="2:65" s="1" customFormat="1" ht="24.15" customHeight="1">
      <c r="B817" s="128"/>
      <c r="C817" s="129" t="s">
        <v>1023</v>
      </c>
      <c r="D817" s="129" t="s">
        <v>132</v>
      </c>
      <c r="E817" s="130" t="s">
        <v>1024</v>
      </c>
      <c r="F817" s="131" t="s">
        <v>1025</v>
      </c>
      <c r="G817" s="132" t="s">
        <v>215</v>
      </c>
      <c r="H817" s="133">
        <v>129.46</v>
      </c>
      <c r="I817" s="134"/>
      <c r="J817" s="135">
        <f>ROUND(I817*H817,2)</f>
        <v>0</v>
      </c>
      <c r="K817" s="131" t="s">
        <v>136</v>
      </c>
      <c r="L817" s="33"/>
      <c r="M817" s="136" t="s">
        <v>3</v>
      </c>
      <c r="N817" s="137" t="s">
        <v>44</v>
      </c>
      <c r="P817" s="138">
        <f>O817*H817</f>
        <v>0</v>
      </c>
      <c r="Q817" s="138">
        <v>2.0000000000000002E-5</v>
      </c>
      <c r="R817" s="138">
        <f>Q817*H817</f>
        <v>2.5892000000000003E-3</v>
      </c>
      <c r="S817" s="138">
        <v>0</v>
      </c>
      <c r="T817" s="139">
        <f>S817*H817</f>
        <v>0</v>
      </c>
      <c r="AR817" s="140" t="s">
        <v>156</v>
      </c>
      <c r="AT817" s="140" t="s">
        <v>132</v>
      </c>
      <c r="AU817" s="140" t="s">
        <v>83</v>
      </c>
      <c r="AY817" s="18" t="s">
        <v>129</v>
      </c>
      <c r="BE817" s="141">
        <f>IF(N817="základní",J817,0)</f>
        <v>0</v>
      </c>
      <c r="BF817" s="141">
        <f>IF(N817="snížená",J817,0)</f>
        <v>0</v>
      </c>
      <c r="BG817" s="141">
        <f>IF(N817="zákl. přenesená",J817,0)</f>
        <v>0</v>
      </c>
      <c r="BH817" s="141">
        <f>IF(N817="sníž. přenesená",J817,0)</f>
        <v>0</v>
      </c>
      <c r="BI817" s="141">
        <f>IF(N817="nulová",J817,0)</f>
        <v>0</v>
      </c>
      <c r="BJ817" s="18" t="s">
        <v>81</v>
      </c>
      <c r="BK817" s="141">
        <f>ROUND(I817*H817,2)</f>
        <v>0</v>
      </c>
      <c r="BL817" s="18" t="s">
        <v>156</v>
      </c>
      <c r="BM817" s="140" t="s">
        <v>1026</v>
      </c>
    </row>
    <row r="818" spans="2:65" s="1" customFormat="1" ht="10.199999999999999">
      <c r="B818" s="33"/>
      <c r="D818" s="142" t="s">
        <v>139</v>
      </c>
      <c r="F818" s="143" t="s">
        <v>1027</v>
      </c>
      <c r="I818" s="144"/>
      <c r="L818" s="33"/>
      <c r="M818" s="145"/>
      <c r="T818" s="54"/>
      <c r="AT818" s="18" t="s">
        <v>139</v>
      </c>
      <c r="AU818" s="18" t="s">
        <v>83</v>
      </c>
    </row>
    <row r="819" spans="2:65" s="12" customFormat="1" ht="10.199999999999999">
      <c r="B819" s="154"/>
      <c r="D819" s="146" t="s">
        <v>308</v>
      </c>
      <c r="E819" s="155" t="s">
        <v>3</v>
      </c>
      <c r="F819" s="156" t="s">
        <v>423</v>
      </c>
      <c r="H819" s="155" t="s">
        <v>3</v>
      </c>
      <c r="I819" s="157"/>
      <c r="L819" s="154"/>
      <c r="M819" s="158"/>
      <c r="T819" s="159"/>
      <c r="AT819" s="155" t="s">
        <v>308</v>
      </c>
      <c r="AU819" s="155" t="s">
        <v>83</v>
      </c>
      <c r="AV819" s="12" t="s">
        <v>81</v>
      </c>
      <c r="AW819" s="12" t="s">
        <v>35</v>
      </c>
      <c r="AX819" s="12" t="s">
        <v>73</v>
      </c>
      <c r="AY819" s="155" t="s">
        <v>129</v>
      </c>
    </row>
    <row r="820" spans="2:65" s="13" customFormat="1" ht="10.199999999999999">
      <c r="B820" s="160"/>
      <c r="D820" s="146" t="s">
        <v>308</v>
      </c>
      <c r="E820" s="161" t="s">
        <v>3</v>
      </c>
      <c r="F820" s="162" t="s">
        <v>1028</v>
      </c>
      <c r="H820" s="163">
        <v>11.19</v>
      </c>
      <c r="I820" s="164"/>
      <c r="L820" s="160"/>
      <c r="M820" s="165"/>
      <c r="T820" s="166"/>
      <c r="AT820" s="161" t="s">
        <v>308</v>
      </c>
      <c r="AU820" s="161" t="s">
        <v>83</v>
      </c>
      <c r="AV820" s="13" t="s">
        <v>83</v>
      </c>
      <c r="AW820" s="13" t="s">
        <v>35</v>
      </c>
      <c r="AX820" s="13" t="s">
        <v>73</v>
      </c>
      <c r="AY820" s="161" t="s">
        <v>129</v>
      </c>
    </row>
    <row r="821" spans="2:65" s="13" customFormat="1" ht="10.199999999999999">
      <c r="B821" s="160"/>
      <c r="D821" s="146" t="s">
        <v>308</v>
      </c>
      <c r="E821" s="161" t="s">
        <v>3</v>
      </c>
      <c r="F821" s="162" t="s">
        <v>1029</v>
      </c>
      <c r="H821" s="163">
        <v>8.6300000000000008</v>
      </c>
      <c r="I821" s="164"/>
      <c r="L821" s="160"/>
      <c r="M821" s="165"/>
      <c r="T821" s="166"/>
      <c r="AT821" s="161" t="s">
        <v>308</v>
      </c>
      <c r="AU821" s="161" t="s">
        <v>83</v>
      </c>
      <c r="AV821" s="13" t="s">
        <v>83</v>
      </c>
      <c r="AW821" s="13" t="s">
        <v>35</v>
      </c>
      <c r="AX821" s="13" t="s">
        <v>73</v>
      </c>
      <c r="AY821" s="161" t="s">
        <v>129</v>
      </c>
    </row>
    <row r="822" spans="2:65" s="13" customFormat="1" ht="10.199999999999999">
      <c r="B822" s="160"/>
      <c r="D822" s="146" t="s">
        <v>308</v>
      </c>
      <c r="E822" s="161" t="s">
        <v>3</v>
      </c>
      <c r="F822" s="162" t="s">
        <v>1030</v>
      </c>
      <c r="H822" s="163">
        <v>16.690000000000001</v>
      </c>
      <c r="I822" s="164"/>
      <c r="L822" s="160"/>
      <c r="M822" s="165"/>
      <c r="T822" s="166"/>
      <c r="AT822" s="161" t="s">
        <v>308</v>
      </c>
      <c r="AU822" s="161" t="s">
        <v>83</v>
      </c>
      <c r="AV822" s="13" t="s">
        <v>83</v>
      </c>
      <c r="AW822" s="13" t="s">
        <v>35</v>
      </c>
      <c r="AX822" s="13" t="s">
        <v>73</v>
      </c>
      <c r="AY822" s="161" t="s">
        <v>129</v>
      </c>
    </row>
    <row r="823" spans="2:65" s="13" customFormat="1" ht="10.199999999999999">
      <c r="B823" s="160"/>
      <c r="D823" s="146" t="s">
        <v>308</v>
      </c>
      <c r="E823" s="161" t="s">
        <v>3</v>
      </c>
      <c r="F823" s="162" t="s">
        <v>1031</v>
      </c>
      <c r="H823" s="163">
        <v>12</v>
      </c>
      <c r="I823" s="164"/>
      <c r="L823" s="160"/>
      <c r="M823" s="165"/>
      <c r="T823" s="166"/>
      <c r="AT823" s="161" t="s">
        <v>308</v>
      </c>
      <c r="AU823" s="161" t="s">
        <v>83</v>
      </c>
      <c r="AV823" s="13" t="s">
        <v>83</v>
      </c>
      <c r="AW823" s="13" t="s">
        <v>35</v>
      </c>
      <c r="AX823" s="13" t="s">
        <v>73</v>
      </c>
      <c r="AY823" s="161" t="s">
        <v>129</v>
      </c>
    </row>
    <row r="824" spans="2:65" s="13" customFormat="1" ht="10.199999999999999">
      <c r="B824" s="160"/>
      <c r="D824" s="146" t="s">
        <v>308</v>
      </c>
      <c r="E824" s="161" t="s">
        <v>3</v>
      </c>
      <c r="F824" s="162" t="s">
        <v>1032</v>
      </c>
      <c r="H824" s="163">
        <v>14.31</v>
      </c>
      <c r="I824" s="164"/>
      <c r="L824" s="160"/>
      <c r="M824" s="165"/>
      <c r="T824" s="166"/>
      <c r="AT824" s="161" t="s">
        <v>308</v>
      </c>
      <c r="AU824" s="161" t="s">
        <v>83</v>
      </c>
      <c r="AV824" s="13" t="s">
        <v>83</v>
      </c>
      <c r="AW824" s="13" t="s">
        <v>35</v>
      </c>
      <c r="AX824" s="13" t="s">
        <v>73</v>
      </c>
      <c r="AY824" s="161" t="s">
        <v>129</v>
      </c>
    </row>
    <row r="825" spans="2:65" s="13" customFormat="1" ht="10.199999999999999">
      <c r="B825" s="160"/>
      <c r="D825" s="146" t="s">
        <v>308</v>
      </c>
      <c r="E825" s="161" t="s">
        <v>3</v>
      </c>
      <c r="F825" s="162" t="s">
        <v>1033</v>
      </c>
      <c r="H825" s="163">
        <v>12.95</v>
      </c>
      <c r="I825" s="164"/>
      <c r="L825" s="160"/>
      <c r="M825" s="165"/>
      <c r="T825" s="166"/>
      <c r="AT825" s="161" t="s">
        <v>308</v>
      </c>
      <c r="AU825" s="161" t="s">
        <v>83</v>
      </c>
      <c r="AV825" s="13" t="s">
        <v>83</v>
      </c>
      <c r="AW825" s="13" t="s">
        <v>35</v>
      </c>
      <c r="AX825" s="13" t="s">
        <v>73</v>
      </c>
      <c r="AY825" s="161" t="s">
        <v>129</v>
      </c>
    </row>
    <row r="826" spans="2:65" s="13" customFormat="1" ht="10.199999999999999">
      <c r="B826" s="160"/>
      <c r="D826" s="146" t="s">
        <v>308</v>
      </c>
      <c r="E826" s="161" t="s">
        <v>3</v>
      </c>
      <c r="F826" s="162" t="s">
        <v>1034</v>
      </c>
      <c r="H826" s="163">
        <v>14.15</v>
      </c>
      <c r="I826" s="164"/>
      <c r="L826" s="160"/>
      <c r="M826" s="165"/>
      <c r="T826" s="166"/>
      <c r="AT826" s="161" t="s">
        <v>308</v>
      </c>
      <c r="AU826" s="161" t="s">
        <v>83</v>
      </c>
      <c r="AV826" s="13" t="s">
        <v>83</v>
      </c>
      <c r="AW826" s="13" t="s">
        <v>35</v>
      </c>
      <c r="AX826" s="13" t="s">
        <v>73</v>
      </c>
      <c r="AY826" s="161" t="s">
        <v>129</v>
      </c>
    </row>
    <row r="827" spans="2:65" s="13" customFormat="1" ht="10.199999999999999">
      <c r="B827" s="160"/>
      <c r="D827" s="146" t="s">
        <v>308</v>
      </c>
      <c r="E827" s="161" t="s">
        <v>3</v>
      </c>
      <c r="F827" s="162" t="s">
        <v>1035</v>
      </c>
      <c r="H827" s="163">
        <v>4.3</v>
      </c>
      <c r="I827" s="164"/>
      <c r="L827" s="160"/>
      <c r="M827" s="165"/>
      <c r="T827" s="166"/>
      <c r="AT827" s="161" t="s">
        <v>308</v>
      </c>
      <c r="AU827" s="161" t="s">
        <v>83</v>
      </c>
      <c r="AV827" s="13" t="s">
        <v>83</v>
      </c>
      <c r="AW827" s="13" t="s">
        <v>35</v>
      </c>
      <c r="AX827" s="13" t="s">
        <v>73</v>
      </c>
      <c r="AY827" s="161" t="s">
        <v>129</v>
      </c>
    </row>
    <row r="828" spans="2:65" s="13" customFormat="1" ht="10.199999999999999">
      <c r="B828" s="160"/>
      <c r="D828" s="146" t="s">
        <v>308</v>
      </c>
      <c r="E828" s="161" t="s">
        <v>3</v>
      </c>
      <c r="F828" s="162" t="s">
        <v>1035</v>
      </c>
      <c r="H828" s="163">
        <v>4.3</v>
      </c>
      <c r="I828" s="164"/>
      <c r="L828" s="160"/>
      <c r="M828" s="165"/>
      <c r="T828" s="166"/>
      <c r="AT828" s="161" t="s">
        <v>308</v>
      </c>
      <c r="AU828" s="161" t="s">
        <v>83</v>
      </c>
      <c r="AV828" s="13" t="s">
        <v>83</v>
      </c>
      <c r="AW828" s="13" t="s">
        <v>35</v>
      </c>
      <c r="AX828" s="13" t="s">
        <v>73</v>
      </c>
      <c r="AY828" s="161" t="s">
        <v>129</v>
      </c>
    </row>
    <row r="829" spans="2:65" s="13" customFormat="1" ht="10.199999999999999">
      <c r="B829" s="160"/>
      <c r="D829" s="146" t="s">
        <v>308</v>
      </c>
      <c r="E829" s="161" t="s">
        <v>3</v>
      </c>
      <c r="F829" s="162" t="s">
        <v>1036</v>
      </c>
      <c r="H829" s="163">
        <v>11.16</v>
      </c>
      <c r="I829" s="164"/>
      <c r="L829" s="160"/>
      <c r="M829" s="165"/>
      <c r="T829" s="166"/>
      <c r="AT829" s="161" t="s">
        <v>308</v>
      </c>
      <c r="AU829" s="161" t="s">
        <v>83</v>
      </c>
      <c r="AV829" s="13" t="s">
        <v>83</v>
      </c>
      <c r="AW829" s="13" t="s">
        <v>35</v>
      </c>
      <c r="AX829" s="13" t="s">
        <v>73</v>
      </c>
      <c r="AY829" s="161" t="s">
        <v>129</v>
      </c>
    </row>
    <row r="830" spans="2:65" s="13" customFormat="1" ht="10.199999999999999">
      <c r="B830" s="160"/>
      <c r="D830" s="146" t="s">
        <v>308</v>
      </c>
      <c r="E830" s="161" t="s">
        <v>3</v>
      </c>
      <c r="F830" s="162" t="s">
        <v>1037</v>
      </c>
      <c r="H830" s="163">
        <v>5.82</v>
      </c>
      <c r="I830" s="164"/>
      <c r="L830" s="160"/>
      <c r="M830" s="165"/>
      <c r="T830" s="166"/>
      <c r="AT830" s="161" t="s">
        <v>308</v>
      </c>
      <c r="AU830" s="161" t="s">
        <v>83</v>
      </c>
      <c r="AV830" s="13" t="s">
        <v>83</v>
      </c>
      <c r="AW830" s="13" t="s">
        <v>35</v>
      </c>
      <c r="AX830" s="13" t="s">
        <v>73</v>
      </c>
      <c r="AY830" s="161" t="s">
        <v>129</v>
      </c>
    </row>
    <row r="831" spans="2:65" s="13" customFormat="1" ht="10.199999999999999">
      <c r="B831" s="160"/>
      <c r="D831" s="146" t="s">
        <v>308</v>
      </c>
      <c r="E831" s="161" t="s">
        <v>3</v>
      </c>
      <c r="F831" s="162" t="s">
        <v>1038</v>
      </c>
      <c r="H831" s="163">
        <v>13.96</v>
      </c>
      <c r="I831" s="164"/>
      <c r="L831" s="160"/>
      <c r="M831" s="165"/>
      <c r="T831" s="166"/>
      <c r="AT831" s="161" t="s">
        <v>308</v>
      </c>
      <c r="AU831" s="161" t="s">
        <v>83</v>
      </c>
      <c r="AV831" s="13" t="s">
        <v>83</v>
      </c>
      <c r="AW831" s="13" t="s">
        <v>35</v>
      </c>
      <c r="AX831" s="13" t="s">
        <v>73</v>
      </c>
      <c r="AY831" s="161" t="s">
        <v>129</v>
      </c>
    </row>
    <row r="832" spans="2:65" s="14" customFormat="1" ht="10.199999999999999">
      <c r="B832" s="167"/>
      <c r="D832" s="146" t="s">
        <v>308</v>
      </c>
      <c r="E832" s="168" t="s">
        <v>3</v>
      </c>
      <c r="F832" s="169" t="s">
        <v>313</v>
      </c>
      <c r="H832" s="170">
        <v>129.46</v>
      </c>
      <c r="I832" s="171"/>
      <c r="L832" s="167"/>
      <c r="M832" s="172"/>
      <c r="T832" s="173"/>
      <c r="AT832" s="168" t="s">
        <v>308</v>
      </c>
      <c r="AU832" s="168" t="s">
        <v>83</v>
      </c>
      <c r="AV832" s="14" t="s">
        <v>156</v>
      </c>
      <c r="AW832" s="14" t="s">
        <v>35</v>
      </c>
      <c r="AX832" s="14" t="s">
        <v>81</v>
      </c>
      <c r="AY832" s="168" t="s">
        <v>129</v>
      </c>
    </row>
    <row r="833" spans="2:65" s="1" customFormat="1" ht="24.15" customHeight="1">
      <c r="B833" s="128"/>
      <c r="C833" s="129" t="s">
        <v>1039</v>
      </c>
      <c r="D833" s="129" t="s">
        <v>132</v>
      </c>
      <c r="E833" s="130" t="s">
        <v>1040</v>
      </c>
      <c r="F833" s="131" t="s">
        <v>1041</v>
      </c>
      <c r="G833" s="132" t="s">
        <v>215</v>
      </c>
      <c r="H833" s="133">
        <v>33.049999999999997</v>
      </c>
      <c r="I833" s="134"/>
      <c r="J833" s="135">
        <f>ROUND(I833*H833,2)</f>
        <v>0</v>
      </c>
      <c r="K833" s="131" t="s">
        <v>136</v>
      </c>
      <c r="L833" s="33"/>
      <c r="M833" s="136" t="s">
        <v>3</v>
      </c>
      <c r="N833" s="137" t="s">
        <v>44</v>
      </c>
      <c r="P833" s="138">
        <f>O833*H833</f>
        <v>0</v>
      </c>
      <c r="Q833" s="138">
        <v>2.0000000000000002E-5</v>
      </c>
      <c r="R833" s="138">
        <f>Q833*H833</f>
        <v>6.6100000000000002E-4</v>
      </c>
      <c r="S833" s="138">
        <v>0</v>
      </c>
      <c r="T833" s="139">
        <f>S833*H833</f>
        <v>0</v>
      </c>
      <c r="AR833" s="140" t="s">
        <v>156</v>
      </c>
      <c r="AT833" s="140" t="s">
        <v>132</v>
      </c>
      <c r="AU833" s="140" t="s">
        <v>83</v>
      </c>
      <c r="AY833" s="18" t="s">
        <v>129</v>
      </c>
      <c r="BE833" s="141">
        <f>IF(N833="základní",J833,0)</f>
        <v>0</v>
      </c>
      <c r="BF833" s="141">
        <f>IF(N833="snížená",J833,0)</f>
        <v>0</v>
      </c>
      <c r="BG833" s="141">
        <f>IF(N833="zákl. přenesená",J833,0)</f>
        <v>0</v>
      </c>
      <c r="BH833" s="141">
        <f>IF(N833="sníž. přenesená",J833,0)</f>
        <v>0</v>
      </c>
      <c r="BI833" s="141">
        <f>IF(N833="nulová",J833,0)</f>
        <v>0</v>
      </c>
      <c r="BJ833" s="18" t="s">
        <v>81</v>
      </c>
      <c r="BK833" s="141">
        <f>ROUND(I833*H833,2)</f>
        <v>0</v>
      </c>
      <c r="BL833" s="18" t="s">
        <v>156</v>
      </c>
      <c r="BM833" s="140" t="s">
        <v>1042</v>
      </c>
    </row>
    <row r="834" spans="2:65" s="1" customFormat="1" ht="10.199999999999999">
      <c r="B834" s="33"/>
      <c r="D834" s="142" t="s">
        <v>139</v>
      </c>
      <c r="F834" s="143" t="s">
        <v>1043</v>
      </c>
      <c r="I834" s="144"/>
      <c r="L834" s="33"/>
      <c r="M834" s="145"/>
      <c r="T834" s="54"/>
      <c r="AT834" s="18" t="s">
        <v>139</v>
      </c>
      <c r="AU834" s="18" t="s">
        <v>83</v>
      </c>
    </row>
    <row r="835" spans="2:65" s="12" customFormat="1" ht="10.199999999999999">
      <c r="B835" s="154"/>
      <c r="D835" s="146" t="s">
        <v>308</v>
      </c>
      <c r="E835" s="155" t="s">
        <v>3</v>
      </c>
      <c r="F835" s="156" t="s">
        <v>423</v>
      </c>
      <c r="H835" s="155" t="s">
        <v>3</v>
      </c>
      <c r="I835" s="157"/>
      <c r="L835" s="154"/>
      <c r="M835" s="158"/>
      <c r="T835" s="159"/>
      <c r="AT835" s="155" t="s">
        <v>308</v>
      </c>
      <c r="AU835" s="155" t="s">
        <v>83</v>
      </c>
      <c r="AV835" s="12" t="s">
        <v>81</v>
      </c>
      <c r="AW835" s="12" t="s">
        <v>35</v>
      </c>
      <c r="AX835" s="12" t="s">
        <v>73</v>
      </c>
      <c r="AY835" s="155" t="s">
        <v>129</v>
      </c>
    </row>
    <row r="836" spans="2:65" s="13" customFormat="1" ht="10.199999999999999">
      <c r="B836" s="160"/>
      <c r="D836" s="146" t="s">
        <v>308</v>
      </c>
      <c r="E836" s="161" t="s">
        <v>3</v>
      </c>
      <c r="F836" s="162" t="s">
        <v>1044</v>
      </c>
      <c r="H836" s="163">
        <v>33.049999999999997</v>
      </c>
      <c r="I836" s="164"/>
      <c r="L836" s="160"/>
      <c r="M836" s="165"/>
      <c r="T836" s="166"/>
      <c r="AT836" s="161" t="s">
        <v>308</v>
      </c>
      <c r="AU836" s="161" t="s">
        <v>83</v>
      </c>
      <c r="AV836" s="13" t="s">
        <v>83</v>
      </c>
      <c r="AW836" s="13" t="s">
        <v>35</v>
      </c>
      <c r="AX836" s="13" t="s">
        <v>73</v>
      </c>
      <c r="AY836" s="161" t="s">
        <v>129</v>
      </c>
    </row>
    <row r="837" spans="2:65" s="14" customFormat="1" ht="10.199999999999999">
      <c r="B837" s="167"/>
      <c r="D837" s="146" t="s">
        <v>308</v>
      </c>
      <c r="E837" s="168" t="s">
        <v>3</v>
      </c>
      <c r="F837" s="169" t="s">
        <v>313</v>
      </c>
      <c r="H837" s="170">
        <v>33.049999999999997</v>
      </c>
      <c r="I837" s="171"/>
      <c r="L837" s="167"/>
      <c r="M837" s="172"/>
      <c r="T837" s="173"/>
      <c r="AT837" s="168" t="s">
        <v>308</v>
      </c>
      <c r="AU837" s="168" t="s">
        <v>83</v>
      </c>
      <c r="AV837" s="14" t="s">
        <v>156</v>
      </c>
      <c r="AW837" s="14" t="s">
        <v>35</v>
      </c>
      <c r="AX837" s="14" t="s">
        <v>81</v>
      </c>
      <c r="AY837" s="168" t="s">
        <v>129</v>
      </c>
    </row>
    <row r="838" spans="2:65" s="1" customFormat="1" ht="24.15" customHeight="1">
      <c r="B838" s="128"/>
      <c r="C838" s="129" t="s">
        <v>1045</v>
      </c>
      <c r="D838" s="129" t="s">
        <v>132</v>
      </c>
      <c r="E838" s="130" t="s">
        <v>1046</v>
      </c>
      <c r="F838" s="131" t="s">
        <v>1047</v>
      </c>
      <c r="G838" s="132" t="s">
        <v>215</v>
      </c>
      <c r="H838" s="133">
        <v>3.95</v>
      </c>
      <c r="I838" s="134"/>
      <c r="J838" s="135">
        <f>ROUND(I838*H838,2)</f>
        <v>0</v>
      </c>
      <c r="K838" s="131" t="s">
        <v>136</v>
      </c>
      <c r="L838" s="33"/>
      <c r="M838" s="136" t="s">
        <v>3</v>
      </c>
      <c r="N838" s="137" t="s">
        <v>44</v>
      </c>
      <c r="P838" s="138">
        <f>O838*H838</f>
        <v>0</v>
      </c>
      <c r="Q838" s="138">
        <v>0.12895000000000001</v>
      </c>
      <c r="R838" s="138">
        <f>Q838*H838</f>
        <v>0.5093525000000001</v>
      </c>
      <c r="S838" s="138">
        <v>0</v>
      </c>
      <c r="T838" s="139">
        <f>S838*H838</f>
        <v>0</v>
      </c>
      <c r="AR838" s="140" t="s">
        <v>156</v>
      </c>
      <c r="AT838" s="140" t="s">
        <v>132</v>
      </c>
      <c r="AU838" s="140" t="s">
        <v>83</v>
      </c>
      <c r="AY838" s="18" t="s">
        <v>129</v>
      </c>
      <c r="BE838" s="141">
        <f>IF(N838="základní",J838,0)</f>
        <v>0</v>
      </c>
      <c r="BF838" s="141">
        <f>IF(N838="snížená",J838,0)</f>
        <v>0</v>
      </c>
      <c r="BG838" s="141">
        <f>IF(N838="zákl. přenesená",J838,0)</f>
        <v>0</v>
      </c>
      <c r="BH838" s="141">
        <f>IF(N838="sníž. přenesená",J838,0)</f>
        <v>0</v>
      </c>
      <c r="BI838" s="141">
        <f>IF(N838="nulová",J838,0)</f>
        <v>0</v>
      </c>
      <c r="BJ838" s="18" t="s">
        <v>81</v>
      </c>
      <c r="BK838" s="141">
        <f>ROUND(I838*H838,2)</f>
        <v>0</v>
      </c>
      <c r="BL838" s="18" t="s">
        <v>156</v>
      </c>
      <c r="BM838" s="140" t="s">
        <v>1048</v>
      </c>
    </row>
    <row r="839" spans="2:65" s="1" customFormat="1" ht="10.199999999999999">
      <c r="B839" s="33"/>
      <c r="D839" s="142" t="s">
        <v>139</v>
      </c>
      <c r="F839" s="143" t="s">
        <v>1049</v>
      </c>
      <c r="I839" s="144"/>
      <c r="L839" s="33"/>
      <c r="M839" s="145"/>
      <c r="T839" s="54"/>
      <c r="AT839" s="18" t="s">
        <v>139</v>
      </c>
      <c r="AU839" s="18" t="s">
        <v>83</v>
      </c>
    </row>
    <row r="840" spans="2:65" s="12" customFormat="1" ht="10.199999999999999">
      <c r="B840" s="154"/>
      <c r="D840" s="146" t="s">
        <v>308</v>
      </c>
      <c r="E840" s="155" t="s">
        <v>3</v>
      </c>
      <c r="F840" s="156" t="s">
        <v>423</v>
      </c>
      <c r="H840" s="155" t="s">
        <v>3</v>
      </c>
      <c r="I840" s="157"/>
      <c r="L840" s="154"/>
      <c r="M840" s="158"/>
      <c r="T840" s="159"/>
      <c r="AT840" s="155" t="s">
        <v>308</v>
      </c>
      <c r="AU840" s="155" t="s">
        <v>83</v>
      </c>
      <c r="AV840" s="12" t="s">
        <v>81</v>
      </c>
      <c r="AW840" s="12" t="s">
        <v>35</v>
      </c>
      <c r="AX840" s="12" t="s">
        <v>73</v>
      </c>
      <c r="AY840" s="155" t="s">
        <v>129</v>
      </c>
    </row>
    <row r="841" spans="2:65" s="12" customFormat="1" ht="10.199999999999999">
      <c r="B841" s="154"/>
      <c r="D841" s="146" t="s">
        <v>308</v>
      </c>
      <c r="E841" s="155" t="s">
        <v>3</v>
      </c>
      <c r="F841" s="156" t="s">
        <v>1050</v>
      </c>
      <c r="H841" s="155" t="s">
        <v>3</v>
      </c>
      <c r="I841" s="157"/>
      <c r="L841" s="154"/>
      <c r="M841" s="158"/>
      <c r="T841" s="159"/>
      <c r="AT841" s="155" t="s">
        <v>308</v>
      </c>
      <c r="AU841" s="155" t="s">
        <v>83</v>
      </c>
      <c r="AV841" s="12" t="s">
        <v>81</v>
      </c>
      <c r="AW841" s="12" t="s">
        <v>35</v>
      </c>
      <c r="AX841" s="12" t="s">
        <v>73</v>
      </c>
      <c r="AY841" s="155" t="s">
        <v>129</v>
      </c>
    </row>
    <row r="842" spans="2:65" s="13" customFormat="1" ht="10.199999999999999">
      <c r="B842" s="160"/>
      <c r="D842" s="146" t="s">
        <v>308</v>
      </c>
      <c r="E842" s="161" t="s">
        <v>3</v>
      </c>
      <c r="F842" s="162" t="s">
        <v>1051</v>
      </c>
      <c r="H842" s="163">
        <v>3.95</v>
      </c>
      <c r="I842" s="164"/>
      <c r="L842" s="160"/>
      <c r="M842" s="165"/>
      <c r="T842" s="166"/>
      <c r="AT842" s="161" t="s">
        <v>308</v>
      </c>
      <c r="AU842" s="161" t="s">
        <v>83</v>
      </c>
      <c r="AV842" s="13" t="s">
        <v>83</v>
      </c>
      <c r="AW842" s="13" t="s">
        <v>35</v>
      </c>
      <c r="AX842" s="13" t="s">
        <v>73</v>
      </c>
      <c r="AY842" s="161" t="s">
        <v>129</v>
      </c>
    </row>
    <row r="843" spans="2:65" s="14" customFormat="1" ht="10.199999999999999">
      <c r="B843" s="167"/>
      <c r="D843" s="146" t="s">
        <v>308</v>
      </c>
      <c r="E843" s="168" t="s">
        <v>3</v>
      </c>
      <c r="F843" s="169" t="s">
        <v>313</v>
      </c>
      <c r="H843" s="170">
        <v>3.95</v>
      </c>
      <c r="I843" s="171"/>
      <c r="L843" s="167"/>
      <c r="M843" s="172"/>
      <c r="T843" s="173"/>
      <c r="AT843" s="168" t="s">
        <v>308</v>
      </c>
      <c r="AU843" s="168" t="s">
        <v>83</v>
      </c>
      <c r="AV843" s="14" t="s">
        <v>156</v>
      </c>
      <c r="AW843" s="14" t="s">
        <v>35</v>
      </c>
      <c r="AX843" s="14" t="s">
        <v>81</v>
      </c>
      <c r="AY843" s="168" t="s">
        <v>129</v>
      </c>
    </row>
    <row r="844" spans="2:65" s="1" customFormat="1" ht="24.15" customHeight="1">
      <c r="B844" s="128"/>
      <c r="C844" s="129" t="s">
        <v>1052</v>
      </c>
      <c r="D844" s="129" t="s">
        <v>132</v>
      </c>
      <c r="E844" s="130" t="s">
        <v>1053</v>
      </c>
      <c r="F844" s="131" t="s">
        <v>1054</v>
      </c>
      <c r="G844" s="132" t="s">
        <v>420</v>
      </c>
      <c r="H844" s="133">
        <v>10</v>
      </c>
      <c r="I844" s="134"/>
      <c r="J844" s="135">
        <f>ROUND(I844*H844,2)</f>
        <v>0</v>
      </c>
      <c r="K844" s="131" t="s">
        <v>136</v>
      </c>
      <c r="L844" s="33"/>
      <c r="M844" s="136" t="s">
        <v>3</v>
      </c>
      <c r="N844" s="137" t="s">
        <v>44</v>
      </c>
      <c r="P844" s="138">
        <f>O844*H844</f>
        <v>0</v>
      </c>
      <c r="Q844" s="138">
        <v>1.7770000000000001E-2</v>
      </c>
      <c r="R844" s="138">
        <f>Q844*H844</f>
        <v>0.17770000000000002</v>
      </c>
      <c r="S844" s="138">
        <v>0</v>
      </c>
      <c r="T844" s="139">
        <f>S844*H844</f>
        <v>0</v>
      </c>
      <c r="AR844" s="140" t="s">
        <v>156</v>
      </c>
      <c r="AT844" s="140" t="s">
        <v>132</v>
      </c>
      <c r="AU844" s="140" t="s">
        <v>83</v>
      </c>
      <c r="AY844" s="18" t="s">
        <v>129</v>
      </c>
      <c r="BE844" s="141">
        <f>IF(N844="základní",J844,0)</f>
        <v>0</v>
      </c>
      <c r="BF844" s="141">
        <f>IF(N844="snížená",J844,0)</f>
        <v>0</v>
      </c>
      <c r="BG844" s="141">
        <f>IF(N844="zákl. přenesená",J844,0)</f>
        <v>0</v>
      </c>
      <c r="BH844" s="141">
        <f>IF(N844="sníž. přenesená",J844,0)</f>
        <v>0</v>
      </c>
      <c r="BI844" s="141">
        <f>IF(N844="nulová",J844,0)</f>
        <v>0</v>
      </c>
      <c r="BJ844" s="18" t="s">
        <v>81</v>
      </c>
      <c r="BK844" s="141">
        <f>ROUND(I844*H844,2)</f>
        <v>0</v>
      </c>
      <c r="BL844" s="18" t="s">
        <v>156</v>
      </c>
      <c r="BM844" s="140" t="s">
        <v>1055</v>
      </c>
    </row>
    <row r="845" spans="2:65" s="1" customFormat="1" ht="10.199999999999999">
      <c r="B845" s="33"/>
      <c r="D845" s="142" t="s">
        <v>139</v>
      </c>
      <c r="F845" s="143" t="s">
        <v>1056</v>
      </c>
      <c r="I845" s="144"/>
      <c r="L845" s="33"/>
      <c r="M845" s="145"/>
      <c r="T845" s="54"/>
      <c r="AT845" s="18" t="s">
        <v>139</v>
      </c>
      <c r="AU845" s="18" t="s">
        <v>83</v>
      </c>
    </row>
    <row r="846" spans="2:65" s="12" customFormat="1" ht="10.199999999999999">
      <c r="B846" s="154"/>
      <c r="D846" s="146" t="s">
        <v>308</v>
      </c>
      <c r="E846" s="155" t="s">
        <v>3</v>
      </c>
      <c r="F846" s="156" t="s">
        <v>1057</v>
      </c>
      <c r="H846" s="155" t="s">
        <v>3</v>
      </c>
      <c r="I846" s="157"/>
      <c r="L846" s="154"/>
      <c r="M846" s="158"/>
      <c r="T846" s="159"/>
      <c r="AT846" s="155" t="s">
        <v>308</v>
      </c>
      <c r="AU846" s="155" t="s">
        <v>83</v>
      </c>
      <c r="AV846" s="12" t="s">
        <v>81</v>
      </c>
      <c r="AW846" s="12" t="s">
        <v>35</v>
      </c>
      <c r="AX846" s="12" t="s">
        <v>73</v>
      </c>
      <c r="AY846" s="155" t="s">
        <v>129</v>
      </c>
    </row>
    <row r="847" spans="2:65" s="13" customFormat="1" ht="10.199999999999999">
      <c r="B847" s="160"/>
      <c r="D847" s="146" t="s">
        <v>308</v>
      </c>
      <c r="E847" s="161" t="s">
        <v>3</v>
      </c>
      <c r="F847" s="162" t="s">
        <v>1058</v>
      </c>
      <c r="H847" s="163">
        <v>5</v>
      </c>
      <c r="I847" s="164"/>
      <c r="L847" s="160"/>
      <c r="M847" s="165"/>
      <c r="T847" s="166"/>
      <c r="AT847" s="161" t="s">
        <v>308</v>
      </c>
      <c r="AU847" s="161" t="s">
        <v>83</v>
      </c>
      <c r="AV847" s="13" t="s">
        <v>83</v>
      </c>
      <c r="AW847" s="13" t="s">
        <v>35</v>
      </c>
      <c r="AX847" s="13" t="s">
        <v>73</v>
      </c>
      <c r="AY847" s="161" t="s">
        <v>129</v>
      </c>
    </row>
    <row r="848" spans="2:65" s="13" customFormat="1" ht="10.199999999999999">
      <c r="B848" s="160"/>
      <c r="D848" s="146" t="s">
        <v>308</v>
      </c>
      <c r="E848" s="161" t="s">
        <v>3</v>
      </c>
      <c r="F848" s="162" t="s">
        <v>1059</v>
      </c>
      <c r="H848" s="163">
        <v>3</v>
      </c>
      <c r="I848" s="164"/>
      <c r="L848" s="160"/>
      <c r="M848" s="165"/>
      <c r="T848" s="166"/>
      <c r="AT848" s="161" t="s">
        <v>308</v>
      </c>
      <c r="AU848" s="161" t="s">
        <v>83</v>
      </c>
      <c r="AV848" s="13" t="s">
        <v>83</v>
      </c>
      <c r="AW848" s="13" t="s">
        <v>35</v>
      </c>
      <c r="AX848" s="13" t="s">
        <v>73</v>
      </c>
      <c r="AY848" s="161" t="s">
        <v>129</v>
      </c>
    </row>
    <row r="849" spans="2:65" s="13" customFormat="1" ht="10.199999999999999">
      <c r="B849" s="160"/>
      <c r="D849" s="146" t="s">
        <v>308</v>
      </c>
      <c r="E849" s="161" t="s">
        <v>3</v>
      </c>
      <c r="F849" s="162" t="s">
        <v>1060</v>
      </c>
      <c r="H849" s="163">
        <v>2</v>
      </c>
      <c r="I849" s="164"/>
      <c r="L849" s="160"/>
      <c r="M849" s="165"/>
      <c r="T849" s="166"/>
      <c r="AT849" s="161" t="s">
        <v>308</v>
      </c>
      <c r="AU849" s="161" t="s">
        <v>83</v>
      </c>
      <c r="AV849" s="13" t="s">
        <v>83</v>
      </c>
      <c r="AW849" s="13" t="s">
        <v>35</v>
      </c>
      <c r="AX849" s="13" t="s">
        <v>73</v>
      </c>
      <c r="AY849" s="161" t="s">
        <v>129</v>
      </c>
    </row>
    <row r="850" spans="2:65" s="14" customFormat="1" ht="10.199999999999999">
      <c r="B850" s="167"/>
      <c r="D850" s="146" t="s">
        <v>308</v>
      </c>
      <c r="E850" s="168" t="s">
        <v>3</v>
      </c>
      <c r="F850" s="169" t="s">
        <v>313</v>
      </c>
      <c r="H850" s="170">
        <v>10</v>
      </c>
      <c r="I850" s="171"/>
      <c r="L850" s="167"/>
      <c r="M850" s="172"/>
      <c r="T850" s="173"/>
      <c r="AT850" s="168" t="s">
        <v>308</v>
      </c>
      <c r="AU850" s="168" t="s">
        <v>83</v>
      </c>
      <c r="AV850" s="14" t="s">
        <v>156</v>
      </c>
      <c r="AW850" s="14" t="s">
        <v>35</v>
      </c>
      <c r="AX850" s="14" t="s">
        <v>81</v>
      </c>
      <c r="AY850" s="168" t="s">
        <v>129</v>
      </c>
    </row>
    <row r="851" spans="2:65" s="1" customFormat="1" ht="16.5" customHeight="1">
      <c r="B851" s="128"/>
      <c r="C851" s="181" t="s">
        <v>1061</v>
      </c>
      <c r="D851" s="181" t="s">
        <v>604</v>
      </c>
      <c r="E851" s="182" t="s">
        <v>1062</v>
      </c>
      <c r="F851" s="183" t="s">
        <v>1063</v>
      </c>
      <c r="G851" s="184" t="s">
        <v>420</v>
      </c>
      <c r="H851" s="185">
        <v>2</v>
      </c>
      <c r="I851" s="186"/>
      <c r="J851" s="187">
        <f>ROUND(I851*H851,2)</f>
        <v>0</v>
      </c>
      <c r="K851" s="183" t="s">
        <v>136</v>
      </c>
      <c r="L851" s="188"/>
      <c r="M851" s="189" t="s">
        <v>3</v>
      </c>
      <c r="N851" s="190" t="s">
        <v>44</v>
      </c>
      <c r="P851" s="138">
        <f>O851*H851</f>
        <v>0</v>
      </c>
      <c r="Q851" s="138">
        <v>1.201E-2</v>
      </c>
      <c r="R851" s="138">
        <f>Q851*H851</f>
        <v>2.402E-2</v>
      </c>
      <c r="S851" s="138">
        <v>0</v>
      </c>
      <c r="T851" s="139">
        <f>S851*H851</f>
        <v>0</v>
      </c>
      <c r="AR851" s="140" t="s">
        <v>180</v>
      </c>
      <c r="AT851" s="140" t="s">
        <v>604</v>
      </c>
      <c r="AU851" s="140" t="s">
        <v>83</v>
      </c>
      <c r="AY851" s="18" t="s">
        <v>129</v>
      </c>
      <c r="BE851" s="141">
        <f>IF(N851="základní",J851,0)</f>
        <v>0</v>
      </c>
      <c r="BF851" s="141">
        <f>IF(N851="snížená",J851,0)</f>
        <v>0</v>
      </c>
      <c r="BG851" s="141">
        <f>IF(N851="zákl. přenesená",J851,0)</f>
        <v>0</v>
      </c>
      <c r="BH851" s="141">
        <f>IF(N851="sníž. přenesená",J851,0)</f>
        <v>0</v>
      </c>
      <c r="BI851" s="141">
        <f>IF(N851="nulová",J851,0)</f>
        <v>0</v>
      </c>
      <c r="BJ851" s="18" t="s">
        <v>81</v>
      </c>
      <c r="BK851" s="141">
        <f>ROUND(I851*H851,2)</f>
        <v>0</v>
      </c>
      <c r="BL851" s="18" t="s">
        <v>156</v>
      </c>
      <c r="BM851" s="140" t="s">
        <v>1064</v>
      </c>
    </row>
    <row r="852" spans="2:65" s="1" customFormat="1" ht="19.2">
      <c r="B852" s="33"/>
      <c r="D852" s="146" t="s">
        <v>141</v>
      </c>
      <c r="F852" s="147" t="s">
        <v>1065</v>
      </c>
      <c r="I852" s="144"/>
      <c r="L852" s="33"/>
      <c r="M852" s="145"/>
      <c r="T852" s="54"/>
      <c r="AT852" s="18" t="s">
        <v>141</v>
      </c>
      <c r="AU852" s="18" t="s">
        <v>83</v>
      </c>
    </row>
    <row r="853" spans="2:65" s="12" customFormat="1" ht="10.199999999999999">
      <c r="B853" s="154"/>
      <c r="D853" s="146" t="s">
        <v>308</v>
      </c>
      <c r="E853" s="155" t="s">
        <v>3</v>
      </c>
      <c r="F853" s="156" t="s">
        <v>1057</v>
      </c>
      <c r="H853" s="155" t="s">
        <v>3</v>
      </c>
      <c r="I853" s="157"/>
      <c r="L853" s="154"/>
      <c r="M853" s="158"/>
      <c r="T853" s="159"/>
      <c r="AT853" s="155" t="s">
        <v>308</v>
      </c>
      <c r="AU853" s="155" t="s">
        <v>83</v>
      </c>
      <c r="AV853" s="12" t="s">
        <v>81</v>
      </c>
      <c r="AW853" s="12" t="s">
        <v>35</v>
      </c>
      <c r="AX853" s="12" t="s">
        <v>73</v>
      </c>
      <c r="AY853" s="155" t="s">
        <v>129</v>
      </c>
    </row>
    <row r="854" spans="2:65" s="13" customFormat="1" ht="10.199999999999999">
      <c r="B854" s="160"/>
      <c r="D854" s="146" t="s">
        <v>308</v>
      </c>
      <c r="E854" s="161" t="s">
        <v>3</v>
      </c>
      <c r="F854" s="162" t="s">
        <v>1060</v>
      </c>
      <c r="H854" s="163">
        <v>2</v>
      </c>
      <c r="I854" s="164"/>
      <c r="L854" s="160"/>
      <c r="M854" s="165"/>
      <c r="T854" s="166"/>
      <c r="AT854" s="161" t="s">
        <v>308</v>
      </c>
      <c r="AU854" s="161" t="s">
        <v>83</v>
      </c>
      <c r="AV854" s="13" t="s">
        <v>83</v>
      </c>
      <c r="AW854" s="13" t="s">
        <v>35</v>
      </c>
      <c r="AX854" s="13" t="s">
        <v>73</v>
      </c>
      <c r="AY854" s="161" t="s">
        <v>129</v>
      </c>
    </row>
    <row r="855" spans="2:65" s="14" customFormat="1" ht="10.199999999999999">
      <c r="B855" s="167"/>
      <c r="D855" s="146" t="s">
        <v>308</v>
      </c>
      <c r="E855" s="168" t="s">
        <v>3</v>
      </c>
      <c r="F855" s="169" t="s">
        <v>313</v>
      </c>
      <c r="H855" s="170">
        <v>2</v>
      </c>
      <c r="I855" s="171"/>
      <c r="L855" s="167"/>
      <c r="M855" s="172"/>
      <c r="T855" s="173"/>
      <c r="AT855" s="168" t="s">
        <v>308</v>
      </c>
      <c r="AU855" s="168" t="s">
        <v>83</v>
      </c>
      <c r="AV855" s="14" t="s">
        <v>156</v>
      </c>
      <c r="AW855" s="14" t="s">
        <v>35</v>
      </c>
      <c r="AX855" s="14" t="s">
        <v>81</v>
      </c>
      <c r="AY855" s="168" t="s">
        <v>129</v>
      </c>
    </row>
    <row r="856" spans="2:65" s="1" customFormat="1" ht="16.5" customHeight="1">
      <c r="B856" s="128"/>
      <c r="C856" s="181" t="s">
        <v>1066</v>
      </c>
      <c r="D856" s="181" t="s">
        <v>604</v>
      </c>
      <c r="E856" s="182" t="s">
        <v>1067</v>
      </c>
      <c r="F856" s="183" t="s">
        <v>1068</v>
      </c>
      <c r="G856" s="184" t="s">
        <v>420</v>
      </c>
      <c r="H856" s="185">
        <v>3</v>
      </c>
      <c r="I856" s="186"/>
      <c r="J856" s="187">
        <f>ROUND(I856*H856,2)</f>
        <v>0</v>
      </c>
      <c r="K856" s="183" t="s">
        <v>136</v>
      </c>
      <c r="L856" s="188"/>
      <c r="M856" s="189" t="s">
        <v>3</v>
      </c>
      <c r="N856" s="190" t="s">
        <v>44</v>
      </c>
      <c r="P856" s="138">
        <f>O856*H856</f>
        <v>0</v>
      </c>
      <c r="Q856" s="138">
        <v>1.489E-2</v>
      </c>
      <c r="R856" s="138">
        <f>Q856*H856</f>
        <v>4.4670000000000001E-2</v>
      </c>
      <c r="S856" s="138">
        <v>0</v>
      </c>
      <c r="T856" s="139">
        <f>S856*H856</f>
        <v>0</v>
      </c>
      <c r="AR856" s="140" t="s">
        <v>180</v>
      </c>
      <c r="AT856" s="140" t="s">
        <v>604</v>
      </c>
      <c r="AU856" s="140" t="s">
        <v>83</v>
      </c>
      <c r="AY856" s="18" t="s">
        <v>129</v>
      </c>
      <c r="BE856" s="141">
        <f>IF(N856="základní",J856,0)</f>
        <v>0</v>
      </c>
      <c r="BF856" s="141">
        <f>IF(N856="snížená",J856,0)</f>
        <v>0</v>
      </c>
      <c r="BG856" s="141">
        <f>IF(N856="zákl. přenesená",J856,0)</f>
        <v>0</v>
      </c>
      <c r="BH856" s="141">
        <f>IF(N856="sníž. přenesená",J856,0)</f>
        <v>0</v>
      </c>
      <c r="BI856" s="141">
        <f>IF(N856="nulová",J856,0)</f>
        <v>0</v>
      </c>
      <c r="BJ856" s="18" t="s">
        <v>81</v>
      </c>
      <c r="BK856" s="141">
        <f>ROUND(I856*H856,2)</f>
        <v>0</v>
      </c>
      <c r="BL856" s="18" t="s">
        <v>156</v>
      </c>
      <c r="BM856" s="140" t="s">
        <v>1069</v>
      </c>
    </row>
    <row r="857" spans="2:65" s="1" customFormat="1" ht="19.2">
      <c r="B857" s="33"/>
      <c r="D857" s="146" t="s">
        <v>141</v>
      </c>
      <c r="F857" s="147" t="s">
        <v>1065</v>
      </c>
      <c r="I857" s="144"/>
      <c r="L857" s="33"/>
      <c r="M857" s="145"/>
      <c r="T857" s="54"/>
      <c r="AT857" s="18" t="s">
        <v>141</v>
      </c>
      <c r="AU857" s="18" t="s">
        <v>83</v>
      </c>
    </row>
    <row r="858" spans="2:65" s="12" customFormat="1" ht="10.199999999999999">
      <c r="B858" s="154"/>
      <c r="D858" s="146" t="s">
        <v>308</v>
      </c>
      <c r="E858" s="155" t="s">
        <v>3</v>
      </c>
      <c r="F858" s="156" t="s">
        <v>1057</v>
      </c>
      <c r="H858" s="155" t="s">
        <v>3</v>
      </c>
      <c r="I858" s="157"/>
      <c r="L858" s="154"/>
      <c r="M858" s="158"/>
      <c r="T858" s="159"/>
      <c r="AT858" s="155" t="s">
        <v>308</v>
      </c>
      <c r="AU858" s="155" t="s">
        <v>83</v>
      </c>
      <c r="AV858" s="12" t="s">
        <v>81</v>
      </c>
      <c r="AW858" s="12" t="s">
        <v>35</v>
      </c>
      <c r="AX858" s="12" t="s">
        <v>73</v>
      </c>
      <c r="AY858" s="155" t="s">
        <v>129</v>
      </c>
    </row>
    <row r="859" spans="2:65" s="13" customFormat="1" ht="10.199999999999999">
      <c r="B859" s="160"/>
      <c r="D859" s="146" t="s">
        <v>308</v>
      </c>
      <c r="E859" s="161" t="s">
        <v>3</v>
      </c>
      <c r="F859" s="162" t="s">
        <v>1059</v>
      </c>
      <c r="H859" s="163">
        <v>3</v>
      </c>
      <c r="I859" s="164"/>
      <c r="L859" s="160"/>
      <c r="M859" s="165"/>
      <c r="T859" s="166"/>
      <c r="AT859" s="161" t="s">
        <v>308</v>
      </c>
      <c r="AU859" s="161" t="s">
        <v>83</v>
      </c>
      <c r="AV859" s="13" t="s">
        <v>83</v>
      </c>
      <c r="AW859" s="13" t="s">
        <v>35</v>
      </c>
      <c r="AX859" s="13" t="s">
        <v>73</v>
      </c>
      <c r="AY859" s="161" t="s">
        <v>129</v>
      </c>
    </row>
    <row r="860" spans="2:65" s="14" customFormat="1" ht="10.199999999999999">
      <c r="B860" s="167"/>
      <c r="D860" s="146" t="s">
        <v>308</v>
      </c>
      <c r="E860" s="168" t="s">
        <v>3</v>
      </c>
      <c r="F860" s="169" t="s">
        <v>313</v>
      </c>
      <c r="H860" s="170">
        <v>3</v>
      </c>
      <c r="I860" s="171"/>
      <c r="L860" s="167"/>
      <c r="M860" s="172"/>
      <c r="T860" s="173"/>
      <c r="AT860" s="168" t="s">
        <v>308</v>
      </c>
      <c r="AU860" s="168" t="s">
        <v>83</v>
      </c>
      <c r="AV860" s="14" t="s">
        <v>156</v>
      </c>
      <c r="AW860" s="14" t="s">
        <v>35</v>
      </c>
      <c r="AX860" s="14" t="s">
        <v>81</v>
      </c>
      <c r="AY860" s="168" t="s">
        <v>129</v>
      </c>
    </row>
    <row r="861" spans="2:65" s="1" customFormat="1" ht="16.5" customHeight="1">
      <c r="B861" s="128"/>
      <c r="C861" s="181" t="s">
        <v>1070</v>
      </c>
      <c r="D861" s="181" t="s">
        <v>604</v>
      </c>
      <c r="E861" s="182" t="s">
        <v>1071</v>
      </c>
      <c r="F861" s="183" t="s">
        <v>1072</v>
      </c>
      <c r="G861" s="184" t="s">
        <v>420</v>
      </c>
      <c r="H861" s="185">
        <v>5</v>
      </c>
      <c r="I861" s="186"/>
      <c r="J861" s="187">
        <f>ROUND(I861*H861,2)</f>
        <v>0</v>
      </c>
      <c r="K861" s="183" t="s">
        <v>136</v>
      </c>
      <c r="L861" s="188"/>
      <c r="M861" s="189" t="s">
        <v>3</v>
      </c>
      <c r="N861" s="190" t="s">
        <v>44</v>
      </c>
      <c r="P861" s="138">
        <f>O861*H861</f>
        <v>0</v>
      </c>
      <c r="Q861" s="138">
        <v>1.521E-2</v>
      </c>
      <c r="R861" s="138">
        <f>Q861*H861</f>
        <v>7.6049999999999993E-2</v>
      </c>
      <c r="S861" s="138">
        <v>0</v>
      </c>
      <c r="T861" s="139">
        <f>S861*H861</f>
        <v>0</v>
      </c>
      <c r="AR861" s="140" t="s">
        <v>180</v>
      </c>
      <c r="AT861" s="140" t="s">
        <v>604</v>
      </c>
      <c r="AU861" s="140" t="s">
        <v>83</v>
      </c>
      <c r="AY861" s="18" t="s">
        <v>129</v>
      </c>
      <c r="BE861" s="141">
        <f>IF(N861="základní",J861,0)</f>
        <v>0</v>
      </c>
      <c r="BF861" s="141">
        <f>IF(N861="snížená",J861,0)</f>
        <v>0</v>
      </c>
      <c r="BG861" s="141">
        <f>IF(N861="zákl. přenesená",J861,0)</f>
        <v>0</v>
      </c>
      <c r="BH861" s="141">
        <f>IF(N861="sníž. přenesená",J861,0)</f>
        <v>0</v>
      </c>
      <c r="BI861" s="141">
        <f>IF(N861="nulová",J861,0)</f>
        <v>0</v>
      </c>
      <c r="BJ861" s="18" t="s">
        <v>81</v>
      </c>
      <c r="BK861" s="141">
        <f>ROUND(I861*H861,2)</f>
        <v>0</v>
      </c>
      <c r="BL861" s="18" t="s">
        <v>156</v>
      </c>
      <c r="BM861" s="140" t="s">
        <v>1073</v>
      </c>
    </row>
    <row r="862" spans="2:65" s="1" customFormat="1" ht="19.2">
      <c r="B862" s="33"/>
      <c r="D862" s="146" t="s">
        <v>141</v>
      </c>
      <c r="F862" s="147" t="s">
        <v>1065</v>
      </c>
      <c r="I862" s="144"/>
      <c r="L862" s="33"/>
      <c r="M862" s="145"/>
      <c r="T862" s="54"/>
      <c r="AT862" s="18" t="s">
        <v>141</v>
      </c>
      <c r="AU862" s="18" t="s">
        <v>83</v>
      </c>
    </row>
    <row r="863" spans="2:65" s="12" customFormat="1" ht="10.199999999999999">
      <c r="B863" s="154"/>
      <c r="D863" s="146" t="s">
        <v>308</v>
      </c>
      <c r="E863" s="155" t="s">
        <v>3</v>
      </c>
      <c r="F863" s="156" t="s">
        <v>1057</v>
      </c>
      <c r="H863" s="155" t="s">
        <v>3</v>
      </c>
      <c r="I863" s="157"/>
      <c r="L863" s="154"/>
      <c r="M863" s="158"/>
      <c r="T863" s="159"/>
      <c r="AT863" s="155" t="s">
        <v>308</v>
      </c>
      <c r="AU863" s="155" t="s">
        <v>83</v>
      </c>
      <c r="AV863" s="12" t="s">
        <v>81</v>
      </c>
      <c r="AW863" s="12" t="s">
        <v>35</v>
      </c>
      <c r="AX863" s="12" t="s">
        <v>73</v>
      </c>
      <c r="AY863" s="155" t="s">
        <v>129</v>
      </c>
    </row>
    <row r="864" spans="2:65" s="13" customFormat="1" ht="10.199999999999999">
      <c r="B864" s="160"/>
      <c r="D864" s="146" t="s">
        <v>308</v>
      </c>
      <c r="E864" s="161" t="s">
        <v>3</v>
      </c>
      <c r="F864" s="162" t="s">
        <v>1058</v>
      </c>
      <c r="H864" s="163">
        <v>5</v>
      </c>
      <c r="I864" s="164"/>
      <c r="L864" s="160"/>
      <c r="M864" s="165"/>
      <c r="T864" s="166"/>
      <c r="AT864" s="161" t="s">
        <v>308</v>
      </c>
      <c r="AU864" s="161" t="s">
        <v>83</v>
      </c>
      <c r="AV864" s="13" t="s">
        <v>83</v>
      </c>
      <c r="AW864" s="13" t="s">
        <v>35</v>
      </c>
      <c r="AX864" s="13" t="s">
        <v>73</v>
      </c>
      <c r="AY864" s="161" t="s">
        <v>129</v>
      </c>
    </row>
    <row r="865" spans="2:65" s="14" customFormat="1" ht="10.199999999999999">
      <c r="B865" s="167"/>
      <c r="D865" s="146" t="s">
        <v>308</v>
      </c>
      <c r="E865" s="168" t="s">
        <v>3</v>
      </c>
      <c r="F865" s="169" t="s">
        <v>313</v>
      </c>
      <c r="H865" s="170">
        <v>5</v>
      </c>
      <c r="I865" s="171"/>
      <c r="L865" s="167"/>
      <c r="M865" s="172"/>
      <c r="T865" s="173"/>
      <c r="AT865" s="168" t="s">
        <v>308</v>
      </c>
      <c r="AU865" s="168" t="s">
        <v>83</v>
      </c>
      <c r="AV865" s="14" t="s">
        <v>156</v>
      </c>
      <c r="AW865" s="14" t="s">
        <v>35</v>
      </c>
      <c r="AX865" s="14" t="s">
        <v>81</v>
      </c>
      <c r="AY865" s="168" t="s">
        <v>129</v>
      </c>
    </row>
    <row r="866" spans="2:65" s="1" customFormat="1" ht="24.15" customHeight="1">
      <c r="B866" s="128"/>
      <c r="C866" s="129" t="s">
        <v>1074</v>
      </c>
      <c r="D866" s="129" t="s">
        <v>132</v>
      </c>
      <c r="E866" s="130" t="s">
        <v>1075</v>
      </c>
      <c r="F866" s="131" t="s">
        <v>1076</v>
      </c>
      <c r="G866" s="132" t="s">
        <v>420</v>
      </c>
      <c r="H866" s="133">
        <v>1</v>
      </c>
      <c r="I866" s="134"/>
      <c r="J866" s="135">
        <f>ROUND(I866*H866,2)</f>
        <v>0</v>
      </c>
      <c r="K866" s="131" t="s">
        <v>136</v>
      </c>
      <c r="L866" s="33"/>
      <c r="M866" s="136" t="s">
        <v>3</v>
      </c>
      <c r="N866" s="137" t="s">
        <v>44</v>
      </c>
      <c r="P866" s="138">
        <f>O866*H866</f>
        <v>0</v>
      </c>
      <c r="Q866" s="138">
        <v>0.42153000000000002</v>
      </c>
      <c r="R866" s="138">
        <f>Q866*H866</f>
        <v>0.42153000000000002</v>
      </c>
      <c r="S866" s="138">
        <v>0</v>
      </c>
      <c r="T866" s="139">
        <f>S866*H866</f>
        <v>0</v>
      </c>
      <c r="AR866" s="140" t="s">
        <v>156</v>
      </c>
      <c r="AT866" s="140" t="s">
        <v>132</v>
      </c>
      <c r="AU866" s="140" t="s">
        <v>83</v>
      </c>
      <c r="AY866" s="18" t="s">
        <v>129</v>
      </c>
      <c r="BE866" s="141">
        <f>IF(N866="základní",J866,0)</f>
        <v>0</v>
      </c>
      <c r="BF866" s="141">
        <f>IF(N866="snížená",J866,0)</f>
        <v>0</v>
      </c>
      <c r="BG866" s="141">
        <f>IF(N866="zákl. přenesená",J866,0)</f>
        <v>0</v>
      </c>
      <c r="BH866" s="141">
        <f>IF(N866="sníž. přenesená",J866,0)</f>
        <v>0</v>
      </c>
      <c r="BI866" s="141">
        <f>IF(N866="nulová",J866,0)</f>
        <v>0</v>
      </c>
      <c r="BJ866" s="18" t="s">
        <v>81</v>
      </c>
      <c r="BK866" s="141">
        <f>ROUND(I866*H866,2)</f>
        <v>0</v>
      </c>
      <c r="BL866" s="18" t="s">
        <v>156</v>
      </c>
      <c r="BM866" s="140" t="s">
        <v>1077</v>
      </c>
    </row>
    <row r="867" spans="2:65" s="1" customFormat="1" ht="10.199999999999999">
      <c r="B867" s="33"/>
      <c r="D867" s="142" t="s">
        <v>139</v>
      </c>
      <c r="F867" s="143" t="s">
        <v>1078</v>
      </c>
      <c r="I867" s="144"/>
      <c r="L867" s="33"/>
      <c r="M867" s="145"/>
      <c r="T867" s="54"/>
      <c r="AT867" s="18" t="s">
        <v>139</v>
      </c>
      <c r="AU867" s="18" t="s">
        <v>83</v>
      </c>
    </row>
    <row r="868" spans="2:65" s="12" customFormat="1" ht="10.199999999999999">
      <c r="B868" s="154"/>
      <c r="D868" s="146" t="s">
        <v>308</v>
      </c>
      <c r="E868" s="155" t="s">
        <v>3</v>
      </c>
      <c r="F868" s="156" t="s">
        <v>1057</v>
      </c>
      <c r="H868" s="155" t="s">
        <v>3</v>
      </c>
      <c r="I868" s="157"/>
      <c r="L868" s="154"/>
      <c r="M868" s="158"/>
      <c r="T868" s="159"/>
      <c r="AT868" s="155" t="s">
        <v>308</v>
      </c>
      <c r="AU868" s="155" t="s">
        <v>83</v>
      </c>
      <c r="AV868" s="12" t="s">
        <v>81</v>
      </c>
      <c r="AW868" s="12" t="s">
        <v>35</v>
      </c>
      <c r="AX868" s="12" t="s">
        <v>73</v>
      </c>
      <c r="AY868" s="155" t="s">
        <v>129</v>
      </c>
    </row>
    <row r="869" spans="2:65" s="13" customFormat="1" ht="10.199999999999999">
      <c r="B869" s="160"/>
      <c r="D869" s="146" t="s">
        <v>308</v>
      </c>
      <c r="E869" s="161" t="s">
        <v>3</v>
      </c>
      <c r="F869" s="162" t="s">
        <v>1079</v>
      </c>
      <c r="H869" s="163">
        <v>1</v>
      </c>
      <c r="I869" s="164"/>
      <c r="L869" s="160"/>
      <c r="M869" s="165"/>
      <c r="T869" s="166"/>
      <c r="AT869" s="161" t="s">
        <v>308</v>
      </c>
      <c r="AU869" s="161" t="s">
        <v>83</v>
      </c>
      <c r="AV869" s="13" t="s">
        <v>83</v>
      </c>
      <c r="AW869" s="13" t="s">
        <v>35</v>
      </c>
      <c r="AX869" s="13" t="s">
        <v>73</v>
      </c>
      <c r="AY869" s="161" t="s">
        <v>129</v>
      </c>
    </row>
    <row r="870" spans="2:65" s="14" customFormat="1" ht="10.199999999999999">
      <c r="B870" s="167"/>
      <c r="D870" s="146" t="s">
        <v>308</v>
      </c>
      <c r="E870" s="168" t="s">
        <v>3</v>
      </c>
      <c r="F870" s="169" t="s">
        <v>313</v>
      </c>
      <c r="H870" s="170">
        <v>1</v>
      </c>
      <c r="I870" s="171"/>
      <c r="L870" s="167"/>
      <c r="M870" s="172"/>
      <c r="T870" s="173"/>
      <c r="AT870" s="168" t="s">
        <v>308</v>
      </c>
      <c r="AU870" s="168" t="s">
        <v>83</v>
      </c>
      <c r="AV870" s="14" t="s">
        <v>156</v>
      </c>
      <c r="AW870" s="14" t="s">
        <v>35</v>
      </c>
      <c r="AX870" s="14" t="s">
        <v>81</v>
      </c>
      <c r="AY870" s="168" t="s">
        <v>129</v>
      </c>
    </row>
    <row r="871" spans="2:65" s="1" customFormat="1" ht="21.75" customHeight="1">
      <c r="B871" s="128"/>
      <c r="C871" s="181" t="s">
        <v>1080</v>
      </c>
      <c r="D871" s="181" t="s">
        <v>604</v>
      </c>
      <c r="E871" s="182" t="s">
        <v>1081</v>
      </c>
      <c r="F871" s="183" t="s">
        <v>1082</v>
      </c>
      <c r="G871" s="184" t="s">
        <v>420</v>
      </c>
      <c r="H871" s="185">
        <v>1</v>
      </c>
      <c r="I871" s="186"/>
      <c r="J871" s="187">
        <f>ROUND(I871*H871,2)</f>
        <v>0</v>
      </c>
      <c r="K871" s="183" t="s">
        <v>3</v>
      </c>
      <c r="L871" s="188"/>
      <c r="M871" s="189" t="s">
        <v>3</v>
      </c>
      <c r="N871" s="190" t="s">
        <v>44</v>
      </c>
      <c r="P871" s="138">
        <f>O871*H871</f>
        <v>0</v>
      </c>
      <c r="Q871" s="138">
        <v>1.272E-2</v>
      </c>
      <c r="R871" s="138">
        <f>Q871*H871</f>
        <v>1.272E-2</v>
      </c>
      <c r="S871" s="138">
        <v>0</v>
      </c>
      <c r="T871" s="139">
        <f>S871*H871</f>
        <v>0</v>
      </c>
      <c r="AR871" s="140" t="s">
        <v>180</v>
      </c>
      <c r="AT871" s="140" t="s">
        <v>604</v>
      </c>
      <c r="AU871" s="140" t="s">
        <v>83</v>
      </c>
      <c r="AY871" s="18" t="s">
        <v>129</v>
      </c>
      <c r="BE871" s="141">
        <f>IF(N871="základní",J871,0)</f>
        <v>0</v>
      </c>
      <c r="BF871" s="141">
        <f>IF(N871="snížená",J871,0)</f>
        <v>0</v>
      </c>
      <c r="BG871" s="141">
        <f>IF(N871="zákl. přenesená",J871,0)</f>
        <v>0</v>
      </c>
      <c r="BH871" s="141">
        <f>IF(N871="sníž. přenesená",J871,0)</f>
        <v>0</v>
      </c>
      <c r="BI871" s="141">
        <f>IF(N871="nulová",J871,0)</f>
        <v>0</v>
      </c>
      <c r="BJ871" s="18" t="s">
        <v>81</v>
      </c>
      <c r="BK871" s="141">
        <f>ROUND(I871*H871,2)</f>
        <v>0</v>
      </c>
      <c r="BL871" s="18" t="s">
        <v>156</v>
      </c>
      <c r="BM871" s="140" t="s">
        <v>1083</v>
      </c>
    </row>
    <row r="872" spans="2:65" s="1" customFormat="1" ht="19.2">
      <c r="B872" s="33"/>
      <c r="D872" s="146" t="s">
        <v>141</v>
      </c>
      <c r="F872" s="147" t="s">
        <v>1065</v>
      </c>
      <c r="I872" s="144"/>
      <c r="L872" s="33"/>
      <c r="M872" s="145"/>
      <c r="T872" s="54"/>
      <c r="AT872" s="18" t="s">
        <v>141</v>
      </c>
      <c r="AU872" s="18" t="s">
        <v>83</v>
      </c>
    </row>
    <row r="873" spans="2:65" s="12" customFormat="1" ht="10.199999999999999">
      <c r="B873" s="154"/>
      <c r="D873" s="146" t="s">
        <v>308</v>
      </c>
      <c r="E873" s="155" t="s">
        <v>3</v>
      </c>
      <c r="F873" s="156" t="s">
        <v>1057</v>
      </c>
      <c r="H873" s="155" t="s">
        <v>3</v>
      </c>
      <c r="I873" s="157"/>
      <c r="L873" s="154"/>
      <c r="M873" s="158"/>
      <c r="T873" s="159"/>
      <c r="AT873" s="155" t="s">
        <v>308</v>
      </c>
      <c r="AU873" s="155" t="s">
        <v>83</v>
      </c>
      <c r="AV873" s="12" t="s">
        <v>81</v>
      </c>
      <c r="AW873" s="12" t="s">
        <v>35</v>
      </c>
      <c r="AX873" s="12" t="s">
        <v>73</v>
      </c>
      <c r="AY873" s="155" t="s">
        <v>129</v>
      </c>
    </row>
    <row r="874" spans="2:65" s="13" customFormat="1" ht="10.199999999999999">
      <c r="B874" s="160"/>
      <c r="D874" s="146" t="s">
        <v>308</v>
      </c>
      <c r="E874" s="161" t="s">
        <v>3</v>
      </c>
      <c r="F874" s="162" t="s">
        <v>1079</v>
      </c>
      <c r="H874" s="163">
        <v>1</v>
      </c>
      <c r="I874" s="164"/>
      <c r="L874" s="160"/>
      <c r="M874" s="165"/>
      <c r="T874" s="166"/>
      <c r="AT874" s="161" t="s">
        <v>308</v>
      </c>
      <c r="AU874" s="161" t="s">
        <v>83</v>
      </c>
      <c r="AV874" s="13" t="s">
        <v>83</v>
      </c>
      <c r="AW874" s="13" t="s">
        <v>35</v>
      </c>
      <c r="AX874" s="13" t="s">
        <v>73</v>
      </c>
      <c r="AY874" s="161" t="s">
        <v>129</v>
      </c>
    </row>
    <row r="875" spans="2:65" s="14" customFormat="1" ht="10.199999999999999">
      <c r="B875" s="167"/>
      <c r="D875" s="146" t="s">
        <v>308</v>
      </c>
      <c r="E875" s="168" t="s">
        <v>3</v>
      </c>
      <c r="F875" s="169" t="s">
        <v>313</v>
      </c>
      <c r="H875" s="170">
        <v>1</v>
      </c>
      <c r="I875" s="171"/>
      <c r="L875" s="167"/>
      <c r="M875" s="172"/>
      <c r="T875" s="173"/>
      <c r="AT875" s="168" t="s">
        <v>308</v>
      </c>
      <c r="AU875" s="168" t="s">
        <v>83</v>
      </c>
      <c r="AV875" s="14" t="s">
        <v>156</v>
      </c>
      <c r="AW875" s="14" t="s">
        <v>35</v>
      </c>
      <c r="AX875" s="14" t="s">
        <v>81</v>
      </c>
      <c r="AY875" s="168" t="s">
        <v>129</v>
      </c>
    </row>
    <row r="876" spans="2:65" s="1" customFormat="1" ht="16.5" customHeight="1">
      <c r="B876" s="128"/>
      <c r="C876" s="129" t="s">
        <v>1084</v>
      </c>
      <c r="D876" s="129" t="s">
        <v>132</v>
      </c>
      <c r="E876" s="130" t="s">
        <v>1085</v>
      </c>
      <c r="F876" s="131" t="s">
        <v>1086</v>
      </c>
      <c r="G876" s="132" t="s">
        <v>420</v>
      </c>
      <c r="H876" s="133">
        <v>8</v>
      </c>
      <c r="I876" s="134"/>
      <c r="J876" s="135">
        <f>ROUND(I876*H876,2)</f>
        <v>0</v>
      </c>
      <c r="K876" s="131" t="s">
        <v>136</v>
      </c>
      <c r="L876" s="33"/>
      <c r="M876" s="136" t="s">
        <v>3</v>
      </c>
      <c r="N876" s="137" t="s">
        <v>44</v>
      </c>
      <c r="P876" s="138">
        <f>O876*H876</f>
        <v>0</v>
      </c>
      <c r="Q876" s="138">
        <v>0</v>
      </c>
      <c r="R876" s="138">
        <f>Q876*H876</f>
        <v>0</v>
      </c>
      <c r="S876" s="138">
        <v>0</v>
      </c>
      <c r="T876" s="139">
        <f>S876*H876</f>
        <v>0</v>
      </c>
      <c r="AR876" s="140" t="s">
        <v>156</v>
      </c>
      <c r="AT876" s="140" t="s">
        <v>132</v>
      </c>
      <c r="AU876" s="140" t="s">
        <v>83</v>
      </c>
      <c r="AY876" s="18" t="s">
        <v>129</v>
      </c>
      <c r="BE876" s="141">
        <f>IF(N876="základní",J876,0)</f>
        <v>0</v>
      </c>
      <c r="BF876" s="141">
        <f>IF(N876="snížená",J876,0)</f>
        <v>0</v>
      </c>
      <c r="BG876" s="141">
        <f>IF(N876="zákl. přenesená",J876,0)</f>
        <v>0</v>
      </c>
      <c r="BH876" s="141">
        <f>IF(N876="sníž. přenesená",J876,0)</f>
        <v>0</v>
      </c>
      <c r="BI876" s="141">
        <f>IF(N876="nulová",J876,0)</f>
        <v>0</v>
      </c>
      <c r="BJ876" s="18" t="s">
        <v>81</v>
      </c>
      <c r="BK876" s="141">
        <f>ROUND(I876*H876,2)</f>
        <v>0</v>
      </c>
      <c r="BL876" s="18" t="s">
        <v>156</v>
      </c>
      <c r="BM876" s="140" t="s">
        <v>1087</v>
      </c>
    </row>
    <row r="877" spans="2:65" s="1" customFormat="1" ht="10.199999999999999">
      <c r="B877" s="33"/>
      <c r="D877" s="142" t="s">
        <v>139</v>
      </c>
      <c r="F877" s="143" t="s">
        <v>1088</v>
      </c>
      <c r="I877" s="144"/>
      <c r="L877" s="33"/>
      <c r="M877" s="145"/>
      <c r="T877" s="54"/>
      <c r="AT877" s="18" t="s">
        <v>139</v>
      </c>
      <c r="AU877" s="18" t="s">
        <v>83</v>
      </c>
    </row>
    <row r="878" spans="2:65" s="12" customFormat="1" ht="10.199999999999999">
      <c r="B878" s="154"/>
      <c r="D878" s="146" t="s">
        <v>308</v>
      </c>
      <c r="E878" s="155" t="s">
        <v>3</v>
      </c>
      <c r="F878" s="156" t="s">
        <v>322</v>
      </c>
      <c r="H878" s="155" t="s">
        <v>3</v>
      </c>
      <c r="I878" s="157"/>
      <c r="L878" s="154"/>
      <c r="M878" s="158"/>
      <c r="T878" s="159"/>
      <c r="AT878" s="155" t="s">
        <v>308</v>
      </c>
      <c r="AU878" s="155" t="s">
        <v>83</v>
      </c>
      <c r="AV878" s="12" t="s">
        <v>81</v>
      </c>
      <c r="AW878" s="12" t="s">
        <v>35</v>
      </c>
      <c r="AX878" s="12" t="s">
        <v>73</v>
      </c>
      <c r="AY878" s="155" t="s">
        <v>129</v>
      </c>
    </row>
    <row r="879" spans="2:65" s="13" customFormat="1" ht="10.199999999999999">
      <c r="B879" s="160"/>
      <c r="D879" s="146" t="s">
        <v>308</v>
      </c>
      <c r="E879" s="161" t="s">
        <v>3</v>
      </c>
      <c r="F879" s="162" t="s">
        <v>1089</v>
      </c>
      <c r="H879" s="163">
        <v>2</v>
      </c>
      <c r="I879" s="164"/>
      <c r="L879" s="160"/>
      <c r="M879" s="165"/>
      <c r="T879" s="166"/>
      <c r="AT879" s="161" t="s">
        <v>308</v>
      </c>
      <c r="AU879" s="161" t="s">
        <v>83</v>
      </c>
      <c r="AV879" s="13" t="s">
        <v>83</v>
      </c>
      <c r="AW879" s="13" t="s">
        <v>35</v>
      </c>
      <c r="AX879" s="13" t="s">
        <v>73</v>
      </c>
      <c r="AY879" s="161" t="s">
        <v>129</v>
      </c>
    </row>
    <row r="880" spans="2:65" s="12" customFormat="1" ht="10.199999999999999">
      <c r="B880" s="154"/>
      <c r="D880" s="146" t="s">
        <v>308</v>
      </c>
      <c r="E880" s="155" t="s">
        <v>3</v>
      </c>
      <c r="F880" s="156" t="s">
        <v>423</v>
      </c>
      <c r="H880" s="155" t="s">
        <v>3</v>
      </c>
      <c r="I880" s="157"/>
      <c r="L880" s="154"/>
      <c r="M880" s="158"/>
      <c r="T880" s="159"/>
      <c r="AT880" s="155" t="s">
        <v>308</v>
      </c>
      <c r="AU880" s="155" t="s">
        <v>83</v>
      </c>
      <c r="AV880" s="12" t="s">
        <v>81</v>
      </c>
      <c r="AW880" s="12" t="s">
        <v>35</v>
      </c>
      <c r="AX880" s="12" t="s">
        <v>73</v>
      </c>
      <c r="AY880" s="155" t="s">
        <v>129</v>
      </c>
    </row>
    <row r="881" spans="2:65" s="13" customFormat="1" ht="10.199999999999999">
      <c r="B881" s="160"/>
      <c r="D881" s="146" t="s">
        <v>308</v>
      </c>
      <c r="E881" s="161" t="s">
        <v>3</v>
      </c>
      <c r="F881" s="162" t="s">
        <v>1090</v>
      </c>
      <c r="H881" s="163">
        <v>2</v>
      </c>
      <c r="I881" s="164"/>
      <c r="L881" s="160"/>
      <c r="M881" s="165"/>
      <c r="T881" s="166"/>
      <c r="AT881" s="161" t="s">
        <v>308</v>
      </c>
      <c r="AU881" s="161" t="s">
        <v>83</v>
      </c>
      <c r="AV881" s="13" t="s">
        <v>83</v>
      </c>
      <c r="AW881" s="13" t="s">
        <v>35</v>
      </c>
      <c r="AX881" s="13" t="s">
        <v>73</v>
      </c>
      <c r="AY881" s="161" t="s">
        <v>129</v>
      </c>
    </row>
    <row r="882" spans="2:65" s="13" customFormat="1" ht="10.199999999999999">
      <c r="B882" s="160"/>
      <c r="D882" s="146" t="s">
        <v>308</v>
      </c>
      <c r="E882" s="161" t="s">
        <v>3</v>
      </c>
      <c r="F882" s="162" t="s">
        <v>1091</v>
      </c>
      <c r="H882" s="163">
        <v>4</v>
      </c>
      <c r="I882" s="164"/>
      <c r="L882" s="160"/>
      <c r="M882" s="165"/>
      <c r="T882" s="166"/>
      <c r="AT882" s="161" t="s">
        <v>308</v>
      </c>
      <c r="AU882" s="161" t="s">
        <v>83</v>
      </c>
      <c r="AV882" s="13" t="s">
        <v>83</v>
      </c>
      <c r="AW882" s="13" t="s">
        <v>35</v>
      </c>
      <c r="AX882" s="13" t="s">
        <v>73</v>
      </c>
      <c r="AY882" s="161" t="s">
        <v>129</v>
      </c>
    </row>
    <row r="883" spans="2:65" s="14" customFormat="1" ht="10.199999999999999">
      <c r="B883" s="167"/>
      <c r="D883" s="146" t="s">
        <v>308</v>
      </c>
      <c r="E883" s="168" t="s">
        <v>3</v>
      </c>
      <c r="F883" s="169" t="s">
        <v>313</v>
      </c>
      <c r="H883" s="170">
        <v>8</v>
      </c>
      <c r="I883" s="171"/>
      <c r="L883" s="167"/>
      <c r="M883" s="172"/>
      <c r="T883" s="173"/>
      <c r="AT883" s="168" t="s">
        <v>308</v>
      </c>
      <c r="AU883" s="168" t="s">
        <v>83</v>
      </c>
      <c r="AV883" s="14" t="s">
        <v>156</v>
      </c>
      <c r="AW883" s="14" t="s">
        <v>35</v>
      </c>
      <c r="AX883" s="14" t="s">
        <v>81</v>
      </c>
      <c r="AY883" s="168" t="s">
        <v>129</v>
      </c>
    </row>
    <row r="884" spans="2:65" s="1" customFormat="1" ht="16.5" customHeight="1">
      <c r="B884" s="128"/>
      <c r="C884" s="181" t="s">
        <v>1092</v>
      </c>
      <c r="D884" s="181" t="s">
        <v>604</v>
      </c>
      <c r="E884" s="182" t="s">
        <v>1093</v>
      </c>
      <c r="F884" s="183" t="s">
        <v>1094</v>
      </c>
      <c r="G884" s="184" t="s">
        <v>420</v>
      </c>
      <c r="H884" s="185">
        <v>4</v>
      </c>
      <c r="I884" s="186"/>
      <c r="J884" s="187">
        <f>ROUND(I884*H884,2)</f>
        <v>0</v>
      </c>
      <c r="K884" s="183" t="s">
        <v>136</v>
      </c>
      <c r="L884" s="188"/>
      <c r="M884" s="189" t="s">
        <v>3</v>
      </c>
      <c r="N884" s="190" t="s">
        <v>44</v>
      </c>
      <c r="P884" s="138">
        <f>O884*H884</f>
        <v>0</v>
      </c>
      <c r="Q884" s="138">
        <v>1.2E-4</v>
      </c>
      <c r="R884" s="138">
        <f>Q884*H884</f>
        <v>4.8000000000000001E-4</v>
      </c>
      <c r="S884" s="138">
        <v>0</v>
      </c>
      <c r="T884" s="139">
        <f>S884*H884</f>
        <v>0</v>
      </c>
      <c r="AR884" s="140" t="s">
        <v>180</v>
      </c>
      <c r="AT884" s="140" t="s">
        <v>604</v>
      </c>
      <c r="AU884" s="140" t="s">
        <v>83</v>
      </c>
      <c r="AY884" s="18" t="s">
        <v>129</v>
      </c>
      <c r="BE884" s="141">
        <f>IF(N884="základní",J884,0)</f>
        <v>0</v>
      </c>
      <c r="BF884" s="141">
        <f>IF(N884="snížená",J884,0)</f>
        <v>0</v>
      </c>
      <c r="BG884" s="141">
        <f>IF(N884="zákl. přenesená",J884,0)</f>
        <v>0</v>
      </c>
      <c r="BH884" s="141">
        <f>IF(N884="sníž. přenesená",J884,0)</f>
        <v>0</v>
      </c>
      <c r="BI884" s="141">
        <f>IF(N884="nulová",J884,0)</f>
        <v>0</v>
      </c>
      <c r="BJ884" s="18" t="s">
        <v>81</v>
      </c>
      <c r="BK884" s="141">
        <f>ROUND(I884*H884,2)</f>
        <v>0</v>
      </c>
      <c r="BL884" s="18" t="s">
        <v>156</v>
      </c>
      <c r="BM884" s="140" t="s">
        <v>1095</v>
      </c>
    </row>
    <row r="885" spans="2:65" s="12" customFormat="1" ht="10.199999999999999">
      <c r="B885" s="154"/>
      <c r="D885" s="146" t="s">
        <v>308</v>
      </c>
      <c r="E885" s="155" t="s">
        <v>3</v>
      </c>
      <c r="F885" s="156" t="s">
        <v>322</v>
      </c>
      <c r="H885" s="155" t="s">
        <v>3</v>
      </c>
      <c r="I885" s="157"/>
      <c r="L885" s="154"/>
      <c r="M885" s="158"/>
      <c r="T885" s="159"/>
      <c r="AT885" s="155" t="s">
        <v>308</v>
      </c>
      <c r="AU885" s="155" t="s">
        <v>83</v>
      </c>
      <c r="AV885" s="12" t="s">
        <v>81</v>
      </c>
      <c r="AW885" s="12" t="s">
        <v>35</v>
      </c>
      <c r="AX885" s="12" t="s">
        <v>73</v>
      </c>
      <c r="AY885" s="155" t="s">
        <v>129</v>
      </c>
    </row>
    <row r="886" spans="2:65" s="13" customFormat="1" ht="10.199999999999999">
      <c r="B886" s="160"/>
      <c r="D886" s="146" t="s">
        <v>308</v>
      </c>
      <c r="E886" s="161" t="s">
        <v>3</v>
      </c>
      <c r="F886" s="162" t="s">
        <v>1089</v>
      </c>
      <c r="H886" s="163">
        <v>2</v>
      </c>
      <c r="I886" s="164"/>
      <c r="L886" s="160"/>
      <c r="M886" s="165"/>
      <c r="T886" s="166"/>
      <c r="AT886" s="161" t="s">
        <v>308</v>
      </c>
      <c r="AU886" s="161" t="s">
        <v>83</v>
      </c>
      <c r="AV886" s="13" t="s">
        <v>83</v>
      </c>
      <c r="AW886" s="13" t="s">
        <v>35</v>
      </c>
      <c r="AX886" s="13" t="s">
        <v>73</v>
      </c>
      <c r="AY886" s="161" t="s">
        <v>129</v>
      </c>
    </row>
    <row r="887" spans="2:65" s="12" customFormat="1" ht="10.199999999999999">
      <c r="B887" s="154"/>
      <c r="D887" s="146" t="s">
        <v>308</v>
      </c>
      <c r="E887" s="155" t="s">
        <v>3</v>
      </c>
      <c r="F887" s="156" t="s">
        <v>423</v>
      </c>
      <c r="H887" s="155" t="s">
        <v>3</v>
      </c>
      <c r="I887" s="157"/>
      <c r="L887" s="154"/>
      <c r="M887" s="158"/>
      <c r="T887" s="159"/>
      <c r="AT887" s="155" t="s">
        <v>308</v>
      </c>
      <c r="AU887" s="155" t="s">
        <v>83</v>
      </c>
      <c r="AV887" s="12" t="s">
        <v>81</v>
      </c>
      <c r="AW887" s="12" t="s">
        <v>35</v>
      </c>
      <c r="AX887" s="12" t="s">
        <v>73</v>
      </c>
      <c r="AY887" s="155" t="s">
        <v>129</v>
      </c>
    </row>
    <row r="888" spans="2:65" s="13" customFormat="1" ht="10.199999999999999">
      <c r="B888" s="160"/>
      <c r="D888" s="146" t="s">
        <v>308</v>
      </c>
      <c r="E888" s="161" t="s">
        <v>3</v>
      </c>
      <c r="F888" s="162" t="s">
        <v>1090</v>
      </c>
      <c r="H888" s="163">
        <v>2</v>
      </c>
      <c r="I888" s="164"/>
      <c r="L888" s="160"/>
      <c r="M888" s="165"/>
      <c r="T888" s="166"/>
      <c r="AT888" s="161" t="s">
        <v>308</v>
      </c>
      <c r="AU888" s="161" t="s">
        <v>83</v>
      </c>
      <c r="AV888" s="13" t="s">
        <v>83</v>
      </c>
      <c r="AW888" s="13" t="s">
        <v>35</v>
      </c>
      <c r="AX888" s="13" t="s">
        <v>73</v>
      </c>
      <c r="AY888" s="161" t="s">
        <v>129</v>
      </c>
    </row>
    <row r="889" spans="2:65" s="14" customFormat="1" ht="10.199999999999999">
      <c r="B889" s="167"/>
      <c r="D889" s="146" t="s">
        <v>308</v>
      </c>
      <c r="E889" s="168" t="s">
        <v>3</v>
      </c>
      <c r="F889" s="169" t="s">
        <v>313</v>
      </c>
      <c r="H889" s="170">
        <v>4</v>
      </c>
      <c r="I889" s="171"/>
      <c r="L889" s="167"/>
      <c r="M889" s="172"/>
      <c r="T889" s="173"/>
      <c r="AT889" s="168" t="s">
        <v>308</v>
      </c>
      <c r="AU889" s="168" t="s">
        <v>83</v>
      </c>
      <c r="AV889" s="14" t="s">
        <v>156</v>
      </c>
      <c r="AW889" s="14" t="s">
        <v>35</v>
      </c>
      <c r="AX889" s="14" t="s">
        <v>81</v>
      </c>
      <c r="AY889" s="168" t="s">
        <v>129</v>
      </c>
    </row>
    <row r="890" spans="2:65" s="1" customFormat="1" ht="16.5" customHeight="1">
      <c r="B890" s="128"/>
      <c r="C890" s="181" t="s">
        <v>1096</v>
      </c>
      <c r="D890" s="181" t="s">
        <v>604</v>
      </c>
      <c r="E890" s="182" t="s">
        <v>1097</v>
      </c>
      <c r="F890" s="183" t="s">
        <v>1098</v>
      </c>
      <c r="G890" s="184" t="s">
        <v>420</v>
      </c>
      <c r="H890" s="185">
        <v>4</v>
      </c>
      <c r="I890" s="186"/>
      <c r="J890" s="187">
        <f>ROUND(I890*H890,2)</f>
        <v>0</v>
      </c>
      <c r="K890" s="183" t="s">
        <v>136</v>
      </c>
      <c r="L890" s="188"/>
      <c r="M890" s="189" t="s">
        <v>3</v>
      </c>
      <c r="N890" s="190" t="s">
        <v>44</v>
      </c>
      <c r="P890" s="138">
        <f>O890*H890</f>
        <v>0</v>
      </c>
      <c r="Q890" s="138">
        <v>2.4000000000000001E-4</v>
      </c>
      <c r="R890" s="138">
        <f>Q890*H890</f>
        <v>9.6000000000000002E-4</v>
      </c>
      <c r="S890" s="138">
        <v>0</v>
      </c>
      <c r="T890" s="139">
        <f>S890*H890</f>
        <v>0</v>
      </c>
      <c r="AR890" s="140" t="s">
        <v>180</v>
      </c>
      <c r="AT890" s="140" t="s">
        <v>604</v>
      </c>
      <c r="AU890" s="140" t="s">
        <v>83</v>
      </c>
      <c r="AY890" s="18" t="s">
        <v>129</v>
      </c>
      <c r="BE890" s="141">
        <f>IF(N890="základní",J890,0)</f>
        <v>0</v>
      </c>
      <c r="BF890" s="141">
        <f>IF(N890="snížená",J890,0)</f>
        <v>0</v>
      </c>
      <c r="BG890" s="141">
        <f>IF(N890="zákl. přenesená",J890,0)</f>
        <v>0</v>
      </c>
      <c r="BH890" s="141">
        <f>IF(N890="sníž. přenesená",J890,0)</f>
        <v>0</v>
      </c>
      <c r="BI890" s="141">
        <f>IF(N890="nulová",J890,0)</f>
        <v>0</v>
      </c>
      <c r="BJ890" s="18" t="s">
        <v>81</v>
      </c>
      <c r="BK890" s="141">
        <f>ROUND(I890*H890,2)</f>
        <v>0</v>
      </c>
      <c r="BL890" s="18" t="s">
        <v>156</v>
      </c>
      <c r="BM890" s="140" t="s">
        <v>1099</v>
      </c>
    </row>
    <row r="891" spans="2:65" s="12" customFormat="1" ht="10.199999999999999">
      <c r="B891" s="154"/>
      <c r="D891" s="146" t="s">
        <v>308</v>
      </c>
      <c r="E891" s="155" t="s">
        <v>3</v>
      </c>
      <c r="F891" s="156" t="s">
        <v>423</v>
      </c>
      <c r="H891" s="155" t="s">
        <v>3</v>
      </c>
      <c r="I891" s="157"/>
      <c r="L891" s="154"/>
      <c r="M891" s="158"/>
      <c r="T891" s="159"/>
      <c r="AT891" s="155" t="s">
        <v>308</v>
      </c>
      <c r="AU891" s="155" t="s">
        <v>83</v>
      </c>
      <c r="AV891" s="12" t="s">
        <v>81</v>
      </c>
      <c r="AW891" s="12" t="s">
        <v>35</v>
      </c>
      <c r="AX891" s="12" t="s">
        <v>73</v>
      </c>
      <c r="AY891" s="155" t="s">
        <v>129</v>
      </c>
    </row>
    <row r="892" spans="2:65" s="13" customFormat="1" ht="10.199999999999999">
      <c r="B892" s="160"/>
      <c r="D892" s="146" t="s">
        <v>308</v>
      </c>
      <c r="E892" s="161" t="s">
        <v>3</v>
      </c>
      <c r="F892" s="162" t="s">
        <v>1091</v>
      </c>
      <c r="H892" s="163">
        <v>4</v>
      </c>
      <c r="I892" s="164"/>
      <c r="L892" s="160"/>
      <c r="M892" s="165"/>
      <c r="T892" s="166"/>
      <c r="AT892" s="161" t="s">
        <v>308</v>
      </c>
      <c r="AU892" s="161" t="s">
        <v>83</v>
      </c>
      <c r="AV892" s="13" t="s">
        <v>83</v>
      </c>
      <c r="AW892" s="13" t="s">
        <v>35</v>
      </c>
      <c r="AX892" s="13" t="s">
        <v>73</v>
      </c>
      <c r="AY892" s="161" t="s">
        <v>129</v>
      </c>
    </row>
    <row r="893" spans="2:65" s="14" customFormat="1" ht="10.199999999999999">
      <c r="B893" s="167"/>
      <c r="D893" s="146" t="s">
        <v>308</v>
      </c>
      <c r="E893" s="168" t="s">
        <v>3</v>
      </c>
      <c r="F893" s="169" t="s">
        <v>313</v>
      </c>
      <c r="H893" s="170">
        <v>4</v>
      </c>
      <c r="I893" s="171"/>
      <c r="L893" s="167"/>
      <c r="M893" s="172"/>
      <c r="T893" s="173"/>
      <c r="AT893" s="168" t="s">
        <v>308</v>
      </c>
      <c r="AU893" s="168" t="s">
        <v>83</v>
      </c>
      <c r="AV893" s="14" t="s">
        <v>156</v>
      </c>
      <c r="AW893" s="14" t="s">
        <v>35</v>
      </c>
      <c r="AX893" s="14" t="s">
        <v>81</v>
      </c>
      <c r="AY893" s="168" t="s">
        <v>129</v>
      </c>
    </row>
    <row r="894" spans="2:65" s="11" customFormat="1" ht="22.8" customHeight="1">
      <c r="B894" s="116"/>
      <c r="D894" s="117" t="s">
        <v>72</v>
      </c>
      <c r="E894" s="126" t="s">
        <v>186</v>
      </c>
      <c r="F894" s="126" t="s">
        <v>1100</v>
      </c>
      <c r="I894" s="119"/>
      <c r="J894" s="127">
        <f>BK894</f>
        <v>0</v>
      </c>
      <c r="L894" s="116"/>
      <c r="M894" s="121"/>
      <c r="P894" s="122">
        <f>SUM(P895:P1239)</f>
        <v>0</v>
      </c>
      <c r="R894" s="122">
        <f>SUM(R895:R1239)</f>
        <v>0.26343449999999996</v>
      </c>
      <c r="T894" s="123">
        <f>SUM(T895:T1239)</f>
        <v>87.208624999999998</v>
      </c>
      <c r="AR894" s="117" t="s">
        <v>81</v>
      </c>
      <c r="AT894" s="124" t="s">
        <v>72</v>
      </c>
      <c r="AU894" s="124" t="s">
        <v>81</v>
      </c>
      <c r="AY894" s="117" t="s">
        <v>129</v>
      </c>
      <c r="BK894" s="125">
        <f>SUM(BK895:BK1239)</f>
        <v>0</v>
      </c>
    </row>
    <row r="895" spans="2:65" s="1" customFormat="1" ht="16.5" customHeight="1">
      <c r="B895" s="128"/>
      <c r="C895" s="129" t="s">
        <v>1101</v>
      </c>
      <c r="D895" s="129" t="s">
        <v>132</v>
      </c>
      <c r="E895" s="130" t="s">
        <v>1102</v>
      </c>
      <c r="F895" s="131" t="s">
        <v>1103</v>
      </c>
      <c r="G895" s="132" t="s">
        <v>420</v>
      </c>
      <c r="H895" s="133">
        <v>1</v>
      </c>
      <c r="I895" s="134"/>
      <c r="J895" s="135">
        <f>ROUND(I895*H895,2)</f>
        <v>0</v>
      </c>
      <c r="K895" s="131" t="s">
        <v>3</v>
      </c>
      <c r="L895" s="33"/>
      <c r="M895" s="136" t="s">
        <v>3</v>
      </c>
      <c r="N895" s="137" t="s">
        <v>44</v>
      </c>
      <c r="P895" s="138">
        <f>O895*H895</f>
        <v>0</v>
      </c>
      <c r="Q895" s="138">
        <v>0.15</v>
      </c>
      <c r="R895" s="138">
        <f>Q895*H895</f>
        <v>0.15</v>
      </c>
      <c r="S895" s="138">
        <v>0.15</v>
      </c>
      <c r="T895" s="139">
        <f>S895*H895</f>
        <v>0.15</v>
      </c>
      <c r="AR895" s="140" t="s">
        <v>156</v>
      </c>
      <c r="AT895" s="140" t="s">
        <v>132</v>
      </c>
      <c r="AU895" s="140" t="s">
        <v>83</v>
      </c>
      <c r="AY895" s="18" t="s">
        <v>129</v>
      </c>
      <c r="BE895" s="141">
        <f>IF(N895="základní",J895,0)</f>
        <v>0</v>
      </c>
      <c r="BF895" s="141">
        <f>IF(N895="snížená",J895,0)</f>
        <v>0</v>
      </c>
      <c r="BG895" s="141">
        <f>IF(N895="zákl. přenesená",J895,0)</f>
        <v>0</v>
      </c>
      <c r="BH895" s="141">
        <f>IF(N895="sníž. přenesená",J895,0)</f>
        <v>0</v>
      </c>
      <c r="BI895" s="141">
        <f>IF(N895="nulová",J895,0)</f>
        <v>0</v>
      </c>
      <c r="BJ895" s="18" t="s">
        <v>81</v>
      </c>
      <c r="BK895" s="141">
        <f>ROUND(I895*H895,2)</f>
        <v>0</v>
      </c>
      <c r="BL895" s="18" t="s">
        <v>156</v>
      </c>
      <c r="BM895" s="140" t="s">
        <v>1104</v>
      </c>
    </row>
    <row r="896" spans="2:65" s="12" customFormat="1" ht="10.199999999999999">
      <c r="B896" s="154"/>
      <c r="D896" s="146" t="s">
        <v>308</v>
      </c>
      <c r="E896" s="155" t="s">
        <v>3</v>
      </c>
      <c r="F896" s="156" t="s">
        <v>727</v>
      </c>
      <c r="H896" s="155" t="s">
        <v>3</v>
      </c>
      <c r="I896" s="157"/>
      <c r="L896" s="154"/>
      <c r="M896" s="158"/>
      <c r="T896" s="159"/>
      <c r="AT896" s="155" t="s">
        <v>308</v>
      </c>
      <c r="AU896" s="155" t="s">
        <v>83</v>
      </c>
      <c r="AV896" s="12" t="s">
        <v>81</v>
      </c>
      <c r="AW896" s="12" t="s">
        <v>35</v>
      </c>
      <c r="AX896" s="12" t="s">
        <v>73</v>
      </c>
      <c r="AY896" s="155" t="s">
        <v>129</v>
      </c>
    </row>
    <row r="897" spans="2:65" s="12" customFormat="1" ht="10.199999999999999">
      <c r="B897" s="154"/>
      <c r="D897" s="146" t="s">
        <v>308</v>
      </c>
      <c r="E897" s="155" t="s">
        <v>3</v>
      </c>
      <c r="F897" s="156" t="s">
        <v>736</v>
      </c>
      <c r="H897" s="155" t="s">
        <v>3</v>
      </c>
      <c r="I897" s="157"/>
      <c r="L897" s="154"/>
      <c r="M897" s="158"/>
      <c r="T897" s="159"/>
      <c r="AT897" s="155" t="s">
        <v>308</v>
      </c>
      <c r="AU897" s="155" t="s">
        <v>83</v>
      </c>
      <c r="AV897" s="12" t="s">
        <v>81</v>
      </c>
      <c r="AW897" s="12" t="s">
        <v>35</v>
      </c>
      <c r="AX897" s="12" t="s">
        <v>73</v>
      </c>
      <c r="AY897" s="155" t="s">
        <v>129</v>
      </c>
    </row>
    <row r="898" spans="2:65" s="13" customFormat="1" ht="10.199999999999999">
      <c r="B898" s="160"/>
      <c r="D898" s="146" t="s">
        <v>308</v>
      </c>
      <c r="E898" s="161" t="s">
        <v>3</v>
      </c>
      <c r="F898" s="162" t="s">
        <v>81</v>
      </c>
      <c r="H898" s="163">
        <v>1</v>
      </c>
      <c r="I898" s="164"/>
      <c r="L898" s="160"/>
      <c r="M898" s="165"/>
      <c r="T898" s="166"/>
      <c r="AT898" s="161" t="s">
        <v>308</v>
      </c>
      <c r="AU898" s="161" t="s">
        <v>83</v>
      </c>
      <c r="AV898" s="13" t="s">
        <v>83</v>
      </c>
      <c r="AW898" s="13" t="s">
        <v>35</v>
      </c>
      <c r="AX898" s="13" t="s">
        <v>73</v>
      </c>
      <c r="AY898" s="161" t="s">
        <v>129</v>
      </c>
    </row>
    <row r="899" spans="2:65" s="14" customFormat="1" ht="10.199999999999999">
      <c r="B899" s="167"/>
      <c r="D899" s="146" t="s">
        <v>308</v>
      </c>
      <c r="E899" s="168" t="s">
        <v>3</v>
      </c>
      <c r="F899" s="169" t="s">
        <v>313</v>
      </c>
      <c r="H899" s="170">
        <v>1</v>
      </c>
      <c r="I899" s="171"/>
      <c r="L899" s="167"/>
      <c r="M899" s="172"/>
      <c r="T899" s="173"/>
      <c r="AT899" s="168" t="s">
        <v>308</v>
      </c>
      <c r="AU899" s="168" t="s">
        <v>83</v>
      </c>
      <c r="AV899" s="14" t="s">
        <v>156</v>
      </c>
      <c r="AW899" s="14" t="s">
        <v>35</v>
      </c>
      <c r="AX899" s="14" t="s">
        <v>81</v>
      </c>
      <c r="AY899" s="168" t="s">
        <v>129</v>
      </c>
    </row>
    <row r="900" spans="2:65" s="1" customFormat="1" ht="16.5" customHeight="1">
      <c r="B900" s="128"/>
      <c r="C900" s="129" t="s">
        <v>1105</v>
      </c>
      <c r="D900" s="129" t="s">
        <v>132</v>
      </c>
      <c r="E900" s="130" t="s">
        <v>1106</v>
      </c>
      <c r="F900" s="131" t="s">
        <v>1107</v>
      </c>
      <c r="G900" s="132" t="s">
        <v>215</v>
      </c>
      <c r="H900" s="133">
        <v>34.549999999999997</v>
      </c>
      <c r="I900" s="134"/>
      <c r="J900" s="135">
        <f>ROUND(I900*H900,2)</f>
        <v>0</v>
      </c>
      <c r="K900" s="131" t="s">
        <v>136</v>
      </c>
      <c r="L900" s="33"/>
      <c r="M900" s="136" t="s">
        <v>3</v>
      </c>
      <c r="N900" s="137" t="s">
        <v>44</v>
      </c>
      <c r="P900" s="138">
        <f>O900*H900</f>
        <v>0</v>
      </c>
      <c r="Q900" s="138">
        <v>0</v>
      </c>
      <c r="R900" s="138">
        <f>Q900*H900</f>
        <v>0</v>
      </c>
      <c r="S900" s="138">
        <v>0</v>
      </c>
      <c r="T900" s="139">
        <f>S900*H900</f>
        <v>0</v>
      </c>
      <c r="AR900" s="140" t="s">
        <v>156</v>
      </c>
      <c r="AT900" s="140" t="s">
        <v>132</v>
      </c>
      <c r="AU900" s="140" t="s">
        <v>83</v>
      </c>
      <c r="AY900" s="18" t="s">
        <v>129</v>
      </c>
      <c r="BE900" s="141">
        <f>IF(N900="základní",J900,0)</f>
        <v>0</v>
      </c>
      <c r="BF900" s="141">
        <f>IF(N900="snížená",J900,0)</f>
        <v>0</v>
      </c>
      <c r="BG900" s="141">
        <f>IF(N900="zákl. přenesená",J900,0)</f>
        <v>0</v>
      </c>
      <c r="BH900" s="141">
        <f>IF(N900="sníž. přenesená",J900,0)</f>
        <v>0</v>
      </c>
      <c r="BI900" s="141">
        <f>IF(N900="nulová",J900,0)</f>
        <v>0</v>
      </c>
      <c r="BJ900" s="18" t="s">
        <v>81</v>
      </c>
      <c r="BK900" s="141">
        <f>ROUND(I900*H900,2)</f>
        <v>0</v>
      </c>
      <c r="BL900" s="18" t="s">
        <v>156</v>
      </c>
      <c r="BM900" s="140" t="s">
        <v>1108</v>
      </c>
    </row>
    <row r="901" spans="2:65" s="1" customFormat="1" ht="10.199999999999999">
      <c r="B901" s="33"/>
      <c r="D901" s="142" t="s">
        <v>139</v>
      </c>
      <c r="F901" s="143" t="s">
        <v>1109</v>
      </c>
      <c r="I901" s="144"/>
      <c r="L901" s="33"/>
      <c r="M901" s="145"/>
      <c r="T901" s="54"/>
      <c r="AT901" s="18" t="s">
        <v>139</v>
      </c>
      <c r="AU901" s="18" t="s">
        <v>83</v>
      </c>
    </row>
    <row r="902" spans="2:65" s="12" customFormat="1" ht="10.199999999999999">
      <c r="B902" s="154"/>
      <c r="D902" s="146" t="s">
        <v>308</v>
      </c>
      <c r="E902" s="155" t="s">
        <v>3</v>
      </c>
      <c r="F902" s="156" t="s">
        <v>309</v>
      </c>
      <c r="H902" s="155" t="s">
        <v>3</v>
      </c>
      <c r="I902" s="157"/>
      <c r="L902" s="154"/>
      <c r="M902" s="158"/>
      <c r="T902" s="159"/>
      <c r="AT902" s="155" t="s">
        <v>308</v>
      </c>
      <c r="AU902" s="155" t="s">
        <v>83</v>
      </c>
      <c r="AV902" s="12" t="s">
        <v>81</v>
      </c>
      <c r="AW902" s="12" t="s">
        <v>35</v>
      </c>
      <c r="AX902" s="12" t="s">
        <v>73</v>
      </c>
      <c r="AY902" s="155" t="s">
        <v>129</v>
      </c>
    </row>
    <row r="903" spans="2:65" s="13" customFormat="1" ht="10.199999999999999">
      <c r="B903" s="160"/>
      <c r="D903" s="146" t="s">
        <v>308</v>
      </c>
      <c r="E903" s="161" t="s">
        <v>3</v>
      </c>
      <c r="F903" s="162" t="s">
        <v>1110</v>
      </c>
      <c r="H903" s="163">
        <v>30.55</v>
      </c>
      <c r="I903" s="164"/>
      <c r="L903" s="160"/>
      <c r="M903" s="165"/>
      <c r="T903" s="166"/>
      <c r="AT903" s="161" t="s">
        <v>308</v>
      </c>
      <c r="AU903" s="161" t="s">
        <v>83</v>
      </c>
      <c r="AV903" s="13" t="s">
        <v>83</v>
      </c>
      <c r="AW903" s="13" t="s">
        <v>35</v>
      </c>
      <c r="AX903" s="13" t="s">
        <v>73</v>
      </c>
      <c r="AY903" s="161" t="s">
        <v>129</v>
      </c>
    </row>
    <row r="904" spans="2:65" s="12" customFormat="1" ht="10.199999999999999">
      <c r="B904" s="154"/>
      <c r="D904" s="146" t="s">
        <v>308</v>
      </c>
      <c r="E904" s="155" t="s">
        <v>3</v>
      </c>
      <c r="F904" s="156" t="s">
        <v>311</v>
      </c>
      <c r="H904" s="155" t="s">
        <v>3</v>
      </c>
      <c r="I904" s="157"/>
      <c r="L904" s="154"/>
      <c r="M904" s="158"/>
      <c r="T904" s="159"/>
      <c r="AT904" s="155" t="s">
        <v>308</v>
      </c>
      <c r="AU904" s="155" t="s">
        <v>83</v>
      </c>
      <c r="AV904" s="12" t="s">
        <v>81</v>
      </c>
      <c r="AW904" s="12" t="s">
        <v>35</v>
      </c>
      <c r="AX904" s="12" t="s">
        <v>73</v>
      </c>
      <c r="AY904" s="155" t="s">
        <v>129</v>
      </c>
    </row>
    <row r="905" spans="2:65" s="13" customFormat="1" ht="10.199999999999999">
      <c r="B905" s="160"/>
      <c r="D905" s="146" t="s">
        <v>308</v>
      </c>
      <c r="E905" s="161" t="s">
        <v>3</v>
      </c>
      <c r="F905" s="162" t="s">
        <v>1111</v>
      </c>
      <c r="H905" s="163">
        <v>4</v>
      </c>
      <c r="I905" s="164"/>
      <c r="L905" s="160"/>
      <c r="M905" s="165"/>
      <c r="T905" s="166"/>
      <c r="AT905" s="161" t="s">
        <v>308</v>
      </c>
      <c r="AU905" s="161" t="s">
        <v>83</v>
      </c>
      <c r="AV905" s="13" t="s">
        <v>83</v>
      </c>
      <c r="AW905" s="13" t="s">
        <v>35</v>
      </c>
      <c r="AX905" s="13" t="s">
        <v>73</v>
      </c>
      <c r="AY905" s="161" t="s">
        <v>129</v>
      </c>
    </row>
    <row r="906" spans="2:65" s="14" customFormat="1" ht="10.199999999999999">
      <c r="B906" s="167"/>
      <c r="D906" s="146" t="s">
        <v>308</v>
      </c>
      <c r="E906" s="168" t="s">
        <v>3</v>
      </c>
      <c r="F906" s="169" t="s">
        <v>313</v>
      </c>
      <c r="H906" s="170">
        <v>34.549999999999997</v>
      </c>
      <c r="I906" s="171"/>
      <c r="L906" s="167"/>
      <c r="M906" s="172"/>
      <c r="T906" s="173"/>
      <c r="AT906" s="168" t="s">
        <v>308</v>
      </c>
      <c r="AU906" s="168" t="s">
        <v>83</v>
      </c>
      <c r="AV906" s="14" t="s">
        <v>156</v>
      </c>
      <c r="AW906" s="14" t="s">
        <v>35</v>
      </c>
      <c r="AX906" s="14" t="s">
        <v>81</v>
      </c>
      <c r="AY906" s="168" t="s">
        <v>129</v>
      </c>
    </row>
    <row r="907" spans="2:65" s="1" customFormat="1" ht="16.5" customHeight="1">
      <c r="B907" s="128"/>
      <c r="C907" s="129" t="s">
        <v>1112</v>
      </c>
      <c r="D907" s="129" t="s">
        <v>132</v>
      </c>
      <c r="E907" s="130" t="s">
        <v>1113</v>
      </c>
      <c r="F907" s="131" t="s">
        <v>1114</v>
      </c>
      <c r="G907" s="132" t="s">
        <v>215</v>
      </c>
      <c r="H907" s="133">
        <v>34.549999999999997</v>
      </c>
      <c r="I907" s="134"/>
      <c r="J907" s="135">
        <f>ROUND(I907*H907,2)</f>
        <v>0</v>
      </c>
      <c r="K907" s="131" t="s">
        <v>136</v>
      </c>
      <c r="L907" s="33"/>
      <c r="M907" s="136" t="s">
        <v>3</v>
      </c>
      <c r="N907" s="137" t="s">
        <v>44</v>
      </c>
      <c r="P907" s="138">
        <f>O907*H907</f>
        <v>0</v>
      </c>
      <c r="Q907" s="138">
        <v>3.0000000000000001E-5</v>
      </c>
      <c r="R907" s="138">
        <f>Q907*H907</f>
        <v>1.0364999999999999E-3</v>
      </c>
      <c r="S907" s="138">
        <v>0</v>
      </c>
      <c r="T907" s="139">
        <f>S907*H907</f>
        <v>0</v>
      </c>
      <c r="AR907" s="140" t="s">
        <v>156</v>
      </c>
      <c r="AT907" s="140" t="s">
        <v>132</v>
      </c>
      <c r="AU907" s="140" t="s">
        <v>83</v>
      </c>
      <c r="AY907" s="18" t="s">
        <v>129</v>
      </c>
      <c r="BE907" s="141">
        <f>IF(N907="základní",J907,0)</f>
        <v>0</v>
      </c>
      <c r="BF907" s="141">
        <f>IF(N907="snížená",J907,0)</f>
        <v>0</v>
      </c>
      <c r="BG907" s="141">
        <f>IF(N907="zákl. přenesená",J907,0)</f>
        <v>0</v>
      </c>
      <c r="BH907" s="141">
        <f>IF(N907="sníž. přenesená",J907,0)</f>
        <v>0</v>
      </c>
      <c r="BI907" s="141">
        <f>IF(N907="nulová",J907,0)</f>
        <v>0</v>
      </c>
      <c r="BJ907" s="18" t="s">
        <v>81</v>
      </c>
      <c r="BK907" s="141">
        <f>ROUND(I907*H907,2)</f>
        <v>0</v>
      </c>
      <c r="BL907" s="18" t="s">
        <v>156</v>
      </c>
      <c r="BM907" s="140" t="s">
        <v>1115</v>
      </c>
    </row>
    <row r="908" spans="2:65" s="1" customFormat="1" ht="10.199999999999999">
      <c r="B908" s="33"/>
      <c r="D908" s="142" t="s">
        <v>139</v>
      </c>
      <c r="F908" s="143" t="s">
        <v>1116</v>
      </c>
      <c r="I908" s="144"/>
      <c r="L908" s="33"/>
      <c r="M908" s="145"/>
      <c r="T908" s="54"/>
      <c r="AT908" s="18" t="s">
        <v>139</v>
      </c>
      <c r="AU908" s="18" t="s">
        <v>83</v>
      </c>
    </row>
    <row r="909" spans="2:65" s="12" customFormat="1" ht="10.199999999999999">
      <c r="B909" s="154"/>
      <c r="D909" s="146" t="s">
        <v>308</v>
      </c>
      <c r="E909" s="155" t="s">
        <v>3</v>
      </c>
      <c r="F909" s="156" t="s">
        <v>309</v>
      </c>
      <c r="H909" s="155" t="s">
        <v>3</v>
      </c>
      <c r="I909" s="157"/>
      <c r="L909" s="154"/>
      <c r="M909" s="158"/>
      <c r="T909" s="159"/>
      <c r="AT909" s="155" t="s">
        <v>308</v>
      </c>
      <c r="AU909" s="155" t="s">
        <v>83</v>
      </c>
      <c r="AV909" s="12" t="s">
        <v>81</v>
      </c>
      <c r="AW909" s="12" t="s">
        <v>35</v>
      </c>
      <c r="AX909" s="12" t="s">
        <v>73</v>
      </c>
      <c r="AY909" s="155" t="s">
        <v>129</v>
      </c>
    </row>
    <row r="910" spans="2:65" s="13" customFormat="1" ht="10.199999999999999">
      <c r="B910" s="160"/>
      <c r="D910" s="146" t="s">
        <v>308</v>
      </c>
      <c r="E910" s="161" t="s">
        <v>3</v>
      </c>
      <c r="F910" s="162" t="s">
        <v>1110</v>
      </c>
      <c r="H910" s="163">
        <v>30.55</v>
      </c>
      <c r="I910" s="164"/>
      <c r="L910" s="160"/>
      <c r="M910" s="165"/>
      <c r="T910" s="166"/>
      <c r="AT910" s="161" t="s">
        <v>308</v>
      </c>
      <c r="AU910" s="161" t="s">
        <v>83</v>
      </c>
      <c r="AV910" s="13" t="s">
        <v>83</v>
      </c>
      <c r="AW910" s="13" t="s">
        <v>35</v>
      </c>
      <c r="AX910" s="13" t="s">
        <v>73</v>
      </c>
      <c r="AY910" s="161" t="s">
        <v>129</v>
      </c>
    </row>
    <row r="911" spans="2:65" s="12" customFormat="1" ht="10.199999999999999">
      <c r="B911" s="154"/>
      <c r="D911" s="146" t="s">
        <v>308</v>
      </c>
      <c r="E911" s="155" t="s">
        <v>3</v>
      </c>
      <c r="F911" s="156" t="s">
        <v>311</v>
      </c>
      <c r="H911" s="155" t="s">
        <v>3</v>
      </c>
      <c r="I911" s="157"/>
      <c r="L911" s="154"/>
      <c r="M911" s="158"/>
      <c r="T911" s="159"/>
      <c r="AT911" s="155" t="s">
        <v>308</v>
      </c>
      <c r="AU911" s="155" t="s">
        <v>83</v>
      </c>
      <c r="AV911" s="12" t="s">
        <v>81</v>
      </c>
      <c r="AW911" s="12" t="s">
        <v>35</v>
      </c>
      <c r="AX911" s="12" t="s">
        <v>73</v>
      </c>
      <c r="AY911" s="155" t="s">
        <v>129</v>
      </c>
    </row>
    <row r="912" spans="2:65" s="13" customFormat="1" ht="10.199999999999999">
      <c r="B912" s="160"/>
      <c r="D912" s="146" t="s">
        <v>308</v>
      </c>
      <c r="E912" s="161" t="s">
        <v>3</v>
      </c>
      <c r="F912" s="162" t="s">
        <v>1111</v>
      </c>
      <c r="H912" s="163">
        <v>4</v>
      </c>
      <c r="I912" s="164"/>
      <c r="L912" s="160"/>
      <c r="M912" s="165"/>
      <c r="T912" s="166"/>
      <c r="AT912" s="161" t="s">
        <v>308</v>
      </c>
      <c r="AU912" s="161" t="s">
        <v>83</v>
      </c>
      <c r="AV912" s="13" t="s">
        <v>83</v>
      </c>
      <c r="AW912" s="13" t="s">
        <v>35</v>
      </c>
      <c r="AX912" s="13" t="s">
        <v>73</v>
      </c>
      <c r="AY912" s="161" t="s">
        <v>129</v>
      </c>
    </row>
    <row r="913" spans="2:65" s="14" customFormat="1" ht="10.199999999999999">
      <c r="B913" s="167"/>
      <c r="D913" s="146" t="s">
        <v>308</v>
      </c>
      <c r="E913" s="168" t="s">
        <v>3</v>
      </c>
      <c r="F913" s="169" t="s">
        <v>313</v>
      </c>
      <c r="H913" s="170">
        <v>34.549999999999997</v>
      </c>
      <c r="I913" s="171"/>
      <c r="L913" s="167"/>
      <c r="M913" s="172"/>
      <c r="T913" s="173"/>
      <c r="AT913" s="168" t="s">
        <v>308</v>
      </c>
      <c r="AU913" s="168" t="s">
        <v>83</v>
      </c>
      <c r="AV913" s="14" t="s">
        <v>156</v>
      </c>
      <c r="AW913" s="14" t="s">
        <v>35</v>
      </c>
      <c r="AX913" s="14" t="s">
        <v>81</v>
      </c>
      <c r="AY913" s="168" t="s">
        <v>129</v>
      </c>
    </row>
    <row r="914" spans="2:65" s="1" customFormat="1" ht="24.15" customHeight="1">
      <c r="B914" s="128"/>
      <c r="C914" s="129" t="s">
        <v>1117</v>
      </c>
      <c r="D914" s="129" t="s">
        <v>132</v>
      </c>
      <c r="E914" s="130" t="s">
        <v>1118</v>
      </c>
      <c r="F914" s="131" t="s">
        <v>1119</v>
      </c>
      <c r="G914" s="132" t="s">
        <v>208</v>
      </c>
      <c r="H914" s="133">
        <v>361.14800000000002</v>
      </c>
      <c r="I914" s="134"/>
      <c r="J914" s="135">
        <f>ROUND(I914*H914,2)</f>
        <v>0</v>
      </c>
      <c r="K914" s="131" t="s">
        <v>136</v>
      </c>
      <c r="L914" s="33"/>
      <c r="M914" s="136" t="s">
        <v>3</v>
      </c>
      <c r="N914" s="137" t="s">
        <v>44</v>
      </c>
      <c r="P914" s="138">
        <f>O914*H914</f>
        <v>0</v>
      </c>
      <c r="Q914" s="138">
        <v>0</v>
      </c>
      <c r="R914" s="138">
        <f>Q914*H914</f>
        <v>0</v>
      </c>
      <c r="S914" s="138">
        <v>0</v>
      </c>
      <c r="T914" s="139">
        <f>S914*H914</f>
        <v>0</v>
      </c>
      <c r="AR914" s="140" t="s">
        <v>156</v>
      </c>
      <c r="AT914" s="140" t="s">
        <v>132</v>
      </c>
      <c r="AU914" s="140" t="s">
        <v>83</v>
      </c>
      <c r="AY914" s="18" t="s">
        <v>129</v>
      </c>
      <c r="BE914" s="141">
        <f>IF(N914="základní",J914,0)</f>
        <v>0</v>
      </c>
      <c r="BF914" s="141">
        <f>IF(N914="snížená",J914,0)</f>
        <v>0</v>
      </c>
      <c r="BG914" s="141">
        <f>IF(N914="zákl. přenesená",J914,0)</f>
        <v>0</v>
      </c>
      <c r="BH914" s="141">
        <f>IF(N914="sníž. přenesená",J914,0)</f>
        <v>0</v>
      </c>
      <c r="BI914" s="141">
        <f>IF(N914="nulová",J914,0)</f>
        <v>0</v>
      </c>
      <c r="BJ914" s="18" t="s">
        <v>81</v>
      </c>
      <c r="BK914" s="141">
        <f>ROUND(I914*H914,2)</f>
        <v>0</v>
      </c>
      <c r="BL914" s="18" t="s">
        <v>156</v>
      </c>
      <c r="BM914" s="140" t="s">
        <v>1120</v>
      </c>
    </row>
    <row r="915" spans="2:65" s="1" customFormat="1" ht="10.199999999999999">
      <c r="B915" s="33"/>
      <c r="D915" s="142" t="s">
        <v>139</v>
      </c>
      <c r="F915" s="143" t="s">
        <v>1121</v>
      </c>
      <c r="I915" s="144"/>
      <c r="L915" s="33"/>
      <c r="M915" s="145"/>
      <c r="T915" s="54"/>
      <c r="AT915" s="18" t="s">
        <v>139</v>
      </c>
      <c r="AU915" s="18" t="s">
        <v>83</v>
      </c>
    </row>
    <row r="916" spans="2:65" s="12" customFormat="1" ht="10.199999999999999">
      <c r="B916" s="154"/>
      <c r="D916" s="146" t="s">
        <v>308</v>
      </c>
      <c r="E916" s="155" t="s">
        <v>3</v>
      </c>
      <c r="F916" s="156" t="s">
        <v>727</v>
      </c>
      <c r="H916" s="155" t="s">
        <v>3</v>
      </c>
      <c r="I916" s="157"/>
      <c r="L916" s="154"/>
      <c r="M916" s="158"/>
      <c r="T916" s="159"/>
      <c r="AT916" s="155" t="s">
        <v>308</v>
      </c>
      <c r="AU916" s="155" t="s">
        <v>83</v>
      </c>
      <c r="AV916" s="12" t="s">
        <v>81</v>
      </c>
      <c r="AW916" s="12" t="s">
        <v>35</v>
      </c>
      <c r="AX916" s="12" t="s">
        <v>73</v>
      </c>
      <c r="AY916" s="155" t="s">
        <v>129</v>
      </c>
    </row>
    <row r="917" spans="2:65" s="12" customFormat="1" ht="10.199999999999999">
      <c r="B917" s="154"/>
      <c r="D917" s="146" t="s">
        <v>308</v>
      </c>
      <c r="E917" s="155" t="s">
        <v>3</v>
      </c>
      <c r="F917" s="156" t="s">
        <v>736</v>
      </c>
      <c r="H917" s="155" t="s">
        <v>3</v>
      </c>
      <c r="I917" s="157"/>
      <c r="L917" s="154"/>
      <c r="M917" s="158"/>
      <c r="T917" s="159"/>
      <c r="AT917" s="155" t="s">
        <v>308</v>
      </c>
      <c r="AU917" s="155" t="s">
        <v>83</v>
      </c>
      <c r="AV917" s="12" t="s">
        <v>81</v>
      </c>
      <c r="AW917" s="12" t="s">
        <v>35</v>
      </c>
      <c r="AX917" s="12" t="s">
        <v>73</v>
      </c>
      <c r="AY917" s="155" t="s">
        <v>129</v>
      </c>
    </row>
    <row r="918" spans="2:65" s="13" customFormat="1" ht="10.199999999999999">
      <c r="B918" s="160"/>
      <c r="D918" s="146" t="s">
        <v>308</v>
      </c>
      <c r="E918" s="161" t="s">
        <v>3</v>
      </c>
      <c r="F918" s="162" t="s">
        <v>1122</v>
      </c>
      <c r="H918" s="163">
        <v>80.290000000000006</v>
      </c>
      <c r="I918" s="164"/>
      <c r="L918" s="160"/>
      <c r="M918" s="165"/>
      <c r="T918" s="166"/>
      <c r="AT918" s="161" t="s">
        <v>308</v>
      </c>
      <c r="AU918" s="161" t="s">
        <v>83</v>
      </c>
      <c r="AV918" s="13" t="s">
        <v>83</v>
      </c>
      <c r="AW918" s="13" t="s">
        <v>35</v>
      </c>
      <c r="AX918" s="13" t="s">
        <v>73</v>
      </c>
      <c r="AY918" s="161" t="s">
        <v>129</v>
      </c>
    </row>
    <row r="919" spans="2:65" s="12" customFormat="1" ht="10.199999999999999">
      <c r="B919" s="154"/>
      <c r="D919" s="146" t="s">
        <v>308</v>
      </c>
      <c r="E919" s="155" t="s">
        <v>3</v>
      </c>
      <c r="F919" s="156" t="s">
        <v>728</v>
      </c>
      <c r="H919" s="155" t="s">
        <v>3</v>
      </c>
      <c r="I919" s="157"/>
      <c r="L919" s="154"/>
      <c r="M919" s="158"/>
      <c r="T919" s="159"/>
      <c r="AT919" s="155" t="s">
        <v>308</v>
      </c>
      <c r="AU919" s="155" t="s">
        <v>83</v>
      </c>
      <c r="AV919" s="12" t="s">
        <v>81</v>
      </c>
      <c r="AW919" s="12" t="s">
        <v>35</v>
      </c>
      <c r="AX919" s="12" t="s">
        <v>73</v>
      </c>
      <c r="AY919" s="155" t="s">
        <v>129</v>
      </c>
    </row>
    <row r="920" spans="2:65" s="13" customFormat="1" ht="10.199999999999999">
      <c r="B920" s="160"/>
      <c r="D920" s="146" t="s">
        <v>308</v>
      </c>
      <c r="E920" s="161" t="s">
        <v>3</v>
      </c>
      <c r="F920" s="162" t="s">
        <v>1123</v>
      </c>
      <c r="H920" s="163">
        <v>72.965000000000003</v>
      </c>
      <c r="I920" s="164"/>
      <c r="L920" s="160"/>
      <c r="M920" s="165"/>
      <c r="T920" s="166"/>
      <c r="AT920" s="161" t="s">
        <v>308</v>
      </c>
      <c r="AU920" s="161" t="s">
        <v>83</v>
      </c>
      <c r="AV920" s="13" t="s">
        <v>83</v>
      </c>
      <c r="AW920" s="13" t="s">
        <v>35</v>
      </c>
      <c r="AX920" s="13" t="s">
        <v>73</v>
      </c>
      <c r="AY920" s="161" t="s">
        <v>129</v>
      </c>
    </row>
    <row r="921" spans="2:65" s="12" customFormat="1" ht="10.199999999999999">
      <c r="B921" s="154"/>
      <c r="D921" s="146" t="s">
        <v>308</v>
      </c>
      <c r="E921" s="155" t="s">
        <v>3</v>
      </c>
      <c r="F921" s="156" t="s">
        <v>730</v>
      </c>
      <c r="H921" s="155" t="s">
        <v>3</v>
      </c>
      <c r="I921" s="157"/>
      <c r="L921" s="154"/>
      <c r="M921" s="158"/>
      <c r="T921" s="159"/>
      <c r="AT921" s="155" t="s">
        <v>308</v>
      </c>
      <c r="AU921" s="155" t="s">
        <v>83</v>
      </c>
      <c r="AV921" s="12" t="s">
        <v>81</v>
      </c>
      <c r="AW921" s="12" t="s">
        <v>35</v>
      </c>
      <c r="AX921" s="12" t="s">
        <v>73</v>
      </c>
      <c r="AY921" s="155" t="s">
        <v>129</v>
      </c>
    </row>
    <row r="922" spans="2:65" s="12" customFormat="1" ht="10.199999999999999">
      <c r="B922" s="154"/>
      <c r="D922" s="146" t="s">
        <v>308</v>
      </c>
      <c r="E922" s="155" t="s">
        <v>3</v>
      </c>
      <c r="F922" s="156" t="s">
        <v>731</v>
      </c>
      <c r="H922" s="155" t="s">
        <v>3</v>
      </c>
      <c r="I922" s="157"/>
      <c r="L922" s="154"/>
      <c r="M922" s="158"/>
      <c r="T922" s="159"/>
      <c r="AT922" s="155" t="s">
        <v>308</v>
      </c>
      <c r="AU922" s="155" t="s">
        <v>83</v>
      </c>
      <c r="AV922" s="12" t="s">
        <v>81</v>
      </c>
      <c r="AW922" s="12" t="s">
        <v>35</v>
      </c>
      <c r="AX922" s="12" t="s">
        <v>73</v>
      </c>
      <c r="AY922" s="155" t="s">
        <v>129</v>
      </c>
    </row>
    <row r="923" spans="2:65" s="13" customFormat="1" ht="10.199999999999999">
      <c r="B923" s="160"/>
      <c r="D923" s="146" t="s">
        <v>308</v>
      </c>
      <c r="E923" s="161" t="s">
        <v>3</v>
      </c>
      <c r="F923" s="162" t="s">
        <v>1124</v>
      </c>
      <c r="H923" s="163">
        <v>69.117999999999995</v>
      </c>
      <c r="I923" s="164"/>
      <c r="L923" s="160"/>
      <c r="M923" s="165"/>
      <c r="T923" s="166"/>
      <c r="AT923" s="161" t="s">
        <v>308</v>
      </c>
      <c r="AU923" s="161" t="s">
        <v>83</v>
      </c>
      <c r="AV923" s="13" t="s">
        <v>83</v>
      </c>
      <c r="AW923" s="13" t="s">
        <v>35</v>
      </c>
      <c r="AX923" s="13" t="s">
        <v>73</v>
      </c>
      <c r="AY923" s="161" t="s">
        <v>129</v>
      </c>
    </row>
    <row r="924" spans="2:65" s="12" customFormat="1" ht="10.199999999999999">
      <c r="B924" s="154"/>
      <c r="D924" s="146" t="s">
        <v>308</v>
      </c>
      <c r="E924" s="155" t="s">
        <v>3</v>
      </c>
      <c r="F924" s="156" t="s">
        <v>733</v>
      </c>
      <c r="H924" s="155" t="s">
        <v>3</v>
      </c>
      <c r="I924" s="157"/>
      <c r="L924" s="154"/>
      <c r="M924" s="158"/>
      <c r="T924" s="159"/>
      <c r="AT924" s="155" t="s">
        <v>308</v>
      </c>
      <c r="AU924" s="155" t="s">
        <v>83</v>
      </c>
      <c r="AV924" s="12" t="s">
        <v>81</v>
      </c>
      <c r="AW924" s="12" t="s">
        <v>35</v>
      </c>
      <c r="AX924" s="12" t="s">
        <v>73</v>
      </c>
      <c r="AY924" s="155" t="s">
        <v>129</v>
      </c>
    </row>
    <row r="925" spans="2:65" s="13" customFormat="1" ht="10.199999999999999">
      <c r="B925" s="160"/>
      <c r="D925" s="146" t="s">
        <v>308</v>
      </c>
      <c r="E925" s="161" t="s">
        <v>3</v>
      </c>
      <c r="F925" s="162" t="s">
        <v>1125</v>
      </c>
      <c r="H925" s="163">
        <v>138.77500000000001</v>
      </c>
      <c r="I925" s="164"/>
      <c r="L925" s="160"/>
      <c r="M925" s="165"/>
      <c r="T925" s="166"/>
      <c r="AT925" s="161" t="s">
        <v>308</v>
      </c>
      <c r="AU925" s="161" t="s">
        <v>83</v>
      </c>
      <c r="AV925" s="13" t="s">
        <v>83</v>
      </c>
      <c r="AW925" s="13" t="s">
        <v>35</v>
      </c>
      <c r="AX925" s="13" t="s">
        <v>73</v>
      </c>
      <c r="AY925" s="161" t="s">
        <v>129</v>
      </c>
    </row>
    <row r="926" spans="2:65" s="15" customFormat="1" ht="10.199999999999999">
      <c r="B926" s="174"/>
      <c r="D926" s="146" t="s">
        <v>308</v>
      </c>
      <c r="E926" s="175" t="s">
        <v>267</v>
      </c>
      <c r="F926" s="176" t="s">
        <v>528</v>
      </c>
      <c r="H926" s="177">
        <v>361.14800000000002</v>
      </c>
      <c r="I926" s="178"/>
      <c r="L926" s="174"/>
      <c r="M926" s="179"/>
      <c r="T926" s="180"/>
      <c r="AT926" s="175" t="s">
        <v>308</v>
      </c>
      <c r="AU926" s="175" t="s">
        <v>83</v>
      </c>
      <c r="AV926" s="15" t="s">
        <v>148</v>
      </c>
      <c r="AW926" s="15" t="s">
        <v>35</v>
      </c>
      <c r="AX926" s="15" t="s">
        <v>73</v>
      </c>
      <c r="AY926" s="175" t="s">
        <v>129</v>
      </c>
    </row>
    <row r="927" spans="2:65" s="14" customFormat="1" ht="10.199999999999999">
      <c r="B927" s="167"/>
      <c r="D927" s="146" t="s">
        <v>308</v>
      </c>
      <c r="E927" s="168" t="s">
        <v>3</v>
      </c>
      <c r="F927" s="169" t="s">
        <v>313</v>
      </c>
      <c r="H927" s="170">
        <v>361.14800000000002</v>
      </c>
      <c r="I927" s="171"/>
      <c r="L927" s="167"/>
      <c r="M927" s="172"/>
      <c r="T927" s="173"/>
      <c r="AT927" s="168" t="s">
        <v>308</v>
      </c>
      <c r="AU927" s="168" t="s">
        <v>83</v>
      </c>
      <c r="AV927" s="14" t="s">
        <v>156</v>
      </c>
      <c r="AW927" s="14" t="s">
        <v>35</v>
      </c>
      <c r="AX927" s="14" t="s">
        <v>81</v>
      </c>
      <c r="AY927" s="168" t="s">
        <v>129</v>
      </c>
    </row>
    <row r="928" spans="2:65" s="1" customFormat="1" ht="24.15" customHeight="1">
      <c r="B928" s="128"/>
      <c r="C928" s="129" t="s">
        <v>1126</v>
      </c>
      <c r="D928" s="129" t="s">
        <v>132</v>
      </c>
      <c r="E928" s="130" t="s">
        <v>1127</v>
      </c>
      <c r="F928" s="131" t="s">
        <v>1128</v>
      </c>
      <c r="G928" s="132" t="s">
        <v>208</v>
      </c>
      <c r="H928" s="133">
        <v>16251.66</v>
      </c>
      <c r="I928" s="134"/>
      <c r="J928" s="135">
        <f>ROUND(I928*H928,2)</f>
        <v>0</v>
      </c>
      <c r="K928" s="131" t="s">
        <v>136</v>
      </c>
      <c r="L928" s="33"/>
      <c r="M928" s="136" t="s">
        <v>3</v>
      </c>
      <c r="N928" s="137" t="s">
        <v>44</v>
      </c>
      <c r="P928" s="138">
        <f>O928*H928</f>
        <v>0</v>
      </c>
      <c r="Q928" s="138">
        <v>0</v>
      </c>
      <c r="R928" s="138">
        <f>Q928*H928</f>
        <v>0</v>
      </c>
      <c r="S928" s="138">
        <v>0</v>
      </c>
      <c r="T928" s="139">
        <f>S928*H928</f>
        <v>0</v>
      </c>
      <c r="AR928" s="140" t="s">
        <v>156</v>
      </c>
      <c r="AT928" s="140" t="s">
        <v>132</v>
      </c>
      <c r="AU928" s="140" t="s">
        <v>83</v>
      </c>
      <c r="AY928" s="18" t="s">
        <v>129</v>
      </c>
      <c r="BE928" s="141">
        <f>IF(N928="základní",J928,0)</f>
        <v>0</v>
      </c>
      <c r="BF928" s="141">
        <f>IF(N928="snížená",J928,0)</f>
        <v>0</v>
      </c>
      <c r="BG928" s="141">
        <f>IF(N928="zákl. přenesená",J928,0)</f>
        <v>0</v>
      </c>
      <c r="BH928" s="141">
        <f>IF(N928="sníž. přenesená",J928,0)</f>
        <v>0</v>
      </c>
      <c r="BI928" s="141">
        <f>IF(N928="nulová",J928,0)</f>
        <v>0</v>
      </c>
      <c r="BJ928" s="18" t="s">
        <v>81</v>
      </c>
      <c r="BK928" s="141">
        <f>ROUND(I928*H928,2)</f>
        <v>0</v>
      </c>
      <c r="BL928" s="18" t="s">
        <v>156</v>
      </c>
      <c r="BM928" s="140" t="s">
        <v>1129</v>
      </c>
    </row>
    <row r="929" spans="2:65" s="1" customFormat="1" ht="10.199999999999999">
      <c r="B929" s="33"/>
      <c r="D929" s="142" t="s">
        <v>139</v>
      </c>
      <c r="F929" s="143" t="s">
        <v>1130</v>
      </c>
      <c r="I929" s="144"/>
      <c r="L929" s="33"/>
      <c r="M929" s="145"/>
      <c r="T929" s="54"/>
      <c r="AT929" s="18" t="s">
        <v>139</v>
      </c>
      <c r="AU929" s="18" t="s">
        <v>83</v>
      </c>
    </row>
    <row r="930" spans="2:65" s="13" customFormat="1" ht="10.199999999999999">
      <c r="B930" s="160"/>
      <c r="D930" s="146" t="s">
        <v>308</v>
      </c>
      <c r="E930" s="161" t="s">
        <v>3</v>
      </c>
      <c r="F930" s="162" t="s">
        <v>1131</v>
      </c>
      <c r="H930" s="163">
        <v>16251.66</v>
      </c>
      <c r="I930" s="164"/>
      <c r="L930" s="160"/>
      <c r="M930" s="165"/>
      <c r="T930" s="166"/>
      <c r="AT930" s="161" t="s">
        <v>308</v>
      </c>
      <c r="AU930" s="161" t="s">
        <v>83</v>
      </c>
      <c r="AV930" s="13" t="s">
        <v>83</v>
      </c>
      <c r="AW930" s="13" t="s">
        <v>35</v>
      </c>
      <c r="AX930" s="13" t="s">
        <v>73</v>
      </c>
      <c r="AY930" s="161" t="s">
        <v>129</v>
      </c>
    </row>
    <row r="931" spans="2:65" s="14" customFormat="1" ht="10.199999999999999">
      <c r="B931" s="167"/>
      <c r="D931" s="146" t="s">
        <v>308</v>
      </c>
      <c r="E931" s="168" t="s">
        <v>3</v>
      </c>
      <c r="F931" s="169" t="s">
        <v>313</v>
      </c>
      <c r="H931" s="170">
        <v>16251.66</v>
      </c>
      <c r="I931" s="171"/>
      <c r="L931" s="167"/>
      <c r="M931" s="172"/>
      <c r="T931" s="173"/>
      <c r="AT931" s="168" t="s">
        <v>308</v>
      </c>
      <c r="AU931" s="168" t="s">
        <v>83</v>
      </c>
      <c r="AV931" s="14" t="s">
        <v>156</v>
      </c>
      <c r="AW931" s="14" t="s">
        <v>35</v>
      </c>
      <c r="AX931" s="14" t="s">
        <v>81</v>
      </c>
      <c r="AY931" s="168" t="s">
        <v>129</v>
      </c>
    </row>
    <row r="932" spans="2:65" s="1" customFormat="1" ht="24.15" customHeight="1">
      <c r="B932" s="128"/>
      <c r="C932" s="129" t="s">
        <v>1132</v>
      </c>
      <c r="D932" s="129" t="s">
        <v>132</v>
      </c>
      <c r="E932" s="130" t="s">
        <v>1133</v>
      </c>
      <c r="F932" s="131" t="s">
        <v>1134</v>
      </c>
      <c r="G932" s="132" t="s">
        <v>208</v>
      </c>
      <c r="H932" s="133">
        <v>361.14800000000002</v>
      </c>
      <c r="I932" s="134"/>
      <c r="J932" s="135">
        <f>ROUND(I932*H932,2)</f>
        <v>0</v>
      </c>
      <c r="K932" s="131" t="s">
        <v>136</v>
      </c>
      <c r="L932" s="33"/>
      <c r="M932" s="136" t="s">
        <v>3</v>
      </c>
      <c r="N932" s="137" t="s">
        <v>44</v>
      </c>
      <c r="P932" s="138">
        <f>O932*H932</f>
        <v>0</v>
      </c>
      <c r="Q932" s="138">
        <v>0</v>
      </c>
      <c r="R932" s="138">
        <f>Q932*H932</f>
        <v>0</v>
      </c>
      <c r="S932" s="138">
        <v>0</v>
      </c>
      <c r="T932" s="139">
        <f>S932*H932</f>
        <v>0</v>
      </c>
      <c r="AR932" s="140" t="s">
        <v>156</v>
      </c>
      <c r="AT932" s="140" t="s">
        <v>132</v>
      </c>
      <c r="AU932" s="140" t="s">
        <v>83</v>
      </c>
      <c r="AY932" s="18" t="s">
        <v>129</v>
      </c>
      <c r="BE932" s="141">
        <f>IF(N932="základní",J932,0)</f>
        <v>0</v>
      </c>
      <c r="BF932" s="141">
        <f>IF(N932="snížená",J932,0)</f>
        <v>0</v>
      </c>
      <c r="BG932" s="141">
        <f>IF(N932="zákl. přenesená",J932,0)</f>
        <v>0</v>
      </c>
      <c r="BH932" s="141">
        <f>IF(N932="sníž. přenesená",J932,0)</f>
        <v>0</v>
      </c>
      <c r="BI932" s="141">
        <f>IF(N932="nulová",J932,0)</f>
        <v>0</v>
      </c>
      <c r="BJ932" s="18" t="s">
        <v>81</v>
      </c>
      <c r="BK932" s="141">
        <f>ROUND(I932*H932,2)</f>
        <v>0</v>
      </c>
      <c r="BL932" s="18" t="s">
        <v>156</v>
      </c>
      <c r="BM932" s="140" t="s">
        <v>1135</v>
      </c>
    </row>
    <row r="933" spans="2:65" s="1" customFormat="1" ht="10.199999999999999">
      <c r="B933" s="33"/>
      <c r="D933" s="142" t="s">
        <v>139</v>
      </c>
      <c r="F933" s="143" t="s">
        <v>1136</v>
      </c>
      <c r="I933" s="144"/>
      <c r="L933" s="33"/>
      <c r="M933" s="145"/>
      <c r="T933" s="54"/>
      <c r="AT933" s="18" t="s">
        <v>139</v>
      </c>
      <c r="AU933" s="18" t="s">
        <v>83</v>
      </c>
    </row>
    <row r="934" spans="2:65" s="13" customFormat="1" ht="10.199999999999999">
      <c r="B934" s="160"/>
      <c r="D934" s="146" t="s">
        <v>308</v>
      </c>
      <c r="E934" s="161" t="s">
        <v>3</v>
      </c>
      <c r="F934" s="162" t="s">
        <v>267</v>
      </c>
      <c r="H934" s="163">
        <v>361.14800000000002</v>
      </c>
      <c r="I934" s="164"/>
      <c r="L934" s="160"/>
      <c r="M934" s="165"/>
      <c r="T934" s="166"/>
      <c r="AT934" s="161" t="s">
        <v>308</v>
      </c>
      <c r="AU934" s="161" t="s">
        <v>83</v>
      </c>
      <c r="AV934" s="13" t="s">
        <v>83</v>
      </c>
      <c r="AW934" s="13" t="s">
        <v>35</v>
      </c>
      <c r="AX934" s="13" t="s">
        <v>81</v>
      </c>
      <c r="AY934" s="161" t="s">
        <v>129</v>
      </c>
    </row>
    <row r="935" spans="2:65" s="1" customFormat="1" ht="16.5" customHeight="1">
      <c r="B935" s="128"/>
      <c r="C935" s="129" t="s">
        <v>1137</v>
      </c>
      <c r="D935" s="129" t="s">
        <v>132</v>
      </c>
      <c r="E935" s="130" t="s">
        <v>1138</v>
      </c>
      <c r="F935" s="131" t="s">
        <v>1139</v>
      </c>
      <c r="G935" s="132" t="s">
        <v>208</v>
      </c>
      <c r="H935" s="133">
        <v>361.14800000000002</v>
      </c>
      <c r="I935" s="134"/>
      <c r="J935" s="135">
        <f>ROUND(I935*H935,2)</f>
        <v>0</v>
      </c>
      <c r="K935" s="131" t="s">
        <v>136</v>
      </c>
      <c r="L935" s="33"/>
      <c r="M935" s="136" t="s">
        <v>3</v>
      </c>
      <c r="N935" s="137" t="s">
        <v>44</v>
      </c>
      <c r="P935" s="138">
        <f>O935*H935</f>
        <v>0</v>
      </c>
      <c r="Q935" s="138">
        <v>0</v>
      </c>
      <c r="R935" s="138">
        <f>Q935*H935</f>
        <v>0</v>
      </c>
      <c r="S935" s="138">
        <v>0</v>
      </c>
      <c r="T935" s="139">
        <f>S935*H935</f>
        <v>0</v>
      </c>
      <c r="AR935" s="140" t="s">
        <v>156</v>
      </c>
      <c r="AT935" s="140" t="s">
        <v>132</v>
      </c>
      <c r="AU935" s="140" t="s">
        <v>83</v>
      </c>
      <c r="AY935" s="18" t="s">
        <v>129</v>
      </c>
      <c r="BE935" s="141">
        <f>IF(N935="základní",J935,0)</f>
        <v>0</v>
      </c>
      <c r="BF935" s="141">
        <f>IF(N935="snížená",J935,0)</f>
        <v>0</v>
      </c>
      <c r="BG935" s="141">
        <f>IF(N935="zákl. přenesená",J935,0)</f>
        <v>0</v>
      </c>
      <c r="BH935" s="141">
        <f>IF(N935="sníž. přenesená",J935,0)</f>
        <v>0</v>
      </c>
      <c r="BI935" s="141">
        <f>IF(N935="nulová",J935,0)</f>
        <v>0</v>
      </c>
      <c r="BJ935" s="18" t="s">
        <v>81</v>
      </c>
      <c r="BK935" s="141">
        <f>ROUND(I935*H935,2)</f>
        <v>0</v>
      </c>
      <c r="BL935" s="18" t="s">
        <v>156</v>
      </c>
      <c r="BM935" s="140" t="s">
        <v>1140</v>
      </c>
    </row>
    <row r="936" spans="2:65" s="1" customFormat="1" ht="10.199999999999999">
      <c r="B936" s="33"/>
      <c r="D936" s="142" t="s">
        <v>139</v>
      </c>
      <c r="F936" s="143" t="s">
        <v>1141</v>
      </c>
      <c r="I936" s="144"/>
      <c r="L936" s="33"/>
      <c r="M936" s="145"/>
      <c r="T936" s="54"/>
      <c r="AT936" s="18" t="s">
        <v>139</v>
      </c>
      <c r="AU936" s="18" t="s">
        <v>83</v>
      </c>
    </row>
    <row r="937" spans="2:65" s="13" customFormat="1" ht="10.199999999999999">
      <c r="B937" s="160"/>
      <c r="D937" s="146" t="s">
        <v>308</v>
      </c>
      <c r="E937" s="161" t="s">
        <v>3</v>
      </c>
      <c r="F937" s="162" t="s">
        <v>267</v>
      </c>
      <c r="H937" s="163">
        <v>361.14800000000002</v>
      </c>
      <c r="I937" s="164"/>
      <c r="L937" s="160"/>
      <c r="M937" s="165"/>
      <c r="T937" s="166"/>
      <c r="AT937" s="161" t="s">
        <v>308</v>
      </c>
      <c r="AU937" s="161" t="s">
        <v>83</v>
      </c>
      <c r="AV937" s="13" t="s">
        <v>83</v>
      </c>
      <c r="AW937" s="13" t="s">
        <v>35</v>
      </c>
      <c r="AX937" s="13" t="s">
        <v>81</v>
      </c>
      <c r="AY937" s="161" t="s">
        <v>129</v>
      </c>
    </row>
    <row r="938" spans="2:65" s="1" customFormat="1" ht="21.75" customHeight="1">
      <c r="B938" s="128"/>
      <c r="C938" s="129" t="s">
        <v>1142</v>
      </c>
      <c r="D938" s="129" t="s">
        <v>132</v>
      </c>
      <c r="E938" s="130" t="s">
        <v>1143</v>
      </c>
      <c r="F938" s="131" t="s">
        <v>1144</v>
      </c>
      <c r="G938" s="132" t="s">
        <v>208</v>
      </c>
      <c r="H938" s="133">
        <v>16251.66</v>
      </c>
      <c r="I938" s="134"/>
      <c r="J938" s="135">
        <f>ROUND(I938*H938,2)</f>
        <v>0</v>
      </c>
      <c r="K938" s="131" t="s">
        <v>136</v>
      </c>
      <c r="L938" s="33"/>
      <c r="M938" s="136" t="s">
        <v>3</v>
      </c>
      <c r="N938" s="137" t="s">
        <v>44</v>
      </c>
      <c r="P938" s="138">
        <f>O938*H938</f>
        <v>0</v>
      </c>
      <c r="Q938" s="138">
        <v>0</v>
      </c>
      <c r="R938" s="138">
        <f>Q938*H938</f>
        <v>0</v>
      </c>
      <c r="S938" s="138">
        <v>0</v>
      </c>
      <c r="T938" s="139">
        <f>S938*H938</f>
        <v>0</v>
      </c>
      <c r="AR938" s="140" t="s">
        <v>156</v>
      </c>
      <c r="AT938" s="140" t="s">
        <v>132</v>
      </c>
      <c r="AU938" s="140" t="s">
        <v>83</v>
      </c>
      <c r="AY938" s="18" t="s">
        <v>129</v>
      </c>
      <c r="BE938" s="141">
        <f>IF(N938="základní",J938,0)</f>
        <v>0</v>
      </c>
      <c r="BF938" s="141">
        <f>IF(N938="snížená",J938,0)</f>
        <v>0</v>
      </c>
      <c r="BG938" s="141">
        <f>IF(N938="zákl. přenesená",J938,0)</f>
        <v>0</v>
      </c>
      <c r="BH938" s="141">
        <f>IF(N938="sníž. přenesená",J938,0)</f>
        <v>0</v>
      </c>
      <c r="BI938" s="141">
        <f>IF(N938="nulová",J938,0)</f>
        <v>0</v>
      </c>
      <c r="BJ938" s="18" t="s">
        <v>81</v>
      </c>
      <c r="BK938" s="141">
        <f>ROUND(I938*H938,2)</f>
        <v>0</v>
      </c>
      <c r="BL938" s="18" t="s">
        <v>156</v>
      </c>
      <c r="BM938" s="140" t="s">
        <v>1145</v>
      </c>
    </row>
    <row r="939" spans="2:65" s="1" customFormat="1" ht="10.199999999999999">
      <c r="B939" s="33"/>
      <c r="D939" s="142" t="s">
        <v>139</v>
      </c>
      <c r="F939" s="143" t="s">
        <v>1146</v>
      </c>
      <c r="I939" s="144"/>
      <c r="L939" s="33"/>
      <c r="M939" s="145"/>
      <c r="T939" s="54"/>
      <c r="AT939" s="18" t="s">
        <v>139</v>
      </c>
      <c r="AU939" s="18" t="s">
        <v>83</v>
      </c>
    </row>
    <row r="940" spans="2:65" s="13" customFormat="1" ht="10.199999999999999">
      <c r="B940" s="160"/>
      <c r="D940" s="146" t="s">
        <v>308</v>
      </c>
      <c r="E940" s="161" t="s">
        <v>3</v>
      </c>
      <c r="F940" s="162" t="s">
        <v>1131</v>
      </c>
      <c r="H940" s="163">
        <v>16251.66</v>
      </c>
      <c r="I940" s="164"/>
      <c r="L940" s="160"/>
      <c r="M940" s="165"/>
      <c r="T940" s="166"/>
      <c r="AT940" s="161" t="s">
        <v>308</v>
      </c>
      <c r="AU940" s="161" t="s">
        <v>83</v>
      </c>
      <c r="AV940" s="13" t="s">
        <v>83</v>
      </c>
      <c r="AW940" s="13" t="s">
        <v>35</v>
      </c>
      <c r="AX940" s="13" t="s">
        <v>73</v>
      </c>
      <c r="AY940" s="161" t="s">
        <v>129</v>
      </c>
    </row>
    <row r="941" spans="2:65" s="14" customFormat="1" ht="10.199999999999999">
      <c r="B941" s="167"/>
      <c r="D941" s="146" t="s">
        <v>308</v>
      </c>
      <c r="E941" s="168" t="s">
        <v>3</v>
      </c>
      <c r="F941" s="169" t="s">
        <v>313</v>
      </c>
      <c r="H941" s="170">
        <v>16251.66</v>
      </c>
      <c r="I941" s="171"/>
      <c r="L941" s="167"/>
      <c r="M941" s="172"/>
      <c r="T941" s="173"/>
      <c r="AT941" s="168" t="s">
        <v>308</v>
      </c>
      <c r="AU941" s="168" t="s">
        <v>83</v>
      </c>
      <c r="AV941" s="14" t="s">
        <v>156</v>
      </c>
      <c r="AW941" s="14" t="s">
        <v>35</v>
      </c>
      <c r="AX941" s="14" t="s">
        <v>81</v>
      </c>
      <c r="AY941" s="168" t="s">
        <v>129</v>
      </c>
    </row>
    <row r="942" spans="2:65" s="1" customFormat="1" ht="16.5" customHeight="1">
      <c r="B942" s="128"/>
      <c r="C942" s="129" t="s">
        <v>1147</v>
      </c>
      <c r="D942" s="129" t="s">
        <v>132</v>
      </c>
      <c r="E942" s="130" t="s">
        <v>1148</v>
      </c>
      <c r="F942" s="131" t="s">
        <v>1149</v>
      </c>
      <c r="G942" s="132" t="s">
        <v>208</v>
      </c>
      <c r="H942" s="133">
        <v>361.14800000000002</v>
      </c>
      <c r="I942" s="134"/>
      <c r="J942" s="135">
        <f>ROUND(I942*H942,2)</f>
        <v>0</v>
      </c>
      <c r="K942" s="131" t="s">
        <v>136</v>
      </c>
      <c r="L942" s="33"/>
      <c r="M942" s="136" t="s">
        <v>3</v>
      </c>
      <c r="N942" s="137" t="s">
        <v>44</v>
      </c>
      <c r="P942" s="138">
        <f>O942*H942</f>
        <v>0</v>
      </c>
      <c r="Q942" s="138">
        <v>0</v>
      </c>
      <c r="R942" s="138">
        <f>Q942*H942</f>
        <v>0</v>
      </c>
      <c r="S942" s="138">
        <v>0</v>
      </c>
      <c r="T942" s="139">
        <f>S942*H942</f>
        <v>0</v>
      </c>
      <c r="AR942" s="140" t="s">
        <v>156</v>
      </c>
      <c r="AT942" s="140" t="s">
        <v>132</v>
      </c>
      <c r="AU942" s="140" t="s">
        <v>83</v>
      </c>
      <c r="AY942" s="18" t="s">
        <v>129</v>
      </c>
      <c r="BE942" s="141">
        <f>IF(N942="základní",J942,0)</f>
        <v>0</v>
      </c>
      <c r="BF942" s="141">
        <f>IF(N942="snížená",J942,0)</f>
        <v>0</v>
      </c>
      <c r="BG942" s="141">
        <f>IF(N942="zákl. přenesená",J942,0)</f>
        <v>0</v>
      </c>
      <c r="BH942" s="141">
        <f>IF(N942="sníž. přenesená",J942,0)</f>
        <v>0</v>
      </c>
      <c r="BI942" s="141">
        <f>IF(N942="nulová",J942,0)</f>
        <v>0</v>
      </c>
      <c r="BJ942" s="18" t="s">
        <v>81</v>
      </c>
      <c r="BK942" s="141">
        <f>ROUND(I942*H942,2)</f>
        <v>0</v>
      </c>
      <c r="BL942" s="18" t="s">
        <v>156</v>
      </c>
      <c r="BM942" s="140" t="s">
        <v>1150</v>
      </c>
    </row>
    <row r="943" spans="2:65" s="1" customFormat="1" ht="10.199999999999999">
      <c r="B943" s="33"/>
      <c r="D943" s="142" t="s">
        <v>139</v>
      </c>
      <c r="F943" s="143" t="s">
        <v>1151</v>
      </c>
      <c r="I943" s="144"/>
      <c r="L943" s="33"/>
      <c r="M943" s="145"/>
      <c r="T943" s="54"/>
      <c r="AT943" s="18" t="s">
        <v>139</v>
      </c>
      <c r="AU943" s="18" t="s">
        <v>83</v>
      </c>
    </row>
    <row r="944" spans="2:65" s="13" customFormat="1" ht="10.199999999999999">
      <c r="B944" s="160"/>
      <c r="D944" s="146" t="s">
        <v>308</v>
      </c>
      <c r="E944" s="161" t="s">
        <v>3</v>
      </c>
      <c r="F944" s="162" t="s">
        <v>267</v>
      </c>
      <c r="H944" s="163">
        <v>361.14800000000002</v>
      </c>
      <c r="I944" s="164"/>
      <c r="L944" s="160"/>
      <c r="M944" s="165"/>
      <c r="T944" s="166"/>
      <c r="AT944" s="161" t="s">
        <v>308</v>
      </c>
      <c r="AU944" s="161" t="s">
        <v>83</v>
      </c>
      <c r="AV944" s="13" t="s">
        <v>83</v>
      </c>
      <c r="AW944" s="13" t="s">
        <v>35</v>
      </c>
      <c r="AX944" s="13" t="s">
        <v>81</v>
      </c>
      <c r="AY944" s="161" t="s">
        <v>129</v>
      </c>
    </row>
    <row r="945" spans="2:65" s="1" customFormat="1" ht="16.5" customHeight="1">
      <c r="B945" s="128"/>
      <c r="C945" s="129" t="s">
        <v>1152</v>
      </c>
      <c r="D945" s="129" t="s">
        <v>132</v>
      </c>
      <c r="E945" s="130" t="s">
        <v>1153</v>
      </c>
      <c r="F945" s="131" t="s">
        <v>1154</v>
      </c>
      <c r="G945" s="132" t="s">
        <v>215</v>
      </c>
      <c r="H945" s="133">
        <v>1.5</v>
      </c>
      <c r="I945" s="134"/>
      <c r="J945" s="135">
        <f>ROUND(I945*H945,2)</f>
        <v>0</v>
      </c>
      <c r="K945" s="131" t="s">
        <v>136</v>
      </c>
      <c r="L945" s="33"/>
      <c r="M945" s="136" t="s">
        <v>3</v>
      </c>
      <c r="N945" s="137" t="s">
        <v>44</v>
      </c>
      <c r="P945" s="138">
        <f>O945*H945</f>
        <v>0</v>
      </c>
      <c r="Q945" s="138">
        <v>0</v>
      </c>
      <c r="R945" s="138">
        <f>Q945*H945</f>
        <v>0</v>
      </c>
      <c r="S945" s="138">
        <v>0</v>
      </c>
      <c r="T945" s="139">
        <f>S945*H945</f>
        <v>0</v>
      </c>
      <c r="AR945" s="140" t="s">
        <v>156</v>
      </c>
      <c r="AT945" s="140" t="s">
        <v>132</v>
      </c>
      <c r="AU945" s="140" t="s">
        <v>83</v>
      </c>
      <c r="AY945" s="18" t="s">
        <v>129</v>
      </c>
      <c r="BE945" s="141">
        <f>IF(N945="základní",J945,0)</f>
        <v>0</v>
      </c>
      <c r="BF945" s="141">
        <f>IF(N945="snížená",J945,0)</f>
        <v>0</v>
      </c>
      <c r="BG945" s="141">
        <f>IF(N945="zákl. přenesená",J945,0)</f>
        <v>0</v>
      </c>
      <c r="BH945" s="141">
        <f>IF(N945="sníž. přenesená",J945,0)</f>
        <v>0</v>
      </c>
      <c r="BI945" s="141">
        <f>IF(N945="nulová",J945,0)</f>
        <v>0</v>
      </c>
      <c r="BJ945" s="18" t="s">
        <v>81</v>
      </c>
      <c r="BK945" s="141">
        <f>ROUND(I945*H945,2)</f>
        <v>0</v>
      </c>
      <c r="BL945" s="18" t="s">
        <v>156</v>
      </c>
      <c r="BM945" s="140" t="s">
        <v>1155</v>
      </c>
    </row>
    <row r="946" spans="2:65" s="1" customFormat="1" ht="10.199999999999999">
      <c r="B946" s="33"/>
      <c r="D946" s="142" t="s">
        <v>139</v>
      </c>
      <c r="F946" s="143" t="s">
        <v>1156</v>
      </c>
      <c r="I946" s="144"/>
      <c r="L946" s="33"/>
      <c r="M946" s="145"/>
      <c r="T946" s="54"/>
      <c r="AT946" s="18" t="s">
        <v>139</v>
      </c>
      <c r="AU946" s="18" t="s">
        <v>83</v>
      </c>
    </row>
    <row r="947" spans="2:65" s="12" customFormat="1" ht="10.199999999999999">
      <c r="B947" s="154"/>
      <c r="D947" s="146" t="s">
        <v>308</v>
      </c>
      <c r="E947" s="155" t="s">
        <v>3</v>
      </c>
      <c r="F947" s="156" t="s">
        <v>423</v>
      </c>
      <c r="H947" s="155" t="s">
        <v>3</v>
      </c>
      <c r="I947" s="157"/>
      <c r="L947" s="154"/>
      <c r="M947" s="158"/>
      <c r="T947" s="159"/>
      <c r="AT947" s="155" t="s">
        <v>308</v>
      </c>
      <c r="AU947" s="155" t="s">
        <v>83</v>
      </c>
      <c r="AV947" s="12" t="s">
        <v>81</v>
      </c>
      <c r="AW947" s="12" t="s">
        <v>35</v>
      </c>
      <c r="AX947" s="12" t="s">
        <v>73</v>
      </c>
      <c r="AY947" s="155" t="s">
        <v>129</v>
      </c>
    </row>
    <row r="948" spans="2:65" s="13" customFormat="1" ht="10.199999999999999">
      <c r="B948" s="160"/>
      <c r="D948" s="146" t="s">
        <v>308</v>
      </c>
      <c r="E948" s="161" t="s">
        <v>3</v>
      </c>
      <c r="F948" s="162" t="s">
        <v>1157</v>
      </c>
      <c r="H948" s="163">
        <v>1.5</v>
      </c>
      <c r="I948" s="164"/>
      <c r="L948" s="160"/>
      <c r="M948" s="165"/>
      <c r="T948" s="166"/>
      <c r="AT948" s="161" t="s">
        <v>308</v>
      </c>
      <c r="AU948" s="161" t="s">
        <v>83</v>
      </c>
      <c r="AV948" s="13" t="s">
        <v>83</v>
      </c>
      <c r="AW948" s="13" t="s">
        <v>35</v>
      </c>
      <c r="AX948" s="13" t="s">
        <v>73</v>
      </c>
      <c r="AY948" s="161" t="s">
        <v>129</v>
      </c>
    </row>
    <row r="949" spans="2:65" s="14" customFormat="1" ht="10.199999999999999">
      <c r="B949" s="167"/>
      <c r="D949" s="146" t="s">
        <v>308</v>
      </c>
      <c r="E949" s="168" t="s">
        <v>3</v>
      </c>
      <c r="F949" s="169" t="s">
        <v>313</v>
      </c>
      <c r="H949" s="170">
        <v>1.5</v>
      </c>
      <c r="I949" s="171"/>
      <c r="L949" s="167"/>
      <c r="M949" s="172"/>
      <c r="T949" s="173"/>
      <c r="AT949" s="168" t="s">
        <v>308</v>
      </c>
      <c r="AU949" s="168" t="s">
        <v>83</v>
      </c>
      <c r="AV949" s="14" t="s">
        <v>156</v>
      </c>
      <c r="AW949" s="14" t="s">
        <v>35</v>
      </c>
      <c r="AX949" s="14" t="s">
        <v>81</v>
      </c>
      <c r="AY949" s="168" t="s">
        <v>129</v>
      </c>
    </row>
    <row r="950" spans="2:65" s="1" customFormat="1" ht="21.75" customHeight="1">
      <c r="B950" s="128"/>
      <c r="C950" s="129" t="s">
        <v>1158</v>
      </c>
      <c r="D950" s="129" t="s">
        <v>132</v>
      </c>
      <c r="E950" s="130" t="s">
        <v>1159</v>
      </c>
      <c r="F950" s="131" t="s">
        <v>1160</v>
      </c>
      <c r="G950" s="132" t="s">
        <v>215</v>
      </c>
      <c r="H950" s="133">
        <v>2</v>
      </c>
      <c r="I950" s="134"/>
      <c r="J950" s="135">
        <f>ROUND(I950*H950,2)</f>
        <v>0</v>
      </c>
      <c r="K950" s="131" t="s">
        <v>136</v>
      </c>
      <c r="L950" s="33"/>
      <c r="M950" s="136" t="s">
        <v>3</v>
      </c>
      <c r="N950" s="137" t="s">
        <v>44</v>
      </c>
      <c r="P950" s="138">
        <f>O950*H950</f>
        <v>0</v>
      </c>
      <c r="Q950" s="138">
        <v>0</v>
      </c>
      <c r="R950" s="138">
        <f>Q950*H950</f>
        <v>0</v>
      </c>
      <c r="S950" s="138">
        <v>0</v>
      </c>
      <c r="T950" s="139">
        <f>S950*H950</f>
        <v>0</v>
      </c>
      <c r="AR950" s="140" t="s">
        <v>156</v>
      </c>
      <c r="AT950" s="140" t="s">
        <v>132</v>
      </c>
      <c r="AU950" s="140" t="s">
        <v>83</v>
      </c>
      <c r="AY950" s="18" t="s">
        <v>129</v>
      </c>
      <c r="BE950" s="141">
        <f>IF(N950="základní",J950,0)</f>
        <v>0</v>
      </c>
      <c r="BF950" s="141">
        <f>IF(N950="snížená",J950,0)</f>
        <v>0</v>
      </c>
      <c r="BG950" s="141">
        <f>IF(N950="zákl. přenesená",J950,0)</f>
        <v>0</v>
      </c>
      <c r="BH950" s="141">
        <f>IF(N950="sníž. přenesená",J950,0)</f>
        <v>0</v>
      </c>
      <c r="BI950" s="141">
        <f>IF(N950="nulová",J950,0)</f>
        <v>0</v>
      </c>
      <c r="BJ950" s="18" t="s">
        <v>81</v>
      </c>
      <c r="BK950" s="141">
        <f>ROUND(I950*H950,2)</f>
        <v>0</v>
      </c>
      <c r="BL950" s="18" t="s">
        <v>156</v>
      </c>
      <c r="BM950" s="140" t="s">
        <v>1161</v>
      </c>
    </row>
    <row r="951" spans="2:65" s="1" customFormat="1" ht="10.199999999999999">
      <c r="B951" s="33"/>
      <c r="D951" s="142" t="s">
        <v>139</v>
      </c>
      <c r="F951" s="143" t="s">
        <v>1162</v>
      </c>
      <c r="I951" s="144"/>
      <c r="L951" s="33"/>
      <c r="M951" s="145"/>
      <c r="T951" s="54"/>
      <c r="AT951" s="18" t="s">
        <v>139</v>
      </c>
      <c r="AU951" s="18" t="s">
        <v>83</v>
      </c>
    </row>
    <row r="952" spans="2:65" s="12" customFormat="1" ht="10.199999999999999">
      <c r="B952" s="154"/>
      <c r="D952" s="146" t="s">
        <v>308</v>
      </c>
      <c r="E952" s="155" t="s">
        <v>3</v>
      </c>
      <c r="F952" s="156" t="s">
        <v>322</v>
      </c>
      <c r="H952" s="155" t="s">
        <v>3</v>
      </c>
      <c r="I952" s="157"/>
      <c r="L952" s="154"/>
      <c r="M952" s="158"/>
      <c r="T952" s="159"/>
      <c r="AT952" s="155" t="s">
        <v>308</v>
      </c>
      <c r="AU952" s="155" t="s">
        <v>83</v>
      </c>
      <c r="AV952" s="12" t="s">
        <v>81</v>
      </c>
      <c r="AW952" s="12" t="s">
        <v>35</v>
      </c>
      <c r="AX952" s="12" t="s">
        <v>73</v>
      </c>
      <c r="AY952" s="155" t="s">
        <v>129</v>
      </c>
    </row>
    <row r="953" spans="2:65" s="13" customFormat="1" ht="10.199999999999999">
      <c r="B953" s="160"/>
      <c r="D953" s="146" t="s">
        <v>308</v>
      </c>
      <c r="E953" s="161" t="s">
        <v>3</v>
      </c>
      <c r="F953" s="162" t="s">
        <v>83</v>
      </c>
      <c r="H953" s="163">
        <v>2</v>
      </c>
      <c r="I953" s="164"/>
      <c r="L953" s="160"/>
      <c r="M953" s="165"/>
      <c r="T953" s="166"/>
      <c r="AT953" s="161" t="s">
        <v>308</v>
      </c>
      <c r="AU953" s="161" t="s">
        <v>83</v>
      </c>
      <c r="AV953" s="13" t="s">
        <v>83</v>
      </c>
      <c r="AW953" s="13" t="s">
        <v>35</v>
      </c>
      <c r="AX953" s="13" t="s">
        <v>73</v>
      </c>
      <c r="AY953" s="161" t="s">
        <v>129</v>
      </c>
    </row>
    <row r="954" spans="2:65" s="14" customFormat="1" ht="10.199999999999999">
      <c r="B954" s="167"/>
      <c r="D954" s="146" t="s">
        <v>308</v>
      </c>
      <c r="E954" s="168" t="s">
        <v>3</v>
      </c>
      <c r="F954" s="169" t="s">
        <v>313</v>
      </c>
      <c r="H954" s="170">
        <v>2</v>
      </c>
      <c r="I954" s="171"/>
      <c r="L954" s="167"/>
      <c r="M954" s="172"/>
      <c r="T954" s="173"/>
      <c r="AT954" s="168" t="s">
        <v>308</v>
      </c>
      <c r="AU954" s="168" t="s">
        <v>83</v>
      </c>
      <c r="AV954" s="14" t="s">
        <v>156</v>
      </c>
      <c r="AW954" s="14" t="s">
        <v>35</v>
      </c>
      <c r="AX954" s="14" t="s">
        <v>81</v>
      </c>
      <c r="AY954" s="168" t="s">
        <v>129</v>
      </c>
    </row>
    <row r="955" spans="2:65" s="1" customFormat="1" ht="16.5" customHeight="1">
      <c r="B955" s="128"/>
      <c r="C955" s="129" t="s">
        <v>1163</v>
      </c>
      <c r="D955" s="129" t="s">
        <v>132</v>
      </c>
      <c r="E955" s="130" t="s">
        <v>1164</v>
      </c>
      <c r="F955" s="131" t="s">
        <v>1165</v>
      </c>
      <c r="G955" s="132" t="s">
        <v>215</v>
      </c>
      <c r="H955" s="133">
        <v>4</v>
      </c>
      <c r="I955" s="134"/>
      <c r="J955" s="135">
        <f>ROUND(I955*H955,2)</f>
        <v>0</v>
      </c>
      <c r="K955" s="131" t="s">
        <v>136</v>
      </c>
      <c r="L955" s="33"/>
      <c r="M955" s="136" t="s">
        <v>3</v>
      </c>
      <c r="N955" s="137" t="s">
        <v>44</v>
      </c>
      <c r="P955" s="138">
        <f>O955*H955</f>
        <v>0</v>
      </c>
      <c r="Q955" s="138">
        <v>0</v>
      </c>
      <c r="R955" s="138">
        <f>Q955*H955</f>
        <v>0</v>
      </c>
      <c r="S955" s="138">
        <v>0</v>
      </c>
      <c r="T955" s="139">
        <f>S955*H955</f>
        <v>0</v>
      </c>
      <c r="AR955" s="140" t="s">
        <v>156</v>
      </c>
      <c r="AT955" s="140" t="s">
        <v>132</v>
      </c>
      <c r="AU955" s="140" t="s">
        <v>83</v>
      </c>
      <c r="AY955" s="18" t="s">
        <v>129</v>
      </c>
      <c r="BE955" s="141">
        <f>IF(N955="základní",J955,0)</f>
        <v>0</v>
      </c>
      <c r="BF955" s="141">
        <f>IF(N955="snížená",J955,0)</f>
        <v>0</v>
      </c>
      <c r="BG955" s="141">
        <f>IF(N955="zákl. přenesená",J955,0)</f>
        <v>0</v>
      </c>
      <c r="BH955" s="141">
        <f>IF(N955="sníž. přenesená",J955,0)</f>
        <v>0</v>
      </c>
      <c r="BI955" s="141">
        <f>IF(N955="nulová",J955,0)</f>
        <v>0</v>
      </c>
      <c r="BJ955" s="18" t="s">
        <v>81</v>
      </c>
      <c r="BK955" s="141">
        <f>ROUND(I955*H955,2)</f>
        <v>0</v>
      </c>
      <c r="BL955" s="18" t="s">
        <v>156</v>
      </c>
      <c r="BM955" s="140" t="s">
        <v>1166</v>
      </c>
    </row>
    <row r="956" spans="2:65" s="1" customFormat="1" ht="10.199999999999999">
      <c r="B956" s="33"/>
      <c r="D956" s="142" t="s">
        <v>139</v>
      </c>
      <c r="F956" s="143" t="s">
        <v>1167</v>
      </c>
      <c r="I956" s="144"/>
      <c r="L956" s="33"/>
      <c r="M956" s="145"/>
      <c r="T956" s="54"/>
      <c r="AT956" s="18" t="s">
        <v>139</v>
      </c>
      <c r="AU956" s="18" t="s">
        <v>83</v>
      </c>
    </row>
    <row r="957" spans="2:65" s="12" customFormat="1" ht="10.199999999999999">
      <c r="B957" s="154"/>
      <c r="D957" s="146" t="s">
        <v>308</v>
      </c>
      <c r="E957" s="155" t="s">
        <v>3</v>
      </c>
      <c r="F957" s="156" t="s">
        <v>423</v>
      </c>
      <c r="H957" s="155" t="s">
        <v>3</v>
      </c>
      <c r="I957" s="157"/>
      <c r="L957" s="154"/>
      <c r="M957" s="158"/>
      <c r="T957" s="159"/>
      <c r="AT957" s="155" t="s">
        <v>308</v>
      </c>
      <c r="AU957" s="155" t="s">
        <v>83</v>
      </c>
      <c r="AV957" s="12" t="s">
        <v>81</v>
      </c>
      <c r="AW957" s="12" t="s">
        <v>35</v>
      </c>
      <c r="AX957" s="12" t="s">
        <v>73</v>
      </c>
      <c r="AY957" s="155" t="s">
        <v>129</v>
      </c>
    </row>
    <row r="958" spans="2:65" s="13" customFormat="1" ht="10.199999999999999">
      <c r="B958" s="160"/>
      <c r="D958" s="146" t="s">
        <v>308</v>
      </c>
      <c r="E958" s="161" t="s">
        <v>3</v>
      </c>
      <c r="F958" s="162" t="s">
        <v>156</v>
      </c>
      <c r="H958" s="163">
        <v>4</v>
      </c>
      <c r="I958" s="164"/>
      <c r="L958" s="160"/>
      <c r="M958" s="165"/>
      <c r="T958" s="166"/>
      <c r="AT958" s="161" t="s">
        <v>308</v>
      </c>
      <c r="AU958" s="161" t="s">
        <v>83</v>
      </c>
      <c r="AV958" s="13" t="s">
        <v>83</v>
      </c>
      <c r="AW958" s="13" t="s">
        <v>35</v>
      </c>
      <c r="AX958" s="13" t="s">
        <v>73</v>
      </c>
      <c r="AY958" s="161" t="s">
        <v>129</v>
      </c>
    </row>
    <row r="959" spans="2:65" s="14" customFormat="1" ht="10.199999999999999">
      <c r="B959" s="167"/>
      <c r="D959" s="146" t="s">
        <v>308</v>
      </c>
      <c r="E959" s="168" t="s">
        <v>3</v>
      </c>
      <c r="F959" s="169" t="s">
        <v>313</v>
      </c>
      <c r="H959" s="170">
        <v>4</v>
      </c>
      <c r="I959" s="171"/>
      <c r="L959" s="167"/>
      <c r="M959" s="172"/>
      <c r="T959" s="173"/>
      <c r="AT959" s="168" t="s">
        <v>308</v>
      </c>
      <c r="AU959" s="168" t="s">
        <v>83</v>
      </c>
      <c r="AV959" s="14" t="s">
        <v>156</v>
      </c>
      <c r="AW959" s="14" t="s">
        <v>35</v>
      </c>
      <c r="AX959" s="14" t="s">
        <v>81</v>
      </c>
      <c r="AY959" s="168" t="s">
        <v>129</v>
      </c>
    </row>
    <row r="960" spans="2:65" s="1" customFormat="1" ht="24.15" customHeight="1">
      <c r="B960" s="128"/>
      <c r="C960" s="129" t="s">
        <v>1168</v>
      </c>
      <c r="D960" s="129" t="s">
        <v>132</v>
      </c>
      <c r="E960" s="130" t="s">
        <v>1169</v>
      </c>
      <c r="F960" s="131" t="s">
        <v>1170</v>
      </c>
      <c r="G960" s="132" t="s">
        <v>215</v>
      </c>
      <c r="H960" s="133">
        <v>67.5</v>
      </c>
      <c r="I960" s="134"/>
      <c r="J960" s="135">
        <f>ROUND(I960*H960,2)</f>
        <v>0</v>
      </c>
      <c r="K960" s="131" t="s">
        <v>136</v>
      </c>
      <c r="L960" s="33"/>
      <c r="M960" s="136" t="s">
        <v>3</v>
      </c>
      <c r="N960" s="137" t="s">
        <v>44</v>
      </c>
      <c r="P960" s="138">
        <f>O960*H960</f>
        <v>0</v>
      </c>
      <c r="Q960" s="138">
        <v>0</v>
      </c>
      <c r="R960" s="138">
        <f>Q960*H960</f>
        <v>0</v>
      </c>
      <c r="S960" s="138">
        <v>0</v>
      </c>
      <c r="T960" s="139">
        <f>S960*H960</f>
        <v>0</v>
      </c>
      <c r="AR960" s="140" t="s">
        <v>156</v>
      </c>
      <c r="AT960" s="140" t="s">
        <v>132</v>
      </c>
      <c r="AU960" s="140" t="s">
        <v>83</v>
      </c>
      <c r="AY960" s="18" t="s">
        <v>129</v>
      </c>
      <c r="BE960" s="141">
        <f>IF(N960="základní",J960,0)</f>
        <v>0</v>
      </c>
      <c r="BF960" s="141">
        <f>IF(N960="snížená",J960,0)</f>
        <v>0</v>
      </c>
      <c r="BG960" s="141">
        <f>IF(N960="zákl. přenesená",J960,0)</f>
        <v>0</v>
      </c>
      <c r="BH960" s="141">
        <f>IF(N960="sníž. přenesená",J960,0)</f>
        <v>0</v>
      </c>
      <c r="BI960" s="141">
        <f>IF(N960="nulová",J960,0)</f>
        <v>0</v>
      </c>
      <c r="BJ960" s="18" t="s">
        <v>81</v>
      </c>
      <c r="BK960" s="141">
        <f>ROUND(I960*H960,2)</f>
        <v>0</v>
      </c>
      <c r="BL960" s="18" t="s">
        <v>156</v>
      </c>
      <c r="BM960" s="140" t="s">
        <v>1171</v>
      </c>
    </row>
    <row r="961" spans="2:65" s="1" customFormat="1" ht="10.199999999999999">
      <c r="B961" s="33"/>
      <c r="D961" s="142" t="s">
        <v>139</v>
      </c>
      <c r="F961" s="143" t="s">
        <v>1172</v>
      </c>
      <c r="I961" s="144"/>
      <c r="L961" s="33"/>
      <c r="M961" s="145"/>
      <c r="T961" s="54"/>
      <c r="AT961" s="18" t="s">
        <v>139</v>
      </c>
      <c r="AU961" s="18" t="s">
        <v>83</v>
      </c>
    </row>
    <row r="962" spans="2:65" s="12" customFormat="1" ht="10.199999999999999">
      <c r="B962" s="154"/>
      <c r="D962" s="146" t="s">
        <v>308</v>
      </c>
      <c r="E962" s="155" t="s">
        <v>3</v>
      </c>
      <c r="F962" s="156" t="s">
        <v>423</v>
      </c>
      <c r="H962" s="155" t="s">
        <v>3</v>
      </c>
      <c r="I962" s="157"/>
      <c r="L962" s="154"/>
      <c r="M962" s="158"/>
      <c r="T962" s="159"/>
      <c r="AT962" s="155" t="s">
        <v>308</v>
      </c>
      <c r="AU962" s="155" t="s">
        <v>83</v>
      </c>
      <c r="AV962" s="12" t="s">
        <v>81</v>
      </c>
      <c r="AW962" s="12" t="s">
        <v>35</v>
      </c>
      <c r="AX962" s="12" t="s">
        <v>73</v>
      </c>
      <c r="AY962" s="155" t="s">
        <v>129</v>
      </c>
    </row>
    <row r="963" spans="2:65" s="13" customFormat="1" ht="10.199999999999999">
      <c r="B963" s="160"/>
      <c r="D963" s="146" t="s">
        <v>308</v>
      </c>
      <c r="E963" s="161" t="s">
        <v>3</v>
      </c>
      <c r="F963" s="162" t="s">
        <v>1173</v>
      </c>
      <c r="H963" s="163">
        <v>67.5</v>
      </c>
      <c r="I963" s="164"/>
      <c r="L963" s="160"/>
      <c r="M963" s="165"/>
      <c r="T963" s="166"/>
      <c r="AT963" s="161" t="s">
        <v>308</v>
      </c>
      <c r="AU963" s="161" t="s">
        <v>83</v>
      </c>
      <c r="AV963" s="13" t="s">
        <v>83</v>
      </c>
      <c r="AW963" s="13" t="s">
        <v>35</v>
      </c>
      <c r="AX963" s="13" t="s">
        <v>73</v>
      </c>
      <c r="AY963" s="161" t="s">
        <v>129</v>
      </c>
    </row>
    <row r="964" spans="2:65" s="14" customFormat="1" ht="10.199999999999999">
      <c r="B964" s="167"/>
      <c r="D964" s="146" t="s">
        <v>308</v>
      </c>
      <c r="E964" s="168" t="s">
        <v>3</v>
      </c>
      <c r="F964" s="169" t="s">
        <v>313</v>
      </c>
      <c r="H964" s="170">
        <v>67.5</v>
      </c>
      <c r="I964" s="171"/>
      <c r="L964" s="167"/>
      <c r="M964" s="172"/>
      <c r="T964" s="173"/>
      <c r="AT964" s="168" t="s">
        <v>308</v>
      </c>
      <c r="AU964" s="168" t="s">
        <v>83</v>
      </c>
      <c r="AV964" s="14" t="s">
        <v>156</v>
      </c>
      <c r="AW964" s="14" t="s">
        <v>35</v>
      </c>
      <c r="AX964" s="14" t="s">
        <v>81</v>
      </c>
      <c r="AY964" s="168" t="s">
        <v>129</v>
      </c>
    </row>
    <row r="965" spans="2:65" s="1" customFormat="1" ht="24.15" customHeight="1">
      <c r="B965" s="128"/>
      <c r="C965" s="129" t="s">
        <v>1174</v>
      </c>
      <c r="D965" s="129" t="s">
        <v>132</v>
      </c>
      <c r="E965" s="130" t="s">
        <v>1175</v>
      </c>
      <c r="F965" s="131" t="s">
        <v>1176</v>
      </c>
      <c r="G965" s="132" t="s">
        <v>215</v>
      </c>
      <c r="H965" s="133">
        <v>90</v>
      </c>
      <c r="I965" s="134"/>
      <c r="J965" s="135">
        <f>ROUND(I965*H965,2)</f>
        <v>0</v>
      </c>
      <c r="K965" s="131" t="s">
        <v>136</v>
      </c>
      <c r="L965" s="33"/>
      <c r="M965" s="136" t="s">
        <v>3</v>
      </c>
      <c r="N965" s="137" t="s">
        <v>44</v>
      </c>
      <c r="P965" s="138">
        <f>O965*H965</f>
        <v>0</v>
      </c>
      <c r="Q965" s="138">
        <v>0</v>
      </c>
      <c r="R965" s="138">
        <f>Q965*H965</f>
        <v>0</v>
      </c>
      <c r="S965" s="138">
        <v>0</v>
      </c>
      <c r="T965" s="139">
        <f>S965*H965</f>
        <v>0</v>
      </c>
      <c r="AR965" s="140" t="s">
        <v>156</v>
      </c>
      <c r="AT965" s="140" t="s">
        <v>132</v>
      </c>
      <c r="AU965" s="140" t="s">
        <v>83</v>
      </c>
      <c r="AY965" s="18" t="s">
        <v>129</v>
      </c>
      <c r="BE965" s="141">
        <f>IF(N965="základní",J965,0)</f>
        <v>0</v>
      </c>
      <c r="BF965" s="141">
        <f>IF(N965="snížená",J965,0)</f>
        <v>0</v>
      </c>
      <c r="BG965" s="141">
        <f>IF(N965="zákl. přenesená",J965,0)</f>
        <v>0</v>
      </c>
      <c r="BH965" s="141">
        <f>IF(N965="sníž. přenesená",J965,0)</f>
        <v>0</v>
      </c>
      <c r="BI965" s="141">
        <f>IF(N965="nulová",J965,0)</f>
        <v>0</v>
      </c>
      <c r="BJ965" s="18" t="s">
        <v>81</v>
      </c>
      <c r="BK965" s="141">
        <f>ROUND(I965*H965,2)</f>
        <v>0</v>
      </c>
      <c r="BL965" s="18" t="s">
        <v>156</v>
      </c>
      <c r="BM965" s="140" t="s">
        <v>1177</v>
      </c>
    </row>
    <row r="966" spans="2:65" s="1" customFormat="1" ht="10.199999999999999">
      <c r="B966" s="33"/>
      <c r="D966" s="142" t="s">
        <v>139</v>
      </c>
      <c r="F966" s="143" t="s">
        <v>1178</v>
      </c>
      <c r="I966" s="144"/>
      <c r="L966" s="33"/>
      <c r="M966" s="145"/>
      <c r="T966" s="54"/>
      <c r="AT966" s="18" t="s">
        <v>139</v>
      </c>
      <c r="AU966" s="18" t="s">
        <v>83</v>
      </c>
    </row>
    <row r="967" spans="2:65" s="12" customFormat="1" ht="10.199999999999999">
      <c r="B967" s="154"/>
      <c r="D967" s="146" t="s">
        <v>308</v>
      </c>
      <c r="E967" s="155" t="s">
        <v>3</v>
      </c>
      <c r="F967" s="156" t="s">
        <v>322</v>
      </c>
      <c r="H967" s="155" t="s">
        <v>3</v>
      </c>
      <c r="I967" s="157"/>
      <c r="L967" s="154"/>
      <c r="M967" s="158"/>
      <c r="T967" s="159"/>
      <c r="AT967" s="155" t="s">
        <v>308</v>
      </c>
      <c r="AU967" s="155" t="s">
        <v>83</v>
      </c>
      <c r="AV967" s="12" t="s">
        <v>81</v>
      </c>
      <c r="AW967" s="12" t="s">
        <v>35</v>
      </c>
      <c r="AX967" s="12" t="s">
        <v>73</v>
      </c>
      <c r="AY967" s="155" t="s">
        <v>129</v>
      </c>
    </row>
    <row r="968" spans="2:65" s="13" customFormat="1" ht="10.199999999999999">
      <c r="B968" s="160"/>
      <c r="D968" s="146" t="s">
        <v>308</v>
      </c>
      <c r="E968" s="161" t="s">
        <v>3</v>
      </c>
      <c r="F968" s="162" t="s">
        <v>1179</v>
      </c>
      <c r="H968" s="163">
        <v>90</v>
      </c>
      <c r="I968" s="164"/>
      <c r="L968" s="160"/>
      <c r="M968" s="165"/>
      <c r="T968" s="166"/>
      <c r="AT968" s="161" t="s">
        <v>308</v>
      </c>
      <c r="AU968" s="161" t="s">
        <v>83</v>
      </c>
      <c r="AV968" s="13" t="s">
        <v>83</v>
      </c>
      <c r="AW968" s="13" t="s">
        <v>35</v>
      </c>
      <c r="AX968" s="13" t="s">
        <v>73</v>
      </c>
      <c r="AY968" s="161" t="s">
        <v>129</v>
      </c>
    </row>
    <row r="969" spans="2:65" s="14" customFormat="1" ht="10.199999999999999">
      <c r="B969" s="167"/>
      <c r="D969" s="146" t="s">
        <v>308</v>
      </c>
      <c r="E969" s="168" t="s">
        <v>3</v>
      </c>
      <c r="F969" s="169" t="s">
        <v>313</v>
      </c>
      <c r="H969" s="170">
        <v>90</v>
      </c>
      <c r="I969" s="171"/>
      <c r="L969" s="167"/>
      <c r="M969" s="172"/>
      <c r="T969" s="173"/>
      <c r="AT969" s="168" t="s">
        <v>308</v>
      </c>
      <c r="AU969" s="168" t="s">
        <v>83</v>
      </c>
      <c r="AV969" s="14" t="s">
        <v>156</v>
      </c>
      <c r="AW969" s="14" t="s">
        <v>35</v>
      </c>
      <c r="AX969" s="14" t="s">
        <v>81</v>
      </c>
      <c r="AY969" s="168" t="s">
        <v>129</v>
      </c>
    </row>
    <row r="970" spans="2:65" s="1" customFormat="1" ht="24.15" customHeight="1">
      <c r="B970" s="128"/>
      <c r="C970" s="129" t="s">
        <v>1180</v>
      </c>
      <c r="D970" s="129" t="s">
        <v>132</v>
      </c>
      <c r="E970" s="130" t="s">
        <v>1181</v>
      </c>
      <c r="F970" s="131" t="s">
        <v>1182</v>
      </c>
      <c r="G970" s="132" t="s">
        <v>215</v>
      </c>
      <c r="H970" s="133">
        <v>180</v>
      </c>
      <c r="I970" s="134"/>
      <c r="J970" s="135">
        <f>ROUND(I970*H970,2)</f>
        <v>0</v>
      </c>
      <c r="K970" s="131" t="s">
        <v>136</v>
      </c>
      <c r="L970" s="33"/>
      <c r="M970" s="136" t="s">
        <v>3</v>
      </c>
      <c r="N970" s="137" t="s">
        <v>44</v>
      </c>
      <c r="P970" s="138">
        <f>O970*H970</f>
        <v>0</v>
      </c>
      <c r="Q970" s="138">
        <v>0</v>
      </c>
      <c r="R970" s="138">
        <f>Q970*H970</f>
        <v>0</v>
      </c>
      <c r="S970" s="138">
        <v>0</v>
      </c>
      <c r="T970" s="139">
        <f>S970*H970</f>
        <v>0</v>
      </c>
      <c r="AR970" s="140" t="s">
        <v>156</v>
      </c>
      <c r="AT970" s="140" t="s">
        <v>132</v>
      </c>
      <c r="AU970" s="140" t="s">
        <v>83</v>
      </c>
      <c r="AY970" s="18" t="s">
        <v>129</v>
      </c>
      <c r="BE970" s="141">
        <f>IF(N970="základní",J970,0)</f>
        <v>0</v>
      </c>
      <c r="BF970" s="141">
        <f>IF(N970="snížená",J970,0)</f>
        <v>0</v>
      </c>
      <c r="BG970" s="141">
        <f>IF(N970="zákl. přenesená",J970,0)</f>
        <v>0</v>
      </c>
      <c r="BH970" s="141">
        <f>IF(N970="sníž. přenesená",J970,0)</f>
        <v>0</v>
      </c>
      <c r="BI970" s="141">
        <f>IF(N970="nulová",J970,0)</f>
        <v>0</v>
      </c>
      <c r="BJ970" s="18" t="s">
        <v>81</v>
      </c>
      <c r="BK970" s="141">
        <f>ROUND(I970*H970,2)</f>
        <v>0</v>
      </c>
      <c r="BL970" s="18" t="s">
        <v>156</v>
      </c>
      <c r="BM970" s="140" t="s">
        <v>1183</v>
      </c>
    </row>
    <row r="971" spans="2:65" s="1" customFormat="1" ht="10.199999999999999">
      <c r="B971" s="33"/>
      <c r="D971" s="142" t="s">
        <v>139</v>
      </c>
      <c r="F971" s="143" t="s">
        <v>1184</v>
      </c>
      <c r="I971" s="144"/>
      <c r="L971" s="33"/>
      <c r="M971" s="145"/>
      <c r="T971" s="54"/>
      <c r="AT971" s="18" t="s">
        <v>139</v>
      </c>
      <c r="AU971" s="18" t="s">
        <v>83</v>
      </c>
    </row>
    <row r="972" spans="2:65" s="12" customFormat="1" ht="10.199999999999999">
      <c r="B972" s="154"/>
      <c r="D972" s="146" t="s">
        <v>308</v>
      </c>
      <c r="E972" s="155" t="s">
        <v>3</v>
      </c>
      <c r="F972" s="156" t="s">
        <v>423</v>
      </c>
      <c r="H972" s="155" t="s">
        <v>3</v>
      </c>
      <c r="I972" s="157"/>
      <c r="L972" s="154"/>
      <c r="M972" s="158"/>
      <c r="T972" s="159"/>
      <c r="AT972" s="155" t="s">
        <v>308</v>
      </c>
      <c r="AU972" s="155" t="s">
        <v>83</v>
      </c>
      <c r="AV972" s="12" t="s">
        <v>81</v>
      </c>
      <c r="AW972" s="12" t="s">
        <v>35</v>
      </c>
      <c r="AX972" s="12" t="s">
        <v>73</v>
      </c>
      <c r="AY972" s="155" t="s">
        <v>129</v>
      </c>
    </row>
    <row r="973" spans="2:65" s="13" customFormat="1" ht="10.199999999999999">
      <c r="B973" s="160"/>
      <c r="D973" s="146" t="s">
        <v>308</v>
      </c>
      <c r="E973" s="161" t="s">
        <v>3</v>
      </c>
      <c r="F973" s="162" t="s">
        <v>1185</v>
      </c>
      <c r="H973" s="163">
        <v>180</v>
      </c>
      <c r="I973" s="164"/>
      <c r="L973" s="160"/>
      <c r="M973" s="165"/>
      <c r="T973" s="166"/>
      <c r="AT973" s="161" t="s">
        <v>308</v>
      </c>
      <c r="AU973" s="161" t="s">
        <v>83</v>
      </c>
      <c r="AV973" s="13" t="s">
        <v>83</v>
      </c>
      <c r="AW973" s="13" t="s">
        <v>35</v>
      </c>
      <c r="AX973" s="13" t="s">
        <v>73</v>
      </c>
      <c r="AY973" s="161" t="s">
        <v>129</v>
      </c>
    </row>
    <row r="974" spans="2:65" s="14" customFormat="1" ht="10.199999999999999">
      <c r="B974" s="167"/>
      <c r="D974" s="146" t="s">
        <v>308</v>
      </c>
      <c r="E974" s="168" t="s">
        <v>3</v>
      </c>
      <c r="F974" s="169" t="s">
        <v>313</v>
      </c>
      <c r="H974" s="170">
        <v>180</v>
      </c>
      <c r="I974" s="171"/>
      <c r="L974" s="167"/>
      <c r="M974" s="172"/>
      <c r="T974" s="173"/>
      <c r="AT974" s="168" t="s">
        <v>308</v>
      </c>
      <c r="AU974" s="168" t="s">
        <v>83</v>
      </c>
      <c r="AV974" s="14" t="s">
        <v>156</v>
      </c>
      <c r="AW974" s="14" t="s">
        <v>35</v>
      </c>
      <c r="AX974" s="14" t="s">
        <v>81</v>
      </c>
      <c r="AY974" s="168" t="s">
        <v>129</v>
      </c>
    </row>
    <row r="975" spans="2:65" s="1" customFormat="1" ht="16.5" customHeight="1">
      <c r="B975" s="128"/>
      <c r="C975" s="129" t="s">
        <v>1186</v>
      </c>
      <c r="D975" s="129" t="s">
        <v>132</v>
      </c>
      <c r="E975" s="130" t="s">
        <v>1187</v>
      </c>
      <c r="F975" s="131" t="s">
        <v>1188</v>
      </c>
      <c r="G975" s="132" t="s">
        <v>215</v>
      </c>
      <c r="H975" s="133">
        <v>1.5</v>
      </c>
      <c r="I975" s="134"/>
      <c r="J975" s="135">
        <f>ROUND(I975*H975,2)</f>
        <v>0</v>
      </c>
      <c r="K975" s="131" t="s">
        <v>136</v>
      </c>
      <c r="L975" s="33"/>
      <c r="M975" s="136" t="s">
        <v>3</v>
      </c>
      <c r="N975" s="137" t="s">
        <v>44</v>
      </c>
      <c r="P975" s="138">
        <f>O975*H975</f>
        <v>0</v>
      </c>
      <c r="Q975" s="138">
        <v>0</v>
      </c>
      <c r="R975" s="138">
        <f>Q975*H975</f>
        <v>0</v>
      </c>
      <c r="S975" s="138">
        <v>0</v>
      </c>
      <c r="T975" s="139">
        <f>S975*H975</f>
        <v>0</v>
      </c>
      <c r="AR975" s="140" t="s">
        <v>156</v>
      </c>
      <c r="AT975" s="140" t="s">
        <v>132</v>
      </c>
      <c r="AU975" s="140" t="s">
        <v>83</v>
      </c>
      <c r="AY975" s="18" t="s">
        <v>129</v>
      </c>
      <c r="BE975" s="141">
        <f>IF(N975="základní",J975,0)</f>
        <v>0</v>
      </c>
      <c r="BF975" s="141">
        <f>IF(N975="snížená",J975,0)</f>
        <v>0</v>
      </c>
      <c r="BG975" s="141">
        <f>IF(N975="zákl. přenesená",J975,0)</f>
        <v>0</v>
      </c>
      <c r="BH975" s="141">
        <f>IF(N975="sníž. přenesená",J975,0)</f>
        <v>0</v>
      </c>
      <c r="BI975" s="141">
        <f>IF(N975="nulová",J975,0)</f>
        <v>0</v>
      </c>
      <c r="BJ975" s="18" t="s">
        <v>81</v>
      </c>
      <c r="BK975" s="141">
        <f>ROUND(I975*H975,2)</f>
        <v>0</v>
      </c>
      <c r="BL975" s="18" t="s">
        <v>156</v>
      </c>
      <c r="BM975" s="140" t="s">
        <v>1189</v>
      </c>
    </row>
    <row r="976" spans="2:65" s="1" customFormat="1" ht="10.199999999999999">
      <c r="B976" s="33"/>
      <c r="D976" s="142" t="s">
        <v>139</v>
      </c>
      <c r="F976" s="143" t="s">
        <v>1190</v>
      </c>
      <c r="I976" s="144"/>
      <c r="L976" s="33"/>
      <c r="M976" s="145"/>
      <c r="T976" s="54"/>
      <c r="AT976" s="18" t="s">
        <v>139</v>
      </c>
      <c r="AU976" s="18" t="s">
        <v>83</v>
      </c>
    </row>
    <row r="977" spans="2:65" s="12" customFormat="1" ht="10.199999999999999">
      <c r="B977" s="154"/>
      <c r="D977" s="146" t="s">
        <v>308</v>
      </c>
      <c r="E977" s="155" t="s">
        <v>3</v>
      </c>
      <c r="F977" s="156" t="s">
        <v>423</v>
      </c>
      <c r="H977" s="155" t="s">
        <v>3</v>
      </c>
      <c r="I977" s="157"/>
      <c r="L977" s="154"/>
      <c r="M977" s="158"/>
      <c r="T977" s="159"/>
      <c r="AT977" s="155" t="s">
        <v>308</v>
      </c>
      <c r="AU977" s="155" t="s">
        <v>83</v>
      </c>
      <c r="AV977" s="12" t="s">
        <v>81</v>
      </c>
      <c r="AW977" s="12" t="s">
        <v>35</v>
      </c>
      <c r="AX977" s="12" t="s">
        <v>73</v>
      </c>
      <c r="AY977" s="155" t="s">
        <v>129</v>
      </c>
    </row>
    <row r="978" spans="2:65" s="13" customFormat="1" ht="10.199999999999999">
      <c r="B978" s="160"/>
      <c r="D978" s="146" t="s">
        <v>308</v>
      </c>
      <c r="E978" s="161" t="s">
        <v>3</v>
      </c>
      <c r="F978" s="162" t="s">
        <v>1157</v>
      </c>
      <c r="H978" s="163">
        <v>1.5</v>
      </c>
      <c r="I978" s="164"/>
      <c r="L978" s="160"/>
      <c r="M978" s="165"/>
      <c r="T978" s="166"/>
      <c r="AT978" s="161" t="s">
        <v>308</v>
      </c>
      <c r="AU978" s="161" t="s">
        <v>83</v>
      </c>
      <c r="AV978" s="13" t="s">
        <v>83</v>
      </c>
      <c r="AW978" s="13" t="s">
        <v>35</v>
      </c>
      <c r="AX978" s="13" t="s">
        <v>73</v>
      </c>
      <c r="AY978" s="161" t="s">
        <v>129</v>
      </c>
    </row>
    <row r="979" spans="2:65" s="14" customFormat="1" ht="10.199999999999999">
      <c r="B979" s="167"/>
      <c r="D979" s="146" t="s">
        <v>308</v>
      </c>
      <c r="E979" s="168" t="s">
        <v>3</v>
      </c>
      <c r="F979" s="169" t="s">
        <v>313</v>
      </c>
      <c r="H979" s="170">
        <v>1.5</v>
      </c>
      <c r="I979" s="171"/>
      <c r="L979" s="167"/>
      <c r="M979" s="172"/>
      <c r="T979" s="173"/>
      <c r="AT979" s="168" t="s">
        <v>308</v>
      </c>
      <c r="AU979" s="168" t="s">
        <v>83</v>
      </c>
      <c r="AV979" s="14" t="s">
        <v>156</v>
      </c>
      <c r="AW979" s="14" t="s">
        <v>35</v>
      </c>
      <c r="AX979" s="14" t="s">
        <v>81</v>
      </c>
      <c r="AY979" s="168" t="s">
        <v>129</v>
      </c>
    </row>
    <row r="980" spans="2:65" s="1" customFormat="1" ht="21.75" customHeight="1">
      <c r="B980" s="128"/>
      <c r="C980" s="129" t="s">
        <v>1191</v>
      </c>
      <c r="D980" s="129" t="s">
        <v>132</v>
      </c>
      <c r="E980" s="130" t="s">
        <v>1192</v>
      </c>
      <c r="F980" s="131" t="s">
        <v>1193</v>
      </c>
      <c r="G980" s="132" t="s">
        <v>215</v>
      </c>
      <c r="H980" s="133">
        <v>2</v>
      </c>
      <c r="I980" s="134"/>
      <c r="J980" s="135">
        <f>ROUND(I980*H980,2)</f>
        <v>0</v>
      </c>
      <c r="K980" s="131" t="s">
        <v>136</v>
      </c>
      <c r="L980" s="33"/>
      <c r="M980" s="136" t="s">
        <v>3</v>
      </c>
      <c r="N980" s="137" t="s">
        <v>44</v>
      </c>
      <c r="P980" s="138">
        <f>O980*H980</f>
        <v>0</v>
      </c>
      <c r="Q980" s="138">
        <v>0</v>
      </c>
      <c r="R980" s="138">
        <f>Q980*H980</f>
        <v>0</v>
      </c>
      <c r="S980" s="138">
        <v>0</v>
      </c>
      <c r="T980" s="139">
        <f>S980*H980</f>
        <v>0</v>
      </c>
      <c r="AR980" s="140" t="s">
        <v>156</v>
      </c>
      <c r="AT980" s="140" t="s">
        <v>132</v>
      </c>
      <c r="AU980" s="140" t="s">
        <v>83</v>
      </c>
      <c r="AY980" s="18" t="s">
        <v>129</v>
      </c>
      <c r="BE980" s="141">
        <f>IF(N980="základní",J980,0)</f>
        <v>0</v>
      </c>
      <c r="BF980" s="141">
        <f>IF(N980="snížená",J980,0)</f>
        <v>0</v>
      </c>
      <c r="BG980" s="141">
        <f>IF(N980="zákl. přenesená",J980,0)</f>
        <v>0</v>
      </c>
      <c r="BH980" s="141">
        <f>IF(N980="sníž. přenesená",J980,0)</f>
        <v>0</v>
      </c>
      <c r="BI980" s="141">
        <f>IF(N980="nulová",J980,0)</f>
        <v>0</v>
      </c>
      <c r="BJ980" s="18" t="s">
        <v>81</v>
      </c>
      <c r="BK980" s="141">
        <f>ROUND(I980*H980,2)</f>
        <v>0</v>
      </c>
      <c r="BL980" s="18" t="s">
        <v>156</v>
      </c>
      <c r="BM980" s="140" t="s">
        <v>1194</v>
      </c>
    </row>
    <row r="981" spans="2:65" s="1" customFormat="1" ht="10.199999999999999">
      <c r="B981" s="33"/>
      <c r="D981" s="142" t="s">
        <v>139</v>
      </c>
      <c r="F981" s="143" t="s">
        <v>1195</v>
      </c>
      <c r="I981" s="144"/>
      <c r="L981" s="33"/>
      <c r="M981" s="145"/>
      <c r="T981" s="54"/>
      <c r="AT981" s="18" t="s">
        <v>139</v>
      </c>
      <c r="AU981" s="18" t="s">
        <v>83</v>
      </c>
    </row>
    <row r="982" spans="2:65" s="12" customFormat="1" ht="10.199999999999999">
      <c r="B982" s="154"/>
      <c r="D982" s="146" t="s">
        <v>308</v>
      </c>
      <c r="E982" s="155" t="s">
        <v>3</v>
      </c>
      <c r="F982" s="156" t="s">
        <v>322</v>
      </c>
      <c r="H982" s="155" t="s">
        <v>3</v>
      </c>
      <c r="I982" s="157"/>
      <c r="L982" s="154"/>
      <c r="M982" s="158"/>
      <c r="T982" s="159"/>
      <c r="AT982" s="155" t="s">
        <v>308</v>
      </c>
      <c r="AU982" s="155" t="s">
        <v>83</v>
      </c>
      <c r="AV982" s="12" t="s">
        <v>81</v>
      </c>
      <c r="AW982" s="12" t="s">
        <v>35</v>
      </c>
      <c r="AX982" s="12" t="s">
        <v>73</v>
      </c>
      <c r="AY982" s="155" t="s">
        <v>129</v>
      </c>
    </row>
    <row r="983" spans="2:65" s="13" customFormat="1" ht="10.199999999999999">
      <c r="B983" s="160"/>
      <c r="D983" s="146" t="s">
        <v>308</v>
      </c>
      <c r="E983" s="161" t="s">
        <v>3</v>
      </c>
      <c r="F983" s="162" t="s">
        <v>83</v>
      </c>
      <c r="H983" s="163">
        <v>2</v>
      </c>
      <c r="I983" s="164"/>
      <c r="L983" s="160"/>
      <c r="M983" s="165"/>
      <c r="T983" s="166"/>
      <c r="AT983" s="161" t="s">
        <v>308</v>
      </c>
      <c r="AU983" s="161" t="s">
        <v>83</v>
      </c>
      <c r="AV983" s="13" t="s">
        <v>83</v>
      </c>
      <c r="AW983" s="13" t="s">
        <v>35</v>
      </c>
      <c r="AX983" s="13" t="s">
        <v>73</v>
      </c>
      <c r="AY983" s="161" t="s">
        <v>129</v>
      </c>
    </row>
    <row r="984" spans="2:65" s="14" customFormat="1" ht="10.199999999999999">
      <c r="B984" s="167"/>
      <c r="D984" s="146" t="s">
        <v>308</v>
      </c>
      <c r="E984" s="168" t="s">
        <v>3</v>
      </c>
      <c r="F984" s="169" t="s">
        <v>313</v>
      </c>
      <c r="H984" s="170">
        <v>2</v>
      </c>
      <c r="I984" s="171"/>
      <c r="L984" s="167"/>
      <c r="M984" s="172"/>
      <c r="T984" s="173"/>
      <c r="AT984" s="168" t="s">
        <v>308</v>
      </c>
      <c r="AU984" s="168" t="s">
        <v>83</v>
      </c>
      <c r="AV984" s="14" t="s">
        <v>156</v>
      </c>
      <c r="AW984" s="14" t="s">
        <v>35</v>
      </c>
      <c r="AX984" s="14" t="s">
        <v>81</v>
      </c>
      <c r="AY984" s="168" t="s">
        <v>129</v>
      </c>
    </row>
    <row r="985" spans="2:65" s="1" customFormat="1" ht="16.5" customHeight="1">
      <c r="B985" s="128"/>
      <c r="C985" s="129" t="s">
        <v>1196</v>
      </c>
      <c r="D985" s="129" t="s">
        <v>132</v>
      </c>
      <c r="E985" s="130" t="s">
        <v>1197</v>
      </c>
      <c r="F985" s="131" t="s">
        <v>1198</v>
      </c>
      <c r="G985" s="132" t="s">
        <v>215</v>
      </c>
      <c r="H985" s="133">
        <v>4</v>
      </c>
      <c r="I985" s="134"/>
      <c r="J985" s="135">
        <f>ROUND(I985*H985,2)</f>
        <v>0</v>
      </c>
      <c r="K985" s="131" t="s">
        <v>136</v>
      </c>
      <c r="L985" s="33"/>
      <c r="M985" s="136" t="s">
        <v>3</v>
      </c>
      <c r="N985" s="137" t="s">
        <v>44</v>
      </c>
      <c r="P985" s="138">
        <f>O985*H985</f>
        <v>0</v>
      </c>
      <c r="Q985" s="138">
        <v>0</v>
      </c>
      <c r="R985" s="138">
        <f>Q985*H985</f>
        <v>0</v>
      </c>
      <c r="S985" s="138">
        <v>0</v>
      </c>
      <c r="T985" s="139">
        <f>S985*H985</f>
        <v>0</v>
      </c>
      <c r="AR985" s="140" t="s">
        <v>156</v>
      </c>
      <c r="AT985" s="140" t="s">
        <v>132</v>
      </c>
      <c r="AU985" s="140" t="s">
        <v>83</v>
      </c>
      <c r="AY985" s="18" t="s">
        <v>129</v>
      </c>
      <c r="BE985" s="141">
        <f>IF(N985="základní",J985,0)</f>
        <v>0</v>
      </c>
      <c r="BF985" s="141">
        <f>IF(N985="snížená",J985,0)</f>
        <v>0</v>
      </c>
      <c r="BG985" s="141">
        <f>IF(N985="zákl. přenesená",J985,0)</f>
        <v>0</v>
      </c>
      <c r="BH985" s="141">
        <f>IF(N985="sníž. přenesená",J985,0)</f>
        <v>0</v>
      </c>
      <c r="BI985" s="141">
        <f>IF(N985="nulová",J985,0)</f>
        <v>0</v>
      </c>
      <c r="BJ985" s="18" t="s">
        <v>81</v>
      </c>
      <c r="BK985" s="141">
        <f>ROUND(I985*H985,2)</f>
        <v>0</v>
      </c>
      <c r="BL985" s="18" t="s">
        <v>156</v>
      </c>
      <c r="BM985" s="140" t="s">
        <v>1199</v>
      </c>
    </row>
    <row r="986" spans="2:65" s="1" customFormat="1" ht="10.199999999999999">
      <c r="B986" s="33"/>
      <c r="D986" s="142" t="s">
        <v>139</v>
      </c>
      <c r="F986" s="143" t="s">
        <v>1200</v>
      </c>
      <c r="I986" s="144"/>
      <c r="L986" s="33"/>
      <c r="M986" s="145"/>
      <c r="T986" s="54"/>
      <c r="AT986" s="18" t="s">
        <v>139</v>
      </c>
      <c r="AU986" s="18" t="s">
        <v>83</v>
      </c>
    </row>
    <row r="987" spans="2:65" s="12" customFormat="1" ht="10.199999999999999">
      <c r="B987" s="154"/>
      <c r="D987" s="146" t="s">
        <v>308</v>
      </c>
      <c r="E987" s="155" t="s">
        <v>3</v>
      </c>
      <c r="F987" s="156" t="s">
        <v>423</v>
      </c>
      <c r="H987" s="155" t="s">
        <v>3</v>
      </c>
      <c r="I987" s="157"/>
      <c r="L987" s="154"/>
      <c r="M987" s="158"/>
      <c r="T987" s="159"/>
      <c r="AT987" s="155" t="s">
        <v>308</v>
      </c>
      <c r="AU987" s="155" t="s">
        <v>83</v>
      </c>
      <c r="AV987" s="12" t="s">
        <v>81</v>
      </c>
      <c r="AW987" s="12" t="s">
        <v>35</v>
      </c>
      <c r="AX987" s="12" t="s">
        <v>73</v>
      </c>
      <c r="AY987" s="155" t="s">
        <v>129</v>
      </c>
    </row>
    <row r="988" spans="2:65" s="13" customFormat="1" ht="10.199999999999999">
      <c r="B988" s="160"/>
      <c r="D988" s="146" t="s">
        <v>308</v>
      </c>
      <c r="E988" s="161" t="s">
        <v>3</v>
      </c>
      <c r="F988" s="162" t="s">
        <v>156</v>
      </c>
      <c r="H988" s="163">
        <v>4</v>
      </c>
      <c r="I988" s="164"/>
      <c r="L988" s="160"/>
      <c r="M988" s="165"/>
      <c r="T988" s="166"/>
      <c r="AT988" s="161" t="s">
        <v>308</v>
      </c>
      <c r="AU988" s="161" t="s">
        <v>83</v>
      </c>
      <c r="AV988" s="13" t="s">
        <v>83</v>
      </c>
      <c r="AW988" s="13" t="s">
        <v>35</v>
      </c>
      <c r="AX988" s="13" t="s">
        <v>73</v>
      </c>
      <c r="AY988" s="161" t="s">
        <v>129</v>
      </c>
    </row>
    <row r="989" spans="2:65" s="14" customFormat="1" ht="10.199999999999999">
      <c r="B989" s="167"/>
      <c r="D989" s="146" t="s">
        <v>308</v>
      </c>
      <c r="E989" s="168" t="s">
        <v>3</v>
      </c>
      <c r="F989" s="169" t="s">
        <v>313</v>
      </c>
      <c r="H989" s="170">
        <v>4</v>
      </c>
      <c r="I989" s="171"/>
      <c r="L989" s="167"/>
      <c r="M989" s="172"/>
      <c r="T989" s="173"/>
      <c r="AT989" s="168" t="s">
        <v>308</v>
      </c>
      <c r="AU989" s="168" t="s">
        <v>83</v>
      </c>
      <c r="AV989" s="14" t="s">
        <v>156</v>
      </c>
      <c r="AW989" s="14" t="s">
        <v>35</v>
      </c>
      <c r="AX989" s="14" t="s">
        <v>81</v>
      </c>
      <c r="AY989" s="168" t="s">
        <v>129</v>
      </c>
    </row>
    <row r="990" spans="2:65" s="1" customFormat="1" ht="24.15" customHeight="1">
      <c r="B990" s="128"/>
      <c r="C990" s="129" t="s">
        <v>1201</v>
      </c>
      <c r="D990" s="129" t="s">
        <v>132</v>
      </c>
      <c r="E990" s="130" t="s">
        <v>1202</v>
      </c>
      <c r="F990" s="131" t="s">
        <v>1203</v>
      </c>
      <c r="G990" s="132" t="s">
        <v>208</v>
      </c>
      <c r="H990" s="133">
        <v>128.9</v>
      </c>
      <c r="I990" s="134"/>
      <c r="J990" s="135">
        <f>ROUND(I990*H990,2)</f>
        <v>0</v>
      </c>
      <c r="K990" s="131" t="s">
        <v>136</v>
      </c>
      <c r="L990" s="33"/>
      <c r="M990" s="136" t="s">
        <v>3</v>
      </c>
      <c r="N990" s="137" t="s">
        <v>44</v>
      </c>
      <c r="P990" s="138">
        <f>O990*H990</f>
        <v>0</v>
      </c>
      <c r="Q990" s="138">
        <v>1.2999999999999999E-4</v>
      </c>
      <c r="R990" s="138">
        <f>Q990*H990</f>
        <v>1.6756999999999998E-2</v>
      </c>
      <c r="S990" s="138">
        <v>0</v>
      </c>
      <c r="T990" s="139">
        <f>S990*H990</f>
        <v>0</v>
      </c>
      <c r="AR990" s="140" t="s">
        <v>156</v>
      </c>
      <c r="AT990" s="140" t="s">
        <v>132</v>
      </c>
      <c r="AU990" s="140" t="s">
        <v>83</v>
      </c>
      <c r="AY990" s="18" t="s">
        <v>129</v>
      </c>
      <c r="BE990" s="141">
        <f>IF(N990="základní",J990,0)</f>
        <v>0</v>
      </c>
      <c r="BF990" s="141">
        <f>IF(N990="snížená",J990,0)</f>
        <v>0</v>
      </c>
      <c r="BG990" s="141">
        <f>IF(N990="zákl. přenesená",J990,0)</f>
        <v>0</v>
      </c>
      <c r="BH990" s="141">
        <f>IF(N990="sníž. přenesená",J990,0)</f>
        <v>0</v>
      </c>
      <c r="BI990" s="141">
        <f>IF(N990="nulová",J990,0)</f>
        <v>0</v>
      </c>
      <c r="BJ990" s="18" t="s">
        <v>81</v>
      </c>
      <c r="BK990" s="141">
        <f>ROUND(I990*H990,2)</f>
        <v>0</v>
      </c>
      <c r="BL990" s="18" t="s">
        <v>156</v>
      </c>
      <c r="BM990" s="140" t="s">
        <v>1204</v>
      </c>
    </row>
    <row r="991" spans="2:65" s="1" customFormat="1" ht="10.199999999999999">
      <c r="B991" s="33"/>
      <c r="D991" s="142" t="s">
        <v>139</v>
      </c>
      <c r="F991" s="143" t="s">
        <v>1205</v>
      </c>
      <c r="I991" s="144"/>
      <c r="L991" s="33"/>
      <c r="M991" s="145"/>
      <c r="T991" s="54"/>
      <c r="AT991" s="18" t="s">
        <v>139</v>
      </c>
      <c r="AU991" s="18" t="s">
        <v>83</v>
      </c>
    </row>
    <row r="992" spans="2:65" s="12" customFormat="1" ht="10.199999999999999">
      <c r="B992" s="154"/>
      <c r="D992" s="146" t="s">
        <v>308</v>
      </c>
      <c r="E992" s="155" t="s">
        <v>3</v>
      </c>
      <c r="F992" s="156" t="s">
        <v>322</v>
      </c>
      <c r="H992" s="155" t="s">
        <v>3</v>
      </c>
      <c r="I992" s="157"/>
      <c r="L992" s="154"/>
      <c r="M992" s="158"/>
      <c r="T992" s="159"/>
      <c r="AT992" s="155" t="s">
        <v>308</v>
      </c>
      <c r="AU992" s="155" t="s">
        <v>83</v>
      </c>
      <c r="AV992" s="12" t="s">
        <v>81</v>
      </c>
      <c r="AW992" s="12" t="s">
        <v>35</v>
      </c>
      <c r="AX992" s="12" t="s">
        <v>73</v>
      </c>
      <c r="AY992" s="155" t="s">
        <v>129</v>
      </c>
    </row>
    <row r="993" spans="2:65" s="13" customFormat="1" ht="10.199999999999999">
      <c r="B993" s="160"/>
      <c r="D993" s="146" t="s">
        <v>308</v>
      </c>
      <c r="E993" s="161" t="s">
        <v>3</v>
      </c>
      <c r="F993" s="162" t="s">
        <v>1206</v>
      </c>
      <c r="H993" s="163">
        <v>36.9</v>
      </c>
      <c r="I993" s="164"/>
      <c r="L993" s="160"/>
      <c r="M993" s="165"/>
      <c r="T993" s="166"/>
      <c r="AT993" s="161" t="s">
        <v>308</v>
      </c>
      <c r="AU993" s="161" t="s">
        <v>83</v>
      </c>
      <c r="AV993" s="13" t="s">
        <v>83</v>
      </c>
      <c r="AW993" s="13" t="s">
        <v>35</v>
      </c>
      <c r="AX993" s="13" t="s">
        <v>73</v>
      </c>
      <c r="AY993" s="161" t="s">
        <v>129</v>
      </c>
    </row>
    <row r="994" spans="2:65" s="13" customFormat="1" ht="10.199999999999999">
      <c r="B994" s="160"/>
      <c r="D994" s="146" t="s">
        <v>308</v>
      </c>
      <c r="E994" s="161" t="s">
        <v>3</v>
      </c>
      <c r="F994" s="162" t="s">
        <v>1207</v>
      </c>
      <c r="H994" s="163">
        <v>11.7</v>
      </c>
      <c r="I994" s="164"/>
      <c r="L994" s="160"/>
      <c r="M994" s="165"/>
      <c r="T994" s="166"/>
      <c r="AT994" s="161" t="s">
        <v>308</v>
      </c>
      <c r="AU994" s="161" t="s">
        <v>83</v>
      </c>
      <c r="AV994" s="13" t="s">
        <v>83</v>
      </c>
      <c r="AW994" s="13" t="s">
        <v>35</v>
      </c>
      <c r="AX994" s="13" t="s">
        <v>73</v>
      </c>
      <c r="AY994" s="161" t="s">
        <v>129</v>
      </c>
    </row>
    <row r="995" spans="2:65" s="12" customFormat="1" ht="10.199999999999999">
      <c r="B995" s="154"/>
      <c r="D995" s="146" t="s">
        <v>308</v>
      </c>
      <c r="E995" s="155" t="s">
        <v>3</v>
      </c>
      <c r="F995" s="156" t="s">
        <v>423</v>
      </c>
      <c r="H995" s="155" t="s">
        <v>3</v>
      </c>
      <c r="I995" s="157"/>
      <c r="L995" s="154"/>
      <c r="M995" s="158"/>
      <c r="T995" s="159"/>
      <c r="AT995" s="155" t="s">
        <v>308</v>
      </c>
      <c r="AU995" s="155" t="s">
        <v>83</v>
      </c>
      <c r="AV995" s="12" t="s">
        <v>81</v>
      </c>
      <c r="AW995" s="12" t="s">
        <v>35</v>
      </c>
      <c r="AX995" s="12" t="s">
        <v>73</v>
      </c>
      <c r="AY995" s="155" t="s">
        <v>129</v>
      </c>
    </row>
    <row r="996" spans="2:65" s="13" customFormat="1" ht="10.199999999999999">
      <c r="B996" s="160"/>
      <c r="D996" s="146" t="s">
        <v>308</v>
      </c>
      <c r="E996" s="161" t="s">
        <v>3</v>
      </c>
      <c r="F996" s="162" t="s">
        <v>992</v>
      </c>
      <c r="H996" s="163">
        <v>5.5</v>
      </c>
      <c r="I996" s="164"/>
      <c r="L996" s="160"/>
      <c r="M996" s="165"/>
      <c r="T996" s="166"/>
      <c r="AT996" s="161" t="s">
        <v>308</v>
      </c>
      <c r="AU996" s="161" t="s">
        <v>83</v>
      </c>
      <c r="AV996" s="13" t="s">
        <v>83</v>
      </c>
      <c r="AW996" s="13" t="s">
        <v>35</v>
      </c>
      <c r="AX996" s="13" t="s">
        <v>73</v>
      </c>
      <c r="AY996" s="161" t="s">
        <v>129</v>
      </c>
    </row>
    <row r="997" spans="2:65" s="13" customFormat="1" ht="10.199999999999999">
      <c r="B997" s="160"/>
      <c r="D997" s="146" t="s">
        <v>308</v>
      </c>
      <c r="E997" s="161" t="s">
        <v>3</v>
      </c>
      <c r="F997" s="162" t="s">
        <v>993</v>
      </c>
      <c r="H997" s="163">
        <v>4.3</v>
      </c>
      <c r="I997" s="164"/>
      <c r="L997" s="160"/>
      <c r="M997" s="165"/>
      <c r="T997" s="166"/>
      <c r="AT997" s="161" t="s">
        <v>308</v>
      </c>
      <c r="AU997" s="161" t="s">
        <v>83</v>
      </c>
      <c r="AV997" s="13" t="s">
        <v>83</v>
      </c>
      <c r="AW997" s="13" t="s">
        <v>35</v>
      </c>
      <c r="AX997" s="13" t="s">
        <v>73</v>
      </c>
      <c r="AY997" s="161" t="s">
        <v>129</v>
      </c>
    </row>
    <row r="998" spans="2:65" s="13" customFormat="1" ht="10.199999999999999">
      <c r="B998" s="160"/>
      <c r="D998" s="146" t="s">
        <v>308</v>
      </c>
      <c r="E998" s="161" t="s">
        <v>3</v>
      </c>
      <c r="F998" s="162" t="s">
        <v>994</v>
      </c>
      <c r="H998" s="163">
        <v>17.399999999999999</v>
      </c>
      <c r="I998" s="164"/>
      <c r="L998" s="160"/>
      <c r="M998" s="165"/>
      <c r="T998" s="166"/>
      <c r="AT998" s="161" t="s">
        <v>308</v>
      </c>
      <c r="AU998" s="161" t="s">
        <v>83</v>
      </c>
      <c r="AV998" s="13" t="s">
        <v>83</v>
      </c>
      <c r="AW998" s="13" t="s">
        <v>35</v>
      </c>
      <c r="AX998" s="13" t="s">
        <v>73</v>
      </c>
      <c r="AY998" s="161" t="s">
        <v>129</v>
      </c>
    </row>
    <row r="999" spans="2:65" s="13" customFormat="1" ht="10.199999999999999">
      <c r="B999" s="160"/>
      <c r="D999" s="146" t="s">
        <v>308</v>
      </c>
      <c r="E999" s="161" t="s">
        <v>3</v>
      </c>
      <c r="F999" s="162" t="s">
        <v>995</v>
      </c>
      <c r="H999" s="163">
        <v>7.4</v>
      </c>
      <c r="I999" s="164"/>
      <c r="L999" s="160"/>
      <c r="M999" s="165"/>
      <c r="T999" s="166"/>
      <c r="AT999" s="161" t="s">
        <v>308</v>
      </c>
      <c r="AU999" s="161" t="s">
        <v>83</v>
      </c>
      <c r="AV999" s="13" t="s">
        <v>83</v>
      </c>
      <c r="AW999" s="13" t="s">
        <v>35</v>
      </c>
      <c r="AX999" s="13" t="s">
        <v>73</v>
      </c>
      <c r="AY999" s="161" t="s">
        <v>129</v>
      </c>
    </row>
    <row r="1000" spans="2:65" s="13" customFormat="1" ht="10.199999999999999">
      <c r="B1000" s="160"/>
      <c r="D1000" s="146" t="s">
        <v>308</v>
      </c>
      <c r="E1000" s="161" t="s">
        <v>3</v>
      </c>
      <c r="F1000" s="162" t="s">
        <v>996</v>
      </c>
      <c r="H1000" s="163">
        <v>6.5</v>
      </c>
      <c r="I1000" s="164"/>
      <c r="L1000" s="160"/>
      <c r="M1000" s="165"/>
      <c r="T1000" s="166"/>
      <c r="AT1000" s="161" t="s">
        <v>308</v>
      </c>
      <c r="AU1000" s="161" t="s">
        <v>83</v>
      </c>
      <c r="AV1000" s="13" t="s">
        <v>83</v>
      </c>
      <c r="AW1000" s="13" t="s">
        <v>35</v>
      </c>
      <c r="AX1000" s="13" t="s">
        <v>73</v>
      </c>
      <c r="AY1000" s="161" t="s">
        <v>129</v>
      </c>
    </row>
    <row r="1001" spans="2:65" s="13" customFormat="1" ht="10.199999999999999">
      <c r="B1001" s="160"/>
      <c r="D1001" s="146" t="s">
        <v>308</v>
      </c>
      <c r="E1001" s="161" t="s">
        <v>3</v>
      </c>
      <c r="F1001" s="162" t="s">
        <v>997</v>
      </c>
      <c r="H1001" s="163">
        <v>9.8000000000000007</v>
      </c>
      <c r="I1001" s="164"/>
      <c r="L1001" s="160"/>
      <c r="M1001" s="165"/>
      <c r="T1001" s="166"/>
      <c r="AT1001" s="161" t="s">
        <v>308</v>
      </c>
      <c r="AU1001" s="161" t="s">
        <v>83</v>
      </c>
      <c r="AV1001" s="13" t="s">
        <v>83</v>
      </c>
      <c r="AW1001" s="13" t="s">
        <v>35</v>
      </c>
      <c r="AX1001" s="13" t="s">
        <v>73</v>
      </c>
      <c r="AY1001" s="161" t="s">
        <v>129</v>
      </c>
    </row>
    <row r="1002" spans="2:65" s="13" customFormat="1" ht="10.199999999999999">
      <c r="B1002" s="160"/>
      <c r="D1002" s="146" t="s">
        <v>308</v>
      </c>
      <c r="E1002" s="161" t="s">
        <v>3</v>
      </c>
      <c r="F1002" s="162" t="s">
        <v>998</v>
      </c>
      <c r="H1002" s="163">
        <v>7.2</v>
      </c>
      <c r="I1002" s="164"/>
      <c r="L1002" s="160"/>
      <c r="M1002" s="165"/>
      <c r="T1002" s="166"/>
      <c r="AT1002" s="161" t="s">
        <v>308</v>
      </c>
      <c r="AU1002" s="161" t="s">
        <v>83</v>
      </c>
      <c r="AV1002" s="13" t="s">
        <v>83</v>
      </c>
      <c r="AW1002" s="13" t="s">
        <v>35</v>
      </c>
      <c r="AX1002" s="13" t="s">
        <v>73</v>
      </c>
      <c r="AY1002" s="161" t="s">
        <v>129</v>
      </c>
    </row>
    <row r="1003" spans="2:65" s="13" customFormat="1" ht="10.199999999999999">
      <c r="B1003" s="160"/>
      <c r="D1003" s="146" t="s">
        <v>308</v>
      </c>
      <c r="E1003" s="161" t="s">
        <v>3</v>
      </c>
      <c r="F1003" s="162" t="s">
        <v>999</v>
      </c>
      <c r="H1003" s="163">
        <v>7.4</v>
      </c>
      <c r="I1003" s="164"/>
      <c r="L1003" s="160"/>
      <c r="M1003" s="165"/>
      <c r="T1003" s="166"/>
      <c r="AT1003" s="161" t="s">
        <v>308</v>
      </c>
      <c r="AU1003" s="161" t="s">
        <v>83</v>
      </c>
      <c r="AV1003" s="13" t="s">
        <v>83</v>
      </c>
      <c r="AW1003" s="13" t="s">
        <v>35</v>
      </c>
      <c r="AX1003" s="13" t="s">
        <v>73</v>
      </c>
      <c r="AY1003" s="161" t="s">
        <v>129</v>
      </c>
    </row>
    <row r="1004" spans="2:65" s="13" customFormat="1" ht="10.199999999999999">
      <c r="B1004" s="160"/>
      <c r="D1004" s="146" t="s">
        <v>308</v>
      </c>
      <c r="E1004" s="161" t="s">
        <v>3</v>
      </c>
      <c r="F1004" s="162" t="s">
        <v>1000</v>
      </c>
      <c r="H1004" s="163">
        <v>2.1</v>
      </c>
      <c r="I1004" s="164"/>
      <c r="L1004" s="160"/>
      <c r="M1004" s="165"/>
      <c r="T1004" s="166"/>
      <c r="AT1004" s="161" t="s">
        <v>308</v>
      </c>
      <c r="AU1004" s="161" t="s">
        <v>83</v>
      </c>
      <c r="AV1004" s="13" t="s">
        <v>83</v>
      </c>
      <c r="AW1004" s="13" t="s">
        <v>35</v>
      </c>
      <c r="AX1004" s="13" t="s">
        <v>73</v>
      </c>
      <c r="AY1004" s="161" t="s">
        <v>129</v>
      </c>
    </row>
    <row r="1005" spans="2:65" s="13" customFormat="1" ht="10.199999999999999">
      <c r="B1005" s="160"/>
      <c r="D1005" s="146" t="s">
        <v>308</v>
      </c>
      <c r="E1005" s="161" t="s">
        <v>3</v>
      </c>
      <c r="F1005" s="162" t="s">
        <v>1001</v>
      </c>
      <c r="H1005" s="163">
        <v>12.7</v>
      </c>
      <c r="I1005" s="164"/>
      <c r="L1005" s="160"/>
      <c r="M1005" s="165"/>
      <c r="T1005" s="166"/>
      <c r="AT1005" s="161" t="s">
        <v>308</v>
      </c>
      <c r="AU1005" s="161" t="s">
        <v>83</v>
      </c>
      <c r="AV1005" s="13" t="s">
        <v>83</v>
      </c>
      <c r="AW1005" s="13" t="s">
        <v>35</v>
      </c>
      <c r="AX1005" s="13" t="s">
        <v>73</v>
      </c>
      <c r="AY1005" s="161" t="s">
        <v>129</v>
      </c>
    </row>
    <row r="1006" spans="2:65" s="14" customFormat="1" ht="10.199999999999999">
      <c r="B1006" s="167"/>
      <c r="D1006" s="146" t="s">
        <v>308</v>
      </c>
      <c r="E1006" s="168" t="s">
        <v>3</v>
      </c>
      <c r="F1006" s="169" t="s">
        <v>313</v>
      </c>
      <c r="H1006" s="170">
        <v>128.9</v>
      </c>
      <c r="I1006" s="171"/>
      <c r="L1006" s="167"/>
      <c r="M1006" s="172"/>
      <c r="T1006" s="173"/>
      <c r="AT1006" s="168" t="s">
        <v>308</v>
      </c>
      <c r="AU1006" s="168" t="s">
        <v>83</v>
      </c>
      <c r="AV1006" s="14" t="s">
        <v>156</v>
      </c>
      <c r="AW1006" s="14" t="s">
        <v>35</v>
      </c>
      <c r="AX1006" s="14" t="s">
        <v>81</v>
      </c>
      <c r="AY1006" s="168" t="s">
        <v>129</v>
      </c>
    </row>
    <row r="1007" spans="2:65" s="1" customFormat="1" ht="24.15" customHeight="1">
      <c r="B1007" s="128"/>
      <c r="C1007" s="129" t="s">
        <v>1208</v>
      </c>
      <c r="D1007" s="129" t="s">
        <v>132</v>
      </c>
      <c r="E1007" s="130" t="s">
        <v>1209</v>
      </c>
      <c r="F1007" s="131" t="s">
        <v>1210</v>
      </c>
      <c r="G1007" s="132" t="s">
        <v>208</v>
      </c>
      <c r="H1007" s="133">
        <v>60.3</v>
      </c>
      <c r="I1007" s="134"/>
      <c r="J1007" s="135">
        <f>ROUND(I1007*H1007,2)</f>
        <v>0</v>
      </c>
      <c r="K1007" s="131" t="s">
        <v>136</v>
      </c>
      <c r="L1007" s="33"/>
      <c r="M1007" s="136" t="s">
        <v>3</v>
      </c>
      <c r="N1007" s="137" t="s">
        <v>44</v>
      </c>
      <c r="P1007" s="138">
        <f>O1007*H1007</f>
        <v>0</v>
      </c>
      <c r="Q1007" s="138">
        <v>2.1000000000000001E-4</v>
      </c>
      <c r="R1007" s="138">
        <f>Q1007*H1007</f>
        <v>1.2663000000000001E-2</v>
      </c>
      <c r="S1007" s="138">
        <v>0</v>
      </c>
      <c r="T1007" s="139">
        <f>S1007*H1007</f>
        <v>0</v>
      </c>
      <c r="AR1007" s="140" t="s">
        <v>156</v>
      </c>
      <c r="AT1007" s="140" t="s">
        <v>132</v>
      </c>
      <c r="AU1007" s="140" t="s">
        <v>83</v>
      </c>
      <c r="AY1007" s="18" t="s">
        <v>129</v>
      </c>
      <c r="BE1007" s="141">
        <f>IF(N1007="základní",J1007,0)</f>
        <v>0</v>
      </c>
      <c r="BF1007" s="141">
        <f>IF(N1007="snížená",J1007,0)</f>
        <v>0</v>
      </c>
      <c r="BG1007" s="141">
        <f>IF(N1007="zákl. přenesená",J1007,0)</f>
        <v>0</v>
      </c>
      <c r="BH1007" s="141">
        <f>IF(N1007="sníž. přenesená",J1007,0)</f>
        <v>0</v>
      </c>
      <c r="BI1007" s="141">
        <f>IF(N1007="nulová",J1007,0)</f>
        <v>0</v>
      </c>
      <c r="BJ1007" s="18" t="s">
        <v>81</v>
      </c>
      <c r="BK1007" s="141">
        <f>ROUND(I1007*H1007,2)</f>
        <v>0</v>
      </c>
      <c r="BL1007" s="18" t="s">
        <v>156</v>
      </c>
      <c r="BM1007" s="140" t="s">
        <v>1211</v>
      </c>
    </row>
    <row r="1008" spans="2:65" s="1" customFormat="1" ht="10.199999999999999">
      <c r="B1008" s="33"/>
      <c r="D1008" s="142" t="s">
        <v>139</v>
      </c>
      <c r="F1008" s="143" t="s">
        <v>1212</v>
      </c>
      <c r="I1008" s="144"/>
      <c r="L1008" s="33"/>
      <c r="M1008" s="145"/>
      <c r="T1008" s="54"/>
      <c r="AT1008" s="18" t="s">
        <v>139</v>
      </c>
      <c r="AU1008" s="18" t="s">
        <v>83</v>
      </c>
    </row>
    <row r="1009" spans="2:65" s="12" customFormat="1" ht="10.199999999999999">
      <c r="B1009" s="154"/>
      <c r="D1009" s="146" t="s">
        <v>308</v>
      </c>
      <c r="E1009" s="155" t="s">
        <v>3</v>
      </c>
      <c r="F1009" s="156" t="s">
        <v>423</v>
      </c>
      <c r="H1009" s="155" t="s">
        <v>3</v>
      </c>
      <c r="I1009" s="157"/>
      <c r="L1009" s="154"/>
      <c r="M1009" s="158"/>
      <c r="T1009" s="159"/>
      <c r="AT1009" s="155" t="s">
        <v>308</v>
      </c>
      <c r="AU1009" s="155" t="s">
        <v>83</v>
      </c>
      <c r="AV1009" s="12" t="s">
        <v>81</v>
      </c>
      <c r="AW1009" s="12" t="s">
        <v>35</v>
      </c>
      <c r="AX1009" s="12" t="s">
        <v>73</v>
      </c>
      <c r="AY1009" s="155" t="s">
        <v>129</v>
      </c>
    </row>
    <row r="1010" spans="2:65" s="13" customFormat="1" ht="10.199999999999999">
      <c r="B1010" s="160"/>
      <c r="D1010" s="146" t="s">
        <v>308</v>
      </c>
      <c r="E1010" s="161" t="s">
        <v>3</v>
      </c>
      <c r="F1010" s="162" t="s">
        <v>1213</v>
      </c>
      <c r="H1010" s="163">
        <v>60.3</v>
      </c>
      <c r="I1010" s="164"/>
      <c r="L1010" s="160"/>
      <c r="M1010" s="165"/>
      <c r="T1010" s="166"/>
      <c r="AT1010" s="161" t="s">
        <v>308</v>
      </c>
      <c r="AU1010" s="161" t="s">
        <v>83</v>
      </c>
      <c r="AV1010" s="13" t="s">
        <v>83</v>
      </c>
      <c r="AW1010" s="13" t="s">
        <v>35</v>
      </c>
      <c r="AX1010" s="13" t="s">
        <v>73</v>
      </c>
      <c r="AY1010" s="161" t="s">
        <v>129</v>
      </c>
    </row>
    <row r="1011" spans="2:65" s="14" customFormat="1" ht="10.199999999999999">
      <c r="B1011" s="167"/>
      <c r="D1011" s="146" t="s">
        <v>308</v>
      </c>
      <c r="E1011" s="168" t="s">
        <v>3</v>
      </c>
      <c r="F1011" s="169" t="s">
        <v>313</v>
      </c>
      <c r="H1011" s="170">
        <v>60.3</v>
      </c>
      <c r="I1011" s="171"/>
      <c r="L1011" s="167"/>
      <c r="M1011" s="172"/>
      <c r="T1011" s="173"/>
      <c r="AT1011" s="168" t="s">
        <v>308</v>
      </c>
      <c r="AU1011" s="168" t="s">
        <v>83</v>
      </c>
      <c r="AV1011" s="14" t="s">
        <v>156</v>
      </c>
      <c r="AW1011" s="14" t="s">
        <v>35</v>
      </c>
      <c r="AX1011" s="14" t="s">
        <v>81</v>
      </c>
      <c r="AY1011" s="168" t="s">
        <v>129</v>
      </c>
    </row>
    <row r="1012" spans="2:65" s="1" customFormat="1" ht="24.15" customHeight="1">
      <c r="B1012" s="128"/>
      <c r="C1012" s="129" t="s">
        <v>1214</v>
      </c>
      <c r="D1012" s="129" t="s">
        <v>132</v>
      </c>
      <c r="E1012" s="130" t="s">
        <v>1215</v>
      </c>
      <c r="F1012" s="131" t="s">
        <v>1216</v>
      </c>
      <c r="G1012" s="132" t="s">
        <v>208</v>
      </c>
      <c r="H1012" s="133">
        <v>189.2</v>
      </c>
      <c r="I1012" s="134"/>
      <c r="J1012" s="135">
        <f>ROUND(I1012*H1012,2)</f>
        <v>0</v>
      </c>
      <c r="K1012" s="131" t="s">
        <v>136</v>
      </c>
      <c r="L1012" s="33"/>
      <c r="M1012" s="136" t="s">
        <v>3</v>
      </c>
      <c r="N1012" s="137" t="s">
        <v>44</v>
      </c>
      <c r="P1012" s="138">
        <f>O1012*H1012</f>
        <v>0</v>
      </c>
      <c r="Q1012" s="138">
        <v>4.0000000000000003E-5</v>
      </c>
      <c r="R1012" s="138">
        <f>Q1012*H1012</f>
        <v>7.5680000000000001E-3</v>
      </c>
      <c r="S1012" s="138">
        <v>0</v>
      </c>
      <c r="T1012" s="139">
        <f>S1012*H1012</f>
        <v>0</v>
      </c>
      <c r="AR1012" s="140" t="s">
        <v>156</v>
      </c>
      <c r="AT1012" s="140" t="s">
        <v>132</v>
      </c>
      <c r="AU1012" s="140" t="s">
        <v>83</v>
      </c>
      <c r="AY1012" s="18" t="s">
        <v>129</v>
      </c>
      <c r="BE1012" s="141">
        <f>IF(N1012="základní",J1012,0)</f>
        <v>0</v>
      </c>
      <c r="BF1012" s="141">
        <f>IF(N1012="snížená",J1012,0)</f>
        <v>0</v>
      </c>
      <c r="BG1012" s="141">
        <f>IF(N1012="zákl. přenesená",J1012,0)</f>
        <v>0</v>
      </c>
      <c r="BH1012" s="141">
        <f>IF(N1012="sníž. přenesená",J1012,0)</f>
        <v>0</v>
      </c>
      <c r="BI1012" s="141">
        <f>IF(N1012="nulová",J1012,0)</f>
        <v>0</v>
      </c>
      <c r="BJ1012" s="18" t="s">
        <v>81</v>
      </c>
      <c r="BK1012" s="141">
        <f>ROUND(I1012*H1012,2)</f>
        <v>0</v>
      </c>
      <c r="BL1012" s="18" t="s">
        <v>156</v>
      </c>
      <c r="BM1012" s="140" t="s">
        <v>1217</v>
      </c>
    </row>
    <row r="1013" spans="2:65" s="1" customFormat="1" ht="10.199999999999999">
      <c r="B1013" s="33"/>
      <c r="D1013" s="142" t="s">
        <v>139</v>
      </c>
      <c r="F1013" s="143" t="s">
        <v>1218</v>
      </c>
      <c r="I1013" s="144"/>
      <c r="L1013" s="33"/>
      <c r="M1013" s="145"/>
      <c r="T1013" s="54"/>
      <c r="AT1013" s="18" t="s">
        <v>139</v>
      </c>
      <c r="AU1013" s="18" t="s">
        <v>83</v>
      </c>
    </row>
    <row r="1014" spans="2:65" s="12" customFormat="1" ht="10.199999999999999">
      <c r="B1014" s="154"/>
      <c r="D1014" s="146" t="s">
        <v>308</v>
      </c>
      <c r="E1014" s="155" t="s">
        <v>3</v>
      </c>
      <c r="F1014" s="156" t="s">
        <v>322</v>
      </c>
      <c r="H1014" s="155" t="s">
        <v>3</v>
      </c>
      <c r="I1014" s="157"/>
      <c r="L1014" s="154"/>
      <c r="M1014" s="158"/>
      <c r="T1014" s="159"/>
      <c r="AT1014" s="155" t="s">
        <v>308</v>
      </c>
      <c r="AU1014" s="155" t="s">
        <v>83</v>
      </c>
      <c r="AV1014" s="12" t="s">
        <v>81</v>
      </c>
      <c r="AW1014" s="12" t="s">
        <v>35</v>
      </c>
      <c r="AX1014" s="12" t="s">
        <v>73</v>
      </c>
      <c r="AY1014" s="155" t="s">
        <v>129</v>
      </c>
    </row>
    <row r="1015" spans="2:65" s="13" customFormat="1" ht="10.199999999999999">
      <c r="B1015" s="160"/>
      <c r="D1015" s="146" t="s">
        <v>308</v>
      </c>
      <c r="E1015" s="161" t="s">
        <v>3</v>
      </c>
      <c r="F1015" s="162" t="s">
        <v>1206</v>
      </c>
      <c r="H1015" s="163">
        <v>36.9</v>
      </c>
      <c r="I1015" s="164"/>
      <c r="L1015" s="160"/>
      <c r="M1015" s="165"/>
      <c r="T1015" s="166"/>
      <c r="AT1015" s="161" t="s">
        <v>308</v>
      </c>
      <c r="AU1015" s="161" t="s">
        <v>83</v>
      </c>
      <c r="AV1015" s="13" t="s">
        <v>83</v>
      </c>
      <c r="AW1015" s="13" t="s">
        <v>35</v>
      </c>
      <c r="AX1015" s="13" t="s">
        <v>73</v>
      </c>
      <c r="AY1015" s="161" t="s">
        <v>129</v>
      </c>
    </row>
    <row r="1016" spans="2:65" s="13" customFormat="1" ht="10.199999999999999">
      <c r="B1016" s="160"/>
      <c r="D1016" s="146" t="s">
        <v>308</v>
      </c>
      <c r="E1016" s="161" t="s">
        <v>3</v>
      </c>
      <c r="F1016" s="162" t="s">
        <v>1207</v>
      </c>
      <c r="H1016" s="163">
        <v>11.7</v>
      </c>
      <c r="I1016" s="164"/>
      <c r="L1016" s="160"/>
      <c r="M1016" s="165"/>
      <c r="T1016" s="166"/>
      <c r="AT1016" s="161" t="s">
        <v>308</v>
      </c>
      <c r="AU1016" s="161" t="s">
        <v>83</v>
      </c>
      <c r="AV1016" s="13" t="s">
        <v>83</v>
      </c>
      <c r="AW1016" s="13" t="s">
        <v>35</v>
      </c>
      <c r="AX1016" s="13" t="s">
        <v>73</v>
      </c>
      <c r="AY1016" s="161" t="s">
        <v>129</v>
      </c>
    </row>
    <row r="1017" spans="2:65" s="12" customFormat="1" ht="10.199999999999999">
      <c r="B1017" s="154"/>
      <c r="D1017" s="146" t="s">
        <v>308</v>
      </c>
      <c r="E1017" s="155" t="s">
        <v>3</v>
      </c>
      <c r="F1017" s="156" t="s">
        <v>423</v>
      </c>
      <c r="H1017" s="155" t="s">
        <v>3</v>
      </c>
      <c r="I1017" s="157"/>
      <c r="L1017" s="154"/>
      <c r="M1017" s="158"/>
      <c r="T1017" s="159"/>
      <c r="AT1017" s="155" t="s">
        <v>308</v>
      </c>
      <c r="AU1017" s="155" t="s">
        <v>83</v>
      </c>
      <c r="AV1017" s="12" t="s">
        <v>81</v>
      </c>
      <c r="AW1017" s="12" t="s">
        <v>35</v>
      </c>
      <c r="AX1017" s="12" t="s">
        <v>73</v>
      </c>
      <c r="AY1017" s="155" t="s">
        <v>129</v>
      </c>
    </row>
    <row r="1018" spans="2:65" s="13" customFormat="1" ht="10.199999999999999">
      <c r="B1018" s="160"/>
      <c r="D1018" s="146" t="s">
        <v>308</v>
      </c>
      <c r="E1018" s="161" t="s">
        <v>3</v>
      </c>
      <c r="F1018" s="162" t="s">
        <v>992</v>
      </c>
      <c r="H1018" s="163">
        <v>5.5</v>
      </c>
      <c r="I1018" s="164"/>
      <c r="L1018" s="160"/>
      <c r="M1018" s="165"/>
      <c r="T1018" s="166"/>
      <c r="AT1018" s="161" t="s">
        <v>308</v>
      </c>
      <c r="AU1018" s="161" t="s">
        <v>83</v>
      </c>
      <c r="AV1018" s="13" t="s">
        <v>83</v>
      </c>
      <c r="AW1018" s="13" t="s">
        <v>35</v>
      </c>
      <c r="AX1018" s="13" t="s">
        <v>73</v>
      </c>
      <c r="AY1018" s="161" t="s">
        <v>129</v>
      </c>
    </row>
    <row r="1019" spans="2:65" s="13" customFormat="1" ht="10.199999999999999">
      <c r="B1019" s="160"/>
      <c r="D1019" s="146" t="s">
        <v>308</v>
      </c>
      <c r="E1019" s="161" t="s">
        <v>3</v>
      </c>
      <c r="F1019" s="162" t="s">
        <v>993</v>
      </c>
      <c r="H1019" s="163">
        <v>4.3</v>
      </c>
      <c r="I1019" s="164"/>
      <c r="L1019" s="160"/>
      <c r="M1019" s="165"/>
      <c r="T1019" s="166"/>
      <c r="AT1019" s="161" t="s">
        <v>308</v>
      </c>
      <c r="AU1019" s="161" t="s">
        <v>83</v>
      </c>
      <c r="AV1019" s="13" t="s">
        <v>83</v>
      </c>
      <c r="AW1019" s="13" t="s">
        <v>35</v>
      </c>
      <c r="AX1019" s="13" t="s">
        <v>73</v>
      </c>
      <c r="AY1019" s="161" t="s">
        <v>129</v>
      </c>
    </row>
    <row r="1020" spans="2:65" s="13" customFormat="1" ht="10.199999999999999">
      <c r="B1020" s="160"/>
      <c r="D1020" s="146" t="s">
        <v>308</v>
      </c>
      <c r="E1020" s="161" t="s">
        <v>3</v>
      </c>
      <c r="F1020" s="162" t="s">
        <v>994</v>
      </c>
      <c r="H1020" s="163">
        <v>17.399999999999999</v>
      </c>
      <c r="I1020" s="164"/>
      <c r="L1020" s="160"/>
      <c r="M1020" s="165"/>
      <c r="T1020" s="166"/>
      <c r="AT1020" s="161" t="s">
        <v>308</v>
      </c>
      <c r="AU1020" s="161" t="s">
        <v>83</v>
      </c>
      <c r="AV1020" s="13" t="s">
        <v>83</v>
      </c>
      <c r="AW1020" s="13" t="s">
        <v>35</v>
      </c>
      <c r="AX1020" s="13" t="s">
        <v>73</v>
      </c>
      <c r="AY1020" s="161" t="s">
        <v>129</v>
      </c>
    </row>
    <row r="1021" spans="2:65" s="13" customFormat="1" ht="10.199999999999999">
      <c r="B1021" s="160"/>
      <c r="D1021" s="146" t="s">
        <v>308</v>
      </c>
      <c r="E1021" s="161" t="s">
        <v>3</v>
      </c>
      <c r="F1021" s="162" t="s">
        <v>995</v>
      </c>
      <c r="H1021" s="163">
        <v>7.4</v>
      </c>
      <c r="I1021" s="164"/>
      <c r="L1021" s="160"/>
      <c r="M1021" s="165"/>
      <c r="T1021" s="166"/>
      <c r="AT1021" s="161" t="s">
        <v>308</v>
      </c>
      <c r="AU1021" s="161" t="s">
        <v>83</v>
      </c>
      <c r="AV1021" s="13" t="s">
        <v>83</v>
      </c>
      <c r="AW1021" s="13" t="s">
        <v>35</v>
      </c>
      <c r="AX1021" s="13" t="s">
        <v>73</v>
      </c>
      <c r="AY1021" s="161" t="s">
        <v>129</v>
      </c>
    </row>
    <row r="1022" spans="2:65" s="13" customFormat="1" ht="10.199999999999999">
      <c r="B1022" s="160"/>
      <c r="D1022" s="146" t="s">
        <v>308</v>
      </c>
      <c r="E1022" s="161" t="s">
        <v>3</v>
      </c>
      <c r="F1022" s="162" t="s">
        <v>996</v>
      </c>
      <c r="H1022" s="163">
        <v>6.5</v>
      </c>
      <c r="I1022" s="164"/>
      <c r="L1022" s="160"/>
      <c r="M1022" s="165"/>
      <c r="T1022" s="166"/>
      <c r="AT1022" s="161" t="s">
        <v>308</v>
      </c>
      <c r="AU1022" s="161" t="s">
        <v>83</v>
      </c>
      <c r="AV1022" s="13" t="s">
        <v>83</v>
      </c>
      <c r="AW1022" s="13" t="s">
        <v>35</v>
      </c>
      <c r="AX1022" s="13" t="s">
        <v>73</v>
      </c>
      <c r="AY1022" s="161" t="s">
        <v>129</v>
      </c>
    </row>
    <row r="1023" spans="2:65" s="13" customFormat="1" ht="10.199999999999999">
      <c r="B1023" s="160"/>
      <c r="D1023" s="146" t="s">
        <v>308</v>
      </c>
      <c r="E1023" s="161" t="s">
        <v>3</v>
      </c>
      <c r="F1023" s="162" t="s">
        <v>997</v>
      </c>
      <c r="H1023" s="163">
        <v>9.8000000000000007</v>
      </c>
      <c r="I1023" s="164"/>
      <c r="L1023" s="160"/>
      <c r="M1023" s="165"/>
      <c r="T1023" s="166"/>
      <c r="AT1023" s="161" t="s">
        <v>308</v>
      </c>
      <c r="AU1023" s="161" t="s">
        <v>83</v>
      </c>
      <c r="AV1023" s="13" t="s">
        <v>83</v>
      </c>
      <c r="AW1023" s="13" t="s">
        <v>35</v>
      </c>
      <c r="AX1023" s="13" t="s">
        <v>73</v>
      </c>
      <c r="AY1023" s="161" t="s">
        <v>129</v>
      </c>
    </row>
    <row r="1024" spans="2:65" s="13" customFormat="1" ht="10.199999999999999">
      <c r="B1024" s="160"/>
      <c r="D1024" s="146" t="s">
        <v>308</v>
      </c>
      <c r="E1024" s="161" t="s">
        <v>3</v>
      </c>
      <c r="F1024" s="162" t="s">
        <v>998</v>
      </c>
      <c r="H1024" s="163">
        <v>7.2</v>
      </c>
      <c r="I1024" s="164"/>
      <c r="L1024" s="160"/>
      <c r="M1024" s="165"/>
      <c r="T1024" s="166"/>
      <c r="AT1024" s="161" t="s">
        <v>308</v>
      </c>
      <c r="AU1024" s="161" t="s">
        <v>83</v>
      </c>
      <c r="AV1024" s="13" t="s">
        <v>83</v>
      </c>
      <c r="AW1024" s="13" t="s">
        <v>35</v>
      </c>
      <c r="AX1024" s="13" t="s">
        <v>73</v>
      </c>
      <c r="AY1024" s="161" t="s">
        <v>129</v>
      </c>
    </row>
    <row r="1025" spans="2:65" s="13" customFormat="1" ht="10.199999999999999">
      <c r="B1025" s="160"/>
      <c r="D1025" s="146" t="s">
        <v>308</v>
      </c>
      <c r="E1025" s="161" t="s">
        <v>3</v>
      </c>
      <c r="F1025" s="162" t="s">
        <v>999</v>
      </c>
      <c r="H1025" s="163">
        <v>7.4</v>
      </c>
      <c r="I1025" s="164"/>
      <c r="L1025" s="160"/>
      <c r="M1025" s="165"/>
      <c r="T1025" s="166"/>
      <c r="AT1025" s="161" t="s">
        <v>308</v>
      </c>
      <c r="AU1025" s="161" t="s">
        <v>83</v>
      </c>
      <c r="AV1025" s="13" t="s">
        <v>83</v>
      </c>
      <c r="AW1025" s="13" t="s">
        <v>35</v>
      </c>
      <c r="AX1025" s="13" t="s">
        <v>73</v>
      </c>
      <c r="AY1025" s="161" t="s">
        <v>129</v>
      </c>
    </row>
    <row r="1026" spans="2:65" s="13" customFormat="1" ht="10.199999999999999">
      <c r="B1026" s="160"/>
      <c r="D1026" s="146" t="s">
        <v>308</v>
      </c>
      <c r="E1026" s="161" t="s">
        <v>3</v>
      </c>
      <c r="F1026" s="162" t="s">
        <v>1000</v>
      </c>
      <c r="H1026" s="163">
        <v>2.1</v>
      </c>
      <c r="I1026" s="164"/>
      <c r="L1026" s="160"/>
      <c r="M1026" s="165"/>
      <c r="T1026" s="166"/>
      <c r="AT1026" s="161" t="s">
        <v>308</v>
      </c>
      <c r="AU1026" s="161" t="s">
        <v>83</v>
      </c>
      <c r="AV1026" s="13" t="s">
        <v>83</v>
      </c>
      <c r="AW1026" s="13" t="s">
        <v>35</v>
      </c>
      <c r="AX1026" s="13" t="s">
        <v>73</v>
      </c>
      <c r="AY1026" s="161" t="s">
        <v>129</v>
      </c>
    </row>
    <row r="1027" spans="2:65" s="13" customFormat="1" ht="10.199999999999999">
      <c r="B1027" s="160"/>
      <c r="D1027" s="146" t="s">
        <v>308</v>
      </c>
      <c r="E1027" s="161" t="s">
        <v>3</v>
      </c>
      <c r="F1027" s="162" t="s">
        <v>1001</v>
      </c>
      <c r="H1027" s="163">
        <v>12.7</v>
      </c>
      <c r="I1027" s="164"/>
      <c r="L1027" s="160"/>
      <c r="M1027" s="165"/>
      <c r="T1027" s="166"/>
      <c r="AT1027" s="161" t="s">
        <v>308</v>
      </c>
      <c r="AU1027" s="161" t="s">
        <v>83</v>
      </c>
      <c r="AV1027" s="13" t="s">
        <v>83</v>
      </c>
      <c r="AW1027" s="13" t="s">
        <v>35</v>
      </c>
      <c r="AX1027" s="13" t="s">
        <v>73</v>
      </c>
      <c r="AY1027" s="161" t="s">
        <v>129</v>
      </c>
    </row>
    <row r="1028" spans="2:65" s="13" customFormat="1" ht="10.199999999999999">
      <c r="B1028" s="160"/>
      <c r="D1028" s="146" t="s">
        <v>308</v>
      </c>
      <c r="E1028" s="161" t="s">
        <v>3</v>
      </c>
      <c r="F1028" s="162" t="s">
        <v>1213</v>
      </c>
      <c r="H1028" s="163">
        <v>60.3</v>
      </c>
      <c r="I1028" s="164"/>
      <c r="L1028" s="160"/>
      <c r="M1028" s="165"/>
      <c r="T1028" s="166"/>
      <c r="AT1028" s="161" t="s">
        <v>308</v>
      </c>
      <c r="AU1028" s="161" t="s">
        <v>83</v>
      </c>
      <c r="AV1028" s="13" t="s">
        <v>83</v>
      </c>
      <c r="AW1028" s="13" t="s">
        <v>35</v>
      </c>
      <c r="AX1028" s="13" t="s">
        <v>73</v>
      </c>
      <c r="AY1028" s="161" t="s">
        <v>129</v>
      </c>
    </row>
    <row r="1029" spans="2:65" s="14" customFormat="1" ht="10.199999999999999">
      <c r="B1029" s="167"/>
      <c r="D1029" s="146" t="s">
        <v>308</v>
      </c>
      <c r="E1029" s="168" t="s">
        <v>3</v>
      </c>
      <c r="F1029" s="169" t="s">
        <v>313</v>
      </c>
      <c r="H1029" s="170">
        <v>189.2</v>
      </c>
      <c r="I1029" s="171"/>
      <c r="L1029" s="167"/>
      <c r="M1029" s="172"/>
      <c r="T1029" s="173"/>
      <c r="AT1029" s="168" t="s">
        <v>308</v>
      </c>
      <c r="AU1029" s="168" t="s">
        <v>83</v>
      </c>
      <c r="AV1029" s="14" t="s">
        <v>156</v>
      </c>
      <c r="AW1029" s="14" t="s">
        <v>35</v>
      </c>
      <c r="AX1029" s="14" t="s">
        <v>81</v>
      </c>
      <c r="AY1029" s="168" t="s">
        <v>129</v>
      </c>
    </row>
    <row r="1030" spans="2:65" s="1" customFormat="1" ht="16.5" customHeight="1">
      <c r="B1030" s="128"/>
      <c r="C1030" s="129" t="s">
        <v>1219</v>
      </c>
      <c r="D1030" s="129" t="s">
        <v>132</v>
      </c>
      <c r="E1030" s="130" t="s">
        <v>1220</v>
      </c>
      <c r="F1030" s="131" t="s">
        <v>1221</v>
      </c>
      <c r="G1030" s="132" t="s">
        <v>420</v>
      </c>
      <c r="H1030" s="133">
        <v>6</v>
      </c>
      <c r="I1030" s="134"/>
      <c r="J1030" s="135">
        <f>ROUND(I1030*H1030,2)</f>
        <v>0</v>
      </c>
      <c r="K1030" s="131" t="s">
        <v>136</v>
      </c>
      <c r="L1030" s="33"/>
      <c r="M1030" s="136" t="s">
        <v>3</v>
      </c>
      <c r="N1030" s="137" t="s">
        <v>44</v>
      </c>
      <c r="P1030" s="138">
        <f>O1030*H1030</f>
        <v>0</v>
      </c>
      <c r="Q1030" s="138">
        <v>1.1E-4</v>
      </c>
      <c r="R1030" s="138">
        <f>Q1030*H1030</f>
        <v>6.6E-4</v>
      </c>
      <c r="S1030" s="138">
        <v>0</v>
      </c>
      <c r="T1030" s="139">
        <f>S1030*H1030</f>
        <v>0</v>
      </c>
      <c r="AR1030" s="140" t="s">
        <v>156</v>
      </c>
      <c r="AT1030" s="140" t="s">
        <v>132</v>
      </c>
      <c r="AU1030" s="140" t="s">
        <v>83</v>
      </c>
      <c r="AY1030" s="18" t="s">
        <v>129</v>
      </c>
      <c r="BE1030" s="141">
        <f>IF(N1030="základní",J1030,0)</f>
        <v>0</v>
      </c>
      <c r="BF1030" s="141">
        <f>IF(N1030="snížená",J1030,0)</f>
        <v>0</v>
      </c>
      <c r="BG1030" s="141">
        <f>IF(N1030="zákl. přenesená",J1030,0)</f>
        <v>0</v>
      </c>
      <c r="BH1030" s="141">
        <f>IF(N1030="sníž. přenesená",J1030,0)</f>
        <v>0</v>
      </c>
      <c r="BI1030" s="141">
        <f>IF(N1030="nulová",J1030,0)</f>
        <v>0</v>
      </c>
      <c r="BJ1030" s="18" t="s">
        <v>81</v>
      </c>
      <c r="BK1030" s="141">
        <f>ROUND(I1030*H1030,2)</f>
        <v>0</v>
      </c>
      <c r="BL1030" s="18" t="s">
        <v>156</v>
      </c>
      <c r="BM1030" s="140" t="s">
        <v>1222</v>
      </c>
    </row>
    <row r="1031" spans="2:65" s="1" customFormat="1" ht="10.199999999999999">
      <c r="B1031" s="33"/>
      <c r="D1031" s="142" t="s">
        <v>139</v>
      </c>
      <c r="F1031" s="143" t="s">
        <v>1223</v>
      </c>
      <c r="I1031" s="144"/>
      <c r="L1031" s="33"/>
      <c r="M1031" s="145"/>
      <c r="T1031" s="54"/>
      <c r="AT1031" s="18" t="s">
        <v>139</v>
      </c>
      <c r="AU1031" s="18" t="s">
        <v>83</v>
      </c>
    </row>
    <row r="1032" spans="2:65" s="12" customFormat="1" ht="10.199999999999999">
      <c r="B1032" s="154"/>
      <c r="D1032" s="146" t="s">
        <v>308</v>
      </c>
      <c r="E1032" s="155" t="s">
        <v>3</v>
      </c>
      <c r="F1032" s="156" t="s">
        <v>1224</v>
      </c>
      <c r="H1032" s="155" t="s">
        <v>3</v>
      </c>
      <c r="I1032" s="157"/>
      <c r="L1032" s="154"/>
      <c r="M1032" s="158"/>
      <c r="T1032" s="159"/>
      <c r="AT1032" s="155" t="s">
        <v>308</v>
      </c>
      <c r="AU1032" s="155" t="s">
        <v>83</v>
      </c>
      <c r="AV1032" s="12" t="s">
        <v>81</v>
      </c>
      <c r="AW1032" s="12" t="s">
        <v>35</v>
      </c>
      <c r="AX1032" s="12" t="s">
        <v>73</v>
      </c>
      <c r="AY1032" s="155" t="s">
        <v>129</v>
      </c>
    </row>
    <row r="1033" spans="2:65" s="13" customFormat="1" ht="10.199999999999999">
      <c r="B1033" s="160"/>
      <c r="D1033" s="146" t="s">
        <v>308</v>
      </c>
      <c r="E1033" s="161" t="s">
        <v>3</v>
      </c>
      <c r="F1033" s="162" t="s">
        <v>167</v>
      </c>
      <c r="H1033" s="163">
        <v>6</v>
      </c>
      <c r="I1033" s="164"/>
      <c r="L1033" s="160"/>
      <c r="M1033" s="165"/>
      <c r="T1033" s="166"/>
      <c r="AT1033" s="161" t="s">
        <v>308</v>
      </c>
      <c r="AU1033" s="161" t="s">
        <v>83</v>
      </c>
      <c r="AV1033" s="13" t="s">
        <v>83</v>
      </c>
      <c r="AW1033" s="13" t="s">
        <v>35</v>
      </c>
      <c r="AX1033" s="13" t="s">
        <v>73</v>
      </c>
      <c r="AY1033" s="161" t="s">
        <v>129</v>
      </c>
    </row>
    <row r="1034" spans="2:65" s="14" customFormat="1" ht="10.199999999999999">
      <c r="B1034" s="167"/>
      <c r="D1034" s="146" t="s">
        <v>308</v>
      </c>
      <c r="E1034" s="168" t="s">
        <v>3</v>
      </c>
      <c r="F1034" s="169" t="s">
        <v>313</v>
      </c>
      <c r="H1034" s="170">
        <v>6</v>
      </c>
      <c r="I1034" s="171"/>
      <c r="L1034" s="167"/>
      <c r="M1034" s="172"/>
      <c r="T1034" s="173"/>
      <c r="AT1034" s="168" t="s">
        <v>308</v>
      </c>
      <c r="AU1034" s="168" t="s">
        <v>83</v>
      </c>
      <c r="AV1034" s="14" t="s">
        <v>156</v>
      </c>
      <c r="AW1034" s="14" t="s">
        <v>35</v>
      </c>
      <c r="AX1034" s="14" t="s">
        <v>81</v>
      </c>
      <c r="AY1034" s="168" t="s">
        <v>129</v>
      </c>
    </row>
    <row r="1035" spans="2:65" s="1" customFormat="1" ht="16.5" customHeight="1">
      <c r="B1035" s="128"/>
      <c r="C1035" s="181" t="s">
        <v>1225</v>
      </c>
      <c r="D1035" s="181" t="s">
        <v>604</v>
      </c>
      <c r="E1035" s="182" t="s">
        <v>1226</v>
      </c>
      <c r="F1035" s="183" t="s">
        <v>1227</v>
      </c>
      <c r="G1035" s="184" t="s">
        <v>420</v>
      </c>
      <c r="H1035" s="185">
        <v>6</v>
      </c>
      <c r="I1035" s="186"/>
      <c r="J1035" s="187">
        <f>ROUND(I1035*H1035,2)</f>
        <v>0</v>
      </c>
      <c r="K1035" s="183" t="s">
        <v>136</v>
      </c>
      <c r="L1035" s="188"/>
      <c r="M1035" s="189" t="s">
        <v>3</v>
      </c>
      <c r="N1035" s="190" t="s">
        <v>44</v>
      </c>
      <c r="P1035" s="138">
        <f>O1035*H1035</f>
        <v>0</v>
      </c>
      <c r="Q1035" s="138">
        <v>1.2E-2</v>
      </c>
      <c r="R1035" s="138">
        <f>Q1035*H1035</f>
        <v>7.2000000000000008E-2</v>
      </c>
      <c r="S1035" s="138">
        <v>0</v>
      </c>
      <c r="T1035" s="139">
        <f>S1035*H1035</f>
        <v>0</v>
      </c>
      <c r="AR1035" s="140" t="s">
        <v>180</v>
      </c>
      <c r="AT1035" s="140" t="s">
        <v>604</v>
      </c>
      <c r="AU1035" s="140" t="s">
        <v>83</v>
      </c>
      <c r="AY1035" s="18" t="s">
        <v>129</v>
      </c>
      <c r="BE1035" s="141">
        <f>IF(N1035="základní",J1035,0)</f>
        <v>0</v>
      </c>
      <c r="BF1035" s="141">
        <f>IF(N1035="snížená",J1035,0)</f>
        <v>0</v>
      </c>
      <c r="BG1035" s="141">
        <f>IF(N1035="zákl. přenesená",J1035,0)</f>
        <v>0</v>
      </c>
      <c r="BH1035" s="141">
        <f>IF(N1035="sníž. přenesená",J1035,0)</f>
        <v>0</v>
      </c>
      <c r="BI1035" s="141">
        <f>IF(N1035="nulová",J1035,0)</f>
        <v>0</v>
      </c>
      <c r="BJ1035" s="18" t="s">
        <v>81</v>
      </c>
      <c r="BK1035" s="141">
        <f>ROUND(I1035*H1035,2)</f>
        <v>0</v>
      </c>
      <c r="BL1035" s="18" t="s">
        <v>156</v>
      </c>
      <c r="BM1035" s="140" t="s">
        <v>1228</v>
      </c>
    </row>
    <row r="1036" spans="2:65" s="1" customFormat="1" ht="16.5" customHeight="1">
      <c r="B1036" s="128"/>
      <c r="C1036" s="129" t="s">
        <v>1229</v>
      </c>
      <c r="D1036" s="129" t="s">
        <v>132</v>
      </c>
      <c r="E1036" s="130" t="s">
        <v>1230</v>
      </c>
      <c r="F1036" s="131" t="s">
        <v>1231</v>
      </c>
      <c r="G1036" s="132" t="s">
        <v>135</v>
      </c>
      <c r="H1036" s="133">
        <v>1</v>
      </c>
      <c r="I1036" s="134"/>
      <c r="J1036" s="135">
        <f>ROUND(I1036*H1036,2)</f>
        <v>0</v>
      </c>
      <c r="K1036" s="131" t="s">
        <v>3</v>
      </c>
      <c r="L1036" s="33"/>
      <c r="M1036" s="136" t="s">
        <v>3</v>
      </c>
      <c r="N1036" s="137" t="s">
        <v>44</v>
      </c>
      <c r="P1036" s="138">
        <f>O1036*H1036</f>
        <v>0</v>
      </c>
      <c r="Q1036" s="138">
        <v>0</v>
      </c>
      <c r="R1036" s="138">
        <f>Q1036*H1036</f>
        <v>0</v>
      </c>
      <c r="S1036" s="138">
        <v>0</v>
      </c>
      <c r="T1036" s="139">
        <f>S1036*H1036</f>
        <v>0</v>
      </c>
      <c r="AR1036" s="140" t="s">
        <v>156</v>
      </c>
      <c r="AT1036" s="140" t="s">
        <v>132</v>
      </c>
      <c r="AU1036" s="140" t="s">
        <v>83</v>
      </c>
      <c r="AY1036" s="18" t="s">
        <v>129</v>
      </c>
      <c r="BE1036" s="141">
        <f>IF(N1036="základní",J1036,0)</f>
        <v>0</v>
      </c>
      <c r="BF1036" s="141">
        <f>IF(N1036="snížená",J1036,0)</f>
        <v>0</v>
      </c>
      <c r="BG1036" s="141">
        <f>IF(N1036="zákl. přenesená",J1036,0)</f>
        <v>0</v>
      </c>
      <c r="BH1036" s="141">
        <f>IF(N1036="sníž. přenesená",J1036,0)</f>
        <v>0</v>
      </c>
      <c r="BI1036" s="141">
        <f>IF(N1036="nulová",J1036,0)</f>
        <v>0</v>
      </c>
      <c r="BJ1036" s="18" t="s">
        <v>81</v>
      </c>
      <c r="BK1036" s="141">
        <f>ROUND(I1036*H1036,2)</f>
        <v>0</v>
      </c>
      <c r="BL1036" s="18" t="s">
        <v>156</v>
      </c>
      <c r="BM1036" s="140" t="s">
        <v>1232</v>
      </c>
    </row>
    <row r="1037" spans="2:65" s="1" customFormat="1" ht="67.2">
      <c r="B1037" s="33"/>
      <c r="D1037" s="146" t="s">
        <v>141</v>
      </c>
      <c r="F1037" s="147" t="s">
        <v>1233</v>
      </c>
      <c r="I1037" s="144"/>
      <c r="L1037" s="33"/>
      <c r="M1037" s="145"/>
      <c r="T1037" s="54"/>
      <c r="AT1037" s="18" t="s">
        <v>141</v>
      </c>
      <c r="AU1037" s="18" t="s">
        <v>83</v>
      </c>
    </row>
    <row r="1038" spans="2:65" s="1" customFormat="1" ht="24.15" customHeight="1">
      <c r="B1038" s="128"/>
      <c r="C1038" s="129" t="s">
        <v>1234</v>
      </c>
      <c r="D1038" s="129" t="s">
        <v>132</v>
      </c>
      <c r="E1038" s="130" t="s">
        <v>1235</v>
      </c>
      <c r="F1038" s="131" t="s">
        <v>1236</v>
      </c>
      <c r="G1038" s="132" t="s">
        <v>326</v>
      </c>
      <c r="H1038" s="133">
        <v>1.863</v>
      </c>
      <c r="I1038" s="134"/>
      <c r="J1038" s="135">
        <f>ROUND(I1038*H1038,2)</f>
        <v>0</v>
      </c>
      <c r="K1038" s="131" t="s">
        <v>136</v>
      </c>
      <c r="L1038" s="33"/>
      <c r="M1038" s="136" t="s">
        <v>3</v>
      </c>
      <c r="N1038" s="137" t="s">
        <v>44</v>
      </c>
      <c r="P1038" s="138">
        <f>O1038*H1038</f>
        <v>0</v>
      </c>
      <c r="Q1038" s="138">
        <v>0</v>
      </c>
      <c r="R1038" s="138">
        <f>Q1038*H1038</f>
        <v>0</v>
      </c>
      <c r="S1038" s="138">
        <v>1.95</v>
      </c>
      <c r="T1038" s="139">
        <f>S1038*H1038</f>
        <v>3.6328499999999999</v>
      </c>
      <c r="AR1038" s="140" t="s">
        <v>156</v>
      </c>
      <c r="AT1038" s="140" t="s">
        <v>132</v>
      </c>
      <c r="AU1038" s="140" t="s">
        <v>83</v>
      </c>
      <c r="AY1038" s="18" t="s">
        <v>129</v>
      </c>
      <c r="BE1038" s="141">
        <f>IF(N1038="základní",J1038,0)</f>
        <v>0</v>
      </c>
      <c r="BF1038" s="141">
        <f>IF(N1038="snížená",J1038,0)</f>
        <v>0</v>
      </c>
      <c r="BG1038" s="141">
        <f>IF(N1038="zákl. přenesená",J1038,0)</f>
        <v>0</v>
      </c>
      <c r="BH1038" s="141">
        <f>IF(N1038="sníž. přenesená",J1038,0)</f>
        <v>0</v>
      </c>
      <c r="BI1038" s="141">
        <f>IF(N1038="nulová",J1038,0)</f>
        <v>0</v>
      </c>
      <c r="BJ1038" s="18" t="s">
        <v>81</v>
      </c>
      <c r="BK1038" s="141">
        <f>ROUND(I1038*H1038,2)</f>
        <v>0</v>
      </c>
      <c r="BL1038" s="18" t="s">
        <v>156</v>
      </c>
      <c r="BM1038" s="140" t="s">
        <v>1237</v>
      </c>
    </row>
    <row r="1039" spans="2:65" s="1" customFormat="1" ht="10.199999999999999">
      <c r="B1039" s="33"/>
      <c r="D1039" s="142" t="s">
        <v>139</v>
      </c>
      <c r="F1039" s="143" t="s">
        <v>1238</v>
      </c>
      <c r="I1039" s="144"/>
      <c r="L1039" s="33"/>
      <c r="M1039" s="145"/>
      <c r="T1039" s="54"/>
      <c r="AT1039" s="18" t="s">
        <v>139</v>
      </c>
      <c r="AU1039" s="18" t="s">
        <v>83</v>
      </c>
    </row>
    <row r="1040" spans="2:65" s="12" customFormat="1" ht="10.199999999999999">
      <c r="B1040" s="154"/>
      <c r="D1040" s="146" t="s">
        <v>308</v>
      </c>
      <c r="E1040" s="155" t="s">
        <v>3</v>
      </c>
      <c r="F1040" s="156" t="s">
        <v>1239</v>
      </c>
      <c r="H1040" s="155" t="s">
        <v>3</v>
      </c>
      <c r="I1040" s="157"/>
      <c r="L1040" s="154"/>
      <c r="M1040" s="158"/>
      <c r="T1040" s="159"/>
      <c r="AT1040" s="155" t="s">
        <v>308</v>
      </c>
      <c r="AU1040" s="155" t="s">
        <v>83</v>
      </c>
      <c r="AV1040" s="12" t="s">
        <v>81</v>
      </c>
      <c r="AW1040" s="12" t="s">
        <v>35</v>
      </c>
      <c r="AX1040" s="12" t="s">
        <v>73</v>
      </c>
      <c r="AY1040" s="155" t="s">
        <v>129</v>
      </c>
    </row>
    <row r="1041" spans="2:65" s="12" customFormat="1" ht="10.199999999999999">
      <c r="B1041" s="154"/>
      <c r="D1041" s="146" t="s">
        <v>308</v>
      </c>
      <c r="E1041" s="155" t="s">
        <v>3</v>
      </c>
      <c r="F1041" s="156" t="s">
        <v>1240</v>
      </c>
      <c r="H1041" s="155" t="s">
        <v>3</v>
      </c>
      <c r="I1041" s="157"/>
      <c r="L1041" s="154"/>
      <c r="M1041" s="158"/>
      <c r="T1041" s="159"/>
      <c r="AT1041" s="155" t="s">
        <v>308</v>
      </c>
      <c r="AU1041" s="155" t="s">
        <v>83</v>
      </c>
      <c r="AV1041" s="12" t="s">
        <v>81</v>
      </c>
      <c r="AW1041" s="12" t="s">
        <v>35</v>
      </c>
      <c r="AX1041" s="12" t="s">
        <v>73</v>
      </c>
      <c r="AY1041" s="155" t="s">
        <v>129</v>
      </c>
    </row>
    <row r="1042" spans="2:65" s="13" customFormat="1" ht="10.199999999999999">
      <c r="B1042" s="160"/>
      <c r="D1042" s="146" t="s">
        <v>308</v>
      </c>
      <c r="E1042" s="161" t="s">
        <v>3</v>
      </c>
      <c r="F1042" s="162" t="s">
        <v>1241</v>
      </c>
      <c r="H1042" s="163">
        <v>1.863</v>
      </c>
      <c r="I1042" s="164"/>
      <c r="L1042" s="160"/>
      <c r="M1042" s="165"/>
      <c r="T1042" s="166"/>
      <c r="AT1042" s="161" t="s">
        <v>308</v>
      </c>
      <c r="AU1042" s="161" t="s">
        <v>83</v>
      </c>
      <c r="AV1042" s="13" t="s">
        <v>83</v>
      </c>
      <c r="AW1042" s="13" t="s">
        <v>35</v>
      </c>
      <c r="AX1042" s="13" t="s">
        <v>73</v>
      </c>
      <c r="AY1042" s="161" t="s">
        <v>129</v>
      </c>
    </row>
    <row r="1043" spans="2:65" s="14" customFormat="1" ht="10.199999999999999">
      <c r="B1043" s="167"/>
      <c r="D1043" s="146" t="s">
        <v>308</v>
      </c>
      <c r="E1043" s="168" t="s">
        <v>3</v>
      </c>
      <c r="F1043" s="169" t="s">
        <v>313</v>
      </c>
      <c r="H1043" s="170">
        <v>1.863</v>
      </c>
      <c r="I1043" s="171"/>
      <c r="L1043" s="167"/>
      <c r="M1043" s="172"/>
      <c r="T1043" s="173"/>
      <c r="AT1043" s="168" t="s">
        <v>308</v>
      </c>
      <c r="AU1043" s="168" t="s">
        <v>83</v>
      </c>
      <c r="AV1043" s="14" t="s">
        <v>156</v>
      </c>
      <c r="AW1043" s="14" t="s">
        <v>35</v>
      </c>
      <c r="AX1043" s="14" t="s">
        <v>81</v>
      </c>
      <c r="AY1043" s="168" t="s">
        <v>129</v>
      </c>
    </row>
    <row r="1044" spans="2:65" s="1" customFormat="1" ht="24.15" customHeight="1">
      <c r="B1044" s="128"/>
      <c r="C1044" s="129" t="s">
        <v>1242</v>
      </c>
      <c r="D1044" s="129" t="s">
        <v>132</v>
      </c>
      <c r="E1044" s="130" t="s">
        <v>1243</v>
      </c>
      <c r="F1044" s="131" t="s">
        <v>1244</v>
      </c>
      <c r="G1044" s="132" t="s">
        <v>326</v>
      </c>
      <c r="H1044" s="133">
        <v>0.70699999999999996</v>
      </c>
      <c r="I1044" s="134"/>
      <c r="J1044" s="135">
        <f>ROUND(I1044*H1044,2)</f>
        <v>0</v>
      </c>
      <c r="K1044" s="131" t="s">
        <v>136</v>
      </c>
      <c r="L1044" s="33"/>
      <c r="M1044" s="136" t="s">
        <v>3</v>
      </c>
      <c r="N1044" s="137" t="s">
        <v>44</v>
      </c>
      <c r="P1044" s="138">
        <f>O1044*H1044</f>
        <v>0</v>
      </c>
      <c r="Q1044" s="138">
        <v>0</v>
      </c>
      <c r="R1044" s="138">
        <f>Q1044*H1044</f>
        <v>0</v>
      </c>
      <c r="S1044" s="138">
        <v>1.671</v>
      </c>
      <c r="T1044" s="139">
        <f>S1044*H1044</f>
        <v>1.181397</v>
      </c>
      <c r="AR1044" s="140" t="s">
        <v>156</v>
      </c>
      <c r="AT1044" s="140" t="s">
        <v>132</v>
      </c>
      <c r="AU1044" s="140" t="s">
        <v>83</v>
      </c>
      <c r="AY1044" s="18" t="s">
        <v>129</v>
      </c>
      <c r="BE1044" s="141">
        <f>IF(N1044="základní",J1044,0)</f>
        <v>0</v>
      </c>
      <c r="BF1044" s="141">
        <f>IF(N1044="snížená",J1044,0)</f>
        <v>0</v>
      </c>
      <c r="BG1044" s="141">
        <f>IF(N1044="zákl. přenesená",J1044,0)</f>
        <v>0</v>
      </c>
      <c r="BH1044" s="141">
        <f>IF(N1044="sníž. přenesená",J1044,0)</f>
        <v>0</v>
      </c>
      <c r="BI1044" s="141">
        <f>IF(N1044="nulová",J1044,0)</f>
        <v>0</v>
      </c>
      <c r="BJ1044" s="18" t="s">
        <v>81</v>
      </c>
      <c r="BK1044" s="141">
        <f>ROUND(I1044*H1044,2)</f>
        <v>0</v>
      </c>
      <c r="BL1044" s="18" t="s">
        <v>156</v>
      </c>
      <c r="BM1044" s="140" t="s">
        <v>1245</v>
      </c>
    </row>
    <row r="1045" spans="2:65" s="1" customFormat="1" ht="10.199999999999999">
      <c r="B1045" s="33"/>
      <c r="D1045" s="142" t="s">
        <v>139</v>
      </c>
      <c r="F1045" s="143" t="s">
        <v>1246</v>
      </c>
      <c r="I1045" s="144"/>
      <c r="L1045" s="33"/>
      <c r="M1045" s="145"/>
      <c r="T1045" s="54"/>
      <c r="AT1045" s="18" t="s">
        <v>139</v>
      </c>
      <c r="AU1045" s="18" t="s">
        <v>83</v>
      </c>
    </row>
    <row r="1046" spans="2:65" s="12" customFormat="1" ht="10.199999999999999">
      <c r="B1046" s="154"/>
      <c r="D1046" s="146" t="s">
        <v>308</v>
      </c>
      <c r="E1046" s="155" t="s">
        <v>3</v>
      </c>
      <c r="F1046" s="156" t="s">
        <v>1247</v>
      </c>
      <c r="H1046" s="155" t="s">
        <v>3</v>
      </c>
      <c r="I1046" s="157"/>
      <c r="L1046" s="154"/>
      <c r="M1046" s="158"/>
      <c r="T1046" s="159"/>
      <c r="AT1046" s="155" t="s">
        <v>308</v>
      </c>
      <c r="AU1046" s="155" t="s">
        <v>83</v>
      </c>
      <c r="AV1046" s="12" t="s">
        <v>81</v>
      </c>
      <c r="AW1046" s="12" t="s">
        <v>35</v>
      </c>
      <c r="AX1046" s="12" t="s">
        <v>73</v>
      </c>
      <c r="AY1046" s="155" t="s">
        <v>129</v>
      </c>
    </row>
    <row r="1047" spans="2:65" s="13" customFormat="1" ht="10.199999999999999">
      <c r="B1047" s="160"/>
      <c r="D1047" s="146" t="s">
        <v>308</v>
      </c>
      <c r="E1047" s="161" t="s">
        <v>3</v>
      </c>
      <c r="F1047" s="162" t="s">
        <v>1248</v>
      </c>
      <c r="H1047" s="163">
        <v>0.504</v>
      </c>
      <c r="I1047" s="164"/>
      <c r="L1047" s="160"/>
      <c r="M1047" s="165"/>
      <c r="T1047" s="166"/>
      <c r="AT1047" s="161" t="s">
        <v>308</v>
      </c>
      <c r="AU1047" s="161" t="s">
        <v>83</v>
      </c>
      <c r="AV1047" s="13" t="s">
        <v>83</v>
      </c>
      <c r="AW1047" s="13" t="s">
        <v>35</v>
      </c>
      <c r="AX1047" s="13" t="s">
        <v>73</v>
      </c>
      <c r="AY1047" s="161" t="s">
        <v>129</v>
      </c>
    </row>
    <row r="1048" spans="2:65" s="12" customFormat="1" ht="10.199999999999999">
      <c r="B1048" s="154"/>
      <c r="D1048" s="146" t="s">
        <v>308</v>
      </c>
      <c r="E1048" s="155" t="s">
        <v>3</v>
      </c>
      <c r="F1048" s="156" t="s">
        <v>1239</v>
      </c>
      <c r="H1048" s="155" t="s">
        <v>3</v>
      </c>
      <c r="I1048" s="157"/>
      <c r="L1048" s="154"/>
      <c r="M1048" s="158"/>
      <c r="T1048" s="159"/>
      <c r="AT1048" s="155" t="s">
        <v>308</v>
      </c>
      <c r="AU1048" s="155" t="s">
        <v>83</v>
      </c>
      <c r="AV1048" s="12" t="s">
        <v>81</v>
      </c>
      <c r="AW1048" s="12" t="s">
        <v>35</v>
      </c>
      <c r="AX1048" s="12" t="s">
        <v>73</v>
      </c>
      <c r="AY1048" s="155" t="s">
        <v>129</v>
      </c>
    </row>
    <row r="1049" spans="2:65" s="13" customFormat="1" ht="10.199999999999999">
      <c r="B1049" s="160"/>
      <c r="D1049" s="146" t="s">
        <v>308</v>
      </c>
      <c r="E1049" s="161" t="s">
        <v>3</v>
      </c>
      <c r="F1049" s="162" t="s">
        <v>1249</v>
      </c>
      <c r="H1049" s="163">
        <v>0.20300000000000001</v>
      </c>
      <c r="I1049" s="164"/>
      <c r="L1049" s="160"/>
      <c r="M1049" s="165"/>
      <c r="T1049" s="166"/>
      <c r="AT1049" s="161" t="s">
        <v>308</v>
      </c>
      <c r="AU1049" s="161" t="s">
        <v>83</v>
      </c>
      <c r="AV1049" s="13" t="s">
        <v>83</v>
      </c>
      <c r="AW1049" s="13" t="s">
        <v>35</v>
      </c>
      <c r="AX1049" s="13" t="s">
        <v>73</v>
      </c>
      <c r="AY1049" s="161" t="s">
        <v>129</v>
      </c>
    </row>
    <row r="1050" spans="2:65" s="14" customFormat="1" ht="10.199999999999999">
      <c r="B1050" s="167"/>
      <c r="D1050" s="146" t="s">
        <v>308</v>
      </c>
      <c r="E1050" s="168" t="s">
        <v>3</v>
      </c>
      <c r="F1050" s="169" t="s">
        <v>313</v>
      </c>
      <c r="H1050" s="170">
        <v>0.70699999999999996</v>
      </c>
      <c r="I1050" s="171"/>
      <c r="L1050" s="167"/>
      <c r="M1050" s="172"/>
      <c r="T1050" s="173"/>
      <c r="AT1050" s="168" t="s">
        <v>308</v>
      </c>
      <c r="AU1050" s="168" t="s">
        <v>83</v>
      </c>
      <c r="AV1050" s="14" t="s">
        <v>156</v>
      </c>
      <c r="AW1050" s="14" t="s">
        <v>35</v>
      </c>
      <c r="AX1050" s="14" t="s">
        <v>81</v>
      </c>
      <c r="AY1050" s="168" t="s">
        <v>129</v>
      </c>
    </row>
    <row r="1051" spans="2:65" s="1" customFormat="1" ht="16.5" customHeight="1">
      <c r="B1051" s="128"/>
      <c r="C1051" s="129" t="s">
        <v>1250</v>
      </c>
      <c r="D1051" s="129" t="s">
        <v>132</v>
      </c>
      <c r="E1051" s="130" t="s">
        <v>1251</v>
      </c>
      <c r="F1051" s="131" t="s">
        <v>1252</v>
      </c>
      <c r="G1051" s="132" t="s">
        <v>326</v>
      </c>
      <c r="H1051" s="133">
        <v>3.78</v>
      </c>
      <c r="I1051" s="134"/>
      <c r="J1051" s="135">
        <f>ROUND(I1051*H1051,2)</f>
        <v>0</v>
      </c>
      <c r="K1051" s="131" t="s">
        <v>136</v>
      </c>
      <c r="L1051" s="33"/>
      <c r="M1051" s="136" t="s">
        <v>3</v>
      </c>
      <c r="N1051" s="137" t="s">
        <v>44</v>
      </c>
      <c r="P1051" s="138">
        <f>O1051*H1051</f>
        <v>0</v>
      </c>
      <c r="Q1051" s="138">
        <v>0</v>
      </c>
      <c r="R1051" s="138">
        <f>Q1051*H1051</f>
        <v>0</v>
      </c>
      <c r="S1051" s="138">
        <v>2.4</v>
      </c>
      <c r="T1051" s="139">
        <f>S1051*H1051</f>
        <v>9.0719999999999992</v>
      </c>
      <c r="AR1051" s="140" t="s">
        <v>156</v>
      </c>
      <c r="AT1051" s="140" t="s">
        <v>132</v>
      </c>
      <c r="AU1051" s="140" t="s">
        <v>83</v>
      </c>
      <c r="AY1051" s="18" t="s">
        <v>129</v>
      </c>
      <c r="BE1051" s="141">
        <f>IF(N1051="základní",J1051,0)</f>
        <v>0</v>
      </c>
      <c r="BF1051" s="141">
        <f>IF(N1051="snížená",J1051,0)</f>
        <v>0</v>
      </c>
      <c r="BG1051" s="141">
        <f>IF(N1051="zákl. přenesená",J1051,0)</f>
        <v>0</v>
      </c>
      <c r="BH1051" s="141">
        <f>IF(N1051="sníž. přenesená",J1051,0)</f>
        <v>0</v>
      </c>
      <c r="BI1051" s="141">
        <f>IF(N1051="nulová",J1051,0)</f>
        <v>0</v>
      </c>
      <c r="BJ1051" s="18" t="s">
        <v>81</v>
      </c>
      <c r="BK1051" s="141">
        <f>ROUND(I1051*H1051,2)</f>
        <v>0</v>
      </c>
      <c r="BL1051" s="18" t="s">
        <v>156</v>
      </c>
      <c r="BM1051" s="140" t="s">
        <v>1253</v>
      </c>
    </row>
    <row r="1052" spans="2:65" s="1" customFormat="1" ht="10.199999999999999">
      <c r="B1052" s="33"/>
      <c r="D1052" s="142" t="s">
        <v>139</v>
      </c>
      <c r="F1052" s="143" t="s">
        <v>1254</v>
      </c>
      <c r="I1052" s="144"/>
      <c r="L1052" s="33"/>
      <c r="M1052" s="145"/>
      <c r="T1052" s="54"/>
      <c r="AT1052" s="18" t="s">
        <v>139</v>
      </c>
      <c r="AU1052" s="18" t="s">
        <v>83</v>
      </c>
    </row>
    <row r="1053" spans="2:65" s="12" customFormat="1" ht="10.199999999999999">
      <c r="B1053" s="154"/>
      <c r="D1053" s="146" t="s">
        <v>308</v>
      </c>
      <c r="E1053" s="155" t="s">
        <v>3</v>
      </c>
      <c r="F1053" s="156" t="s">
        <v>1255</v>
      </c>
      <c r="H1053" s="155" t="s">
        <v>3</v>
      </c>
      <c r="I1053" s="157"/>
      <c r="L1053" s="154"/>
      <c r="M1053" s="158"/>
      <c r="T1053" s="159"/>
      <c r="AT1053" s="155" t="s">
        <v>308</v>
      </c>
      <c r="AU1053" s="155" t="s">
        <v>83</v>
      </c>
      <c r="AV1053" s="12" t="s">
        <v>81</v>
      </c>
      <c r="AW1053" s="12" t="s">
        <v>35</v>
      </c>
      <c r="AX1053" s="12" t="s">
        <v>73</v>
      </c>
      <c r="AY1053" s="155" t="s">
        <v>129</v>
      </c>
    </row>
    <row r="1054" spans="2:65" s="13" customFormat="1" ht="10.199999999999999">
      <c r="B1054" s="160"/>
      <c r="D1054" s="146" t="s">
        <v>308</v>
      </c>
      <c r="E1054" s="161" t="s">
        <v>3</v>
      </c>
      <c r="F1054" s="162" t="s">
        <v>1256</v>
      </c>
      <c r="H1054" s="163">
        <v>3.78</v>
      </c>
      <c r="I1054" s="164"/>
      <c r="L1054" s="160"/>
      <c r="M1054" s="165"/>
      <c r="T1054" s="166"/>
      <c r="AT1054" s="161" t="s">
        <v>308</v>
      </c>
      <c r="AU1054" s="161" t="s">
        <v>83</v>
      </c>
      <c r="AV1054" s="13" t="s">
        <v>83</v>
      </c>
      <c r="AW1054" s="13" t="s">
        <v>35</v>
      </c>
      <c r="AX1054" s="13" t="s">
        <v>73</v>
      </c>
      <c r="AY1054" s="161" t="s">
        <v>129</v>
      </c>
    </row>
    <row r="1055" spans="2:65" s="14" customFormat="1" ht="10.199999999999999">
      <c r="B1055" s="167"/>
      <c r="D1055" s="146" t="s">
        <v>308</v>
      </c>
      <c r="E1055" s="168" t="s">
        <v>3</v>
      </c>
      <c r="F1055" s="169" t="s">
        <v>313</v>
      </c>
      <c r="H1055" s="170">
        <v>3.78</v>
      </c>
      <c r="I1055" s="171"/>
      <c r="L1055" s="167"/>
      <c r="M1055" s="172"/>
      <c r="T1055" s="173"/>
      <c r="AT1055" s="168" t="s">
        <v>308</v>
      </c>
      <c r="AU1055" s="168" t="s">
        <v>83</v>
      </c>
      <c r="AV1055" s="14" t="s">
        <v>156</v>
      </c>
      <c r="AW1055" s="14" t="s">
        <v>35</v>
      </c>
      <c r="AX1055" s="14" t="s">
        <v>81</v>
      </c>
      <c r="AY1055" s="168" t="s">
        <v>129</v>
      </c>
    </row>
    <row r="1056" spans="2:65" s="1" customFormat="1" ht="16.5" customHeight="1">
      <c r="B1056" s="128"/>
      <c r="C1056" s="129" t="s">
        <v>1257</v>
      </c>
      <c r="D1056" s="129" t="s">
        <v>132</v>
      </c>
      <c r="E1056" s="130" t="s">
        <v>1258</v>
      </c>
      <c r="F1056" s="131" t="s">
        <v>1259</v>
      </c>
      <c r="G1056" s="132" t="s">
        <v>326</v>
      </c>
      <c r="H1056" s="133">
        <v>18.337</v>
      </c>
      <c r="I1056" s="134"/>
      <c r="J1056" s="135">
        <f>ROUND(I1056*H1056,2)</f>
        <v>0</v>
      </c>
      <c r="K1056" s="131" t="s">
        <v>136</v>
      </c>
      <c r="L1056" s="33"/>
      <c r="M1056" s="136" t="s">
        <v>3</v>
      </c>
      <c r="N1056" s="137" t="s">
        <v>44</v>
      </c>
      <c r="P1056" s="138">
        <f>O1056*H1056</f>
        <v>0</v>
      </c>
      <c r="Q1056" s="138">
        <v>0</v>
      </c>
      <c r="R1056" s="138">
        <f>Q1056*H1056</f>
        <v>0</v>
      </c>
      <c r="S1056" s="138">
        <v>1.6</v>
      </c>
      <c r="T1056" s="139">
        <f>S1056*H1056</f>
        <v>29.339200000000002</v>
      </c>
      <c r="AR1056" s="140" t="s">
        <v>156</v>
      </c>
      <c r="AT1056" s="140" t="s">
        <v>132</v>
      </c>
      <c r="AU1056" s="140" t="s">
        <v>83</v>
      </c>
      <c r="AY1056" s="18" t="s">
        <v>129</v>
      </c>
      <c r="BE1056" s="141">
        <f>IF(N1056="základní",J1056,0)</f>
        <v>0</v>
      </c>
      <c r="BF1056" s="141">
        <f>IF(N1056="snížená",J1056,0)</f>
        <v>0</v>
      </c>
      <c r="BG1056" s="141">
        <f>IF(N1056="zákl. přenesená",J1056,0)</f>
        <v>0</v>
      </c>
      <c r="BH1056" s="141">
        <f>IF(N1056="sníž. přenesená",J1056,0)</f>
        <v>0</v>
      </c>
      <c r="BI1056" s="141">
        <f>IF(N1056="nulová",J1056,0)</f>
        <v>0</v>
      </c>
      <c r="BJ1056" s="18" t="s">
        <v>81</v>
      </c>
      <c r="BK1056" s="141">
        <f>ROUND(I1056*H1056,2)</f>
        <v>0</v>
      </c>
      <c r="BL1056" s="18" t="s">
        <v>156</v>
      </c>
      <c r="BM1056" s="140" t="s">
        <v>1260</v>
      </c>
    </row>
    <row r="1057" spans="2:65" s="1" customFormat="1" ht="10.199999999999999">
      <c r="B1057" s="33"/>
      <c r="D1057" s="142" t="s">
        <v>139</v>
      </c>
      <c r="F1057" s="143" t="s">
        <v>1261</v>
      </c>
      <c r="I1057" s="144"/>
      <c r="L1057" s="33"/>
      <c r="M1057" s="145"/>
      <c r="T1057" s="54"/>
      <c r="AT1057" s="18" t="s">
        <v>139</v>
      </c>
      <c r="AU1057" s="18" t="s">
        <v>83</v>
      </c>
    </row>
    <row r="1058" spans="2:65" s="12" customFormat="1" ht="10.199999999999999">
      <c r="B1058" s="154"/>
      <c r="D1058" s="146" t="s">
        <v>308</v>
      </c>
      <c r="E1058" s="155" t="s">
        <v>3</v>
      </c>
      <c r="F1058" s="156" t="s">
        <v>1239</v>
      </c>
      <c r="H1058" s="155" t="s">
        <v>3</v>
      </c>
      <c r="I1058" s="157"/>
      <c r="L1058" s="154"/>
      <c r="M1058" s="158"/>
      <c r="T1058" s="159"/>
      <c r="AT1058" s="155" t="s">
        <v>308</v>
      </c>
      <c r="AU1058" s="155" t="s">
        <v>83</v>
      </c>
      <c r="AV1058" s="12" t="s">
        <v>81</v>
      </c>
      <c r="AW1058" s="12" t="s">
        <v>35</v>
      </c>
      <c r="AX1058" s="12" t="s">
        <v>73</v>
      </c>
      <c r="AY1058" s="155" t="s">
        <v>129</v>
      </c>
    </row>
    <row r="1059" spans="2:65" s="13" customFormat="1" ht="10.199999999999999">
      <c r="B1059" s="160"/>
      <c r="D1059" s="146" t="s">
        <v>308</v>
      </c>
      <c r="E1059" s="161" t="s">
        <v>3</v>
      </c>
      <c r="F1059" s="162" t="s">
        <v>1262</v>
      </c>
      <c r="H1059" s="163">
        <v>18.337</v>
      </c>
      <c r="I1059" s="164"/>
      <c r="L1059" s="160"/>
      <c r="M1059" s="165"/>
      <c r="T1059" s="166"/>
      <c r="AT1059" s="161" t="s">
        <v>308</v>
      </c>
      <c r="AU1059" s="161" t="s">
        <v>83</v>
      </c>
      <c r="AV1059" s="13" t="s">
        <v>83</v>
      </c>
      <c r="AW1059" s="13" t="s">
        <v>35</v>
      </c>
      <c r="AX1059" s="13" t="s">
        <v>73</v>
      </c>
      <c r="AY1059" s="161" t="s">
        <v>129</v>
      </c>
    </row>
    <row r="1060" spans="2:65" s="14" customFormat="1" ht="10.199999999999999">
      <c r="B1060" s="167"/>
      <c r="D1060" s="146" t="s">
        <v>308</v>
      </c>
      <c r="E1060" s="168" t="s">
        <v>3</v>
      </c>
      <c r="F1060" s="169" t="s">
        <v>313</v>
      </c>
      <c r="H1060" s="170">
        <v>18.337</v>
      </c>
      <c r="I1060" s="171"/>
      <c r="L1060" s="167"/>
      <c r="M1060" s="172"/>
      <c r="T1060" s="173"/>
      <c r="AT1060" s="168" t="s">
        <v>308</v>
      </c>
      <c r="AU1060" s="168" t="s">
        <v>83</v>
      </c>
      <c r="AV1060" s="14" t="s">
        <v>156</v>
      </c>
      <c r="AW1060" s="14" t="s">
        <v>35</v>
      </c>
      <c r="AX1060" s="14" t="s">
        <v>81</v>
      </c>
      <c r="AY1060" s="168" t="s">
        <v>129</v>
      </c>
    </row>
    <row r="1061" spans="2:65" s="1" customFormat="1" ht="24.15" customHeight="1">
      <c r="B1061" s="128"/>
      <c r="C1061" s="129" t="s">
        <v>1263</v>
      </c>
      <c r="D1061" s="129" t="s">
        <v>132</v>
      </c>
      <c r="E1061" s="130" t="s">
        <v>1264</v>
      </c>
      <c r="F1061" s="131" t="s">
        <v>1265</v>
      </c>
      <c r="G1061" s="132" t="s">
        <v>208</v>
      </c>
      <c r="H1061" s="133">
        <v>3.5379999999999998</v>
      </c>
      <c r="I1061" s="134"/>
      <c r="J1061" s="135">
        <f>ROUND(I1061*H1061,2)</f>
        <v>0</v>
      </c>
      <c r="K1061" s="131" t="s">
        <v>136</v>
      </c>
      <c r="L1061" s="33"/>
      <c r="M1061" s="136" t="s">
        <v>3</v>
      </c>
      <c r="N1061" s="137" t="s">
        <v>44</v>
      </c>
      <c r="P1061" s="138">
        <f>O1061*H1061</f>
        <v>0</v>
      </c>
      <c r="Q1061" s="138">
        <v>0</v>
      </c>
      <c r="R1061" s="138">
        <f>Q1061*H1061</f>
        <v>0</v>
      </c>
      <c r="S1061" s="138">
        <v>3.7999999999999999E-2</v>
      </c>
      <c r="T1061" s="139">
        <f>S1061*H1061</f>
        <v>0.13444399999999998</v>
      </c>
      <c r="AR1061" s="140" t="s">
        <v>156</v>
      </c>
      <c r="AT1061" s="140" t="s">
        <v>132</v>
      </c>
      <c r="AU1061" s="140" t="s">
        <v>83</v>
      </c>
      <c r="AY1061" s="18" t="s">
        <v>129</v>
      </c>
      <c r="BE1061" s="141">
        <f>IF(N1061="základní",J1061,0)</f>
        <v>0</v>
      </c>
      <c r="BF1061" s="141">
        <f>IF(N1061="snížená",J1061,0)</f>
        <v>0</v>
      </c>
      <c r="BG1061" s="141">
        <f>IF(N1061="zákl. přenesená",J1061,0)</f>
        <v>0</v>
      </c>
      <c r="BH1061" s="141">
        <f>IF(N1061="sníž. přenesená",J1061,0)</f>
        <v>0</v>
      </c>
      <c r="BI1061" s="141">
        <f>IF(N1061="nulová",J1061,0)</f>
        <v>0</v>
      </c>
      <c r="BJ1061" s="18" t="s">
        <v>81</v>
      </c>
      <c r="BK1061" s="141">
        <f>ROUND(I1061*H1061,2)</f>
        <v>0</v>
      </c>
      <c r="BL1061" s="18" t="s">
        <v>156</v>
      </c>
      <c r="BM1061" s="140" t="s">
        <v>1266</v>
      </c>
    </row>
    <row r="1062" spans="2:65" s="1" customFormat="1" ht="10.199999999999999">
      <c r="B1062" s="33"/>
      <c r="D1062" s="142" t="s">
        <v>139</v>
      </c>
      <c r="F1062" s="143" t="s">
        <v>1267</v>
      </c>
      <c r="I1062" s="144"/>
      <c r="L1062" s="33"/>
      <c r="M1062" s="145"/>
      <c r="T1062" s="54"/>
      <c r="AT1062" s="18" t="s">
        <v>139</v>
      </c>
      <c r="AU1062" s="18" t="s">
        <v>83</v>
      </c>
    </row>
    <row r="1063" spans="2:65" s="12" customFormat="1" ht="10.199999999999999">
      <c r="B1063" s="154"/>
      <c r="D1063" s="146" t="s">
        <v>308</v>
      </c>
      <c r="E1063" s="155" t="s">
        <v>3</v>
      </c>
      <c r="F1063" s="156" t="s">
        <v>1247</v>
      </c>
      <c r="H1063" s="155" t="s">
        <v>3</v>
      </c>
      <c r="I1063" s="157"/>
      <c r="L1063" s="154"/>
      <c r="M1063" s="158"/>
      <c r="T1063" s="159"/>
      <c r="AT1063" s="155" t="s">
        <v>308</v>
      </c>
      <c r="AU1063" s="155" t="s">
        <v>83</v>
      </c>
      <c r="AV1063" s="12" t="s">
        <v>81</v>
      </c>
      <c r="AW1063" s="12" t="s">
        <v>35</v>
      </c>
      <c r="AX1063" s="12" t="s">
        <v>73</v>
      </c>
      <c r="AY1063" s="155" t="s">
        <v>129</v>
      </c>
    </row>
    <row r="1064" spans="2:65" s="13" customFormat="1" ht="10.199999999999999">
      <c r="B1064" s="160"/>
      <c r="D1064" s="146" t="s">
        <v>308</v>
      </c>
      <c r="E1064" s="161" t="s">
        <v>3</v>
      </c>
      <c r="F1064" s="162" t="s">
        <v>1268</v>
      </c>
      <c r="H1064" s="163">
        <v>1.04</v>
      </c>
      <c r="I1064" s="164"/>
      <c r="L1064" s="160"/>
      <c r="M1064" s="165"/>
      <c r="T1064" s="166"/>
      <c r="AT1064" s="161" t="s">
        <v>308</v>
      </c>
      <c r="AU1064" s="161" t="s">
        <v>83</v>
      </c>
      <c r="AV1064" s="13" t="s">
        <v>83</v>
      </c>
      <c r="AW1064" s="13" t="s">
        <v>35</v>
      </c>
      <c r="AX1064" s="13" t="s">
        <v>73</v>
      </c>
      <c r="AY1064" s="161" t="s">
        <v>129</v>
      </c>
    </row>
    <row r="1065" spans="2:65" s="13" customFormat="1" ht="10.199999999999999">
      <c r="B1065" s="160"/>
      <c r="D1065" s="146" t="s">
        <v>308</v>
      </c>
      <c r="E1065" s="161" t="s">
        <v>3</v>
      </c>
      <c r="F1065" s="162" t="s">
        <v>1269</v>
      </c>
      <c r="H1065" s="163">
        <v>1.016</v>
      </c>
      <c r="I1065" s="164"/>
      <c r="L1065" s="160"/>
      <c r="M1065" s="165"/>
      <c r="T1065" s="166"/>
      <c r="AT1065" s="161" t="s">
        <v>308</v>
      </c>
      <c r="AU1065" s="161" t="s">
        <v>83</v>
      </c>
      <c r="AV1065" s="13" t="s">
        <v>83</v>
      </c>
      <c r="AW1065" s="13" t="s">
        <v>35</v>
      </c>
      <c r="AX1065" s="13" t="s">
        <v>73</v>
      </c>
      <c r="AY1065" s="161" t="s">
        <v>129</v>
      </c>
    </row>
    <row r="1066" spans="2:65" s="13" customFormat="1" ht="10.199999999999999">
      <c r="B1066" s="160"/>
      <c r="D1066" s="146" t="s">
        <v>308</v>
      </c>
      <c r="E1066" s="161" t="s">
        <v>3</v>
      </c>
      <c r="F1066" s="162" t="s">
        <v>1270</v>
      </c>
      <c r="H1066" s="163">
        <v>1.482</v>
      </c>
      <c r="I1066" s="164"/>
      <c r="L1066" s="160"/>
      <c r="M1066" s="165"/>
      <c r="T1066" s="166"/>
      <c r="AT1066" s="161" t="s">
        <v>308</v>
      </c>
      <c r="AU1066" s="161" t="s">
        <v>83</v>
      </c>
      <c r="AV1066" s="13" t="s">
        <v>83</v>
      </c>
      <c r="AW1066" s="13" t="s">
        <v>35</v>
      </c>
      <c r="AX1066" s="13" t="s">
        <v>73</v>
      </c>
      <c r="AY1066" s="161" t="s">
        <v>129</v>
      </c>
    </row>
    <row r="1067" spans="2:65" s="14" customFormat="1" ht="10.199999999999999">
      <c r="B1067" s="167"/>
      <c r="D1067" s="146" t="s">
        <v>308</v>
      </c>
      <c r="E1067" s="168" t="s">
        <v>3</v>
      </c>
      <c r="F1067" s="169" t="s">
        <v>313</v>
      </c>
      <c r="H1067" s="170">
        <v>3.5379999999999998</v>
      </c>
      <c r="I1067" s="171"/>
      <c r="L1067" s="167"/>
      <c r="M1067" s="172"/>
      <c r="T1067" s="173"/>
      <c r="AT1067" s="168" t="s">
        <v>308</v>
      </c>
      <c r="AU1067" s="168" t="s">
        <v>83</v>
      </c>
      <c r="AV1067" s="14" t="s">
        <v>156</v>
      </c>
      <c r="AW1067" s="14" t="s">
        <v>35</v>
      </c>
      <c r="AX1067" s="14" t="s">
        <v>81</v>
      </c>
      <c r="AY1067" s="168" t="s">
        <v>129</v>
      </c>
    </row>
    <row r="1068" spans="2:65" s="1" customFormat="1" ht="24.15" customHeight="1">
      <c r="B1068" s="128"/>
      <c r="C1068" s="129" t="s">
        <v>1271</v>
      </c>
      <c r="D1068" s="129" t="s">
        <v>132</v>
      </c>
      <c r="E1068" s="130" t="s">
        <v>1272</v>
      </c>
      <c r="F1068" s="131" t="s">
        <v>1273</v>
      </c>
      <c r="G1068" s="132" t="s">
        <v>208</v>
      </c>
      <c r="H1068" s="133">
        <v>1.851</v>
      </c>
      <c r="I1068" s="134"/>
      <c r="J1068" s="135">
        <f>ROUND(I1068*H1068,2)</f>
        <v>0</v>
      </c>
      <c r="K1068" s="131" t="s">
        <v>136</v>
      </c>
      <c r="L1068" s="33"/>
      <c r="M1068" s="136" t="s">
        <v>3</v>
      </c>
      <c r="N1068" s="137" t="s">
        <v>44</v>
      </c>
      <c r="P1068" s="138">
        <f>O1068*H1068</f>
        <v>0</v>
      </c>
      <c r="Q1068" s="138">
        <v>0</v>
      </c>
      <c r="R1068" s="138">
        <f>Q1068*H1068</f>
        <v>0</v>
      </c>
      <c r="S1068" s="138">
        <v>6.5000000000000002E-2</v>
      </c>
      <c r="T1068" s="139">
        <f>S1068*H1068</f>
        <v>0.12031500000000001</v>
      </c>
      <c r="AR1068" s="140" t="s">
        <v>156</v>
      </c>
      <c r="AT1068" s="140" t="s">
        <v>132</v>
      </c>
      <c r="AU1068" s="140" t="s">
        <v>83</v>
      </c>
      <c r="AY1068" s="18" t="s">
        <v>129</v>
      </c>
      <c r="BE1068" s="141">
        <f>IF(N1068="základní",J1068,0)</f>
        <v>0</v>
      </c>
      <c r="BF1068" s="141">
        <f>IF(N1068="snížená",J1068,0)</f>
        <v>0</v>
      </c>
      <c r="BG1068" s="141">
        <f>IF(N1068="zákl. přenesená",J1068,0)</f>
        <v>0</v>
      </c>
      <c r="BH1068" s="141">
        <f>IF(N1068="sníž. přenesená",J1068,0)</f>
        <v>0</v>
      </c>
      <c r="BI1068" s="141">
        <f>IF(N1068="nulová",J1068,0)</f>
        <v>0</v>
      </c>
      <c r="BJ1068" s="18" t="s">
        <v>81</v>
      </c>
      <c r="BK1068" s="141">
        <f>ROUND(I1068*H1068,2)</f>
        <v>0</v>
      </c>
      <c r="BL1068" s="18" t="s">
        <v>156</v>
      </c>
      <c r="BM1068" s="140" t="s">
        <v>1274</v>
      </c>
    </row>
    <row r="1069" spans="2:65" s="1" customFormat="1" ht="10.199999999999999">
      <c r="B1069" s="33"/>
      <c r="D1069" s="142" t="s">
        <v>139</v>
      </c>
      <c r="F1069" s="143" t="s">
        <v>1275</v>
      </c>
      <c r="I1069" s="144"/>
      <c r="L1069" s="33"/>
      <c r="M1069" s="145"/>
      <c r="T1069" s="54"/>
      <c r="AT1069" s="18" t="s">
        <v>139</v>
      </c>
      <c r="AU1069" s="18" t="s">
        <v>83</v>
      </c>
    </row>
    <row r="1070" spans="2:65" s="12" customFormat="1" ht="10.199999999999999">
      <c r="B1070" s="154"/>
      <c r="D1070" s="146" t="s">
        <v>308</v>
      </c>
      <c r="E1070" s="155" t="s">
        <v>3</v>
      </c>
      <c r="F1070" s="156" t="s">
        <v>1276</v>
      </c>
      <c r="H1070" s="155" t="s">
        <v>3</v>
      </c>
      <c r="I1070" s="157"/>
      <c r="L1070" s="154"/>
      <c r="M1070" s="158"/>
      <c r="T1070" s="159"/>
      <c r="AT1070" s="155" t="s">
        <v>308</v>
      </c>
      <c r="AU1070" s="155" t="s">
        <v>83</v>
      </c>
      <c r="AV1070" s="12" t="s">
        <v>81</v>
      </c>
      <c r="AW1070" s="12" t="s">
        <v>35</v>
      </c>
      <c r="AX1070" s="12" t="s">
        <v>73</v>
      </c>
      <c r="AY1070" s="155" t="s">
        <v>129</v>
      </c>
    </row>
    <row r="1071" spans="2:65" s="13" customFormat="1" ht="10.199999999999999">
      <c r="B1071" s="160"/>
      <c r="D1071" s="146" t="s">
        <v>308</v>
      </c>
      <c r="E1071" s="161" t="s">
        <v>3</v>
      </c>
      <c r="F1071" s="162" t="s">
        <v>1277</v>
      </c>
      <c r="H1071" s="163">
        <v>0.74399999999999999</v>
      </c>
      <c r="I1071" s="164"/>
      <c r="L1071" s="160"/>
      <c r="M1071" s="165"/>
      <c r="T1071" s="166"/>
      <c r="AT1071" s="161" t="s">
        <v>308</v>
      </c>
      <c r="AU1071" s="161" t="s">
        <v>83</v>
      </c>
      <c r="AV1071" s="13" t="s">
        <v>83</v>
      </c>
      <c r="AW1071" s="13" t="s">
        <v>35</v>
      </c>
      <c r="AX1071" s="13" t="s">
        <v>73</v>
      </c>
      <c r="AY1071" s="161" t="s">
        <v>129</v>
      </c>
    </row>
    <row r="1072" spans="2:65" s="13" customFormat="1" ht="10.199999999999999">
      <c r="B1072" s="160"/>
      <c r="D1072" s="146" t="s">
        <v>308</v>
      </c>
      <c r="E1072" s="161" t="s">
        <v>3</v>
      </c>
      <c r="F1072" s="162" t="s">
        <v>937</v>
      </c>
      <c r="H1072" s="163">
        <v>0.83199999999999996</v>
      </c>
      <c r="I1072" s="164"/>
      <c r="L1072" s="160"/>
      <c r="M1072" s="165"/>
      <c r="T1072" s="166"/>
      <c r="AT1072" s="161" t="s">
        <v>308</v>
      </c>
      <c r="AU1072" s="161" t="s">
        <v>83</v>
      </c>
      <c r="AV1072" s="13" t="s">
        <v>83</v>
      </c>
      <c r="AW1072" s="13" t="s">
        <v>35</v>
      </c>
      <c r="AX1072" s="13" t="s">
        <v>73</v>
      </c>
      <c r="AY1072" s="161" t="s">
        <v>129</v>
      </c>
    </row>
    <row r="1073" spans="2:65" s="13" customFormat="1" ht="10.199999999999999">
      <c r="B1073" s="160"/>
      <c r="D1073" s="146" t="s">
        <v>308</v>
      </c>
      <c r="E1073" s="161" t="s">
        <v>3</v>
      </c>
      <c r="F1073" s="162" t="s">
        <v>1278</v>
      </c>
      <c r="H1073" s="163">
        <v>0.27500000000000002</v>
      </c>
      <c r="I1073" s="164"/>
      <c r="L1073" s="160"/>
      <c r="M1073" s="165"/>
      <c r="T1073" s="166"/>
      <c r="AT1073" s="161" t="s">
        <v>308</v>
      </c>
      <c r="AU1073" s="161" t="s">
        <v>83</v>
      </c>
      <c r="AV1073" s="13" t="s">
        <v>83</v>
      </c>
      <c r="AW1073" s="13" t="s">
        <v>35</v>
      </c>
      <c r="AX1073" s="13" t="s">
        <v>73</v>
      </c>
      <c r="AY1073" s="161" t="s">
        <v>129</v>
      </c>
    </row>
    <row r="1074" spans="2:65" s="14" customFormat="1" ht="10.199999999999999">
      <c r="B1074" s="167"/>
      <c r="D1074" s="146" t="s">
        <v>308</v>
      </c>
      <c r="E1074" s="168" t="s">
        <v>3</v>
      </c>
      <c r="F1074" s="169" t="s">
        <v>313</v>
      </c>
      <c r="H1074" s="170">
        <v>1.851</v>
      </c>
      <c r="I1074" s="171"/>
      <c r="L1074" s="167"/>
      <c r="M1074" s="172"/>
      <c r="T1074" s="173"/>
      <c r="AT1074" s="168" t="s">
        <v>308</v>
      </c>
      <c r="AU1074" s="168" t="s">
        <v>83</v>
      </c>
      <c r="AV1074" s="14" t="s">
        <v>156</v>
      </c>
      <c r="AW1074" s="14" t="s">
        <v>35</v>
      </c>
      <c r="AX1074" s="14" t="s">
        <v>81</v>
      </c>
      <c r="AY1074" s="168" t="s">
        <v>129</v>
      </c>
    </row>
    <row r="1075" spans="2:65" s="1" customFormat="1" ht="24.15" customHeight="1">
      <c r="B1075" s="128"/>
      <c r="C1075" s="129" t="s">
        <v>1279</v>
      </c>
      <c r="D1075" s="129" t="s">
        <v>132</v>
      </c>
      <c r="E1075" s="130" t="s">
        <v>1280</v>
      </c>
      <c r="F1075" s="131" t="s">
        <v>1281</v>
      </c>
      <c r="G1075" s="132" t="s">
        <v>208</v>
      </c>
      <c r="H1075" s="133">
        <v>2.4</v>
      </c>
      <c r="I1075" s="134"/>
      <c r="J1075" s="135">
        <f>ROUND(I1075*H1075,2)</f>
        <v>0</v>
      </c>
      <c r="K1075" s="131" t="s">
        <v>136</v>
      </c>
      <c r="L1075" s="33"/>
      <c r="M1075" s="136" t="s">
        <v>3</v>
      </c>
      <c r="N1075" s="137" t="s">
        <v>44</v>
      </c>
      <c r="P1075" s="138">
        <f>O1075*H1075</f>
        <v>0</v>
      </c>
      <c r="Q1075" s="138">
        <v>0</v>
      </c>
      <c r="R1075" s="138">
        <f>Q1075*H1075</f>
        <v>0</v>
      </c>
      <c r="S1075" s="138">
        <v>4.1000000000000002E-2</v>
      </c>
      <c r="T1075" s="139">
        <f>S1075*H1075</f>
        <v>9.8400000000000001E-2</v>
      </c>
      <c r="AR1075" s="140" t="s">
        <v>156</v>
      </c>
      <c r="AT1075" s="140" t="s">
        <v>132</v>
      </c>
      <c r="AU1075" s="140" t="s">
        <v>83</v>
      </c>
      <c r="AY1075" s="18" t="s">
        <v>129</v>
      </c>
      <c r="BE1075" s="141">
        <f>IF(N1075="základní",J1075,0)</f>
        <v>0</v>
      </c>
      <c r="BF1075" s="141">
        <f>IF(N1075="snížená",J1075,0)</f>
        <v>0</v>
      </c>
      <c r="BG1075" s="141">
        <f>IF(N1075="zákl. přenesená",J1075,0)</f>
        <v>0</v>
      </c>
      <c r="BH1075" s="141">
        <f>IF(N1075="sníž. přenesená",J1075,0)</f>
        <v>0</v>
      </c>
      <c r="BI1075" s="141">
        <f>IF(N1075="nulová",J1075,0)</f>
        <v>0</v>
      </c>
      <c r="BJ1075" s="18" t="s">
        <v>81</v>
      </c>
      <c r="BK1075" s="141">
        <f>ROUND(I1075*H1075,2)</f>
        <v>0</v>
      </c>
      <c r="BL1075" s="18" t="s">
        <v>156</v>
      </c>
      <c r="BM1075" s="140" t="s">
        <v>1282</v>
      </c>
    </row>
    <row r="1076" spans="2:65" s="1" customFormat="1" ht="10.199999999999999">
      <c r="B1076" s="33"/>
      <c r="D1076" s="142" t="s">
        <v>139</v>
      </c>
      <c r="F1076" s="143" t="s">
        <v>1283</v>
      </c>
      <c r="I1076" s="144"/>
      <c r="L1076" s="33"/>
      <c r="M1076" s="145"/>
      <c r="T1076" s="54"/>
      <c r="AT1076" s="18" t="s">
        <v>139</v>
      </c>
      <c r="AU1076" s="18" t="s">
        <v>83</v>
      </c>
    </row>
    <row r="1077" spans="2:65" s="12" customFormat="1" ht="10.199999999999999">
      <c r="B1077" s="154"/>
      <c r="D1077" s="146" t="s">
        <v>308</v>
      </c>
      <c r="E1077" s="155" t="s">
        <v>3</v>
      </c>
      <c r="F1077" s="156" t="s">
        <v>1247</v>
      </c>
      <c r="H1077" s="155" t="s">
        <v>3</v>
      </c>
      <c r="I1077" s="157"/>
      <c r="L1077" s="154"/>
      <c r="M1077" s="158"/>
      <c r="T1077" s="159"/>
      <c r="AT1077" s="155" t="s">
        <v>308</v>
      </c>
      <c r="AU1077" s="155" t="s">
        <v>83</v>
      </c>
      <c r="AV1077" s="12" t="s">
        <v>81</v>
      </c>
      <c r="AW1077" s="12" t="s">
        <v>35</v>
      </c>
      <c r="AX1077" s="12" t="s">
        <v>73</v>
      </c>
      <c r="AY1077" s="155" t="s">
        <v>129</v>
      </c>
    </row>
    <row r="1078" spans="2:65" s="13" customFormat="1" ht="10.199999999999999">
      <c r="B1078" s="160"/>
      <c r="D1078" s="146" t="s">
        <v>308</v>
      </c>
      <c r="E1078" s="161" t="s">
        <v>3</v>
      </c>
      <c r="F1078" s="162" t="s">
        <v>930</v>
      </c>
      <c r="H1078" s="163">
        <v>2.4</v>
      </c>
      <c r="I1078" s="164"/>
      <c r="L1078" s="160"/>
      <c r="M1078" s="165"/>
      <c r="T1078" s="166"/>
      <c r="AT1078" s="161" t="s">
        <v>308</v>
      </c>
      <c r="AU1078" s="161" t="s">
        <v>83</v>
      </c>
      <c r="AV1078" s="13" t="s">
        <v>83</v>
      </c>
      <c r="AW1078" s="13" t="s">
        <v>35</v>
      </c>
      <c r="AX1078" s="13" t="s">
        <v>73</v>
      </c>
      <c r="AY1078" s="161" t="s">
        <v>129</v>
      </c>
    </row>
    <row r="1079" spans="2:65" s="14" customFormat="1" ht="10.199999999999999">
      <c r="B1079" s="167"/>
      <c r="D1079" s="146" t="s">
        <v>308</v>
      </c>
      <c r="E1079" s="168" t="s">
        <v>3</v>
      </c>
      <c r="F1079" s="169" t="s">
        <v>313</v>
      </c>
      <c r="H1079" s="170">
        <v>2.4</v>
      </c>
      <c r="I1079" s="171"/>
      <c r="L1079" s="167"/>
      <c r="M1079" s="172"/>
      <c r="T1079" s="173"/>
      <c r="AT1079" s="168" t="s">
        <v>308</v>
      </c>
      <c r="AU1079" s="168" t="s">
        <v>83</v>
      </c>
      <c r="AV1079" s="14" t="s">
        <v>156</v>
      </c>
      <c r="AW1079" s="14" t="s">
        <v>35</v>
      </c>
      <c r="AX1079" s="14" t="s">
        <v>81</v>
      </c>
      <c r="AY1079" s="168" t="s">
        <v>129</v>
      </c>
    </row>
    <row r="1080" spans="2:65" s="1" customFormat="1" ht="24.15" customHeight="1">
      <c r="B1080" s="128"/>
      <c r="C1080" s="129" t="s">
        <v>1284</v>
      </c>
      <c r="D1080" s="129" t="s">
        <v>132</v>
      </c>
      <c r="E1080" s="130" t="s">
        <v>1285</v>
      </c>
      <c r="F1080" s="131" t="s">
        <v>1286</v>
      </c>
      <c r="G1080" s="132" t="s">
        <v>208</v>
      </c>
      <c r="H1080" s="133">
        <v>5.8140000000000001</v>
      </c>
      <c r="I1080" s="134"/>
      <c r="J1080" s="135">
        <f>ROUND(I1080*H1080,2)</f>
        <v>0</v>
      </c>
      <c r="K1080" s="131" t="s">
        <v>136</v>
      </c>
      <c r="L1080" s="33"/>
      <c r="M1080" s="136" t="s">
        <v>3</v>
      </c>
      <c r="N1080" s="137" t="s">
        <v>44</v>
      </c>
      <c r="P1080" s="138">
        <f>O1080*H1080</f>
        <v>0</v>
      </c>
      <c r="Q1080" s="138">
        <v>0</v>
      </c>
      <c r="R1080" s="138">
        <f>Q1080*H1080</f>
        <v>0</v>
      </c>
      <c r="S1080" s="138">
        <v>7.5999999999999998E-2</v>
      </c>
      <c r="T1080" s="139">
        <f>S1080*H1080</f>
        <v>0.44186399999999998</v>
      </c>
      <c r="AR1080" s="140" t="s">
        <v>156</v>
      </c>
      <c r="AT1080" s="140" t="s">
        <v>132</v>
      </c>
      <c r="AU1080" s="140" t="s">
        <v>83</v>
      </c>
      <c r="AY1080" s="18" t="s">
        <v>129</v>
      </c>
      <c r="BE1080" s="141">
        <f>IF(N1080="základní",J1080,0)</f>
        <v>0</v>
      </c>
      <c r="BF1080" s="141">
        <f>IF(N1080="snížená",J1080,0)</f>
        <v>0</v>
      </c>
      <c r="BG1080" s="141">
        <f>IF(N1080="zákl. přenesená",J1080,0)</f>
        <v>0</v>
      </c>
      <c r="BH1080" s="141">
        <f>IF(N1080="sníž. přenesená",J1080,0)</f>
        <v>0</v>
      </c>
      <c r="BI1080" s="141">
        <f>IF(N1080="nulová",J1080,0)</f>
        <v>0</v>
      </c>
      <c r="BJ1080" s="18" t="s">
        <v>81</v>
      </c>
      <c r="BK1080" s="141">
        <f>ROUND(I1080*H1080,2)</f>
        <v>0</v>
      </c>
      <c r="BL1080" s="18" t="s">
        <v>156</v>
      </c>
      <c r="BM1080" s="140" t="s">
        <v>1287</v>
      </c>
    </row>
    <row r="1081" spans="2:65" s="1" customFormat="1" ht="10.199999999999999">
      <c r="B1081" s="33"/>
      <c r="D1081" s="142" t="s">
        <v>139</v>
      </c>
      <c r="F1081" s="143" t="s">
        <v>1288</v>
      </c>
      <c r="I1081" s="144"/>
      <c r="L1081" s="33"/>
      <c r="M1081" s="145"/>
      <c r="T1081" s="54"/>
      <c r="AT1081" s="18" t="s">
        <v>139</v>
      </c>
      <c r="AU1081" s="18" t="s">
        <v>83</v>
      </c>
    </row>
    <row r="1082" spans="2:65" s="12" customFormat="1" ht="10.199999999999999">
      <c r="B1082" s="154"/>
      <c r="D1082" s="146" t="s">
        <v>308</v>
      </c>
      <c r="E1082" s="155" t="s">
        <v>3</v>
      </c>
      <c r="F1082" s="156" t="s">
        <v>1276</v>
      </c>
      <c r="H1082" s="155" t="s">
        <v>3</v>
      </c>
      <c r="I1082" s="157"/>
      <c r="L1082" s="154"/>
      <c r="M1082" s="158"/>
      <c r="T1082" s="159"/>
      <c r="AT1082" s="155" t="s">
        <v>308</v>
      </c>
      <c r="AU1082" s="155" t="s">
        <v>83</v>
      </c>
      <c r="AV1082" s="12" t="s">
        <v>81</v>
      </c>
      <c r="AW1082" s="12" t="s">
        <v>35</v>
      </c>
      <c r="AX1082" s="12" t="s">
        <v>73</v>
      </c>
      <c r="AY1082" s="155" t="s">
        <v>129</v>
      </c>
    </row>
    <row r="1083" spans="2:65" s="13" customFormat="1" ht="10.199999999999999">
      <c r="B1083" s="160"/>
      <c r="D1083" s="146" t="s">
        <v>308</v>
      </c>
      <c r="E1083" s="161" t="s">
        <v>3</v>
      </c>
      <c r="F1083" s="162" t="s">
        <v>1289</v>
      </c>
      <c r="H1083" s="163">
        <v>1.5760000000000001</v>
      </c>
      <c r="I1083" s="164"/>
      <c r="L1083" s="160"/>
      <c r="M1083" s="165"/>
      <c r="T1083" s="166"/>
      <c r="AT1083" s="161" t="s">
        <v>308</v>
      </c>
      <c r="AU1083" s="161" t="s">
        <v>83</v>
      </c>
      <c r="AV1083" s="13" t="s">
        <v>83</v>
      </c>
      <c r="AW1083" s="13" t="s">
        <v>35</v>
      </c>
      <c r="AX1083" s="13" t="s">
        <v>73</v>
      </c>
      <c r="AY1083" s="161" t="s">
        <v>129</v>
      </c>
    </row>
    <row r="1084" spans="2:65" s="13" customFormat="1" ht="10.199999999999999">
      <c r="B1084" s="160"/>
      <c r="D1084" s="146" t="s">
        <v>308</v>
      </c>
      <c r="E1084" s="161" t="s">
        <v>3</v>
      </c>
      <c r="F1084" s="162" t="s">
        <v>1290</v>
      </c>
      <c r="H1084" s="163">
        <v>1.1819999999999999</v>
      </c>
      <c r="I1084" s="164"/>
      <c r="L1084" s="160"/>
      <c r="M1084" s="165"/>
      <c r="T1084" s="166"/>
      <c r="AT1084" s="161" t="s">
        <v>308</v>
      </c>
      <c r="AU1084" s="161" t="s">
        <v>83</v>
      </c>
      <c r="AV1084" s="13" t="s">
        <v>83</v>
      </c>
      <c r="AW1084" s="13" t="s">
        <v>35</v>
      </c>
      <c r="AX1084" s="13" t="s">
        <v>73</v>
      </c>
      <c r="AY1084" s="161" t="s">
        <v>129</v>
      </c>
    </row>
    <row r="1085" spans="2:65" s="12" customFormat="1" ht="10.199999999999999">
      <c r="B1085" s="154"/>
      <c r="D1085" s="146" t="s">
        <v>308</v>
      </c>
      <c r="E1085" s="155" t="s">
        <v>3</v>
      </c>
      <c r="F1085" s="156" t="s">
        <v>1247</v>
      </c>
      <c r="H1085" s="155" t="s">
        <v>3</v>
      </c>
      <c r="I1085" s="157"/>
      <c r="L1085" s="154"/>
      <c r="M1085" s="158"/>
      <c r="T1085" s="159"/>
      <c r="AT1085" s="155" t="s">
        <v>308</v>
      </c>
      <c r="AU1085" s="155" t="s">
        <v>83</v>
      </c>
      <c r="AV1085" s="12" t="s">
        <v>81</v>
      </c>
      <c r="AW1085" s="12" t="s">
        <v>35</v>
      </c>
      <c r="AX1085" s="12" t="s">
        <v>73</v>
      </c>
      <c r="AY1085" s="155" t="s">
        <v>129</v>
      </c>
    </row>
    <row r="1086" spans="2:65" s="13" customFormat="1" ht="10.199999999999999">
      <c r="B1086" s="160"/>
      <c r="D1086" s="146" t="s">
        <v>308</v>
      </c>
      <c r="E1086" s="161" t="s">
        <v>3</v>
      </c>
      <c r="F1086" s="162" t="s">
        <v>1289</v>
      </c>
      <c r="H1086" s="163">
        <v>1.5760000000000001</v>
      </c>
      <c r="I1086" s="164"/>
      <c r="L1086" s="160"/>
      <c r="M1086" s="165"/>
      <c r="T1086" s="166"/>
      <c r="AT1086" s="161" t="s">
        <v>308</v>
      </c>
      <c r="AU1086" s="161" t="s">
        <v>83</v>
      </c>
      <c r="AV1086" s="13" t="s">
        <v>83</v>
      </c>
      <c r="AW1086" s="13" t="s">
        <v>35</v>
      </c>
      <c r="AX1086" s="13" t="s">
        <v>73</v>
      </c>
      <c r="AY1086" s="161" t="s">
        <v>129</v>
      </c>
    </row>
    <row r="1087" spans="2:65" s="13" customFormat="1" ht="10.199999999999999">
      <c r="B1087" s="160"/>
      <c r="D1087" s="146" t="s">
        <v>308</v>
      </c>
      <c r="E1087" s="161" t="s">
        <v>3</v>
      </c>
      <c r="F1087" s="162" t="s">
        <v>1291</v>
      </c>
      <c r="H1087" s="163">
        <v>1.48</v>
      </c>
      <c r="I1087" s="164"/>
      <c r="L1087" s="160"/>
      <c r="M1087" s="165"/>
      <c r="T1087" s="166"/>
      <c r="AT1087" s="161" t="s">
        <v>308</v>
      </c>
      <c r="AU1087" s="161" t="s">
        <v>83</v>
      </c>
      <c r="AV1087" s="13" t="s">
        <v>83</v>
      </c>
      <c r="AW1087" s="13" t="s">
        <v>35</v>
      </c>
      <c r="AX1087" s="13" t="s">
        <v>73</v>
      </c>
      <c r="AY1087" s="161" t="s">
        <v>129</v>
      </c>
    </row>
    <row r="1088" spans="2:65" s="14" customFormat="1" ht="10.199999999999999">
      <c r="B1088" s="167"/>
      <c r="D1088" s="146" t="s">
        <v>308</v>
      </c>
      <c r="E1088" s="168" t="s">
        <v>3</v>
      </c>
      <c r="F1088" s="169" t="s">
        <v>313</v>
      </c>
      <c r="H1088" s="170">
        <v>5.8140000000000001</v>
      </c>
      <c r="I1088" s="171"/>
      <c r="L1088" s="167"/>
      <c r="M1088" s="172"/>
      <c r="T1088" s="173"/>
      <c r="AT1088" s="168" t="s">
        <v>308</v>
      </c>
      <c r="AU1088" s="168" t="s">
        <v>83</v>
      </c>
      <c r="AV1088" s="14" t="s">
        <v>156</v>
      </c>
      <c r="AW1088" s="14" t="s">
        <v>35</v>
      </c>
      <c r="AX1088" s="14" t="s">
        <v>81</v>
      </c>
      <c r="AY1088" s="168" t="s">
        <v>129</v>
      </c>
    </row>
    <row r="1089" spans="2:65" s="1" customFormat="1" ht="24.15" customHeight="1">
      <c r="B1089" s="128"/>
      <c r="C1089" s="129" t="s">
        <v>1292</v>
      </c>
      <c r="D1089" s="129" t="s">
        <v>132</v>
      </c>
      <c r="E1089" s="130" t="s">
        <v>1293</v>
      </c>
      <c r="F1089" s="131" t="s">
        <v>1294</v>
      </c>
      <c r="G1089" s="132" t="s">
        <v>208</v>
      </c>
      <c r="H1089" s="133">
        <v>4.8</v>
      </c>
      <c r="I1089" s="134"/>
      <c r="J1089" s="135">
        <f>ROUND(I1089*H1089,2)</f>
        <v>0</v>
      </c>
      <c r="K1089" s="131" t="s">
        <v>136</v>
      </c>
      <c r="L1089" s="33"/>
      <c r="M1089" s="136" t="s">
        <v>3</v>
      </c>
      <c r="N1089" s="137" t="s">
        <v>44</v>
      </c>
      <c r="P1089" s="138">
        <f>O1089*H1089</f>
        <v>0</v>
      </c>
      <c r="Q1089" s="138">
        <v>0</v>
      </c>
      <c r="R1089" s="138">
        <f>Q1089*H1089</f>
        <v>0</v>
      </c>
      <c r="S1089" s="138">
        <v>0.06</v>
      </c>
      <c r="T1089" s="139">
        <f>S1089*H1089</f>
        <v>0.28799999999999998</v>
      </c>
      <c r="AR1089" s="140" t="s">
        <v>156</v>
      </c>
      <c r="AT1089" s="140" t="s">
        <v>132</v>
      </c>
      <c r="AU1089" s="140" t="s">
        <v>83</v>
      </c>
      <c r="AY1089" s="18" t="s">
        <v>129</v>
      </c>
      <c r="BE1089" s="141">
        <f>IF(N1089="základní",J1089,0)</f>
        <v>0</v>
      </c>
      <c r="BF1089" s="141">
        <f>IF(N1089="snížená",J1089,0)</f>
        <v>0</v>
      </c>
      <c r="BG1089" s="141">
        <f>IF(N1089="zákl. přenesená",J1089,0)</f>
        <v>0</v>
      </c>
      <c r="BH1089" s="141">
        <f>IF(N1089="sníž. přenesená",J1089,0)</f>
        <v>0</v>
      </c>
      <c r="BI1089" s="141">
        <f>IF(N1089="nulová",J1089,0)</f>
        <v>0</v>
      </c>
      <c r="BJ1089" s="18" t="s">
        <v>81</v>
      </c>
      <c r="BK1089" s="141">
        <f>ROUND(I1089*H1089,2)</f>
        <v>0</v>
      </c>
      <c r="BL1089" s="18" t="s">
        <v>156</v>
      </c>
      <c r="BM1089" s="140" t="s">
        <v>1295</v>
      </c>
    </row>
    <row r="1090" spans="2:65" s="1" customFormat="1" ht="10.199999999999999">
      <c r="B1090" s="33"/>
      <c r="D1090" s="142" t="s">
        <v>139</v>
      </c>
      <c r="F1090" s="143" t="s">
        <v>1296</v>
      </c>
      <c r="I1090" s="144"/>
      <c r="L1090" s="33"/>
      <c r="M1090" s="145"/>
      <c r="T1090" s="54"/>
      <c r="AT1090" s="18" t="s">
        <v>139</v>
      </c>
      <c r="AU1090" s="18" t="s">
        <v>83</v>
      </c>
    </row>
    <row r="1091" spans="2:65" s="12" customFormat="1" ht="10.199999999999999">
      <c r="B1091" s="154"/>
      <c r="D1091" s="146" t="s">
        <v>308</v>
      </c>
      <c r="E1091" s="155" t="s">
        <v>3</v>
      </c>
      <c r="F1091" s="156" t="s">
        <v>1276</v>
      </c>
      <c r="H1091" s="155" t="s">
        <v>3</v>
      </c>
      <c r="I1091" s="157"/>
      <c r="L1091" s="154"/>
      <c r="M1091" s="158"/>
      <c r="T1091" s="159"/>
      <c r="AT1091" s="155" t="s">
        <v>308</v>
      </c>
      <c r="AU1091" s="155" t="s">
        <v>83</v>
      </c>
      <c r="AV1091" s="12" t="s">
        <v>81</v>
      </c>
      <c r="AW1091" s="12" t="s">
        <v>35</v>
      </c>
      <c r="AX1091" s="12" t="s">
        <v>73</v>
      </c>
      <c r="AY1091" s="155" t="s">
        <v>129</v>
      </c>
    </row>
    <row r="1092" spans="2:65" s="13" customFormat="1" ht="10.199999999999999">
      <c r="B1092" s="160"/>
      <c r="D1092" s="146" t="s">
        <v>308</v>
      </c>
      <c r="E1092" s="161" t="s">
        <v>3</v>
      </c>
      <c r="F1092" s="162" t="s">
        <v>1297</v>
      </c>
      <c r="H1092" s="163">
        <v>4.8</v>
      </c>
      <c r="I1092" s="164"/>
      <c r="L1092" s="160"/>
      <c r="M1092" s="165"/>
      <c r="T1092" s="166"/>
      <c r="AT1092" s="161" t="s">
        <v>308</v>
      </c>
      <c r="AU1092" s="161" t="s">
        <v>83</v>
      </c>
      <c r="AV1092" s="13" t="s">
        <v>83</v>
      </c>
      <c r="AW1092" s="13" t="s">
        <v>35</v>
      </c>
      <c r="AX1092" s="13" t="s">
        <v>73</v>
      </c>
      <c r="AY1092" s="161" t="s">
        <v>129</v>
      </c>
    </row>
    <row r="1093" spans="2:65" s="14" customFormat="1" ht="10.199999999999999">
      <c r="B1093" s="167"/>
      <c r="D1093" s="146" t="s">
        <v>308</v>
      </c>
      <c r="E1093" s="168" t="s">
        <v>3</v>
      </c>
      <c r="F1093" s="169" t="s">
        <v>313</v>
      </c>
      <c r="H1093" s="170">
        <v>4.8</v>
      </c>
      <c r="I1093" s="171"/>
      <c r="L1093" s="167"/>
      <c r="M1093" s="172"/>
      <c r="T1093" s="173"/>
      <c r="AT1093" s="168" t="s">
        <v>308</v>
      </c>
      <c r="AU1093" s="168" t="s">
        <v>83</v>
      </c>
      <c r="AV1093" s="14" t="s">
        <v>156</v>
      </c>
      <c r="AW1093" s="14" t="s">
        <v>35</v>
      </c>
      <c r="AX1093" s="14" t="s">
        <v>81</v>
      </c>
      <c r="AY1093" s="168" t="s">
        <v>129</v>
      </c>
    </row>
    <row r="1094" spans="2:65" s="1" customFormat="1" ht="24.15" customHeight="1">
      <c r="B1094" s="128"/>
      <c r="C1094" s="129" t="s">
        <v>1298</v>
      </c>
      <c r="D1094" s="129" t="s">
        <v>132</v>
      </c>
      <c r="E1094" s="130" t="s">
        <v>1299</v>
      </c>
      <c r="F1094" s="131" t="s">
        <v>1300</v>
      </c>
      <c r="G1094" s="132" t="s">
        <v>208</v>
      </c>
      <c r="H1094" s="133">
        <v>16.577999999999999</v>
      </c>
      <c r="I1094" s="134"/>
      <c r="J1094" s="135">
        <f>ROUND(I1094*H1094,2)</f>
        <v>0</v>
      </c>
      <c r="K1094" s="131" t="s">
        <v>136</v>
      </c>
      <c r="L1094" s="33"/>
      <c r="M1094" s="136" t="s">
        <v>3</v>
      </c>
      <c r="N1094" s="137" t="s">
        <v>44</v>
      </c>
      <c r="P1094" s="138">
        <f>O1094*H1094</f>
        <v>0</v>
      </c>
      <c r="Q1094" s="138">
        <v>0</v>
      </c>
      <c r="R1094" s="138">
        <f>Q1094*H1094</f>
        <v>0</v>
      </c>
      <c r="S1094" s="138">
        <v>6.6000000000000003E-2</v>
      </c>
      <c r="T1094" s="139">
        <f>S1094*H1094</f>
        <v>1.0941480000000001</v>
      </c>
      <c r="AR1094" s="140" t="s">
        <v>156</v>
      </c>
      <c r="AT1094" s="140" t="s">
        <v>132</v>
      </c>
      <c r="AU1094" s="140" t="s">
        <v>83</v>
      </c>
      <c r="AY1094" s="18" t="s">
        <v>129</v>
      </c>
      <c r="BE1094" s="141">
        <f>IF(N1094="základní",J1094,0)</f>
        <v>0</v>
      </c>
      <c r="BF1094" s="141">
        <f>IF(N1094="snížená",J1094,0)</f>
        <v>0</v>
      </c>
      <c r="BG1094" s="141">
        <f>IF(N1094="zákl. přenesená",J1094,0)</f>
        <v>0</v>
      </c>
      <c r="BH1094" s="141">
        <f>IF(N1094="sníž. přenesená",J1094,0)</f>
        <v>0</v>
      </c>
      <c r="BI1094" s="141">
        <f>IF(N1094="nulová",J1094,0)</f>
        <v>0</v>
      </c>
      <c r="BJ1094" s="18" t="s">
        <v>81</v>
      </c>
      <c r="BK1094" s="141">
        <f>ROUND(I1094*H1094,2)</f>
        <v>0</v>
      </c>
      <c r="BL1094" s="18" t="s">
        <v>156</v>
      </c>
      <c r="BM1094" s="140" t="s">
        <v>1301</v>
      </c>
    </row>
    <row r="1095" spans="2:65" s="1" customFormat="1" ht="10.199999999999999">
      <c r="B1095" s="33"/>
      <c r="D1095" s="142" t="s">
        <v>139</v>
      </c>
      <c r="F1095" s="143" t="s">
        <v>1302</v>
      </c>
      <c r="I1095" s="144"/>
      <c r="L1095" s="33"/>
      <c r="M1095" s="145"/>
      <c r="T1095" s="54"/>
      <c r="AT1095" s="18" t="s">
        <v>139</v>
      </c>
      <c r="AU1095" s="18" t="s">
        <v>83</v>
      </c>
    </row>
    <row r="1096" spans="2:65" s="12" customFormat="1" ht="10.199999999999999">
      <c r="B1096" s="154"/>
      <c r="D1096" s="146" t="s">
        <v>308</v>
      </c>
      <c r="E1096" s="155" t="s">
        <v>3</v>
      </c>
      <c r="F1096" s="156" t="s">
        <v>1247</v>
      </c>
      <c r="H1096" s="155" t="s">
        <v>3</v>
      </c>
      <c r="I1096" s="157"/>
      <c r="L1096" s="154"/>
      <c r="M1096" s="158"/>
      <c r="T1096" s="159"/>
      <c r="AT1096" s="155" t="s">
        <v>308</v>
      </c>
      <c r="AU1096" s="155" t="s">
        <v>83</v>
      </c>
      <c r="AV1096" s="12" t="s">
        <v>81</v>
      </c>
      <c r="AW1096" s="12" t="s">
        <v>35</v>
      </c>
      <c r="AX1096" s="12" t="s">
        <v>73</v>
      </c>
      <c r="AY1096" s="155" t="s">
        <v>129</v>
      </c>
    </row>
    <row r="1097" spans="2:65" s="13" customFormat="1" ht="10.199999999999999">
      <c r="B1097" s="160"/>
      <c r="D1097" s="146" t="s">
        <v>308</v>
      </c>
      <c r="E1097" s="161" t="s">
        <v>3</v>
      </c>
      <c r="F1097" s="162" t="s">
        <v>1303</v>
      </c>
      <c r="H1097" s="163">
        <v>8.1539999999999999</v>
      </c>
      <c r="I1097" s="164"/>
      <c r="L1097" s="160"/>
      <c r="M1097" s="165"/>
      <c r="T1097" s="166"/>
      <c r="AT1097" s="161" t="s">
        <v>308</v>
      </c>
      <c r="AU1097" s="161" t="s">
        <v>83</v>
      </c>
      <c r="AV1097" s="13" t="s">
        <v>83</v>
      </c>
      <c r="AW1097" s="13" t="s">
        <v>35</v>
      </c>
      <c r="AX1097" s="13" t="s">
        <v>73</v>
      </c>
      <c r="AY1097" s="161" t="s">
        <v>129</v>
      </c>
    </row>
    <row r="1098" spans="2:65" s="13" customFormat="1" ht="10.199999999999999">
      <c r="B1098" s="160"/>
      <c r="D1098" s="146" t="s">
        <v>308</v>
      </c>
      <c r="E1098" s="161" t="s">
        <v>3</v>
      </c>
      <c r="F1098" s="162" t="s">
        <v>1304</v>
      </c>
      <c r="H1098" s="163">
        <v>8.4239999999999995</v>
      </c>
      <c r="I1098" s="164"/>
      <c r="L1098" s="160"/>
      <c r="M1098" s="165"/>
      <c r="T1098" s="166"/>
      <c r="AT1098" s="161" t="s">
        <v>308</v>
      </c>
      <c r="AU1098" s="161" t="s">
        <v>83</v>
      </c>
      <c r="AV1098" s="13" t="s">
        <v>83</v>
      </c>
      <c r="AW1098" s="13" t="s">
        <v>35</v>
      </c>
      <c r="AX1098" s="13" t="s">
        <v>73</v>
      </c>
      <c r="AY1098" s="161" t="s">
        <v>129</v>
      </c>
    </row>
    <row r="1099" spans="2:65" s="14" customFormat="1" ht="10.199999999999999">
      <c r="B1099" s="167"/>
      <c r="D1099" s="146" t="s">
        <v>308</v>
      </c>
      <c r="E1099" s="168" t="s">
        <v>3</v>
      </c>
      <c r="F1099" s="169" t="s">
        <v>313</v>
      </c>
      <c r="H1099" s="170">
        <v>16.577999999999999</v>
      </c>
      <c r="I1099" s="171"/>
      <c r="L1099" s="167"/>
      <c r="M1099" s="172"/>
      <c r="T1099" s="173"/>
      <c r="AT1099" s="168" t="s">
        <v>308</v>
      </c>
      <c r="AU1099" s="168" t="s">
        <v>83</v>
      </c>
      <c r="AV1099" s="14" t="s">
        <v>156</v>
      </c>
      <c r="AW1099" s="14" t="s">
        <v>35</v>
      </c>
      <c r="AX1099" s="14" t="s">
        <v>81</v>
      </c>
      <c r="AY1099" s="168" t="s">
        <v>129</v>
      </c>
    </row>
    <row r="1100" spans="2:65" s="1" customFormat="1" ht="24.15" customHeight="1">
      <c r="B1100" s="128"/>
      <c r="C1100" s="129" t="s">
        <v>1305</v>
      </c>
      <c r="D1100" s="129" t="s">
        <v>132</v>
      </c>
      <c r="E1100" s="130" t="s">
        <v>1306</v>
      </c>
      <c r="F1100" s="131" t="s">
        <v>1307</v>
      </c>
      <c r="G1100" s="132" t="s">
        <v>420</v>
      </c>
      <c r="H1100" s="133">
        <v>2</v>
      </c>
      <c r="I1100" s="134"/>
      <c r="J1100" s="135">
        <f>ROUND(I1100*H1100,2)</f>
        <v>0</v>
      </c>
      <c r="K1100" s="131" t="s">
        <v>136</v>
      </c>
      <c r="L1100" s="33"/>
      <c r="M1100" s="136" t="s">
        <v>3</v>
      </c>
      <c r="N1100" s="137" t="s">
        <v>44</v>
      </c>
      <c r="P1100" s="138">
        <f>O1100*H1100</f>
        <v>0</v>
      </c>
      <c r="Q1100" s="138">
        <v>0</v>
      </c>
      <c r="R1100" s="138">
        <f>Q1100*H1100</f>
        <v>0</v>
      </c>
      <c r="S1100" s="138">
        <v>8.0000000000000002E-3</v>
      </c>
      <c r="T1100" s="139">
        <f>S1100*H1100</f>
        <v>1.6E-2</v>
      </c>
      <c r="AR1100" s="140" t="s">
        <v>156</v>
      </c>
      <c r="AT1100" s="140" t="s">
        <v>132</v>
      </c>
      <c r="AU1100" s="140" t="s">
        <v>83</v>
      </c>
      <c r="AY1100" s="18" t="s">
        <v>129</v>
      </c>
      <c r="BE1100" s="141">
        <f>IF(N1100="základní",J1100,0)</f>
        <v>0</v>
      </c>
      <c r="BF1100" s="141">
        <f>IF(N1100="snížená",J1100,0)</f>
        <v>0</v>
      </c>
      <c r="BG1100" s="141">
        <f>IF(N1100="zákl. přenesená",J1100,0)</f>
        <v>0</v>
      </c>
      <c r="BH1100" s="141">
        <f>IF(N1100="sníž. přenesená",J1100,0)</f>
        <v>0</v>
      </c>
      <c r="BI1100" s="141">
        <f>IF(N1100="nulová",J1100,0)</f>
        <v>0</v>
      </c>
      <c r="BJ1100" s="18" t="s">
        <v>81</v>
      </c>
      <c r="BK1100" s="141">
        <f>ROUND(I1100*H1100,2)</f>
        <v>0</v>
      </c>
      <c r="BL1100" s="18" t="s">
        <v>156</v>
      </c>
      <c r="BM1100" s="140" t="s">
        <v>1308</v>
      </c>
    </row>
    <row r="1101" spans="2:65" s="1" customFormat="1" ht="10.199999999999999">
      <c r="B1101" s="33"/>
      <c r="D1101" s="142" t="s">
        <v>139</v>
      </c>
      <c r="F1101" s="143" t="s">
        <v>1309</v>
      </c>
      <c r="I1101" s="144"/>
      <c r="L1101" s="33"/>
      <c r="M1101" s="145"/>
      <c r="T1101" s="54"/>
      <c r="AT1101" s="18" t="s">
        <v>139</v>
      </c>
      <c r="AU1101" s="18" t="s">
        <v>83</v>
      </c>
    </row>
    <row r="1102" spans="2:65" s="12" customFormat="1" ht="10.199999999999999">
      <c r="B1102" s="154"/>
      <c r="D1102" s="146" t="s">
        <v>308</v>
      </c>
      <c r="E1102" s="155" t="s">
        <v>3</v>
      </c>
      <c r="F1102" s="156" t="s">
        <v>423</v>
      </c>
      <c r="H1102" s="155" t="s">
        <v>3</v>
      </c>
      <c r="I1102" s="157"/>
      <c r="L1102" s="154"/>
      <c r="M1102" s="158"/>
      <c r="T1102" s="159"/>
      <c r="AT1102" s="155" t="s">
        <v>308</v>
      </c>
      <c r="AU1102" s="155" t="s">
        <v>83</v>
      </c>
      <c r="AV1102" s="12" t="s">
        <v>81</v>
      </c>
      <c r="AW1102" s="12" t="s">
        <v>35</v>
      </c>
      <c r="AX1102" s="12" t="s">
        <v>73</v>
      </c>
      <c r="AY1102" s="155" t="s">
        <v>129</v>
      </c>
    </row>
    <row r="1103" spans="2:65" s="12" customFormat="1" ht="10.199999999999999">
      <c r="B1103" s="154"/>
      <c r="D1103" s="146" t="s">
        <v>308</v>
      </c>
      <c r="E1103" s="155" t="s">
        <v>3</v>
      </c>
      <c r="F1103" s="156" t="s">
        <v>1310</v>
      </c>
      <c r="H1103" s="155" t="s">
        <v>3</v>
      </c>
      <c r="I1103" s="157"/>
      <c r="L1103" s="154"/>
      <c r="M1103" s="158"/>
      <c r="T1103" s="159"/>
      <c r="AT1103" s="155" t="s">
        <v>308</v>
      </c>
      <c r="AU1103" s="155" t="s">
        <v>83</v>
      </c>
      <c r="AV1103" s="12" t="s">
        <v>81</v>
      </c>
      <c r="AW1103" s="12" t="s">
        <v>35</v>
      </c>
      <c r="AX1103" s="12" t="s">
        <v>73</v>
      </c>
      <c r="AY1103" s="155" t="s">
        <v>129</v>
      </c>
    </row>
    <row r="1104" spans="2:65" s="13" customFormat="1" ht="10.199999999999999">
      <c r="B1104" s="160"/>
      <c r="D1104" s="146" t="s">
        <v>308</v>
      </c>
      <c r="E1104" s="161" t="s">
        <v>3</v>
      </c>
      <c r="F1104" s="162" t="s">
        <v>83</v>
      </c>
      <c r="H1104" s="163">
        <v>2</v>
      </c>
      <c r="I1104" s="164"/>
      <c r="L1104" s="160"/>
      <c r="M1104" s="165"/>
      <c r="T1104" s="166"/>
      <c r="AT1104" s="161" t="s">
        <v>308</v>
      </c>
      <c r="AU1104" s="161" t="s">
        <v>83</v>
      </c>
      <c r="AV1104" s="13" t="s">
        <v>83</v>
      </c>
      <c r="AW1104" s="13" t="s">
        <v>35</v>
      </c>
      <c r="AX1104" s="13" t="s">
        <v>73</v>
      </c>
      <c r="AY1104" s="161" t="s">
        <v>129</v>
      </c>
    </row>
    <row r="1105" spans="2:65" s="14" customFormat="1" ht="10.199999999999999">
      <c r="B1105" s="167"/>
      <c r="D1105" s="146" t="s">
        <v>308</v>
      </c>
      <c r="E1105" s="168" t="s">
        <v>3</v>
      </c>
      <c r="F1105" s="169" t="s">
        <v>313</v>
      </c>
      <c r="H1105" s="170">
        <v>2</v>
      </c>
      <c r="I1105" s="171"/>
      <c r="L1105" s="167"/>
      <c r="M1105" s="172"/>
      <c r="T1105" s="173"/>
      <c r="AT1105" s="168" t="s">
        <v>308</v>
      </c>
      <c r="AU1105" s="168" t="s">
        <v>83</v>
      </c>
      <c r="AV1105" s="14" t="s">
        <v>156</v>
      </c>
      <c r="AW1105" s="14" t="s">
        <v>35</v>
      </c>
      <c r="AX1105" s="14" t="s">
        <v>81</v>
      </c>
      <c r="AY1105" s="168" t="s">
        <v>129</v>
      </c>
    </row>
    <row r="1106" spans="2:65" s="1" customFormat="1" ht="24.15" customHeight="1">
      <c r="B1106" s="128"/>
      <c r="C1106" s="129" t="s">
        <v>1311</v>
      </c>
      <c r="D1106" s="129" t="s">
        <v>132</v>
      </c>
      <c r="E1106" s="130" t="s">
        <v>1312</v>
      </c>
      <c r="F1106" s="131" t="s">
        <v>1313</v>
      </c>
      <c r="G1106" s="132" t="s">
        <v>420</v>
      </c>
      <c r="H1106" s="133">
        <v>2</v>
      </c>
      <c r="I1106" s="134"/>
      <c r="J1106" s="135">
        <f>ROUND(I1106*H1106,2)</f>
        <v>0</v>
      </c>
      <c r="K1106" s="131" t="s">
        <v>136</v>
      </c>
      <c r="L1106" s="33"/>
      <c r="M1106" s="136" t="s">
        <v>3</v>
      </c>
      <c r="N1106" s="137" t="s">
        <v>44</v>
      </c>
      <c r="P1106" s="138">
        <f>O1106*H1106</f>
        <v>0</v>
      </c>
      <c r="Q1106" s="138">
        <v>0</v>
      </c>
      <c r="R1106" s="138">
        <f>Q1106*H1106</f>
        <v>0</v>
      </c>
      <c r="S1106" s="138">
        <v>1.2E-2</v>
      </c>
      <c r="T1106" s="139">
        <f>S1106*H1106</f>
        <v>2.4E-2</v>
      </c>
      <c r="AR1106" s="140" t="s">
        <v>156</v>
      </c>
      <c r="AT1106" s="140" t="s">
        <v>132</v>
      </c>
      <c r="AU1106" s="140" t="s">
        <v>83</v>
      </c>
      <c r="AY1106" s="18" t="s">
        <v>129</v>
      </c>
      <c r="BE1106" s="141">
        <f>IF(N1106="základní",J1106,0)</f>
        <v>0</v>
      </c>
      <c r="BF1106" s="141">
        <f>IF(N1106="snížená",J1106,0)</f>
        <v>0</v>
      </c>
      <c r="BG1106" s="141">
        <f>IF(N1106="zákl. přenesená",J1106,0)</f>
        <v>0</v>
      </c>
      <c r="BH1106" s="141">
        <f>IF(N1106="sníž. přenesená",J1106,0)</f>
        <v>0</v>
      </c>
      <c r="BI1106" s="141">
        <f>IF(N1106="nulová",J1106,0)</f>
        <v>0</v>
      </c>
      <c r="BJ1106" s="18" t="s">
        <v>81</v>
      </c>
      <c r="BK1106" s="141">
        <f>ROUND(I1106*H1106,2)</f>
        <v>0</v>
      </c>
      <c r="BL1106" s="18" t="s">
        <v>156</v>
      </c>
      <c r="BM1106" s="140" t="s">
        <v>1314</v>
      </c>
    </row>
    <row r="1107" spans="2:65" s="1" customFormat="1" ht="10.199999999999999">
      <c r="B1107" s="33"/>
      <c r="D1107" s="142" t="s">
        <v>139</v>
      </c>
      <c r="F1107" s="143" t="s">
        <v>1315</v>
      </c>
      <c r="I1107" s="144"/>
      <c r="L1107" s="33"/>
      <c r="M1107" s="145"/>
      <c r="T1107" s="54"/>
      <c r="AT1107" s="18" t="s">
        <v>139</v>
      </c>
      <c r="AU1107" s="18" t="s">
        <v>83</v>
      </c>
    </row>
    <row r="1108" spans="2:65" s="12" customFormat="1" ht="10.199999999999999">
      <c r="B1108" s="154"/>
      <c r="D1108" s="146" t="s">
        <v>308</v>
      </c>
      <c r="E1108" s="155" t="s">
        <v>3</v>
      </c>
      <c r="F1108" s="156" t="s">
        <v>322</v>
      </c>
      <c r="H1108" s="155" t="s">
        <v>3</v>
      </c>
      <c r="I1108" s="157"/>
      <c r="L1108" s="154"/>
      <c r="M1108" s="158"/>
      <c r="T1108" s="159"/>
      <c r="AT1108" s="155" t="s">
        <v>308</v>
      </c>
      <c r="AU1108" s="155" t="s">
        <v>83</v>
      </c>
      <c r="AV1108" s="12" t="s">
        <v>81</v>
      </c>
      <c r="AW1108" s="12" t="s">
        <v>35</v>
      </c>
      <c r="AX1108" s="12" t="s">
        <v>73</v>
      </c>
      <c r="AY1108" s="155" t="s">
        <v>129</v>
      </c>
    </row>
    <row r="1109" spans="2:65" s="12" customFormat="1" ht="10.199999999999999">
      <c r="B1109" s="154"/>
      <c r="D1109" s="146" t="s">
        <v>308</v>
      </c>
      <c r="E1109" s="155" t="s">
        <v>3</v>
      </c>
      <c r="F1109" s="156" t="s">
        <v>1316</v>
      </c>
      <c r="H1109" s="155" t="s">
        <v>3</v>
      </c>
      <c r="I1109" s="157"/>
      <c r="L1109" s="154"/>
      <c r="M1109" s="158"/>
      <c r="T1109" s="159"/>
      <c r="AT1109" s="155" t="s">
        <v>308</v>
      </c>
      <c r="AU1109" s="155" t="s">
        <v>83</v>
      </c>
      <c r="AV1109" s="12" t="s">
        <v>81</v>
      </c>
      <c r="AW1109" s="12" t="s">
        <v>35</v>
      </c>
      <c r="AX1109" s="12" t="s">
        <v>73</v>
      </c>
      <c r="AY1109" s="155" t="s">
        <v>129</v>
      </c>
    </row>
    <row r="1110" spans="2:65" s="13" customFormat="1" ht="10.199999999999999">
      <c r="B1110" s="160"/>
      <c r="D1110" s="146" t="s">
        <v>308</v>
      </c>
      <c r="E1110" s="161" t="s">
        <v>3</v>
      </c>
      <c r="F1110" s="162" t="s">
        <v>81</v>
      </c>
      <c r="H1110" s="163">
        <v>1</v>
      </c>
      <c r="I1110" s="164"/>
      <c r="L1110" s="160"/>
      <c r="M1110" s="165"/>
      <c r="T1110" s="166"/>
      <c r="AT1110" s="161" t="s">
        <v>308</v>
      </c>
      <c r="AU1110" s="161" t="s">
        <v>83</v>
      </c>
      <c r="AV1110" s="13" t="s">
        <v>83</v>
      </c>
      <c r="AW1110" s="13" t="s">
        <v>35</v>
      </c>
      <c r="AX1110" s="13" t="s">
        <v>73</v>
      </c>
      <c r="AY1110" s="161" t="s">
        <v>129</v>
      </c>
    </row>
    <row r="1111" spans="2:65" s="12" customFormat="1" ht="10.199999999999999">
      <c r="B1111" s="154"/>
      <c r="D1111" s="146" t="s">
        <v>308</v>
      </c>
      <c r="E1111" s="155" t="s">
        <v>3</v>
      </c>
      <c r="F1111" s="156" t="s">
        <v>423</v>
      </c>
      <c r="H1111" s="155" t="s">
        <v>3</v>
      </c>
      <c r="I1111" s="157"/>
      <c r="L1111" s="154"/>
      <c r="M1111" s="158"/>
      <c r="T1111" s="159"/>
      <c r="AT1111" s="155" t="s">
        <v>308</v>
      </c>
      <c r="AU1111" s="155" t="s">
        <v>83</v>
      </c>
      <c r="AV1111" s="12" t="s">
        <v>81</v>
      </c>
      <c r="AW1111" s="12" t="s">
        <v>35</v>
      </c>
      <c r="AX1111" s="12" t="s">
        <v>73</v>
      </c>
      <c r="AY1111" s="155" t="s">
        <v>129</v>
      </c>
    </row>
    <row r="1112" spans="2:65" s="12" customFormat="1" ht="10.199999999999999">
      <c r="B1112" s="154"/>
      <c r="D1112" s="146" t="s">
        <v>308</v>
      </c>
      <c r="E1112" s="155" t="s">
        <v>3</v>
      </c>
      <c r="F1112" s="156" t="s">
        <v>1317</v>
      </c>
      <c r="H1112" s="155" t="s">
        <v>3</v>
      </c>
      <c r="I1112" s="157"/>
      <c r="L1112" s="154"/>
      <c r="M1112" s="158"/>
      <c r="T1112" s="159"/>
      <c r="AT1112" s="155" t="s">
        <v>308</v>
      </c>
      <c r="AU1112" s="155" t="s">
        <v>83</v>
      </c>
      <c r="AV1112" s="12" t="s">
        <v>81</v>
      </c>
      <c r="AW1112" s="12" t="s">
        <v>35</v>
      </c>
      <c r="AX1112" s="12" t="s">
        <v>73</v>
      </c>
      <c r="AY1112" s="155" t="s">
        <v>129</v>
      </c>
    </row>
    <row r="1113" spans="2:65" s="13" customFormat="1" ht="10.199999999999999">
      <c r="B1113" s="160"/>
      <c r="D1113" s="146" t="s">
        <v>308</v>
      </c>
      <c r="E1113" s="161" t="s">
        <v>3</v>
      </c>
      <c r="F1113" s="162" t="s">
        <v>81</v>
      </c>
      <c r="H1113" s="163">
        <v>1</v>
      </c>
      <c r="I1113" s="164"/>
      <c r="L1113" s="160"/>
      <c r="M1113" s="165"/>
      <c r="T1113" s="166"/>
      <c r="AT1113" s="161" t="s">
        <v>308</v>
      </c>
      <c r="AU1113" s="161" t="s">
        <v>83</v>
      </c>
      <c r="AV1113" s="13" t="s">
        <v>83</v>
      </c>
      <c r="AW1113" s="13" t="s">
        <v>35</v>
      </c>
      <c r="AX1113" s="13" t="s">
        <v>73</v>
      </c>
      <c r="AY1113" s="161" t="s">
        <v>129</v>
      </c>
    </row>
    <row r="1114" spans="2:65" s="14" customFormat="1" ht="10.199999999999999">
      <c r="B1114" s="167"/>
      <c r="D1114" s="146" t="s">
        <v>308</v>
      </c>
      <c r="E1114" s="168" t="s">
        <v>3</v>
      </c>
      <c r="F1114" s="169" t="s">
        <v>313</v>
      </c>
      <c r="H1114" s="170">
        <v>2</v>
      </c>
      <c r="I1114" s="171"/>
      <c r="L1114" s="167"/>
      <c r="M1114" s="172"/>
      <c r="T1114" s="173"/>
      <c r="AT1114" s="168" t="s">
        <v>308</v>
      </c>
      <c r="AU1114" s="168" t="s">
        <v>83</v>
      </c>
      <c r="AV1114" s="14" t="s">
        <v>156</v>
      </c>
      <c r="AW1114" s="14" t="s">
        <v>35</v>
      </c>
      <c r="AX1114" s="14" t="s">
        <v>81</v>
      </c>
      <c r="AY1114" s="168" t="s">
        <v>129</v>
      </c>
    </row>
    <row r="1115" spans="2:65" s="1" customFormat="1" ht="24.15" customHeight="1">
      <c r="B1115" s="128"/>
      <c r="C1115" s="129" t="s">
        <v>1318</v>
      </c>
      <c r="D1115" s="129" t="s">
        <v>132</v>
      </c>
      <c r="E1115" s="130" t="s">
        <v>1319</v>
      </c>
      <c r="F1115" s="131" t="s">
        <v>1320</v>
      </c>
      <c r="G1115" s="132" t="s">
        <v>420</v>
      </c>
      <c r="H1115" s="133">
        <v>1</v>
      </c>
      <c r="I1115" s="134"/>
      <c r="J1115" s="135">
        <f>ROUND(I1115*H1115,2)</f>
        <v>0</v>
      </c>
      <c r="K1115" s="131" t="s">
        <v>136</v>
      </c>
      <c r="L1115" s="33"/>
      <c r="M1115" s="136" t="s">
        <v>3</v>
      </c>
      <c r="N1115" s="137" t="s">
        <v>44</v>
      </c>
      <c r="P1115" s="138">
        <f>O1115*H1115</f>
        <v>0</v>
      </c>
      <c r="Q1115" s="138">
        <v>0</v>
      </c>
      <c r="R1115" s="138">
        <f>Q1115*H1115</f>
        <v>0</v>
      </c>
      <c r="S1115" s="138">
        <v>1.6E-2</v>
      </c>
      <c r="T1115" s="139">
        <f>S1115*H1115</f>
        <v>1.6E-2</v>
      </c>
      <c r="AR1115" s="140" t="s">
        <v>156</v>
      </c>
      <c r="AT1115" s="140" t="s">
        <v>132</v>
      </c>
      <c r="AU1115" s="140" t="s">
        <v>83</v>
      </c>
      <c r="AY1115" s="18" t="s">
        <v>129</v>
      </c>
      <c r="BE1115" s="141">
        <f>IF(N1115="základní",J1115,0)</f>
        <v>0</v>
      </c>
      <c r="BF1115" s="141">
        <f>IF(N1115="snížená",J1115,0)</f>
        <v>0</v>
      </c>
      <c r="BG1115" s="141">
        <f>IF(N1115="zákl. přenesená",J1115,0)</f>
        <v>0</v>
      </c>
      <c r="BH1115" s="141">
        <f>IF(N1115="sníž. přenesená",J1115,0)</f>
        <v>0</v>
      </c>
      <c r="BI1115" s="141">
        <f>IF(N1115="nulová",J1115,0)</f>
        <v>0</v>
      </c>
      <c r="BJ1115" s="18" t="s">
        <v>81</v>
      </c>
      <c r="BK1115" s="141">
        <f>ROUND(I1115*H1115,2)</f>
        <v>0</v>
      </c>
      <c r="BL1115" s="18" t="s">
        <v>156</v>
      </c>
      <c r="BM1115" s="140" t="s">
        <v>1321</v>
      </c>
    </row>
    <row r="1116" spans="2:65" s="1" customFormat="1" ht="10.199999999999999">
      <c r="B1116" s="33"/>
      <c r="D1116" s="142" t="s">
        <v>139</v>
      </c>
      <c r="F1116" s="143" t="s">
        <v>1322</v>
      </c>
      <c r="I1116" s="144"/>
      <c r="L1116" s="33"/>
      <c r="M1116" s="145"/>
      <c r="T1116" s="54"/>
      <c r="AT1116" s="18" t="s">
        <v>139</v>
      </c>
      <c r="AU1116" s="18" t="s">
        <v>83</v>
      </c>
    </row>
    <row r="1117" spans="2:65" s="12" customFormat="1" ht="10.199999999999999">
      <c r="B1117" s="154"/>
      <c r="D1117" s="146" t="s">
        <v>308</v>
      </c>
      <c r="E1117" s="155" t="s">
        <v>3</v>
      </c>
      <c r="F1117" s="156" t="s">
        <v>322</v>
      </c>
      <c r="H1117" s="155" t="s">
        <v>3</v>
      </c>
      <c r="I1117" s="157"/>
      <c r="L1117" s="154"/>
      <c r="M1117" s="158"/>
      <c r="T1117" s="159"/>
      <c r="AT1117" s="155" t="s">
        <v>308</v>
      </c>
      <c r="AU1117" s="155" t="s">
        <v>83</v>
      </c>
      <c r="AV1117" s="12" t="s">
        <v>81</v>
      </c>
      <c r="AW1117" s="12" t="s">
        <v>35</v>
      </c>
      <c r="AX1117" s="12" t="s">
        <v>73</v>
      </c>
      <c r="AY1117" s="155" t="s">
        <v>129</v>
      </c>
    </row>
    <row r="1118" spans="2:65" s="12" customFormat="1" ht="10.199999999999999">
      <c r="B1118" s="154"/>
      <c r="D1118" s="146" t="s">
        <v>308</v>
      </c>
      <c r="E1118" s="155" t="s">
        <v>3</v>
      </c>
      <c r="F1118" s="156" t="s">
        <v>1316</v>
      </c>
      <c r="H1118" s="155" t="s">
        <v>3</v>
      </c>
      <c r="I1118" s="157"/>
      <c r="L1118" s="154"/>
      <c r="M1118" s="158"/>
      <c r="T1118" s="159"/>
      <c r="AT1118" s="155" t="s">
        <v>308</v>
      </c>
      <c r="AU1118" s="155" t="s">
        <v>83</v>
      </c>
      <c r="AV1118" s="12" t="s">
        <v>81</v>
      </c>
      <c r="AW1118" s="12" t="s">
        <v>35</v>
      </c>
      <c r="AX1118" s="12" t="s">
        <v>73</v>
      </c>
      <c r="AY1118" s="155" t="s">
        <v>129</v>
      </c>
    </row>
    <row r="1119" spans="2:65" s="13" customFormat="1" ht="10.199999999999999">
      <c r="B1119" s="160"/>
      <c r="D1119" s="146" t="s">
        <v>308</v>
      </c>
      <c r="E1119" s="161" t="s">
        <v>3</v>
      </c>
      <c r="F1119" s="162" t="s">
        <v>81</v>
      </c>
      <c r="H1119" s="163">
        <v>1</v>
      </c>
      <c r="I1119" s="164"/>
      <c r="L1119" s="160"/>
      <c r="M1119" s="165"/>
      <c r="T1119" s="166"/>
      <c r="AT1119" s="161" t="s">
        <v>308</v>
      </c>
      <c r="AU1119" s="161" t="s">
        <v>83</v>
      </c>
      <c r="AV1119" s="13" t="s">
        <v>83</v>
      </c>
      <c r="AW1119" s="13" t="s">
        <v>35</v>
      </c>
      <c r="AX1119" s="13" t="s">
        <v>73</v>
      </c>
      <c r="AY1119" s="161" t="s">
        <v>129</v>
      </c>
    </row>
    <row r="1120" spans="2:65" s="14" customFormat="1" ht="10.199999999999999">
      <c r="B1120" s="167"/>
      <c r="D1120" s="146" t="s">
        <v>308</v>
      </c>
      <c r="E1120" s="168" t="s">
        <v>3</v>
      </c>
      <c r="F1120" s="169" t="s">
        <v>313</v>
      </c>
      <c r="H1120" s="170">
        <v>1</v>
      </c>
      <c r="I1120" s="171"/>
      <c r="L1120" s="167"/>
      <c r="M1120" s="172"/>
      <c r="T1120" s="173"/>
      <c r="AT1120" s="168" t="s">
        <v>308</v>
      </c>
      <c r="AU1120" s="168" t="s">
        <v>83</v>
      </c>
      <c r="AV1120" s="14" t="s">
        <v>156</v>
      </c>
      <c r="AW1120" s="14" t="s">
        <v>35</v>
      </c>
      <c r="AX1120" s="14" t="s">
        <v>81</v>
      </c>
      <c r="AY1120" s="168" t="s">
        <v>129</v>
      </c>
    </row>
    <row r="1121" spans="2:65" s="1" customFormat="1" ht="24.15" customHeight="1">
      <c r="B1121" s="128"/>
      <c r="C1121" s="129" t="s">
        <v>1323</v>
      </c>
      <c r="D1121" s="129" t="s">
        <v>132</v>
      </c>
      <c r="E1121" s="130" t="s">
        <v>1324</v>
      </c>
      <c r="F1121" s="131" t="s">
        <v>1325</v>
      </c>
      <c r="G1121" s="132" t="s">
        <v>420</v>
      </c>
      <c r="H1121" s="133">
        <v>1</v>
      </c>
      <c r="I1121" s="134"/>
      <c r="J1121" s="135">
        <f>ROUND(I1121*H1121,2)</f>
        <v>0</v>
      </c>
      <c r="K1121" s="131" t="s">
        <v>136</v>
      </c>
      <c r="L1121" s="33"/>
      <c r="M1121" s="136" t="s">
        <v>3</v>
      </c>
      <c r="N1121" s="137" t="s">
        <v>44</v>
      </c>
      <c r="P1121" s="138">
        <f>O1121*H1121</f>
        <v>0</v>
      </c>
      <c r="Q1121" s="138">
        <v>0</v>
      </c>
      <c r="R1121" s="138">
        <f>Q1121*H1121</f>
        <v>0</v>
      </c>
      <c r="S1121" s="138">
        <v>0.13800000000000001</v>
      </c>
      <c r="T1121" s="139">
        <f>S1121*H1121</f>
        <v>0.13800000000000001</v>
      </c>
      <c r="AR1121" s="140" t="s">
        <v>156</v>
      </c>
      <c r="AT1121" s="140" t="s">
        <v>132</v>
      </c>
      <c r="AU1121" s="140" t="s">
        <v>83</v>
      </c>
      <c r="AY1121" s="18" t="s">
        <v>129</v>
      </c>
      <c r="BE1121" s="141">
        <f>IF(N1121="základní",J1121,0)</f>
        <v>0</v>
      </c>
      <c r="BF1121" s="141">
        <f>IF(N1121="snížená",J1121,0)</f>
        <v>0</v>
      </c>
      <c r="BG1121" s="141">
        <f>IF(N1121="zákl. přenesená",J1121,0)</f>
        <v>0</v>
      </c>
      <c r="BH1121" s="141">
        <f>IF(N1121="sníž. přenesená",J1121,0)</f>
        <v>0</v>
      </c>
      <c r="BI1121" s="141">
        <f>IF(N1121="nulová",J1121,0)</f>
        <v>0</v>
      </c>
      <c r="BJ1121" s="18" t="s">
        <v>81</v>
      </c>
      <c r="BK1121" s="141">
        <f>ROUND(I1121*H1121,2)</f>
        <v>0</v>
      </c>
      <c r="BL1121" s="18" t="s">
        <v>156</v>
      </c>
      <c r="BM1121" s="140" t="s">
        <v>1326</v>
      </c>
    </row>
    <row r="1122" spans="2:65" s="1" customFormat="1" ht="10.199999999999999">
      <c r="B1122" s="33"/>
      <c r="D1122" s="142" t="s">
        <v>139</v>
      </c>
      <c r="F1122" s="143" t="s">
        <v>1327</v>
      </c>
      <c r="I1122" s="144"/>
      <c r="L1122" s="33"/>
      <c r="M1122" s="145"/>
      <c r="T1122" s="54"/>
      <c r="AT1122" s="18" t="s">
        <v>139</v>
      </c>
      <c r="AU1122" s="18" t="s">
        <v>83</v>
      </c>
    </row>
    <row r="1123" spans="2:65" s="12" customFormat="1" ht="10.199999999999999">
      <c r="B1123" s="154"/>
      <c r="D1123" s="146" t="s">
        <v>308</v>
      </c>
      <c r="E1123" s="155" t="s">
        <v>3</v>
      </c>
      <c r="F1123" s="156" t="s">
        <v>423</v>
      </c>
      <c r="H1123" s="155" t="s">
        <v>3</v>
      </c>
      <c r="I1123" s="157"/>
      <c r="L1123" s="154"/>
      <c r="M1123" s="158"/>
      <c r="T1123" s="159"/>
      <c r="AT1123" s="155" t="s">
        <v>308</v>
      </c>
      <c r="AU1123" s="155" t="s">
        <v>83</v>
      </c>
      <c r="AV1123" s="12" t="s">
        <v>81</v>
      </c>
      <c r="AW1123" s="12" t="s">
        <v>35</v>
      </c>
      <c r="AX1123" s="12" t="s">
        <v>73</v>
      </c>
      <c r="AY1123" s="155" t="s">
        <v>129</v>
      </c>
    </row>
    <row r="1124" spans="2:65" s="12" customFormat="1" ht="10.199999999999999">
      <c r="B1124" s="154"/>
      <c r="D1124" s="146" t="s">
        <v>308</v>
      </c>
      <c r="E1124" s="155" t="s">
        <v>3</v>
      </c>
      <c r="F1124" s="156" t="s">
        <v>1328</v>
      </c>
      <c r="H1124" s="155" t="s">
        <v>3</v>
      </c>
      <c r="I1124" s="157"/>
      <c r="L1124" s="154"/>
      <c r="M1124" s="158"/>
      <c r="T1124" s="159"/>
      <c r="AT1124" s="155" t="s">
        <v>308</v>
      </c>
      <c r="AU1124" s="155" t="s">
        <v>83</v>
      </c>
      <c r="AV1124" s="12" t="s">
        <v>81</v>
      </c>
      <c r="AW1124" s="12" t="s">
        <v>35</v>
      </c>
      <c r="AX1124" s="12" t="s">
        <v>73</v>
      </c>
      <c r="AY1124" s="155" t="s">
        <v>129</v>
      </c>
    </row>
    <row r="1125" spans="2:65" s="13" customFormat="1" ht="10.199999999999999">
      <c r="B1125" s="160"/>
      <c r="D1125" s="146" t="s">
        <v>308</v>
      </c>
      <c r="E1125" s="161" t="s">
        <v>3</v>
      </c>
      <c r="F1125" s="162" t="s">
        <v>81</v>
      </c>
      <c r="H1125" s="163">
        <v>1</v>
      </c>
      <c r="I1125" s="164"/>
      <c r="L1125" s="160"/>
      <c r="M1125" s="165"/>
      <c r="T1125" s="166"/>
      <c r="AT1125" s="161" t="s">
        <v>308</v>
      </c>
      <c r="AU1125" s="161" t="s">
        <v>83</v>
      </c>
      <c r="AV1125" s="13" t="s">
        <v>83</v>
      </c>
      <c r="AW1125" s="13" t="s">
        <v>35</v>
      </c>
      <c r="AX1125" s="13" t="s">
        <v>73</v>
      </c>
      <c r="AY1125" s="161" t="s">
        <v>129</v>
      </c>
    </row>
    <row r="1126" spans="2:65" s="14" customFormat="1" ht="10.199999999999999">
      <c r="B1126" s="167"/>
      <c r="D1126" s="146" t="s">
        <v>308</v>
      </c>
      <c r="E1126" s="168" t="s">
        <v>3</v>
      </c>
      <c r="F1126" s="169" t="s">
        <v>313</v>
      </c>
      <c r="H1126" s="170">
        <v>1</v>
      </c>
      <c r="I1126" s="171"/>
      <c r="L1126" s="167"/>
      <c r="M1126" s="172"/>
      <c r="T1126" s="173"/>
      <c r="AT1126" s="168" t="s">
        <v>308</v>
      </c>
      <c r="AU1126" s="168" t="s">
        <v>83</v>
      </c>
      <c r="AV1126" s="14" t="s">
        <v>156</v>
      </c>
      <c r="AW1126" s="14" t="s">
        <v>35</v>
      </c>
      <c r="AX1126" s="14" t="s">
        <v>81</v>
      </c>
      <c r="AY1126" s="168" t="s">
        <v>129</v>
      </c>
    </row>
    <row r="1127" spans="2:65" s="1" customFormat="1" ht="24.15" customHeight="1">
      <c r="B1127" s="128"/>
      <c r="C1127" s="129" t="s">
        <v>1329</v>
      </c>
      <c r="D1127" s="129" t="s">
        <v>132</v>
      </c>
      <c r="E1127" s="130" t="s">
        <v>1330</v>
      </c>
      <c r="F1127" s="131" t="s">
        <v>1331</v>
      </c>
      <c r="G1127" s="132" t="s">
        <v>420</v>
      </c>
      <c r="H1127" s="133">
        <v>4</v>
      </c>
      <c r="I1127" s="134"/>
      <c r="J1127" s="135">
        <f>ROUND(I1127*H1127,2)</f>
        <v>0</v>
      </c>
      <c r="K1127" s="131" t="s">
        <v>136</v>
      </c>
      <c r="L1127" s="33"/>
      <c r="M1127" s="136" t="s">
        <v>3</v>
      </c>
      <c r="N1127" s="137" t="s">
        <v>44</v>
      </c>
      <c r="P1127" s="138">
        <f>O1127*H1127</f>
        <v>0</v>
      </c>
      <c r="Q1127" s="138">
        <v>0</v>
      </c>
      <c r="R1127" s="138">
        <f>Q1127*H1127</f>
        <v>0</v>
      </c>
      <c r="S1127" s="138">
        <v>0.20699999999999999</v>
      </c>
      <c r="T1127" s="139">
        <f>S1127*H1127</f>
        <v>0.82799999999999996</v>
      </c>
      <c r="AR1127" s="140" t="s">
        <v>156</v>
      </c>
      <c r="AT1127" s="140" t="s">
        <v>132</v>
      </c>
      <c r="AU1127" s="140" t="s">
        <v>83</v>
      </c>
      <c r="AY1127" s="18" t="s">
        <v>129</v>
      </c>
      <c r="BE1127" s="141">
        <f>IF(N1127="základní",J1127,0)</f>
        <v>0</v>
      </c>
      <c r="BF1127" s="141">
        <f>IF(N1127="snížená",J1127,0)</f>
        <v>0</v>
      </c>
      <c r="BG1127" s="141">
        <f>IF(N1127="zákl. přenesená",J1127,0)</f>
        <v>0</v>
      </c>
      <c r="BH1127" s="141">
        <f>IF(N1127="sníž. přenesená",J1127,0)</f>
        <v>0</v>
      </c>
      <c r="BI1127" s="141">
        <f>IF(N1127="nulová",J1127,0)</f>
        <v>0</v>
      </c>
      <c r="BJ1127" s="18" t="s">
        <v>81</v>
      </c>
      <c r="BK1127" s="141">
        <f>ROUND(I1127*H1127,2)</f>
        <v>0</v>
      </c>
      <c r="BL1127" s="18" t="s">
        <v>156</v>
      </c>
      <c r="BM1127" s="140" t="s">
        <v>1332</v>
      </c>
    </row>
    <row r="1128" spans="2:65" s="1" customFormat="1" ht="10.199999999999999">
      <c r="B1128" s="33"/>
      <c r="D1128" s="142" t="s">
        <v>139</v>
      </c>
      <c r="F1128" s="143" t="s">
        <v>1333</v>
      </c>
      <c r="I1128" s="144"/>
      <c r="L1128" s="33"/>
      <c r="M1128" s="145"/>
      <c r="T1128" s="54"/>
      <c r="AT1128" s="18" t="s">
        <v>139</v>
      </c>
      <c r="AU1128" s="18" t="s">
        <v>83</v>
      </c>
    </row>
    <row r="1129" spans="2:65" s="12" customFormat="1" ht="10.199999999999999">
      <c r="B1129" s="154"/>
      <c r="D1129" s="146" t="s">
        <v>308</v>
      </c>
      <c r="E1129" s="155" t="s">
        <v>3</v>
      </c>
      <c r="F1129" s="156" t="s">
        <v>423</v>
      </c>
      <c r="H1129" s="155" t="s">
        <v>3</v>
      </c>
      <c r="I1129" s="157"/>
      <c r="L1129" s="154"/>
      <c r="M1129" s="158"/>
      <c r="T1129" s="159"/>
      <c r="AT1129" s="155" t="s">
        <v>308</v>
      </c>
      <c r="AU1129" s="155" t="s">
        <v>83</v>
      </c>
      <c r="AV1129" s="12" t="s">
        <v>81</v>
      </c>
      <c r="AW1129" s="12" t="s">
        <v>35</v>
      </c>
      <c r="AX1129" s="12" t="s">
        <v>73</v>
      </c>
      <c r="AY1129" s="155" t="s">
        <v>129</v>
      </c>
    </row>
    <row r="1130" spans="2:65" s="12" customFormat="1" ht="10.199999999999999">
      <c r="B1130" s="154"/>
      <c r="D1130" s="146" t="s">
        <v>308</v>
      </c>
      <c r="E1130" s="155" t="s">
        <v>3</v>
      </c>
      <c r="F1130" s="156" t="s">
        <v>1334</v>
      </c>
      <c r="H1130" s="155" t="s">
        <v>3</v>
      </c>
      <c r="I1130" s="157"/>
      <c r="L1130" s="154"/>
      <c r="M1130" s="158"/>
      <c r="T1130" s="159"/>
      <c r="AT1130" s="155" t="s">
        <v>308</v>
      </c>
      <c r="AU1130" s="155" t="s">
        <v>83</v>
      </c>
      <c r="AV1130" s="12" t="s">
        <v>81</v>
      </c>
      <c r="AW1130" s="12" t="s">
        <v>35</v>
      </c>
      <c r="AX1130" s="12" t="s">
        <v>73</v>
      </c>
      <c r="AY1130" s="155" t="s">
        <v>129</v>
      </c>
    </row>
    <row r="1131" spans="2:65" s="13" customFormat="1" ht="10.199999999999999">
      <c r="B1131" s="160"/>
      <c r="D1131" s="146" t="s">
        <v>308</v>
      </c>
      <c r="E1131" s="161" t="s">
        <v>3</v>
      </c>
      <c r="F1131" s="162" t="s">
        <v>156</v>
      </c>
      <c r="H1131" s="163">
        <v>4</v>
      </c>
      <c r="I1131" s="164"/>
      <c r="L1131" s="160"/>
      <c r="M1131" s="165"/>
      <c r="T1131" s="166"/>
      <c r="AT1131" s="161" t="s">
        <v>308</v>
      </c>
      <c r="AU1131" s="161" t="s">
        <v>83</v>
      </c>
      <c r="AV1131" s="13" t="s">
        <v>83</v>
      </c>
      <c r="AW1131" s="13" t="s">
        <v>35</v>
      </c>
      <c r="AX1131" s="13" t="s">
        <v>73</v>
      </c>
      <c r="AY1131" s="161" t="s">
        <v>129</v>
      </c>
    </row>
    <row r="1132" spans="2:65" s="14" customFormat="1" ht="10.199999999999999">
      <c r="B1132" s="167"/>
      <c r="D1132" s="146" t="s">
        <v>308</v>
      </c>
      <c r="E1132" s="168" t="s">
        <v>3</v>
      </c>
      <c r="F1132" s="169" t="s">
        <v>313</v>
      </c>
      <c r="H1132" s="170">
        <v>4</v>
      </c>
      <c r="I1132" s="171"/>
      <c r="L1132" s="167"/>
      <c r="M1132" s="172"/>
      <c r="T1132" s="173"/>
      <c r="AT1132" s="168" t="s">
        <v>308</v>
      </c>
      <c r="AU1132" s="168" t="s">
        <v>83</v>
      </c>
      <c r="AV1132" s="14" t="s">
        <v>156</v>
      </c>
      <c r="AW1132" s="14" t="s">
        <v>35</v>
      </c>
      <c r="AX1132" s="14" t="s">
        <v>81</v>
      </c>
      <c r="AY1132" s="168" t="s">
        <v>129</v>
      </c>
    </row>
    <row r="1133" spans="2:65" s="1" customFormat="1" ht="24.15" customHeight="1">
      <c r="B1133" s="128"/>
      <c r="C1133" s="129" t="s">
        <v>1335</v>
      </c>
      <c r="D1133" s="129" t="s">
        <v>132</v>
      </c>
      <c r="E1133" s="130" t="s">
        <v>1336</v>
      </c>
      <c r="F1133" s="131" t="s">
        <v>1337</v>
      </c>
      <c r="G1133" s="132" t="s">
        <v>420</v>
      </c>
      <c r="H1133" s="133">
        <v>1</v>
      </c>
      <c r="I1133" s="134"/>
      <c r="J1133" s="135">
        <f>ROUND(I1133*H1133,2)</f>
        <v>0</v>
      </c>
      <c r="K1133" s="131" t="s">
        <v>136</v>
      </c>
      <c r="L1133" s="33"/>
      <c r="M1133" s="136" t="s">
        <v>3</v>
      </c>
      <c r="N1133" s="137" t="s">
        <v>44</v>
      </c>
      <c r="P1133" s="138">
        <f>O1133*H1133</f>
        <v>0</v>
      </c>
      <c r="Q1133" s="138">
        <v>0</v>
      </c>
      <c r="R1133" s="138">
        <f>Q1133*H1133</f>
        <v>0</v>
      </c>
      <c r="S1133" s="138">
        <v>0.23100000000000001</v>
      </c>
      <c r="T1133" s="139">
        <f>S1133*H1133</f>
        <v>0.23100000000000001</v>
      </c>
      <c r="AR1133" s="140" t="s">
        <v>156</v>
      </c>
      <c r="AT1133" s="140" t="s">
        <v>132</v>
      </c>
      <c r="AU1133" s="140" t="s">
        <v>83</v>
      </c>
      <c r="AY1133" s="18" t="s">
        <v>129</v>
      </c>
      <c r="BE1133" s="141">
        <f>IF(N1133="základní",J1133,0)</f>
        <v>0</v>
      </c>
      <c r="BF1133" s="141">
        <f>IF(N1133="snížená",J1133,0)</f>
        <v>0</v>
      </c>
      <c r="BG1133" s="141">
        <f>IF(N1133="zákl. přenesená",J1133,0)</f>
        <v>0</v>
      </c>
      <c r="BH1133" s="141">
        <f>IF(N1133="sníž. přenesená",J1133,0)</f>
        <v>0</v>
      </c>
      <c r="BI1133" s="141">
        <f>IF(N1133="nulová",J1133,0)</f>
        <v>0</v>
      </c>
      <c r="BJ1133" s="18" t="s">
        <v>81</v>
      </c>
      <c r="BK1133" s="141">
        <f>ROUND(I1133*H1133,2)</f>
        <v>0</v>
      </c>
      <c r="BL1133" s="18" t="s">
        <v>156</v>
      </c>
      <c r="BM1133" s="140" t="s">
        <v>1338</v>
      </c>
    </row>
    <row r="1134" spans="2:65" s="1" customFormat="1" ht="10.199999999999999">
      <c r="B1134" s="33"/>
      <c r="D1134" s="142" t="s">
        <v>139</v>
      </c>
      <c r="F1134" s="143" t="s">
        <v>1339</v>
      </c>
      <c r="I1134" s="144"/>
      <c r="L1134" s="33"/>
      <c r="M1134" s="145"/>
      <c r="T1134" s="54"/>
      <c r="AT1134" s="18" t="s">
        <v>139</v>
      </c>
      <c r="AU1134" s="18" t="s">
        <v>83</v>
      </c>
    </row>
    <row r="1135" spans="2:65" s="12" customFormat="1" ht="10.199999999999999">
      <c r="B1135" s="154"/>
      <c r="D1135" s="146" t="s">
        <v>308</v>
      </c>
      <c r="E1135" s="155" t="s">
        <v>3</v>
      </c>
      <c r="F1135" s="156" t="s">
        <v>1247</v>
      </c>
      <c r="H1135" s="155" t="s">
        <v>3</v>
      </c>
      <c r="I1135" s="157"/>
      <c r="L1135" s="154"/>
      <c r="M1135" s="158"/>
      <c r="T1135" s="159"/>
      <c r="AT1135" s="155" t="s">
        <v>308</v>
      </c>
      <c r="AU1135" s="155" t="s">
        <v>83</v>
      </c>
      <c r="AV1135" s="12" t="s">
        <v>81</v>
      </c>
      <c r="AW1135" s="12" t="s">
        <v>35</v>
      </c>
      <c r="AX1135" s="12" t="s">
        <v>73</v>
      </c>
      <c r="AY1135" s="155" t="s">
        <v>129</v>
      </c>
    </row>
    <row r="1136" spans="2:65" s="13" customFormat="1" ht="10.199999999999999">
      <c r="B1136" s="160"/>
      <c r="D1136" s="146" t="s">
        <v>308</v>
      </c>
      <c r="E1136" s="161" t="s">
        <v>3</v>
      </c>
      <c r="F1136" s="162" t="s">
        <v>81</v>
      </c>
      <c r="H1136" s="163">
        <v>1</v>
      </c>
      <c r="I1136" s="164"/>
      <c r="L1136" s="160"/>
      <c r="M1136" s="165"/>
      <c r="T1136" s="166"/>
      <c r="AT1136" s="161" t="s">
        <v>308</v>
      </c>
      <c r="AU1136" s="161" t="s">
        <v>83</v>
      </c>
      <c r="AV1136" s="13" t="s">
        <v>83</v>
      </c>
      <c r="AW1136" s="13" t="s">
        <v>35</v>
      </c>
      <c r="AX1136" s="13" t="s">
        <v>73</v>
      </c>
      <c r="AY1136" s="161" t="s">
        <v>129</v>
      </c>
    </row>
    <row r="1137" spans="2:65" s="14" customFormat="1" ht="10.199999999999999">
      <c r="B1137" s="167"/>
      <c r="D1137" s="146" t="s">
        <v>308</v>
      </c>
      <c r="E1137" s="168" t="s">
        <v>3</v>
      </c>
      <c r="F1137" s="169" t="s">
        <v>313</v>
      </c>
      <c r="H1137" s="170">
        <v>1</v>
      </c>
      <c r="I1137" s="171"/>
      <c r="L1137" s="167"/>
      <c r="M1137" s="172"/>
      <c r="T1137" s="173"/>
      <c r="AT1137" s="168" t="s">
        <v>308</v>
      </c>
      <c r="AU1137" s="168" t="s">
        <v>83</v>
      </c>
      <c r="AV1137" s="14" t="s">
        <v>156</v>
      </c>
      <c r="AW1137" s="14" t="s">
        <v>35</v>
      </c>
      <c r="AX1137" s="14" t="s">
        <v>81</v>
      </c>
      <c r="AY1137" s="168" t="s">
        <v>129</v>
      </c>
    </row>
    <row r="1138" spans="2:65" s="1" customFormat="1" ht="24.15" customHeight="1">
      <c r="B1138" s="128"/>
      <c r="C1138" s="129" t="s">
        <v>1340</v>
      </c>
      <c r="D1138" s="129" t="s">
        <v>132</v>
      </c>
      <c r="E1138" s="130" t="s">
        <v>1341</v>
      </c>
      <c r="F1138" s="131" t="s">
        <v>1342</v>
      </c>
      <c r="G1138" s="132" t="s">
        <v>326</v>
      </c>
      <c r="H1138" s="133">
        <v>0.45500000000000002</v>
      </c>
      <c r="I1138" s="134"/>
      <c r="J1138" s="135">
        <f>ROUND(I1138*H1138,2)</f>
        <v>0</v>
      </c>
      <c r="K1138" s="131" t="s">
        <v>136</v>
      </c>
      <c r="L1138" s="33"/>
      <c r="M1138" s="136" t="s">
        <v>3</v>
      </c>
      <c r="N1138" s="137" t="s">
        <v>44</v>
      </c>
      <c r="P1138" s="138">
        <f>O1138*H1138</f>
        <v>0</v>
      </c>
      <c r="Q1138" s="138">
        <v>0</v>
      </c>
      <c r="R1138" s="138">
        <f>Q1138*H1138</f>
        <v>0</v>
      </c>
      <c r="S1138" s="138">
        <v>1.95</v>
      </c>
      <c r="T1138" s="139">
        <f>S1138*H1138</f>
        <v>0.88724999999999998</v>
      </c>
      <c r="AR1138" s="140" t="s">
        <v>156</v>
      </c>
      <c r="AT1138" s="140" t="s">
        <v>132</v>
      </c>
      <c r="AU1138" s="140" t="s">
        <v>83</v>
      </c>
      <c r="AY1138" s="18" t="s">
        <v>129</v>
      </c>
      <c r="BE1138" s="141">
        <f>IF(N1138="základní",J1138,0)</f>
        <v>0</v>
      </c>
      <c r="BF1138" s="141">
        <f>IF(N1138="snížená",J1138,0)</f>
        <v>0</v>
      </c>
      <c r="BG1138" s="141">
        <f>IF(N1138="zákl. přenesená",J1138,0)</f>
        <v>0</v>
      </c>
      <c r="BH1138" s="141">
        <f>IF(N1138="sníž. přenesená",J1138,0)</f>
        <v>0</v>
      </c>
      <c r="BI1138" s="141">
        <f>IF(N1138="nulová",J1138,0)</f>
        <v>0</v>
      </c>
      <c r="BJ1138" s="18" t="s">
        <v>81</v>
      </c>
      <c r="BK1138" s="141">
        <f>ROUND(I1138*H1138,2)</f>
        <v>0</v>
      </c>
      <c r="BL1138" s="18" t="s">
        <v>156</v>
      </c>
      <c r="BM1138" s="140" t="s">
        <v>1343</v>
      </c>
    </row>
    <row r="1139" spans="2:65" s="1" customFormat="1" ht="10.199999999999999">
      <c r="B1139" s="33"/>
      <c r="D1139" s="142" t="s">
        <v>139</v>
      </c>
      <c r="F1139" s="143" t="s">
        <v>1344</v>
      </c>
      <c r="I1139" s="144"/>
      <c r="L1139" s="33"/>
      <c r="M1139" s="145"/>
      <c r="T1139" s="54"/>
      <c r="AT1139" s="18" t="s">
        <v>139</v>
      </c>
      <c r="AU1139" s="18" t="s">
        <v>83</v>
      </c>
    </row>
    <row r="1140" spans="2:65" s="12" customFormat="1" ht="10.199999999999999">
      <c r="B1140" s="154"/>
      <c r="D1140" s="146" t="s">
        <v>308</v>
      </c>
      <c r="E1140" s="155" t="s">
        <v>3</v>
      </c>
      <c r="F1140" s="156" t="s">
        <v>1247</v>
      </c>
      <c r="H1140" s="155" t="s">
        <v>3</v>
      </c>
      <c r="I1140" s="157"/>
      <c r="L1140" s="154"/>
      <c r="M1140" s="158"/>
      <c r="T1140" s="159"/>
      <c r="AT1140" s="155" t="s">
        <v>308</v>
      </c>
      <c r="AU1140" s="155" t="s">
        <v>83</v>
      </c>
      <c r="AV1140" s="12" t="s">
        <v>81</v>
      </c>
      <c r="AW1140" s="12" t="s">
        <v>35</v>
      </c>
      <c r="AX1140" s="12" t="s">
        <v>73</v>
      </c>
      <c r="AY1140" s="155" t="s">
        <v>129</v>
      </c>
    </row>
    <row r="1141" spans="2:65" s="13" customFormat="1" ht="10.199999999999999">
      <c r="B1141" s="160"/>
      <c r="D1141" s="146" t="s">
        <v>308</v>
      </c>
      <c r="E1141" s="161" t="s">
        <v>3</v>
      </c>
      <c r="F1141" s="162" t="s">
        <v>1345</v>
      </c>
      <c r="H1141" s="163">
        <v>0.22500000000000001</v>
      </c>
      <c r="I1141" s="164"/>
      <c r="L1141" s="160"/>
      <c r="M1141" s="165"/>
      <c r="T1141" s="166"/>
      <c r="AT1141" s="161" t="s">
        <v>308</v>
      </c>
      <c r="AU1141" s="161" t="s">
        <v>83</v>
      </c>
      <c r="AV1141" s="13" t="s">
        <v>83</v>
      </c>
      <c r="AW1141" s="13" t="s">
        <v>35</v>
      </c>
      <c r="AX1141" s="13" t="s">
        <v>73</v>
      </c>
      <c r="AY1141" s="161" t="s">
        <v>129</v>
      </c>
    </row>
    <row r="1142" spans="2:65" s="13" customFormat="1" ht="10.199999999999999">
      <c r="B1142" s="160"/>
      <c r="D1142" s="146" t="s">
        <v>308</v>
      </c>
      <c r="E1142" s="161" t="s">
        <v>3</v>
      </c>
      <c r="F1142" s="162" t="s">
        <v>1346</v>
      </c>
      <c r="H1142" s="163">
        <v>0.23</v>
      </c>
      <c r="I1142" s="164"/>
      <c r="L1142" s="160"/>
      <c r="M1142" s="165"/>
      <c r="T1142" s="166"/>
      <c r="AT1142" s="161" t="s">
        <v>308</v>
      </c>
      <c r="AU1142" s="161" t="s">
        <v>83</v>
      </c>
      <c r="AV1142" s="13" t="s">
        <v>83</v>
      </c>
      <c r="AW1142" s="13" t="s">
        <v>35</v>
      </c>
      <c r="AX1142" s="13" t="s">
        <v>73</v>
      </c>
      <c r="AY1142" s="161" t="s">
        <v>129</v>
      </c>
    </row>
    <row r="1143" spans="2:65" s="14" customFormat="1" ht="10.199999999999999">
      <c r="B1143" s="167"/>
      <c r="D1143" s="146" t="s">
        <v>308</v>
      </c>
      <c r="E1143" s="168" t="s">
        <v>3</v>
      </c>
      <c r="F1143" s="169" t="s">
        <v>313</v>
      </c>
      <c r="H1143" s="170">
        <v>0.45500000000000002</v>
      </c>
      <c r="I1143" s="171"/>
      <c r="L1143" s="167"/>
      <c r="M1143" s="172"/>
      <c r="T1143" s="173"/>
      <c r="AT1143" s="168" t="s">
        <v>308</v>
      </c>
      <c r="AU1143" s="168" t="s">
        <v>83</v>
      </c>
      <c r="AV1143" s="14" t="s">
        <v>156</v>
      </c>
      <c r="AW1143" s="14" t="s">
        <v>35</v>
      </c>
      <c r="AX1143" s="14" t="s">
        <v>81</v>
      </c>
      <c r="AY1143" s="168" t="s">
        <v>129</v>
      </c>
    </row>
    <row r="1144" spans="2:65" s="1" customFormat="1" ht="24.15" customHeight="1">
      <c r="B1144" s="128"/>
      <c r="C1144" s="129" t="s">
        <v>1347</v>
      </c>
      <c r="D1144" s="129" t="s">
        <v>132</v>
      </c>
      <c r="E1144" s="130" t="s">
        <v>1348</v>
      </c>
      <c r="F1144" s="131" t="s">
        <v>1349</v>
      </c>
      <c r="G1144" s="132" t="s">
        <v>326</v>
      </c>
      <c r="H1144" s="133">
        <v>0.73799999999999999</v>
      </c>
      <c r="I1144" s="134"/>
      <c r="J1144" s="135">
        <f>ROUND(I1144*H1144,2)</f>
        <v>0</v>
      </c>
      <c r="K1144" s="131" t="s">
        <v>136</v>
      </c>
      <c r="L1144" s="33"/>
      <c r="M1144" s="136" t="s">
        <v>3</v>
      </c>
      <c r="N1144" s="137" t="s">
        <v>44</v>
      </c>
      <c r="P1144" s="138">
        <f>O1144*H1144</f>
        <v>0</v>
      </c>
      <c r="Q1144" s="138">
        <v>0</v>
      </c>
      <c r="R1144" s="138">
        <f>Q1144*H1144</f>
        <v>0</v>
      </c>
      <c r="S1144" s="138">
        <v>1.95</v>
      </c>
      <c r="T1144" s="139">
        <f>S1144*H1144</f>
        <v>1.4391</v>
      </c>
      <c r="AR1144" s="140" t="s">
        <v>156</v>
      </c>
      <c r="AT1144" s="140" t="s">
        <v>132</v>
      </c>
      <c r="AU1144" s="140" t="s">
        <v>83</v>
      </c>
      <c r="AY1144" s="18" t="s">
        <v>129</v>
      </c>
      <c r="BE1144" s="141">
        <f>IF(N1144="základní",J1144,0)</f>
        <v>0</v>
      </c>
      <c r="BF1144" s="141">
        <f>IF(N1144="snížená",J1144,0)</f>
        <v>0</v>
      </c>
      <c r="BG1144" s="141">
        <f>IF(N1144="zákl. přenesená",J1144,0)</f>
        <v>0</v>
      </c>
      <c r="BH1144" s="141">
        <f>IF(N1144="sníž. přenesená",J1144,0)</f>
        <v>0</v>
      </c>
      <c r="BI1144" s="141">
        <f>IF(N1144="nulová",J1144,0)</f>
        <v>0</v>
      </c>
      <c r="BJ1144" s="18" t="s">
        <v>81</v>
      </c>
      <c r="BK1144" s="141">
        <f>ROUND(I1144*H1144,2)</f>
        <v>0</v>
      </c>
      <c r="BL1144" s="18" t="s">
        <v>156</v>
      </c>
      <c r="BM1144" s="140" t="s">
        <v>1350</v>
      </c>
    </row>
    <row r="1145" spans="2:65" s="1" customFormat="1" ht="10.199999999999999">
      <c r="B1145" s="33"/>
      <c r="D1145" s="142" t="s">
        <v>139</v>
      </c>
      <c r="F1145" s="143" t="s">
        <v>1351</v>
      </c>
      <c r="I1145" s="144"/>
      <c r="L1145" s="33"/>
      <c r="M1145" s="145"/>
      <c r="T1145" s="54"/>
      <c r="AT1145" s="18" t="s">
        <v>139</v>
      </c>
      <c r="AU1145" s="18" t="s">
        <v>83</v>
      </c>
    </row>
    <row r="1146" spans="2:65" s="12" customFormat="1" ht="10.199999999999999">
      <c r="B1146" s="154"/>
      <c r="D1146" s="146" t="s">
        <v>308</v>
      </c>
      <c r="E1146" s="155" t="s">
        <v>3</v>
      </c>
      <c r="F1146" s="156" t="s">
        <v>1247</v>
      </c>
      <c r="H1146" s="155" t="s">
        <v>3</v>
      </c>
      <c r="I1146" s="157"/>
      <c r="L1146" s="154"/>
      <c r="M1146" s="158"/>
      <c r="T1146" s="159"/>
      <c r="AT1146" s="155" t="s">
        <v>308</v>
      </c>
      <c r="AU1146" s="155" t="s">
        <v>83</v>
      </c>
      <c r="AV1146" s="12" t="s">
        <v>81</v>
      </c>
      <c r="AW1146" s="12" t="s">
        <v>35</v>
      </c>
      <c r="AX1146" s="12" t="s">
        <v>73</v>
      </c>
      <c r="AY1146" s="155" t="s">
        <v>129</v>
      </c>
    </row>
    <row r="1147" spans="2:65" s="13" customFormat="1" ht="10.199999999999999">
      <c r="B1147" s="160"/>
      <c r="D1147" s="146" t="s">
        <v>308</v>
      </c>
      <c r="E1147" s="161" t="s">
        <v>3</v>
      </c>
      <c r="F1147" s="162" t="s">
        <v>1352</v>
      </c>
      <c r="H1147" s="163">
        <v>0.73799999999999999</v>
      </c>
      <c r="I1147" s="164"/>
      <c r="L1147" s="160"/>
      <c r="M1147" s="165"/>
      <c r="T1147" s="166"/>
      <c r="AT1147" s="161" t="s">
        <v>308</v>
      </c>
      <c r="AU1147" s="161" t="s">
        <v>83</v>
      </c>
      <c r="AV1147" s="13" t="s">
        <v>83</v>
      </c>
      <c r="AW1147" s="13" t="s">
        <v>35</v>
      </c>
      <c r="AX1147" s="13" t="s">
        <v>73</v>
      </c>
      <c r="AY1147" s="161" t="s">
        <v>129</v>
      </c>
    </row>
    <row r="1148" spans="2:65" s="14" customFormat="1" ht="10.199999999999999">
      <c r="B1148" s="167"/>
      <c r="D1148" s="146" t="s">
        <v>308</v>
      </c>
      <c r="E1148" s="168" t="s">
        <v>3</v>
      </c>
      <c r="F1148" s="169" t="s">
        <v>313</v>
      </c>
      <c r="H1148" s="170">
        <v>0.73799999999999999</v>
      </c>
      <c r="I1148" s="171"/>
      <c r="L1148" s="167"/>
      <c r="M1148" s="172"/>
      <c r="T1148" s="173"/>
      <c r="AT1148" s="168" t="s">
        <v>308</v>
      </c>
      <c r="AU1148" s="168" t="s">
        <v>83</v>
      </c>
      <c r="AV1148" s="14" t="s">
        <v>156</v>
      </c>
      <c r="AW1148" s="14" t="s">
        <v>35</v>
      </c>
      <c r="AX1148" s="14" t="s">
        <v>81</v>
      </c>
      <c r="AY1148" s="168" t="s">
        <v>129</v>
      </c>
    </row>
    <row r="1149" spans="2:65" s="1" customFormat="1" ht="24.15" customHeight="1">
      <c r="B1149" s="128"/>
      <c r="C1149" s="129" t="s">
        <v>1353</v>
      </c>
      <c r="D1149" s="129" t="s">
        <v>132</v>
      </c>
      <c r="E1149" s="130" t="s">
        <v>1354</v>
      </c>
      <c r="F1149" s="131" t="s">
        <v>1355</v>
      </c>
      <c r="G1149" s="132" t="s">
        <v>326</v>
      </c>
      <c r="H1149" s="133">
        <v>0.89800000000000002</v>
      </c>
      <c r="I1149" s="134"/>
      <c r="J1149" s="135">
        <f>ROUND(I1149*H1149,2)</f>
        <v>0</v>
      </c>
      <c r="K1149" s="131" t="s">
        <v>136</v>
      </c>
      <c r="L1149" s="33"/>
      <c r="M1149" s="136" t="s">
        <v>3</v>
      </c>
      <c r="N1149" s="137" t="s">
        <v>44</v>
      </c>
      <c r="P1149" s="138">
        <f>O1149*H1149</f>
        <v>0</v>
      </c>
      <c r="Q1149" s="138">
        <v>0</v>
      </c>
      <c r="R1149" s="138">
        <f>Q1149*H1149</f>
        <v>0</v>
      </c>
      <c r="S1149" s="138">
        <v>1.95</v>
      </c>
      <c r="T1149" s="139">
        <f>S1149*H1149</f>
        <v>1.7511000000000001</v>
      </c>
      <c r="AR1149" s="140" t="s">
        <v>156</v>
      </c>
      <c r="AT1149" s="140" t="s">
        <v>132</v>
      </c>
      <c r="AU1149" s="140" t="s">
        <v>83</v>
      </c>
      <c r="AY1149" s="18" t="s">
        <v>129</v>
      </c>
      <c r="BE1149" s="141">
        <f>IF(N1149="základní",J1149,0)</f>
        <v>0</v>
      </c>
      <c r="BF1149" s="141">
        <f>IF(N1149="snížená",J1149,0)</f>
        <v>0</v>
      </c>
      <c r="BG1149" s="141">
        <f>IF(N1149="zákl. přenesená",J1149,0)</f>
        <v>0</v>
      </c>
      <c r="BH1149" s="141">
        <f>IF(N1149="sníž. přenesená",J1149,0)</f>
        <v>0</v>
      </c>
      <c r="BI1149" s="141">
        <f>IF(N1149="nulová",J1149,0)</f>
        <v>0</v>
      </c>
      <c r="BJ1149" s="18" t="s">
        <v>81</v>
      </c>
      <c r="BK1149" s="141">
        <f>ROUND(I1149*H1149,2)</f>
        <v>0</v>
      </c>
      <c r="BL1149" s="18" t="s">
        <v>156</v>
      </c>
      <c r="BM1149" s="140" t="s">
        <v>1356</v>
      </c>
    </row>
    <row r="1150" spans="2:65" s="1" customFormat="1" ht="10.199999999999999">
      <c r="B1150" s="33"/>
      <c r="D1150" s="142" t="s">
        <v>139</v>
      </c>
      <c r="F1150" s="143" t="s">
        <v>1357</v>
      </c>
      <c r="I1150" s="144"/>
      <c r="L1150" s="33"/>
      <c r="M1150" s="145"/>
      <c r="T1150" s="54"/>
      <c r="AT1150" s="18" t="s">
        <v>139</v>
      </c>
      <c r="AU1150" s="18" t="s">
        <v>83</v>
      </c>
    </row>
    <row r="1151" spans="2:65" s="12" customFormat="1" ht="10.199999999999999">
      <c r="B1151" s="154"/>
      <c r="D1151" s="146" t="s">
        <v>308</v>
      </c>
      <c r="E1151" s="155" t="s">
        <v>3</v>
      </c>
      <c r="F1151" s="156" t="s">
        <v>1247</v>
      </c>
      <c r="H1151" s="155" t="s">
        <v>3</v>
      </c>
      <c r="I1151" s="157"/>
      <c r="L1151" s="154"/>
      <c r="M1151" s="158"/>
      <c r="T1151" s="159"/>
      <c r="AT1151" s="155" t="s">
        <v>308</v>
      </c>
      <c r="AU1151" s="155" t="s">
        <v>83</v>
      </c>
      <c r="AV1151" s="12" t="s">
        <v>81</v>
      </c>
      <c r="AW1151" s="12" t="s">
        <v>35</v>
      </c>
      <c r="AX1151" s="12" t="s">
        <v>73</v>
      </c>
      <c r="AY1151" s="155" t="s">
        <v>129</v>
      </c>
    </row>
    <row r="1152" spans="2:65" s="13" customFormat="1" ht="10.199999999999999">
      <c r="B1152" s="160"/>
      <c r="D1152" s="146" t="s">
        <v>308</v>
      </c>
      <c r="E1152" s="161" t="s">
        <v>3</v>
      </c>
      <c r="F1152" s="162" t="s">
        <v>1358</v>
      </c>
      <c r="H1152" s="163">
        <v>0.89800000000000002</v>
      </c>
      <c r="I1152" s="164"/>
      <c r="L1152" s="160"/>
      <c r="M1152" s="165"/>
      <c r="T1152" s="166"/>
      <c r="AT1152" s="161" t="s">
        <v>308</v>
      </c>
      <c r="AU1152" s="161" t="s">
        <v>83</v>
      </c>
      <c r="AV1152" s="13" t="s">
        <v>83</v>
      </c>
      <c r="AW1152" s="13" t="s">
        <v>35</v>
      </c>
      <c r="AX1152" s="13" t="s">
        <v>73</v>
      </c>
      <c r="AY1152" s="161" t="s">
        <v>129</v>
      </c>
    </row>
    <row r="1153" spans="2:65" s="14" customFormat="1" ht="10.199999999999999">
      <c r="B1153" s="167"/>
      <c r="D1153" s="146" t="s">
        <v>308</v>
      </c>
      <c r="E1153" s="168" t="s">
        <v>3</v>
      </c>
      <c r="F1153" s="169" t="s">
        <v>313</v>
      </c>
      <c r="H1153" s="170">
        <v>0.89800000000000002</v>
      </c>
      <c r="I1153" s="171"/>
      <c r="L1153" s="167"/>
      <c r="M1153" s="172"/>
      <c r="T1153" s="173"/>
      <c r="AT1153" s="168" t="s">
        <v>308</v>
      </c>
      <c r="AU1153" s="168" t="s">
        <v>83</v>
      </c>
      <c r="AV1153" s="14" t="s">
        <v>156</v>
      </c>
      <c r="AW1153" s="14" t="s">
        <v>35</v>
      </c>
      <c r="AX1153" s="14" t="s">
        <v>81</v>
      </c>
      <c r="AY1153" s="168" t="s">
        <v>129</v>
      </c>
    </row>
    <row r="1154" spans="2:65" s="1" customFormat="1" ht="24.15" customHeight="1">
      <c r="B1154" s="128"/>
      <c r="C1154" s="129" t="s">
        <v>1359</v>
      </c>
      <c r="D1154" s="129" t="s">
        <v>132</v>
      </c>
      <c r="E1154" s="130" t="s">
        <v>1360</v>
      </c>
      <c r="F1154" s="131" t="s">
        <v>1361</v>
      </c>
      <c r="G1154" s="132" t="s">
        <v>420</v>
      </c>
      <c r="H1154" s="133">
        <v>1</v>
      </c>
      <c r="I1154" s="134"/>
      <c r="J1154" s="135">
        <f>ROUND(I1154*H1154,2)</f>
        <v>0</v>
      </c>
      <c r="K1154" s="131" t="s">
        <v>136</v>
      </c>
      <c r="L1154" s="33"/>
      <c r="M1154" s="136" t="s">
        <v>3</v>
      </c>
      <c r="N1154" s="137" t="s">
        <v>44</v>
      </c>
      <c r="P1154" s="138">
        <f>O1154*H1154</f>
        <v>0</v>
      </c>
      <c r="Q1154" s="138">
        <v>0</v>
      </c>
      <c r="R1154" s="138">
        <f>Q1154*H1154</f>
        <v>0</v>
      </c>
      <c r="S1154" s="138">
        <v>9.7000000000000003E-2</v>
      </c>
      <c r="T1154" s="139">
        <f>S1154*H1154</f>
        <v>9.7000000000000003E-2</v>
      </c>
      <c r="AR1154" s="140" t="s">
        <v>156</v>
      </c>
      <c r="AT1154" s="140" t="s">
        <v>132</v>
      </c>
      <c r="AU1154" s="140" t="s">
        <v>83</v>
      </c>
      <c r="AY1154" s="18" t="s">
        <v>129</v>
      </c>
      <c r="BE1154" s="141">
        <f>IF(N1154="základní",J1154,0)</f>
        <v>0</v>
      </c>
      <c r="BF1154" s="141">
        <f>IF(N1154="snížená",J1154,0)</f>
        <v>0</v>
      </c>
      <c r="BG1154" s="141">
        <f>IF(N1154="zákl. přenesená",J1154,0)</f>
        <v>0</v>
      </c>
      <c r="BH1154" s="141">
        <f>IF(N1154="sníž. přenesená",J1154,0)</f>
        <v>0</v>
      </c>
      <c r="BI1154" s="141">
        <f>IF(N1154="nulová",J1154,0)</f>
        <v>0</v>
      </c>
      <c r="BJ1154" s="18" t="s">
        <v>81</v>
      </c>
      <c r="BK1154" s="141">
        <f>ROUND(I1154*H1154,2)</f>
        <v>0</v>
      </c>
      <c r="BL1154" s="18" t="s">
        <v>156</v>
      </c>
      <c r="BM1154" s="140" t="s">
        <v>1362</v>
      </c>
    </row>
    <row r="1155" spans="2:65" s="1" customFormat="1" ht="10.199999999999999">
      <c r="B1155" s="33"/>
      <c r="D1155" s="142" t="s">
        <v>139</v>
      </c>
      <c r="F1155" s="143" t="s">
        <v>1363</v>
      </c>
      <c r="I1155" s="144"/>
      <c r="L1155" s="33"/>
      <c r="M1155" s="145"/>
      <c r="T1155" s="54"/>
      <c r="AT1155" s="18" t="s">
        <v>139</v>
      </c>
      <c r="AU1155" s="18" t="s">
        <v>83</v>
      </c>
    </row>
    <row r="1156" spans="2:65" s="12" customFormat="1" ht="10.199999999999999">
      <c r="B1156" s="154"/>
      <c r="D1156" s="146" t="s">
        <v>308</v>
      </c>
      <c r="E1156" s="155" t="s">
        <v>3</v>
      </c>
      <c r="F1156" s="156" t="s">
        <v>423</v>
      </c>
      <c r="H1156" s="155" t="s">
        <v>3</v>
      </c>
      <c r="I1156" s="157"/>
      <c r="L1156" s="154"/>
      <c r="M1156" s="158"/>
      <c r="T1156" s="159"/>
      <c r="AT1156" s="155" t="s">
        <v>308</v>
      </c>
      <c r="AU1156" s="155" t="s">
        <v>83</v>
      </c>
      <c r="AV1156" s="12" t="s">
        <v>81</v>
      </c>
      <c r="AW1156" s="12" t="s">
        <v>35</v>
      </c>
      <c r="AX1156" s="12" t="s">
        <v>73</v>
      </c>
      <c r="AY1156" s="155" t="s">
        <v>129</v>
      </c>
    </row>
    <row r="1157" spans="2:65" s="12" customFormat="1" ht="10.199999999999999">
      <c r="B1157" s="154"/>
      <c r="D1157" s="146" t="s">
        <v>308</v>
      </c>
      <c r="E1157" s="155" t="s">
        <v>3</v>
      </c>
      <c r="F1157" s="156" t="s">
        <v>1364</v>
      </c>
      <c r="H1157" s="155" t="s">
        <v>3</v>
      </c>
      <c r="I1157" s="157"/>
      <c r="L1157" s="154"/>
      <c r="M1157" s="158"/>
      <c r="T1157" s="159"/>
      <c r="AT1157" s="155" t="s">
        <v>308</v>
      </c>
      <c r="AU1157" s="155" t="s">
        <v>83</v>
      </c>
      <c r="AV1157" s="12" t="s">
        <v>81</v>
      </c>
      <c r="AW1157" s="12" t="s">
        <v>35</v>
      </c>
      <c r="AX1157" s="12" t="s">
        <v>73</v>
      </c>
      <c r="AY1157" s="155" t="s">
        <v>129</v>
      </c>
    </row>
    <row r="1158" spans="2:65" s="13" customFormat="1" ht="10.199999999999999">
      <c r="B1158" s="160"/>
      <c r="D1158" s="146" t="s">
        <v>308</v>
      </c>
      <c r="E1158" s="161" t="s">
        <v>3</v>
      </c>
      <c r="F1158" s="162" t="s">
        <v>81</v>
      </c>
      <c r="H1158" s="163">
        <v>1</v>
      </c>
      <c r="I1158" s="164"/>
      <c r="L1158" s="160"/>
      <c r="M1158" s="165"/>
      <c r="T1158" s="166"/>
      <c r="AT1158" s="161" t="s">
        <v>308</v>
      </c>
      <c r="AU1158" s="161" t="s">
        <v>83</v>
      </c>
      <c r="AV1158" s="13" t="s">
        <v>83</v>
      </c>
      <c r="AW1158" s="13" t="s">
        <v>35</v>
      </c>
      <c r="AX1158" s="13" t="s">
        <v>73</v>
      </c>
      <c r="AY1158" s="161" t="s">
        <v>129</v>
      </c>
    </row>
    <row r="1159" spans="2:65" s="14" customFormat="1" ht="10.199999999999999">
      <c r="B1159" s="167"/>
      <c r="D1159" s="146" t="s">
        <v>308</v>
      </c>
      <c r="E1159" s="168" t="s">
        <v>3</v>
      </c>
      <c r="F1159" s="169" t="s">
        <v>313</v>
      </c>
      <c r="H1159" s="170">
        <v>1</v>
      </c>
      <c r="I1159" s="171"/>
      <c r="L1159" s="167"/>
      <c r="M1159" s="172"/>
      <c r="T1159" s="173"/>
      <c r="AT1159" s="168" t="s">
        <v>308</v>
      </c>
      <c r="AU1159" s="168" t="s">
        <v>83</v>
      </c>
      <c r="AV1159" s="14" t="s">
        <v>156</v>
      </c>
      <c r="AW1159" s="14" t="s">
        <v>35</v>
      </c>
      <c r="AX1159" s="14" t="s">
        <v>81</v>
      </c>
      <c r="AY1159" s="168" t="s">
        <v>129</v>
      </c>
    </row>
    <row r="1160" spans="2:65" s="1" customFormat="1" ht="16.5" customHeight="1">
      <c r="B1160" s="128"/>
      <c r="C1160" s="129" t="s">
        <v>1365</v>
      </c>
      <c r="D1160" s="129" t="s">
        <v>132</v>
      </c>
      <c r="E1160" s="130" t="s">
        <v>1366</v>
      </c>
      <c r="F1160" s="131" t="s">
        <v>1367</v>
      </c>
      <c r="G1160" s="132" t="s">
        <v>215</v>
      </c>
      <c r="H1160" s="133">
        <v>12.5</v>
      </c>
      <c r="I1160" s="134"/>
      <c r="J1160" s="135">
        <f>ROUND(I1160*H1160,2)</f>
        <v>0</v>
      </c>
      <c r="K1160" s="131" t="s">
        <v>136</v>
      </c>
      <c r="L1160" s="33"/>
      <c r="M1160" s="136" t="s">
        <v>3</v>
      </c>
      <c r="N1160" s="137" t="s">
        <v>44</v>
      </c>
      <c r="P1160" s="138">
        <f>O1160*H1160</f>
        <v>0</v>
      </c>
      <c r="Q1160" s="138">
        <v>2.2000000000000001E-4</v>
      </c>
      <c r="R1160" s="138">
        <f>Q1160*H1160</f>
        <v>2.7500000000000003E-3</v>
      </c>
      <c r="S1160" s="138">
        <v>0</v>
      </c>
      <c r="T1160" s="139">
        <f>S1160*H1160</f>
        <v>0</v>
      </c>
      <c r="AR1160" s="140" t="s">
        <v>156</v>
      </c>
      <c r="AT1160" s="140" t="s">
        <v>132</v>
      </c>
      <c r="AU1160" s="140" t="s">
        <v>83</v>
      </c>
      <c r="AY1160" s="18" t="s">
        <v>129</v>
      </c>
      <c r="BE1160" s="141">
        <f>IF(N1160="základní",J1160,0)</f>
        <v>0</v>
      </c>
      <c r="BF1160" s="141">
        <f>IF(N1160="snížená",J1160,0)</f>
        <v>0</v>
      </c>
      <c r="BG1160" s="141">
        <f>IF(N1160="zákl. přenesená",J1160,0)</f>
        <v>0</v>
      </c>
      <c r="BH1160" s="141">
        <f>IF(N1160="sníž. přenesená",J1160,0)</f>
        <v>0</v>
      </c>
      <c r="BI1160" s="141">
        <f>IF(N1160="nulová",J1160,0)</f>
        <v>0</v>
      </c>
      <c r="BJ1160" s="18" t="s">
        <v>81</v>
      </c>
      <c r="BK1160" s="141">
        <f>ROUND(I1160*H1160,2)</f>
        <v>0</v>
      </c>
      <c r="BL1160" s="18" t="s">
        <v>156</v>
      </c>
      <c r="BM1160" s="140" t="s">
        <v>1368</v>
      </c>
    </row>
    <row r="1161" spans="2:65" s="1" customFormat="1" ht="10.199999999999999">
      <c r="B1161" s="33"/>
      <c r="D1161" s="142" t="s">
        <v>139</v>
      </c>
      <c r="F1161" s="143" t="s">
        <v>1369</v>
      </c>
      <c r="I1161" s="144"/>
      <c r="L1161" s="33"/>
      <c r="M1161" s="145"/>
      <c r="T1161" s="54"/>
      <c r="AT1161" s="18" t="s">
        <v>139</v>
      </c>
      <c r="AU1161" s="18" t="s">
        <v>83</v>
      </c>
    </row>
    <row r="1162" spans="2:65" s="12" customFormat="1" ht="10.199999999999999">
      <c r="B1162" s="154"/>
      <c r="D1162" s="146" t="s">
        <v>308</v>
      </c>
      <c r="E1162" s="155" t="s">
        <v>3</v>
      </c>
      <c r="F1162" s="156" t="s">
        <v>1247</v>
      </c>
      <c r="H1162" s="155" t="s">
        <v>3</v>
      </c>
      <c r="I1162" s="157"/>
      <c r="L1162" s="154"/>
      <c r="M1162" s="158"/>
      <c r="T1162" s="159"/>
      <c r="AT1162" s="155" t="s">
        <v>308</v>
      </c>
      <c r="AU1162" s="155" t="s">
        <v>83</v>
      </c>
      <c r="AV1162" s="12" t="s">
        <v>81</v>
      </c>
      <c r="AW1162" s="12" t="s">
        <v>35</v>
      </c>
      <c r="AX1162" s="12" t="s">
        <v>73</v>
      </c>
      <c r="AY1162" s="155" t="s">
        <v>129</v>
      </c>
    </row>
    <row r="1163" spans="2:65" s="13" customFormat="1" ht="10.199999999999999">
      <c r="B1163" s="160"/>
      <c r="D1163" s="146" t="s">
        <v>308</v>
      </c>
      <c r="E1163" s="161" t="s">
        <v>3</v>
      </c>
      <c r="F1163" s="162" t="s">
        <v>1370</v>
      </c>
      <c r="H1163" s="163">
        <v>7.2</v>
      </c>
      <c r="I1163" s="164"/>
      <c r="L1163" s="160"/>
      <c r="M1163" s="165"/>
      <c r="T1163" s="166"/>
      <c r="AT1163" s="161" t="s">
        <v>308</v>
      </c>
      <c r="AU1163" s="161" t="s">
        <v>83</v>
      </c>
      <c r="AV1163" s="13" t="s">
        <v>83</v>
      </c>
      <c r="AW1163" s="13" t="s">
        <v>35</v>
      </c>
      <c r="AX1163" s="13" t="s">
        <v>73</v>
      </c>
      <c r="AY1163" s="161" t="s">
        <v>129</v>
      </c>
    </row>
    <row r="1164" spans="2:65" s="13" customFormat="1" ht="10.199999999999999">
      <c r="B1164" s="160"/>
      <c r="D1164" s="146" t="s">
        <v>308</v>
      </c>
      <c r="E1164" s="161" t="s">
        <v>3</v>
      </c>
      <c r="F1164" s="162" t="s">
        <v>1371</v>
      </c>
      <c r="H1164" s="163">
        <v>5.3</v>
      </c>
      <c r="I1164" s="164"/>
      <c r="L1164" s="160"/>
      <c r="M1164" s="165"/>
      <c r="T1164" s="166"/>
      <c r="AT1164" s="161" t="s">
        <v>308</v>
      </c>
      <c r="AU1164" s="161" t="s">
        <v>83</v>
      </c>
      <c r="AV1164" s="13" t="s">
        <v>83</v>
      </c>
      <c r="AW1164" s="13" t="s">
        <v>35</v>
      </c>
      <c r="AX1164" s="13" t="s">
        <v>73</v>
      </c>
      <c r="AY1164" s="161" t="s">
        <v>129</v>
      </c>
    </row>
    <row r="1165" spans="2:65" s="14" customFormat="1" ht="10.199999999999999">
      <c r="B1165" s="167"/>
      <c r="D1165" s="146" t="s">
        <v>308</v>
      </c>
      <c r="E1165" s="168" t="s">
        <v>3</v>
      </c>
      <c r="F1165" s="169" t="s">
        <v>313</v>
      </c>
      <c r="H1165" s="170">
        <v>12.5</v>
      </c>
      <c r="I1165" s="171"/>
      <c r="L1165" s="167"/>
      <c r="M1165" s="172"/>
      <c r="T1165" s="173"/>
      <c r="AT1165" s="168" t="s">
        <v>308</v>
      </c>
      <c r="AU1165" s="168" t="s">
        <v>83</v>
      </c>
      <c r="AV1165" s="14" t="s">
        <v>156</v>
      </c>
      <c r="AW1165" s="14" t="s">
        <v>35</v>
      </c>
      <c r="AX1165" s="14" t="s">
        <v>81</v>
      </c>
      <c r="AY1165" s="168" t="s">
        <v>129</v>
      </c>
    </row>
    <row r="1166" spans="2:65" s="1" customFormat="1" ht="21.75" customHeight="1">
      <c r="B1166" s="128"/>
      <c r="C1166" s="129" t="s">
        <v>1372</v>
      </c>
      <c r="D1166" s="129" t="s">
        <v>132</v>
      </c>
      <c r="E1166" s="130" t="s">
        <v>1373</v>
      </c>
      <c r="F1166" s="131" t="s">
        <v>1374</v>
      </c>
      <c r="G1166" s="132" t="s">
        <v>208</v>
      </c>
      <c r="H1166" s="133">
        <v>59.54</v>
      </c>
      <c r="I1166" s="134"/>
      <c r="J1166" s="135">
        <f>ROUND(I1166*H1166,2)</f>
        <v>0</v>
      </c>
      <c r="K1166" s="131" t="s">
        <v>136</v>
      </c>
      <c r="L1166" s="33"/>
      <c r="M1166" s="136" t="s">
        <v>3</v>
      </c>
      <c r="N1166" s="137" t="s">
        <v>44</v>
      </c>
      <c r="P1166" s="138">
        <f>O1166*H1166</f>
        <v>0</v>
      </c>
      <c r="Q1166" s="138">
        <v>0</v>
      </c>
      <c r="R1166" s="138">
        <f>Q1166*H1166</f>
        <v>0</v>
      </c>
      <c r="S1166" s="138">
        <v>0.02</v>
      </c>
      <c r="T1166" s="139">
        <f>S1166*H1166</f>
        <v>1.1908000000000001</v>
      </c>
      <c r="AR1166" s="140" t="s">
        <v>156</v>
      </c>
      <c r="AT1166" s="140" t="s">
        <v>132</v>
      </c>
      <c r="AU1166" s="140" t="s">
        <v>83</v>
      </c>
      <c r="AY1166" s="18" t="s">
        <v>129</v>
      </c>
      <c r="BE1166" s="141">
        <f>IF(N1166="základní",J1166,0)</f>
        <v>0</v>
      </c>
      <c r="BF1166" s="141">
        <f>IF(N1166="snížená",J1166,0)</f>
        <v>0</v>
      </c>
      <c r="BG1166" s="141">
        <f>IF(N1166="zákl. přenesená",J1166,0)</f>
        <v>0</v>
      </c>
      <c r="BH1166" s="141">
        <f>IF(N1166="sníž. přenesená",J1166,0)</f>
        <v>0</v>
      </c>
      <c r="BI1166" s="141">
        <f>IF(N1166="nulová",J1166,0)</f>
        <v>0</v>
      </c>
      <c r="BJ1166" s="18" t="s">
        <v>81</v>
      </c>
      <c r="BK1166" s="141">
        <f>ROUND(I1166*H1166,2)</f>
        <v>0</v>
      </c>
      <c r="BL1166" s="18" t="s">
        <v>156</v>
      </c>
      <c r="BM1166" s="140" t="s">
        <v>1375</v>
      </c>
    </row>
    <row r="1167" spans="2:65" s="1" customFormat="1" ht="10.199999999999999">
      <c r="B1167" s="33"/>
      <c r="D1167" s="142" t="s">
        <v>139</v>
      </c>
      <c r="F1167" s="143" t="s">
        <v>1376</v>
      </c>
      <c r="I1167" s="144"/>
      <c r="L1167" s="33"/>
      <c r="M1167" s="145"/>
      <c r="T1167" s="54"/>
      <c r="AT1167" s="18" t="s">
        <v>139</v>
      </c>
      <c r="AU1167" s="18" t="s">
        <v>83</v>
      </c>
    </row>
    <row r="1168" spans="2:65" s="12" customFormat="1" ht="10.199999999999999">
      <c r="B1168" s="154"/>
      <c r="D1168" s="146" t="s">
        <v>308</v>
      </c>
      <c r="E1168" s="155" t="s">
        <v>3</v>
      </c>
      <c r="F1168" s="156" t="s">
        <v>322</v>
      </c>
      <c r="H1168" s="155" t="s">
        <v>3</v>
      </c>
      <c r="I1168" s="157"/>
      <c r="L1168" s="154"/>
      <c r="M1168" s="158"/>
      <c r="T1168" s="159"/>
      <c r="AT1168" s="155" t="s">
        <v>308</v>
      </c>
      <c r="AU1168" s="155" t="s">
        <v>83</v>
      </c>
      <c r="AV1168" s="12" t="s">
        <v>81</v>
      </c>
      <c r="AW1168" s="12" t="s">
        <v>35</v>
      </c>
      <c r="AX1168" s="12" t="s">
        <v>73</v>
      </c>
      <c r="AY1168" s="155" t="s">
        <v>129</v>
      </c>
    </row>
    <row r="1169" spans="2:65" s="13" customFormat="1" ht="10.199999999999999">
      <c r="B1169" s="160"/>
      <c r="D1169" s="146" t="s">
        <v>308</v>
      </c>
      <c r="E1169" s="161" t="s">
        <v>3</v>
      </c>
      <c r="F1169" s="162" t="s">
        <v>626</v>
      </c>
      <c r="H1169" s="163">
        <v>44.408999999999999</v>
      </c>
      <c r="I1169" s="164"/>
      <c r="L1169" s="160"/>
      <c r="M1169" s="165"/>
      <c r="T1169" s="166"/>
      <c r="AT1169" s="161" t="s">
        <v>308</v>
      </c>
      <c r="AU1169" s="161" t="s">
        <v>83</v>
      </c>
      <c r="AV1169" s="13" t="s">
        <v>83</v>
      </c>
      <c r="AW1169" s="13" t="s">
        <v>35</v>
      </c>
      <c r="AX1169" s="13" t="s">
        <v>73</v>
      </c>
      <c r="AY1169" s="161" t="s">
        <v>129</v>
      </c>
    </row>
    <row r="1170" spans="2:65" s="13" customFormat="1" ht="10.199999999999999">
      <c r="B1170" s="160"/>
      <c r="D1170" s="146" t="s">
        <v>308</v>
      </c>
      <c r="E1170" s="161" t="s">
        <v>3</v>
      </c>
      <c r="F1170" s="162" t="s">
        <v>627</v>
      </c>
      <c r="H1170" s="163">
        <v>15.131</v>
      </c>
      <c r="I1170" s="164"/>
      <c r="L1170" s="160"/>
      <c r="M1170" s="165"/>
      <c r="T1170" s="166"/>
      <c r="AT1170" s="161" t="s">
        <v>308</v>
      </c>
      <c r="AU1170" s="161" t="s">
        <v>83</v>
      </c>
      <c r="AV1170" s="13" t="s">
        <v>83</v>
      </c>
      <c r="AW1170" s="13" t="s">
        <v>35</v>
      </c>
      <c r="AX1170" s="13" t="s">
        <v>73</v>
      </c>
      <c r="AY1170" s="161" t="s">
        <v>129</v>
      </c>
    </row>
    <row r="1171" spans="2:65" s="14" customFormat="1" ht="10.199999999999999">
      <c r="B1171" s="167"/>
      <c r="D1171" s="146" t="s">
        <v>308</v>
      </c>
      <c r="E1171" s="168" t="s">
        <v>3</v>
      </c>
      <c r="F1171" s="169" t="s">
        <v>313</v>
      </c>
      <c r="H1171" s="170">
        <v>59.54</v>
      </c>
      <c r="I1171" s="171"/>
      <c r="L1171" s="167"/>
      <c r="M1171" s="172"/>
      <c r="T1171" s="173"/>
      <c r="AT1171" s="168" t="s">
        <v>308</v>
      </c>
      <c r="AU1171" s="168" t="s">
        <v>83</v>
      </c>
      <c r="AV1171" s="14" t="s">
        <v>156</v>
      </c>
      <c r="AW1171" s="14" t="s">
        <v>35</v>
      </c>
      <c r="AX1171" s="14" t="s">
        <v>81</v>
      </c>
      <c r="AY1171" s="168" t="s">
        <v>129</v>
      </c>
    </row>
    <row r="1172" spans="2:65" s="1" customFormat="1" ht="24.15" customHeight="1">
      <c r="B1172" s="128"/>
      <c r="C1172" s="129" t="s">
        <v>1377</v>
      </c>
      <c r="D1172" s="129" t="s">
        <v>132</v>
      </c>
      <c r="E1172" s="130" t="s">
        <v>1378</v>
      </c>
      <c r="F1172" s="131" t="s">
        <v>1379</v>
      </c>
      <c r="G1172" s="132" t="s">
        <v>208</v>
      </c>
      <c r="H1172" s="133">
        <v>90.992999999999995</v>
      </c>
      <c r="I1172" s="134"/>
      <c r="J1172" s="135">
        <f>ROUND(I1172*H1172,2)</f>
        <v>0</v>
      </c>
      <c r="K1172" s="131" t="s">
        <v>136</v>
      </c>
      <c r="L1172" s="33"/>
      <c r="M1172" s="136" t="s">
        <v>3</v>
      </c>
      <c r="N1172" s="137" t="s">
        <v>44</v>
      </c>
      <c r="P1172" s="138">
        <f>O1172*H1172</f>
        <v>0</v>
      </c>
      <c r="Q1172" s="138">
        <v>0</v>
      </c>
      <c r="R1172" s="138">
        <f>Q1172*H1172</f>
        <v>0</v>
      </c>
      <c r="S1172" s="138">
        <v>0.02</v>
      </c>
      <c r="T1172" s="139">
        <f>S1172*H1172</f>
        <v>1.81986</v>
      </c>
      <c r="AR1172" s="140" t="s">
        <v>156</v>
      </c>
      <c r="AT1172" s="140" t="s">
        <v>132</v>
      </c>
      <c r="AU1172" s="140" t="s">
        <v>83</v>
      </c>
      <c r="AY1172" s="18" t="s">
        <v>129</v>
      </c>
      <c r="BE1172" s="141">
        <f>IF(N1172="základní",J1172,0)</f>
        <v>0</v>
      </c>
      <c r="BF1172" s="141">
        <f>IF(N1172="snížená",J1172,0)</f>
        <v>0</v>
      </c>
      <c r="BG1172" s="141">
        <f>IF(N1172="zákl. přenesená",J1172,0)</f>
        <v>0</v>
      </c>
      <c r="BH1172" s="141">
        <f>IF(N1172="sníž. přenesená",J1172,0)</f>
        <v>0</v>
      </c>
      <c r="BI1172" s="141">
        <f>IF(N1172="nulová",J1172,0)</f>
        <v>0</v>
      </c>
      <c r="BJ1172" s="18" t="s">
        <v>81</v>
      </c>
      <c r="BK1172" s="141">
        <f>ROUND(I1172*H1172,2)</f>
        <v>0</v>
      </c>
      <c r="BL1172" s="18" t="s">
        <v>156</v>
      </c>
      <c r="BM1172" s="140" t="s">
        <v>1380</v>
      </c>
    </row>
    <row r="1173" spans="2:65" s="1" customFormat="1" ht="10.199999999999999">
      <c r="B1173" s="33"/>
      <c r="D1173" s="142" t="s">
        <v>139</v>
      </c>
      <c r="F1173" s="143" t="s">
        <v>1381</v>
      </c>
      <c r="I1173" s="144"/>
      <c r="L1173" s="33"/>
      <c r="M1173" s="145"/>
      <c r="T1173" s="54"/>
      <c r="AT1173" s="18" t="s">
        <v>139</v>
      </c>
      <c r="AU1173" s="18" t="s">
        <v>83</v>
      </c>
    </row>
    <row r="1174" spans="2:65" s="12" customFormat="1" ht="10.199999999999999">
      <c r="B1174" s="154"/>
      <c r="D1174" s="146" t="s">
        <v>308</v>
      </c>
      <c r="E1174" s="155" t="s">
        <v>3</v>
      </c>
      <c r="F1174" s="156" t="s">
        <v>322</v>
      </c>
      <c r="H1174" s="155" t="s">
        <v>3</v>
      </c>
      <c r="I1174" s="157"/>
      <c r="L1174" s="154"/>
      <c r="M1174" s="158"/>
      <c r="T1174" s="159"/>
      <c r="AT1174" s="155" t="s">
        <v>308</v>
      </c>
      <c r="AU1174" s="155" t="s">
        <v>83</v>
      </c>
      <c r="AV1174" s="12" t="s">
        <v>81</v>
      </c>
      <c r="AW1174" s="12" t="s">
        <v>35</v>
      </c>
      <c r="AX1174" s="12" t="s">
        <v>73</v>
      </c>
      <c r="AY1174" s="155" t="s">
        <v>129</v>
      </c>
    </row>
    <row r="1175" spans="2:65" s="12" customFormat="1" ht="10.199999999999999">
      <c r="B1175" s="154"/>
      <c r="D1175" s="146" t="s">
        <v>308</v>
      </c>
      <c r="E1175" s="155" t="s">
        <v>3</v>
      </c>
      <c r="F1175" s="156" t="s">
        <v>658</v>
      </c>
      <c r="H1175" s="155" t="s">
        <v>3</v>
      </c>
      <c r="I1175" s="157"/>
      <c r="L1175" s="154"/>
      <c r="M1175" s="158"/>
      <c r="T1175" s="159"/>
      <c r="AT1175" s="155" t="s">
        <v>308</v>
      </c>
      <c r="AU1175" s="155" t="s">
        <v>83</v>
      </c>
      <c r="AV1175" s="12" t="s">
        <v>81</v>
      </c>
      <c r="AW1175" s="12" t="s">
        <v>35</v>
      </c>
      <c r="AX1175" s="12" t="s">
        <v>73</v>
      </c>
      <c r="AY1175" s="155" t="s">
        <v>129</v>
      </c>
    </row>
    <row r="1176" spans="2:65" s="13" customFormat="1" ht="10.199999999999999">
      <c r="B1176" s="160"/>
      <c r="D1176" s="146" t="s">
        <v>308</v>
      </c>
      <c r="E1176" s="161" t="s">
        <v>3</v>
      </c>
      <c r="F1176" s="162" t="s">
        <v>659</v>
      </c>
      <c r="H1176" s="163">
        <v>65.519000000000005</v>
      </c>
      <c r="I1176" s="164"/>
      <c r="L1176" s="160"/>
      <c r="M1176" s="165"/>
      <c r="T1176" s="166"/>
      <c r="AT1176" s="161" t="s">
        <v>308</v>
      </c>
      <c r="AU1176" s="161" t="s">
        <v>83</v>
      </c>
      <c r="AV1176" s="13" t="s">
        <v>83</v>
      </c>
      <c r="AW1176" s="13" t="s">
        <v>35</v>
      </c>
      <c r="AX1176" s="13" t="s">
        <v>73</v>
      </c>
      <c r="AY1176" s="161" t="s">
        <v>129</v>
      </c>
    </row>
    <row r="1177" spans="2:65" s="13" customFormat="1" ht="10.199999999999999">
      <c r="B1177" s="160"/>
      <c r="D1177" s="146" t="s">
        <v>308</v>
      </c>
      <c r="E1177" s="161" t="s">
        <v>3</v>
      </c>
      <c r="F1177" s="162" t="s">
        <v>660</v>
      </c>
      <c r="H1177" s="163">
        <v>0.84499999999999997</v>
      </c>
      <c r="I1177" s="164"/>
      <c r="L1177" s="160"/>
      <c r="M1177" s="165"/>
      <c r="T1177" s="166"/>
      <c r="AT1177" s="161" t="s">
        <v>308</v>
      </c>
      <c r="AU1177" s="161" t="s">
        <v>83</v>
      </c>
      <c r="AV1177" s="13" t="s">
        <v>83</v>
      </c>
      <c r="AW1177" s="13" t="s">
        <v>35</v>
      </c>
      <c r="AX1177" s="13" t="s">
        <v>73</v>
      </c>
      <c r="AY1177" s="161" t="s">
        <v>129</v>
      </c>
    </row>
    <row r="1178" spans="2:65" s="13" customFormat="1" ht="10.199999999999999">
      <c r="B1178" s="160"/>
      <c r="D1178" s="146" t="s">
        <v>308</v>
      </c>
      <c r="E1178" s="161" t="s">
        <v>3</v>
      </c>
      <c r="F1178" s="162" t="s">
        <v>661</v>
      </c>
      <c r="H1178" s="163">
        <v>-1.772</v>
      </c>
      <c r="I1178" s="164"/>
      <c r="L1178" s="160"/>
      <c r="M1178" s="165"/>
      <c r="T1178" s="166"/>
      <c r="AT1178" s="161" t="s">
        <v>308</v>
      </c>
      <c r="AU1178" s="161" t="s">
        <v>83</v>
      </c>
      <c r="AV1178" s="13" t="s">
        <v>83</v>
      </c>
      <c r="AW1178" s="13" t="s">
        <v>35</v>
      </c>
      <c r="AX1178" s="13" t="s">
        <v>73</v>
      </c>
      <c r="AY1178" s="161" t="s">
        <v>129</v>
      </c>
    </row>
    <row r="1179" spans="2:65" s="13" customFormat="1" ht="10.199999999999999">
      <c r="B1179" s="160"/>
      <c r="D1179" s="146" t="s">
        <v>308</v>
      </c>
      <c r="E1179" s="161" t="s">
        <v>3</v>
      </c>
      <c r="F1179" s="162" t="s">
        <v>662</v>
      </c>
      <c r="H1179" s="163">
        <v>-0.316</v>
      </c>
      <c r="I1179" s="164"/>
      <c r="L1179" s="160"/>
      <c r="M1179" s="165"/>
      <c r="T1179" s="166"/>
      <c r="AT1179" s="161" t="s">
        <v>308</v>
      </c>
      <c r="AU1179" s="161" t="s">
        <v>83</v>
      </c>
      <c r="AV1179" s="13" t="s">
        <v>83</v>
      </c>
      <c r="AW1179" s="13" t="s">
        <v>35</v>
      </c>
      <c r="AX1179" s="13" t="s">
        <v>73</v>
      </c>
      <c r="AY1179" s="161" t="s">
        <v>129</v>
      </c>
    </row>
    <row r="1180" spans="2:65" s="13" customFormat="1" ht="10.199999999999999">
      <c r="B1180" s="160"/>
      <c r="D1180" s="146" t="s">
        <v>308</v>
      </c>
      <c r="E1180" s="161" t="s">
        <v>3</v>
      </c>
      <c r="F1180" s="162" t="s">
        <v>663</v>
      </c>
      <c r="H1180" s="163">
        <v>-0.30499999999999999</v>
      </c>
      <c r="I1180" s="164"/>
      <c r="L1180" s="160"/>
      <c r="M1180" s="165"/>
      <c r="T1180" s="166"/>
      <c r="AT1180" s="161" t="s">
        <v>308</v>
      </c>
      <c r="AU1180" s="161" t="s">
        <v>83</v>
      </c>
      <c r="AV1180" s="13" t="s">
        <v>83</v>
      </c>
      <c r="AW1180" s="13" t="s">
        <v>35</v>
      </c>
      <c r="AX1180" s="13" t="s">
        <v>73</v>
      </c>
      <c r="AY1180" s="161" t="s">
        <v>129</v>
      </c>
    </row>
    <row r="1181" spans="2:65" s="12" customFormat="1" ht="10.199999999999999">
      <c r="B1181" s="154"/>
      <c r="D1181" s="146" t="s">
        <v>308</v>
      </c>
      <c r="E1181" s="155" t="s">
        <v>3</v>
      </c>
      <c r="F1181" s="156" t="s">
        <v>664</v>
      </c>
      <c r="H1181" s="155" t="s">
        <v>3</v>
      </c>
      <c r="I1181" s="157"/>
      <c r="L1181" s="154"/>
      <c r="M1181" s="158"/>
      <c r="T1181" s="159"/>
      <c r="AT1181" s="155" t="s">
        <v>308</v>
      </c>
      <c r="AU1181" s="155" t="s">
        <v>83</v>
      </c>
      <c r="AV1181" s="12" t="s">
        <v>81</v>
      </c>
      <c r="AW1181" s="12" t="s">
        <v>35</v>
      </c>
      <c r="AX1181" s="12" t="s">
        <v>73</v>
      </c>
      <c r="AY1181" s="155" t="s">
        <v>129</v>
      </c>
    </row>
    <row r="1182" spans="2:65" s="13" customFormat="1" ht="10.199999999999999">
      <c r="B1182" s="160"/>
      <c r="D1182" s="146" t="s">
        <v>308</v>
      </c>
      <c r="E1182" s="161" t="s">
        <v>3</v>
      </c>
      <c r="F1182" s="162" t="s">
        <v>665</v>
      </c>
      <c r="H1182" s="163">
        <v>28.253</v>
      </c>
      <c r="I1182" s="164"/>
      <c r="L1182" s="160"/>
      <c r="M1182" s="165"/>
      <c r="T1182" s="166"/>
      <c r="AT1182" s="161" t="s">
        <v>308</v>
      </c>
      <c r="AU1182" s="161" t="s">
        <v>83</v>
      </c>
      <c r="AV1182" s="13" t="s">
        <v>83</v>
      </c>
      <c r="AW1182" s="13" t="s">
        <v>35</v>
      </c>
      <c r="AX1182" s="13" t="s">
        <v>73</v>
      </c>
      <c r="AY1182" s="161" t="s">
        <v>129</v>
      </c>
    </row>
    <row r="1183" spans="2:65" s="13" customFormat="1" ht="10.199999999999999">
      <c r="B1183" s="160"/>
      <c r="D1183" s="146" t="s">
        <v>308</v>
      </c>
      <c r="E1183" s="161" t="s">
        <v>3</v>
      </c>
      <c r="F1183" s="162" t="s">
        <v>666</v>
      </c>
      <c r="H1183" s="163">
        <v>-1.5529999999999999</v>
      </c>
      <c r="I1183" s="164"/>
      <c r="L1183" s="160"/>
      <c r="M1183" s="165"/>
      <c r="T1183" s="166"/>
      <c r="AT1183" s="161" t="s">
        <v>308</v>
      </c>
      <c r="AU1183" s="161" t="s">
        <v>83</v>
      </c>
      <c r="AV1183" s="13" t="s">
        <v>83</v>
      </c>
      <c r="AW1183" s="13" t="s">
        <v>35</v>
      </c>
      <c r="AX1183" s="13" t="s">
        <v>73</v>
      </c>
      <c r="AY1183" s="161" t="s">
        <v>129</v>
      </c>
    </row>
    <row r="1184" spans="2:65" s="13" customFormat="1" ht="10.199999999999999">
      <c r="B1184" s="160"/>
      <c r="D1184" s="146" t="s">
        <v>308</v>
      </c>
      <c r="E1184" s="161" t="s">
        <v>3</v>
      </c>
      <c r="F1184" s="162" t="s">
        <v>667</v>
      </c>
      <c r="H1184" s="163">
        <v>0.161</v>
      </c>
      <c r="I1184" s="164"/>
      <c r="L1184" s="160"/>
      <c r="M1184" s="165"/>
      <c r="T1184" s="166"/>
      <c r="AT1184" s="161" t="s">
        <v>308</v>
      </c>
      <c r="AU1184" s="161" t="s">
        <v>83</v>
      </c>
      <c r="AV1184" s="13" t="s">
        <v>83</v>
      </c>
      <c r="AW1184" s="13" t="s">
        <v>35</v>
      </c>
      <c r="AX1184" s="13" t="s">
        <v>73</v>
      </c>
      <c r="AY1184" s="161" t="s">
        <v>129</v>
      </c>
    </row>
    <row r="1185" spans="2:65" s="13" customFormat="1" ht="10.199999999999999">
      <c r="B1185" s="160"/>
      <c r="D1185" s="146" t="s">
        <v>308</v>
      </c>
      <c r="E1185" s="161" t="s">
        <v>3</v>
      </c>
      <c r="F1185" s="162" t="s">
        <v>667</v>
      </c>
      <c r="H1185" s="163">
        <v>0.161</v>
      </c>
      <c r="I1185" s="164"/>
      <c r="L1185" s="160"/>
      <c r="M1185" s="165"/>
      <c r="T1185" s="166"/>
      <c r="AT1185" s="161" t="s">
        <v>308</v>
      </c>
      <c r="AU1185" s="161" t="s">
        <v>83</v>
      </c>
      <c r="AV1185" s="13" t="s">
        <v>83</v>
      </c>
      <c r="AW1185" s="13" t="s">
        <v>35</v>
      </c>
      <c r="AX1185" s="13" t="s">
        <v>73</v>
      </c>
      <c r="AY1185" s="161" t="s">
        <v>129</v>
      </c>
    </row>
    <row r="1186" spans="2:65" s="14" customFormat="1" ht="10.199999999999999">
      <c r="B1186" s="167"/>
      <c r="D1186" s="146" t="s">
        <v>308</v>
      </c>
      <c r="E1186" s="168" t="s">
        <v>3</v>
      </c>
      <c r="F1186" s="169" t="s">
        <v>313</v>
      </c>
      <c r="H1186" s="170">
        <v>90.992999999999995</v>
      </c>
      <c r="I1186" s="171"/>
      <c r="L1186" s="167"/>
      <c r="M1186" s="172"/>
      <c r="T1186" s="173"/>
      <c r="AT1186" s="168" t="s">
        <v>308</v>
      </c>
      <c r="AU1186" s="168" t="s">
        <v>83</v>
      </c>
      <c r="AV1186" s="14" t="s">
        <v>156</v>
      </c>
      <c r="AW1186" s="14" t="s">
        <v>35</v>
      </c>
      <c r="AX1186" s="14" t="s">
        <v>81</v>
      </c>
      <c r="AY1186" s="168" t="s">
        <v>129</v>
      </c>
    </row>
    <row r="1187" spans="2:65" s="1" customFormat="1" ht="24.15" customHeight="1">
      <c r="B1187" s="128"/>
      <c r="C1187" s="129" t="s">
        <v>1382</v>
      </c>
      <c r="D1187" s="129" t="s">
        <v>132</v>
      </c>
      <c r="E1187" s="130" t="s">
        <v>1378</v>
      </c>
      <c r="F1187" s="131" t="s">
        <v>1379</v>
      </c>
      <c r="G1187" s="132" t="s">
        <v>208</v>
      </c>
      <c r="H1187" s="133">
        <v>184.00399999999999</v>
      </c>
      <c r="I1187" s="134"/>
      <c r="J1187" s="135">
        <f>ROUND(I1187*H1187,2)</f>
        <v>0</v>
      </c>
      <c r="K1187" s="131" t="s">
        <v>136</v>
      </c>
      <c r="L1187" s="33"/>
      <c r="M1187" s="136" t="s">
        <v>3</v>
      </c>
      <c r="N1187" s="137" t="s">
        <v>44</v>
      </c>
      <c r="P1187" s="138">
        <f>O1187*H1187</f>
        <v>0</v>
      </c>
      <c r="Q1187" s="138">
        <v>0</v>
      </c>
      <c r="R1187" s="138">
        <f>Q1187*H1187</f>
        <v>0</v>
      </c>
      <c r="S1187" s="138">
        <v>0.02</v>
      </c>
      <c r="T1187" s="139">
        <f>S1187*H1187</f>
        <v>3.6800799999999998</v>
      </c>
      <c r="AR1187" s="140" t="s">
        <v>156</v>
      </c>
      <c r="AT1187" s="140" t="s">
        <v>132</v>
      </c>
      <c r="AU1187" s="140" t="s">
        <v>83</v>
      </c>
      <c r="AY1187" s="18" t="s">
        <v>129</v>
      </c>
      <c r="BE1187" s="141">
        <f>IF(N1187="základní",J1187,0)</f>
        <v>0</v>
      </c>
      <c r="BF1187" s="141">
        <f>IF(N1187="snížená",J1187,0)</f>
        <v>0</v>
      </c>
      <c r="BG1187" s="141">
        <f>IF(N1187="zákl. přenesená",J1187,0)</f>
        <v>0</v>
      </c>
      <c r="BH1187" s="141">
        <f>IF(N1187="sníž. přenesená",J1187,0)</f>
        <v>0</v>
      </c>
      <c r="BI1187" s="141">
        <f>IF(N1187="nulová",J1187,0)</f>
        <v>0</v>
      </c>
      <c r="BJ1187" s="18" t="s">
        <v>81</v>
      </c>
      <c r="BK1187" s="141">
        <f>ROUND(I1187*H1187,2)</f>
        <v>0</v>
      </c>
      <c r="BL1187" s="18" t="s">
        <v>156</v>
      </c>
      <c r="BM1187" s="140" t="s">
        <v>1383</v>
      </c>
    </row>
    <row r="1188" spans="2:65" s="1" customFormat="1" ht="10.199999999999999">
      <c r="B1188" s="33"/>
      <c r="D1188" s="142" t="s">
        <v>139</v>
      </c>
      <c r="F1188" s="143" t="s">
        <v>1381</v>
      </c>
      <c r="I1188" s="144"/>
      <c r="L1188" s="33"/>
      <c r="M1188" s="145"/>
      <c r="T1188" s="54"/>
      <c r="AT1188" s="18" t="s">
        <v>139</v>
      </c>
      <c r="AU1188" s="18" t="s">
        <v>83</v>
      </c>
    </row>
    <row r="1189" spans="2:65" s="12" customFormat="1" ht="10.199999999999999">
      <c r="B1189" s="154"/>
      <c r="D1189" s="146" t="s">
        <v>308</v>
      </c>
      <c r="E1189" s="155" t="s">
        <v>3</v>
      </c>
      <c r="F1189" s="156" t="s">
        <v>423</v>
      </c>
      <c r="H1189" s="155" t="s">
        <v>3</v>
      </c>
      <c r="I1189" s="157"/>
      <c r="L1189" s="154"/>
      <c r="M1189" s="158"/>
      <c r="T1189" s="159"/>
      <c r="AT1189" s="155" t="s">
        <v>308</v>
      </c>
      <c r="AU1189" s="155" t="s">
        <v>83</v>
      </c>
      <c r="AV1189" s="12" t="s">
        <v>81</v>
      </c>
      <c r="AW1189" s="12" t="s">
        <v>35</v>
      </c>
      <c r="AX1189" s="12" t="s">
        <v>73</v>
      </c>
      <c r="AY1189" s="155" t="s">
        <v>129</v>
      </c>
    </row>
    <row r="1190" spans="2:65" s="12" customFormat="1" ht="10.199999999999999">
      <c r="B1190" s="154"/>
      <c r="D1190" s="146" t="s">
        <v>308</v>
      </c>
      <c r="E1190" s="155" t="s">
        <v>3</v>
      </c>
      <c r="F1190" s="156" t="s">
        <v>694</v>
      </c>
      <c r="H1190" s="155" t="s">
        <v>3</v>
      </c>
      <c r="I1190" s="157"/>
      <c r="L1190" s="154"/>
      <c r="M1190" s="158"/>
      <c r="T1190" s="159"/>
      <c r="AT1190" s="155" t="s">
        <v>308</v>
      </c>
      <c r="AU1190" s="155" t="s">
        <v>83</v>
      </c>
      <c r="AV1190" s="12" t="s">
        <v>81</v>
      </c>
      <c r="AW1190" s="12" t="s">
        <v>35</v>
      </c>
      <c r="AX1190" s="12" t="s">
        <v>73</v>
      </c>
      <c r="AY1190" s="155" t="s">
        <v>129</v>
      </c>
    </row>
    <row r="1191" spans="2:65" s="13" customFormat="1" ht="10.199999999999999">
      <c r="B1191" s="160"/>
      <c r="D1191" s="146" t="s">
        <v>308</v>
      </c>
      <c r="E1191" s="161" t="s">
        <v>3</v>
      </c>
      <c r="F1191" s="162" t="s">
        <v>695</v>
      </c>
      <c r="H1191" s="163">
        <v>86.978999999999999</v>
      </c>
      <c r="I1191" s="164"/>
      <c r="L1191" s="160"/>
      <c r="M1191" s="165"/>
      <c r="T1191" s="166"/>
      <c r="AT1191" s="161" t="s">
        <v>308</v>
      </c>
      <c r="AU1191" s="161" t="s">
        <v>83</v>
      </c>
      <c r="AV1191" s="13" t="s">
        <v>83</v>
      </c>
      <c r="AW1191" s="13" t="s">
        <v>35</v>
      </c>
      <c r="AX1191" s="13" t="s">
        <v>73</v>
      </c>
      <c r="AY1191" s="161" t="s">
        <v>129</v>
      </c>
    </row>
    <row r="1192" spans="2:65" s="13" customFormat="1" ht="10.199999999999999">
      <c r="B1192" s="160"/>
      <c r="D1192" s="146" t="s">
        <v>308</v>
      </c>
      <c r="E1192" s="161" t="s">
        <v>3</v>
      </c>
      <c r="F1192" s="162" t="s">
        <v>696</v>
      </c>
      <c r="H1192" s="163">
        <v>-2.2050000000000001</v>
      </c>
      <c r="I1192" s="164"/>
      <c r="L1192" s="160"/>
      <c r="M1192" s="165"/>
      <c r="T1192" s="166"/>
      <c r="AT1192" s="161" t="s">
        <v>308</v>
      </c>
      <c r="AU1192" s="161" t="s">
        <v>83</v>
      </c>
      <c r="AV1192" s="13" t="s">
        <v>83</v>
      </c>
      <c r="AW1192" s="13" t="s">
        <v>35</v>
      </c>
      <c r="AX1192" s="13" t="s">
        <v>73</v>
      </c>
      <c r="AY1192" s="161" t="s">
        <v>129</v>
      </c>
    </row>
    <row r="1193" spans="2:65" s="13" customFormat="1" ht="10.199999999999999">
      <c r="B1193" s="160"/>
      <c r="D1193" s="146" t="s">
        <v>308</v>
      </c>
      <c r="E1193" s="161" t="s">
        <v>3</v>
      </c>
      <c r="F1193" s="162" t="s">
        <v>697</v>
      </c>
      <c r="H1193" s="163">
        <v>-2.46</v>
      </c>
      <c r="I1193" s="164"/>
      <c r="L1193" s="160"/>
      <c r="M1193" s="165"/>
      <c r="T1193" s="166"/>
      <c r="AT1193" s="161" t="s">
        <v>308</v>
      </c>
      <c r="AU1193" s="161" t="s">
        <v>83</v>
      </c>
      <c r="AV1193" s="13" t="s">
        <v>83</v>
      </c>
      <c r="AW1193" s="13" t="s">
        <v>35</v>
      </c>
      <c r="AX1193" s="13" t="s">
        <v>73</v>
      </c>
      <c r="AY1193" s="161" t="s">
        <v>129</v>
      </c>
    </row>
    <row r="1194" spans="2:65" s="13" customFormat="1" ht="10.199999999999999">
      <c r="B1194" s="160"/>
      <c r="D1194" s="146" t="s">
        <v>308</v>
      </c>
      <c r="E1194" s="161" t="s">
        <v>3</v>
      </c>
      <c r="F1194" s="162" t="s">
        <v>698</v>
      </c>
      <c r="H1194" s="163">
        <v>-0.39200000000000002</v>
      </c>
      <c r="I1194" s="164"/>
      <c r="L1194" s="160"/>
      <c r="M1194" s="165"/>
      <c r="T1194" s="166"/>
      <c r="AT1194" s="161" t="s">
        <v>308</v>
      </c>
      <c r="AU1194" s="161" t="s">
        <v>83</v>
      </c>
      <c r="AV1194" s="13" t="s">
        <v>83</v>
      </c>
      <c r="AW1194" s="13" t="s">
        <v>35</v>
      </c>
      <c r="AX1194" s="13" t="s">
        <v>73</v>
      </c>
      <c r="AY1194" s="161" t="s">
        <v>129</v>
      </c>
    </row>
    <row r="1195" spans="2:65" s="12" customFormat="1" ht="10.199999999999999">
      <c r="B1195" s="154"/>
      <c r="D1195" s="146" t="s">
        <v>308</v>
      </c>
      <c r="E1195" s="155" t="s">
        <v>3</v>
      </c>
      <c r="F1195" s="156" t="s">
        <v>699</v>
      </c>
      <c r="H1195" s="155" t="s">
        <v>3</v>
      </c>
      <c r="I1195" s="157"/>
      <c r="L1195" s="154"/>
      <c r="M1195" s="158"/>
      <c r="T1195" s="159"/>
      <c r="AT1195" s="155" t="s">
        <v>308</v>
      </c>
      <c r="AU1195" s="155" t="s">
        <v>83</v>
      </c>
      <c r="AV1195" s="12" t="s">
        <v>81</v>
      </c>
      <c r="AW1195" s="12" t="s">
        <v>35</v>
      </c>
      <c r="AX1195" s="12" t="s">
        <v>73</v>
      </c>
      <c r="AY1195" s="155" t="s">
        <v>129</v>
      </c>
    </row>
    <row r="1196" spans="2:65" s="13" customFormat="1" ht="10.199999999999999">
      <c r="B1196" s="160"/>
      <c r="D1196" s="146" t="s">
        <v>308</v>
      </c>
      <c r="E1196" s="161" t="s">
        <v>3</v>
      </c>
      <c r="F1196" s="162" t="s">
        <v>700</v>
      </c>
      <c r="H1196" s="163">
        <v>69.453999999999994</v>
      </c>
      <c r="I1196" s="164"/>
      <c r="L1196" s="160"/>
      <c r="M1196" s="165"/>
      <c r="T1196" s="166"/>
      <c r="AT1196" s="161" t="s">
        <v>308</v>
      </c>
      <c r="AU1196" s="161" t="s">
        <v>83</v>
      </c>
      <c r="AV1196" s="13" t="s">
        <v>83</v>
      </c>
      <c r="AW1196" s="13" t="s">
        <v>35</v>
      </c>
      <c r="AX1196" s="13" t="s">
        <v>73</v>
      </c>
      <c r="AY1196" s="161" t="s">
        <v>129</v>
      </c>
    </row>
    <row r="1197" spans="2:65" s="13" customFormat="1" ht="10.199999999999999">
      <c r="B1197" s="160"/>
      <c r="D1197" s="146" t="s">
        <v>308</v>
      </c>
      <c r="E1197" s="161" t="s">
        <v>3</v>
      </c>
      <c r="F1197" s="162" t="s">
        <v>701</v>
      </c>
      <c r="H1197" s="163">
        <v>-5.5270000000000001</v>
      </c>
      <c r="I1197" s="164"/>
      <c r="L1197" s="160"/>
      <c r="M1197" s="165"/>
      <c r="T1197" s="166"/>
      <c r="AT1197" s="161" t="s">
        <v>308</v>
      </c>
      <c r="AU1197" s="161" t="s">
        <v>83</v>
      </c>
      <c r="AV1197" s="13" t="s">
        <v>83</v>
      </c>
      <c r="AW1197" s="13" t="s">
        <v>35</v>
      </c>
      <c r="AX1197" s="13" t="s">
        <v>73</v>
      </c>
      <c r="AY1197" s="161" t="s">
        <v>129</v>
      </c>
    </row>
    <row r="1198" spans="2:65" s="13" customFormat="1" ht="10.199999999999999">
      <c r="B1198" s="160"/>
      <c r="D1198" s="146" t="s">
        <v>308</v>
      </c>
      <c r="E1198" s="161" t="s">
        <v>3</v>
      </c>
      <c r="F1198" s="162" t="s">
        <v>702</v>
      </c>
      <c r="H1198" s="163">
        <v>-0.72599999999999998</v>
      </c>
      <c r="I1198" s="164"/>
      <c r="L1198" s="160"/>
      <c r="M1198" s="165"/>
      <c r="T1198" s="166"/>
      <c r="AT1198" s="161" t="s">
        <v>308</v>
      </c>
      <c r="AU1198" s="161" t="s">
        <v>83</v>
      </c>
      <c r="AV1198" s="13" t="s">
        <v>83</v>
      </c>
      <c r="AW1198" s="13" t="s">
        <v>35</v>
      </c>
      <c r="AX1198" s="13" t="s">
        <v>73</v>
      </c>
      <c r="AY1198" s="161" t="s">
        <v>129</v>
      </c>
    </row>
    <row r="1199" spans="2:65" s="13" customFormat="1" ht="10.199999999999999">
      <c r="B1199" s="160"/>
      <c r="D1199" s="146" t="s">
        <v>308</v>
      </c>
      <c r="E1199" s="161" t="s">
        <v>3</v>
      </c>
      <c r="F1199" s="162" t="s">
        <v>703</v>
      </c>
      <c r="H1199" s="163">
        <v>-1.5760000000000001</v>
      </c>
      <c r="I1199" s="164"/>
      <c r="L1199" s="160"/>
      <c r="M1199" s="165"/>
      <c r="T1199" s="166"/>
      <c r="AT1199" s="161" t="s">
        <v>308</v>
      </c>
      <c r="AU1199" s="161" t="s">
        <v>83</v>
      </c>
      <c r="AV1199" s="13" t="s">
        <v>83</v>
      </c>
      <c r="AW1199" s="13" t="s">
        <v>35</v>
      </c>
      <c r="AX1199" s="13" t="s">
        <v>73</v>
      </c>
      <c r="AY1199" s="161" t="s">
        <v>129</v>
      </c>
    </row>
    <row r="1200" spans="2:65" s="12" customFormat="1" ht="10.199999999999999">
      <c r="B1200" s="154"/>
      <c r="D1200" s="146" t="s">
        <v>308</v>
      </c>
      <c r="E1200" s="155" t="s">
        <v>3</v>
      </c>
      <c r="F1200" s="156" t="s">
        <v>704</v>
      </c>
      <c r="H1200" s="155" t="s">
        <v>3</v>
      </c>
      <c r="I1200" s="157"/>
      <c r="L1200" s="154"/>
      <c r="M1200" s="158"/>
      <c r="T1200" s="159"/>
      <c r="AT1200" s="155" t="s">
        <v>308</v>
      </c>
      <c r="AU1200" s="155" t="s">
        <v>83</v>
      </c>
      <c r="AV1200" s="12" t="s">
        <v>81</v>
      </c>
      <c r="AW1200" s="12" t="s">
        <v>35</v>
      </c>
      <c r="AX1200" s="12" t="s">
        <v>73</v>
      </c>
      <c r="AY1200" s="155" t="s">
        <v>129</v>
      </c>
    </row>
    <row r="1201" spans="2:65" s="13" customFormat="1" ht="10.199999999999999">
      <c r="B1201" s="160"/>
      <c r="D1201" s="146" t="s">
        <v>308</v>
      </c>
      <c r="E1201" s="161" t="s">
        <v>3</v>
      </c>
      <c r="F1201" s="162" t="s">
        <v>705</v>
      </c>
      <c r="H1201" s="163">
        <v>43.673999999999999</v>
      </c>
      <c r="I1201" s="164"/>
      <c r="L1201" s="160"/>
      <c r="M1201" s="165"/>
      <c r="T1201" s="166"/>
      <c r="AT1201" s="161" t="s">
        <v>308</v>
      </c>
      <c r="AU1201" s="161" t="s">
        <v>83</v>
      </c>
      <c r="AV1201" s="13" t="s">
        <v>83</v>
      </c>
      <c r="AW1201" s="13" t="s">
        <v>35</v>
      </c>
      <c r="AX1201" s="13" t="s">
        <v>73</v>
      </c>
      <c r="AY1201" s="161" t="s">
        <v>129</v>
      </c>
    </row>
    <row r="1202" spans="2:65" s="13" customFormat="1" ht="10.199999999999999">
      <c r="B1202" s="160"/>
      <c r="D1202" s="146" t="s">
        <v>308</v>
      </c>
      <c r="E1202" s="161" t="s">
        <v>3</v>
      </c>
      <c r="F1202" s="162" t="s">
        <v>703</v>
      </c>
      <c r="H1202" s="163">
        <v>-1.5760000000000001</v>
      </c>
      <c r="I1202" s="164"/>
      <c r="L1202" s="160"/>
      <c r="M1202" s="165"/>
      <c r="T1202" s="166"/>
      <c r="AT1202" s="161" t="s">
        <v>308</v>
      </c>
      <c r="AU1202" s="161" t="s">
        <v>83</v>
      </c>
      <c r="AV1202" s="13" t="s">
        <v>83</v>
      </c>
      <c r="AW1202" s="13" t="s">
        <v>35</v>
      </c>
      <c r="AX1202" s="13" t="s">
        <v>73</v>
      </c>
      <c r="AY1202" s="161" t="s">
        <v>129</v>
      </c>
    </row>
    <row r="1203" spans="2:65" s="13" customFormat="1" ht="10.199999999999999">
      <c r="B1203" s="160"/>
      <c r="D1203" s="146" t="s">
        <v>308</v>
      </c>
      <c r="E1203" s="161" t="s">
        <v>3</v>
      </c>
      <c r="F1203" s="162" t="s">
        <v>706</v>
      </c>
      <c r="H1203" s="163">
        <v>-0.67300000000000004</v>
      </c>
      <c r="I1203" s="164"/>
      <c r="L1203" s="160"/>
      <c r="M1203" s="165"/>
      <c r="T1203" s="166"/>
      <c r="AT1203" s="161" t="s">
        <v>308</v>
      </c>
      <c r="AU1203" s="161" t="s">
        <v>83</v>
      </c>
      <c r="AV1203" s="13" t="s">
        <v>83</v>
      </c>
      <c r="AW1203" s="13" t="s">
        <v>35</v>
      </c>
      <c r="AX1203" s="13" t="s">
        <v>73</v>
      </c>
      <c r="AY1203" s="161" t="s">
        <v>129</v>
      </c>
    </row>
    <row r="1204" spans="2:65" s="13" customFormat="1" ht="10.199999999999999">
      <c r="B1204" s="160"/>
      <c r="D1204" s="146" t="s">
        <v>308</v>
      </c>
      <c r="E1204" s="161" t="s">
        <v>3</v>
      </c>
      <c r="F1204" s="162" t="s">
        <v>707</v>
      </c>
      <c r="H1204" s="163">
        <v>-9.8000000000000004E-2</v>
      </c>
      <c r="I1204" s="164"/>
      <c r="L1204" s="160"/>
      <c r="M1204" s="165"/>
      <c r="T1204" s="166"/>
      <c r="AT1204" s="161" t="s">
        <v>308</v>
      </c>
      <c r="AU1204" s="161" t="s">
        <v>83</v>
      </c>
      <c r="AV1204" s="13" t="s">
        <v>83</v>
      </c>
      <c r="AW1204" s="13" t="s">
        <v>35</v>
      </c>
      <c r="AX1204" s="13" t="s">
        <v>73</v>
      </c>
      <c r="AY1204" s="161" t="s">
        <v>129</v>
      </c>
    </row>
    <row r="1205" spans="2:65" s="13" customFormat="1" ht="10.199999999999999">
      <c r="B1205" s="160"/>
      <c r="D1205" s="146" t="s">
        <v>308</v>
      </c>
      <c r="E1205" s="161" t="s">
        <v>3</v>
      </c>
      <c r="F1205" s="162" t="s">
        <v>708</v>
      </c>
      <c r="H1205" s="163">
        <v>-0.87</v>
      </c>
      <c r="I1205" s="164"/>
      <c r="L1205" s="160"/>
      <c r="M1205" s="165"/>
      <c r="T1205" s="166"/>
      <c r="AT1205" s="161" t="s">
        <v>308</v>
      </c>
      <c r="AU1205" s="161" t="s">
        <v>83</v>
      </c>
      <c r="AV1205" s="13" t="s">
        <v>83</v>
      </c>
      <c r="AW1205" s="13" t="s">
        <v>35</v>
      </c>
      <c r="AX1205" s="13" t="s">
        <v>73</v>
      </c>
      <c r="AY1205" s="161" t="s">
        <v>129</v>
      </c>
    </row>
    <row r="1206" spans="2:65" s="14" customFormat="1" ht="10.199999999999999">
      <c r="B1206" s="167"/>
      <c r="D1206" s="146" t="s">
        <v>308</v>
      </c>
      <c r="E1206" s="168" t="s">
        <v>3</v>
      </c>
      <c r="F1206" s="169" t="s">
        <v>313</v>
      </c>
      <c r="H1206" s="170">
        <v>184.00399999999999</v>
      </c>
      <c r="I1206" s="171"/>
      <c r="L1206" s="167"/>
      <c r="M1206" s="172"/>
      <c r="T1206" s="173"/>
      <c r="AT1206" s="168" t="s">
        <v>308</v>
      </c>
      <c r="AU1206" s="168" t="s">
        <v>83</v>
      </c>
      <c r="AV1206" s="14" t="s">
        <v>156</v>
      </c>
      <c r="AW1206" s="14" t="s">
        <v>35</v>
      </c>
      <c r="AX1206" s="14" t="s">
        <v>81</v>
      </c>
      <c r="AY1206" s="168" t="s">
        <v>129</v>
      </c>
    </row>
    <row r="1207" spans="2:65" s="1" customFormat="1" ht="24.15" customHeight="1">
      <c r="B1207" s="128"/>
      <c r="C1207" s="129" t="s">
        <v>1384</v>
      </c>
      <c r="D1207" s="129" t="s">
        <v>132</v>
      </c>
      <c r="E1207" s="130" t="s">
        <v>1385</v>
      </c>
      <c r="F1207" s="131" t="s">
        <v>1386</v>
      </c>
      <c r="G1207" s="132" t="s">
        <v>208</v>
      </c>
      <c r="H1207" s="133">
        <v>124.14100000000001</v>
      </c>
      <c r="I1207" s="134"/>
      <c r="J1207" s="135">
        <f>ROUND(I1207*H1207,2)</f>
        <v>0</v>
      </c>
      <c r="K1207" s="131" t="s">
        <v>136</v>
      </c>
      <c r="L1207" s="33"/>
      <c r="M1207" s="136" t="s">
        <v>3</v>
      </c>
      <c r="N1207" s="137" t="s">
        <v>44</v>
      </c>
      <c r="P1207" s="138">
        <f>O1207*H1207</f>
        <v>0</v>
      </c>
      <c r="Q1207" s="138">
        <v>0</v>
      </c>
      <c r="R1207" s="138">
        <f>Q1207*H1207</f>
        <v>0</v>
      </c>
      <c r="S1207" s="138">
        <v>2.9000000000000001E-2</v>
      </c>
      <c r="T1207" s="139">
        <f>S1207*H1207</f>
        <v>3.6000890000000005</v>
      </c>
      <c r="AR1207" s="140" t="s">
        <v>156</v>
      </c>
      <c r="AT1207" s="140" t="s">
        <v>132</v>
      </c>
      <c r="AU1207" s="140" t="s">
        <v>83</v>
      </c>
      <c r="AY1207" s="18" t="s">
        <v>129</v>
      </c>
      <c r="BE1207" s="141">
        <f>IF(N1207="základní",J1207,0)</f>
        <v>0</v>
      </c>
      <c r="BF1207" s="141">
        <f>IF(N1207="snížená",J1207,0)</f>
        <v>0</v>
      </c>
      <c r="BG1207" s="141">
        <f>IF(N1207="zákl. přenesená",J1207,0)</f>
        <v>0</v>
      </c>
      <c r="BH1207" s="141">
        <f>IF(N1207="sníž. přenesená",J1207,0)</f>
        <v>0</v>
      </c>
      <c r="BI1207" s="141">
        <f>IF(N1207="nulová",J1207,0)</f>
        <v>0</v>
      </c>
      <c r="BJ1207" s="18" t="s">
        <v>81</v>
      </c>
      <c r="BK1207" s="141">
        <f>ROUND(I1207*H1207,2)</f>
        <v>0</v>
      </c>
      <c r="BL1207" s="18" t="s">
        <v>156</v>
      </c>
      <c r="BM1207" s="140" t="s">
        <v>1387</v>
      </c>
    </row>
    <row r="1208" spans="2:65" s="1" customFormat="1" ht="10.199999999999999">
      <c r="B1208" s="33"/>
      <c r="D1208" s="142" t="s">
        <v>139</v>
      </c>
      <c r="F1208" s="143" t="s">
        <v>1388</v>
      </c>
      <c r="I1208" s="144"/>
      <c r="L1208" s="33"/>
      <c r="M1208" s="145"/>
      <c r="T1208" s="54"/>
      <c r="AT1208" s="18" t="s">
        <v>139</v>
      </c>
      <c r="AU1208" s="18" t="s">
        <v>83</v>
      </c>
    </row>
    <row r="1209" spans="2:65" s="13" customFormat="1" ht="10.199999999999999">
      <c r="B1209" s="160"/>
      <c r="D1209" s="146" t="s">
        <v>308</v>
      </c>
      <c r="E1209" s="161" t="s">
        <v>3</v>
      </c>
      <c r="F1209" s="162" t="s">
        <v>875</v>
      </c>
      <c r="H1209" s="163">
        <v>33.659999999999997</v>
      </c>
      <c r="I1209" s="164"/>
      <c r="L1209" s="160"/>
      <c r="M1209" s="165"/>
      <c r="T1209" s="166"/>
      <c r="AT1209" s="161" t="s">
        <v>308</v>
      </c>
      <c r="AU1209" s="161" t="s">
        <v>83</v>
      </c>
      <c r="AV1209" s="13" t="s">
        <v>83</v>
      </c>
      <c r="AW1209" s="13" t="s">
        <v>35</v>
      </c>
      <c r="AX1209" s="13" t="s">
        <v>73</v>
      </c>
      <c r="AY1209" s="161" t="s">
        <v>129</v>
      </c>
    </row>
    <row r="1210" spans="2:65" s="12" customFormat="1" ht="10.199999999999999">
      <c r="B1210" s="154"/>
      <c r="D1210" s="146" t="s">
        <v>308</v>
      </c>
      <c r="E1210" s="155" t="s">
        <v>3</v>
      </c>
      <c r="F1210" s="156" t="s">
        <v>727</v>
      </c>
      <c r="H1210" s="155" t="s">
        <v>3</v>
      </c>
      <c r="I1210" s="157"/>
      <c r="L1210" s="154"/>
      <c r="M1210" s="158"/>
      <c r="T1210" s="159"/>
      <c r="AT1210" s="155" t="s">
        <v>308</v>
      </c>
      <c r="AU1210" s="155" t="s">
        <v>83</v>
      </c>
      <c r="AV1210" s="12" t="s">
        <v>81</v>
      </c>
      <c r="AW1210" s="12" t="s">
        <v>35</v>
      </c>
      <c r="AX1210" s="12" t="s">
        <v>73</v>
      </c>
      <c r="AY1210" s="155" t="s">
        <v>129</v>
      </c>
    </row>
    <row r="1211" spans="2:65" s="12" customFormat="1" ht="10.199999999999999">
      <c r="B1211" s="154"/>
      <c r="D1211" s="146" t="s">
        <v>308</v>
      </c>
      <c r="E1211" s="155" t="s">
        <v>3</v>
      </c>
      <c r="F1211" s="156" t="s">
        <v>736</v>
      </c>
      <c r="H1211" s="155" t="s">
        <v>3</v>
      </c>
      <c r="I1211" s="157"/>
      <c r="L1211" s="154"/>
      <c r="M1211" s="158"/>
      <c r="T1211" s="159"/>
      <c r="AT1211" s="155" t="s">
        <v>308</v>
      </c>
      <c r="AU1211" s="155" t="s">
        <v>83</v>
      </c>
      <c r="AV1211" s="12" t="s">
        <v>81</v>
      </c>
      <c r="AW1211" s="12" t="s">
        <v>35</v>
      </c>
      <c r="AX1211" s="12" t="s">
        <v>73</v>
      </c>
      <c r="AY1211" s="155" t="s">
        <v>129</v>
      </c>
    </row>
    <row r="1212" spans="2:65" s="13" customFormat="1" ht="10.199999999999999">
      <c r="B1212" s="160"/>
      <c r="D1212" s="146" t="s">
        <v>308</v>
      </c>
      <c r="E1212" s="161" t="s">
        <v>3</v>
      </c>
      <c r="F1212" s="162" t="s">
        <v>876</v>
      </c>
      <c r="H1212" s="163">
        <v>34.938000000000002</v>
      </c>
      <c r="I1212" s="164"/>
      <c r="L1212" s="160"/>
      <c r="M1212" s="165"/>
      <c r="T1212" s="166"/>
      <c r="AT1212" s="161" t="s">
        <v>308</v>
      </c>
      <c r="AU1212" s="161" t="s">
        <v>83</v>
      </c>
      <c r="AV1212" s="13" t="s">
        <v>83</v>
      </c>
      <c r="AW1212" s="13" t="s">
        <v>35</v>
      </c>
      <c r="AX1212" s="13" t="s">
        <v>73</v>
      </c>
      <c r="AY1212" s="161" t="s">
        <v>129</v>
      </c>
    </row>
    <row r="1213" spans="2:65" s="13" customFormat="1" ht="10.199999999999999">
      <c r="B1213" s="160"/>
      <c r="D1213" s="146" t="s">
        <v>308</v>
      </c>
      <c r="E1213" s="161" t="s">
        <v>3</v>
      </c>
      <c r="F1213" s="162" t="s">
        <v>757</v>
      </c>
      <c r="H1213" s="163">
        <v>-2.0499999999999998</v>
      </c>
      <c r="I1213" s="164"/>
      <c r="L1213" s="160"/>
      <c r="M1213" s="165"/>
      <c r="T1213" s="166"/>
      <c r="AT1213" s="161" t="s">
        <v>308</v>
      </c>
      <c r="AU1213" s="161" t="s">
        <v>83</v>
      </c>
      <c r="AV1213" s="13" t="s">
        <v>83</v>
      </c>
      <c r="AW1213" s="13" t="s">
        <v>35</v>
      </c>
      <c r="AX1213" s="13" t="s">
        <v>73</v>
      </c>
      <c r="AY1213" s="161" t="s">
        <v>129</v>
      </c>
    </row>
    <row r="1214" spans="2:65" s="13" customFormat="1" ht="10.199999999999999">
      <c r="B1214" s="160"/>
      <c r="D1214" s="146" t="s">
        <v>308</v>
      </c>
      <c r="E1214" s="161" t="s">
        <v>3</v>
      </c>
      <c r="F1214" s="162" t="s">
        <v>758</v>
      </c>
      <c r="H1214" s="163">
        <v>-2.4</v>
      </c>
      <c r="I1214" s="164"/>
      <c r="L1214" s="160"/>
      <c r="M1214" s="165"/>
      <c r="T1214" s="166"/>
      <c r="AT1214" s="161" t="s">
        <v>308</v>
      </c>
      <c r="AU1214" s="161" t="s">
        <v>83</v>
      </c>
      <c r="AV1214" s="13" t="s">
        <v>83</v>
      </c>
      <c r="AW1214" s="13" t="s">
        <v>35</v>
      </c>
      <c r="AX1214" s="13" t="s">
        <v>73</v>
      </c>
      <c r="AY1214" s="161" t="s">
        <v>129</v>
      </c>
    </row>
    <row r="1215" spans="2:65" s="12" customFormat="1" ht="10.199999999999999">
      <c r="B1215" s="154"/>
      <c r="D1215" s="146" t="s">
        <v>308</v>
      </c>
      <c r="E1215" s="155" t="s">
        <v>3</v>
      </c>
      <c r="F1215" s="156" t="s">
        <v>728</v>
      </c>
      <c r="H1215" s="155" t="s">
        <v>3</v>
      </c>
      <c r="I1215" s="157"/>
      <c r="L1215" s="154"/>
      <c r="M1215" s="158"/>
      <c r="T1215" s="159"/>
      <c r="AT1215" s="155" t="s">
        <v>308</v>
      </c>
      <c r="AU1215" s="155" t="s">
        <v>83</v>
      </c>
      <c r="AV1215" s="12" t="s">
        <v>81</v>
      </c>
      <c r="AW1215" s="12" t="s">
        <v>35</v>
      </c>
      <c r="AX1215" s="12" t="s">
        <v>73</v>
      </c>
      <c r="AY1215" s="155" t="s">
        <v>129</v>
      </c>
    </row>
    <row r="1216" spans="2:65" s="13" customFormat="1" ht="10.199999999999999">
      <c r="B1216" s="160"/>
      <c r="D1216" s="146" t="s">
        <v>308</v>
      </c>
      <c r="E1216" s="161" t="s">
        <v>3</v>
      </c>
      <c r="F1216" s="162" t="s">
        <v>877</v>
      </c>
      <c r="H1216" s="163">
        <v>30.03</v>
      </c>
      <c r="I1216" s="164"/>
      <c r="L1216" s="160"/>
      <c r="M1216" s="165"/>
      <c r="T1216" s="166"/>
      <c r="AT1216" s="161" t="s">
        <v>308</v>
      </c>
      <c r="AU1216" s="161" t="s">
        <v>83</v>
      </c>
      <c r="AV1216" s="13" t="s">
        <v>83</v>
      </c>
      <c r="AW1216" s="13" t="s">
        <v>35</v>
      </c>
      <c r="AX1216" s="13" t="s">
        <v>73</v>
      </c>
      <c r="AY1216" s="161" t="s">
        <v>129</v>
      </c>
    </row>
    <row r="1217" spans="2:65" s="13" customFormat="1" ht="10.199999999999999">
      <c r="B1217" s="160"/>
      <c r="D1217" s="146" t="s">
        <v>308</v>
      </c>
      <c r="E1217" s="161" t="s">
        <v>3</v>
      </c>
      <c r="F1217" s="162" t="s">
        <v>760</v>
      </c>
      <c r="H1217" s="163">
        <v>-0.8</v>
      </c>
      <c r="I1217" s="164"/>
      <c r="L1217" s="160"/>
      <c r="M1217" s="165"/>
      <c r="T1217" s="166"/>
      <c r="AT1217" s="161" t="s">
        <v>308</v>
      </c>
      <c r="AU1217" s="161" t="s">
        <v>83</v>
      </c>
      <c r="AV1217" s="13" t="s">
        <v>83</v>
      </c>
      <c r="AW1217" s="13" t="s">
        <v>35</v>
      </c>
      <c r="AX1217" s="13" t="s">
        <v>73</v>
      </c>
      <c r="AY1217" s="161" t="s">
        <v>129</v>
      </c>
    </row>
    <row r="1218" spans="2:65" s="12" customFormat="1" ht="10.199999999999999">
      <c r="B1218" s="154"/>
      <c r="D1218" s="146" t="s">
        <v>308</v>
      </c>
      <c r="E1218" s="155" t="s">
        <v>3</v>
      </c>
      <c r="F1218" s="156" t="s">
        <v>730</v>
      </c>
      <c r="H1218" s="155" t="s">
        <v>3</v>
      </c>
      <c r="I1218" s="157"/>
      <c r="L1218" s="154"/>
      <c r="M1218" s="158"/>
      <c r="T1218" s="159"/>
      <c r="AT1218" s="155" t="s">
        <v>308</v>
      </c>
      <c r="AU1218" s="155" t="s">
        <v>83</v>
      </c>
      <c r="AV1218" s="12" t="s">
        <v>81</v>
      </c>
      <c r="AW1218" s="12" t="s">
        <v>35</v>
      </c>
      <c r="AX1218" s="12" t="s">
        <v>73</v>
      </c>
      <c r="AY1218" s="155" t="s">
        <v>129</v>
      </c>
    </row>
    <row r="1219" spans="2:65" s="12" customFormat="1" ht="10.199999999999999">
      <c r="B1219" s="154"/>
      <c r="D1219" s="146" t="s">
        <v>308</v>
      </c>
      <c r="E1219" s="155" t="s">
        <v>3</v>
      </c>
      <c r="F1219" s="156" t="s">
        <v>733</v>
      </c>
      <c r="H1219" s="155" t="s">
        <v>3</v>
      </c>
      <c r="I1219" s="157"/>
      <c r="L1219" s="154"/>
      <c r="M1219" s="158"/>
      <c r="T1219" s="159"/>
      <c r="AT1219" s="155" t="s">
        <v>308</v>
      </c>
      <c r="AU1219" s="155" t="s">
        <v>83</v>
      </c>
      <c r="AV1219" s="12" t="s">
        <v>81</v>
      </c>
      <c r="AW1219" s="12" t="s">
        <v>35</v>
      </c>
      <c r="AX1219" s="12" t="s">
        <v>73</v>
      </c>
      <c r="AY1219" s="155" t="s">
        <v>129</v>
      </c>
    </row>
    <row r="1220" spans="2:65" s="13" customFormat="1" ht="10.199999999999999">
      <c r="B1220" s="160"/>
      <c r="D1220" s="146" t="s">
        <v>308</v>
      </c>
      <c r="E1220" s="161" t="s">
        <v>3</v>
      </c>
      <c r="F1220" s="162" t="s">
        <v>878</v>
      </c>
      <c r="H1220" s="163">
        <v>33.963000000000001</v>
      </c>
      <c r="I1220" s="164"/>
      <c r="L1220" s="160"/>
      <c r="M1220" s="165"/>
      <c r="T1220" s="166"/>
      <c r="AT1220" s="161" t="s">
        <v>308</v>
      </c>
      <c r="AU1220" s="161" t="s">
        <v>83</v>
      </c>
      <c r="AV1220" s="13" t="s">
        <v>83</v>
      </c>
      <c r="AW1220" s="13" t="s">
        <v>35</v>
      </c>
      <c r="AX1220" s="13" t="s">
        <v>73</v>
      </c>
      <c r="AY1220" s="161" t="s">
        <v>129</v>
      </c>
    </row>
    <row r="1221" spans="2:65" s="13" customFormat="1" ht="10.199999999999999">
      <c r="B1221" s="160"/>
      <c r="D1221" s="146" t="s">
        <v>308</v>
      </c>
      <c r="E1221" s="161" t="s">
        <v>3</v>
      </c>
      <c r="F1221" s="162" t="s">
        <v>762</v>
      </c>
      <c r="H1221" s="163">
        <v>-3.2</v>
      </c>
      <c r="I1221" s="164"/>
      <c r="L1221" s="160"/>
      <c r="M1221" s="165"/>
      <c r="T1221" s="166"/>
      <c r="AT1221" s="161" t="s">
        <v>308</v>
      </c>
      <c r="AU1221" s="161" t="s">
        <v>83</v>
      </c>
      <c r="AV1221" s="13" t="s">
        <v>83</v>
      </c>
      <c r="AW1221" s="13" t="s">
        <v>35</v>
      </c>
      <c r="AX1221" s="13" t="s">
        <v>73</v>
      </c>
      <c r="AY1221" s="161" t="s">
        <v>129</v>
      </c>
    </row>
    <row r="1222" spans="2:65" s="14" customFormat="1" ht="10.199999999999999">
      <c r="B1222" s="167"/>
      <c r="D1222" s="146" t="s">
        <v>308</v>
      </c>
      <c r="E1222" s="168" t="s">
        <v>3</v>
      </c>
      <c r="F1222" s="169" t="s">
        <v>313</v>
      </c>
      <c r="H1222" s="170">
        <v>124.14100000000001</v>
      </c>
      <c r="I1222" s="171"/>
      <c r="L1222" s="167"/>
      <c r="M1222" s="172"/>
      <c r="T1222" s="173"/>
      <c r="AT1222" s="168" t="s">
        <v>308</v>
      </c>
      <c r="AU1222" s="168" t="s">
        <v>83</v>
      </c>
      <c r="AV1222" s="14" t="s">
        <v>156</v>
      </c>
      <c r="AW1222" s="14" t="s">
        <v>35</v>
      </c>
      <c r="AX1222" s="14" t="s">
        <v>81</v>
      </c>
      <c r="AY1222" s="168" t="s">
        <v>129</v>
      </c>
    </row>
    <row r="1223" spans="2:65" s="1" customFormat="1" ht="24.15" customHeight="1">
      <c r="B1223" s="128"/>
      <c r="C1223" s="129" t="s">
        <v>1389</v>
      </c>
      <c r="D1223" s="129" t="s">
        <v>132</v>
      </c>
      <c r="E1223" s="130" t="s">
        <v>1390</v>
      </c>
      <c r="F1223" s="131" t="s">
        <v>1391</v>
      </c>
      <c r="G1223" s="132" t="s">
        <v>208</v>
      </c>
      <c r="H1223" s="133">
        <v>13.452</v>
      </c>
      <c r="I1223" s="134"/>
      <c r="J1223" s="135">
        <f>ROUND(I1223*H1223,2)</f>
        <v>0</v>
      </c>
      <c r="K1223" s="131" t="s">
        <v>136</v>
      </c>
      <c r="L1223" s="33"/>
      <c r="M1223" s="136" t="s">
        <v>3</v>
      </c>
      <c r="N1223" s="137" t="s">
        <v>44</v>
      </c>
      <c r="P1223" s="138">
        <f>O1223*H1223</f>
        <v>0</v>
      </c>
      <c r="Q1223" s="138">
        <v>0</v>
      </c>
      <c r="R1223" s="138">
        <f>Q1223*H1223</f>
        <v>0</v>
      </c>
      <c r="S1223" s="138">
        <v>5.8999999999999997E-2</v>
      </c>
      <c r="T1223" s="139">
        <f>S1223*H1223</f>
        <v>0.79366799999999993</v>
      </c>
      <c r="AR1223" s="140" t="s">
        <v>156</v>
      </c>
      <c r="AT1223" s="140" t="s">
        <v>132</v>
      </c>
      <c r="AU1223" s="140" t="s">
        <v>83</v>
      </c>
      <c r="AY1223" s="18" t="s">
        <v>129</v>
      </c>
      <c r="BE1223" s="141">
        <f>IF(N1223="základní",J1223,0)</f>
        <v>0</v>
      </c>
      <c r="BF1223" s="141">
        <f>IF(N1223="snížená",J1223,0)</f>
        <v>0</v>
      </c>
      <c r="BG1223" s="141">
        <f>IF(N1223="zákl. přenesená",J1223,0)</f>
        <v>0</v>
      </c>
      <c r="BH1223" s="141">
        <f>IF(N1223="sníž. přenesená",J1223,0)</f>
        <v>0</v>
      </c>
      <c r="BI1223" s="141">
        <f>IF(N1223="nulová",J1223,0)</f>
        <v>0</v>
      </c>
      <c r="BJ1223" s="18" t="s">
        <v>81</v>
      </c>
      <c r="BK1223" s="141">
        <f>ROUND(I1223*H1223,2)</f>
        <v>0</v>
      </c>
      <c r="BL1223" s="18" t="s">
        <v>156</v>
      </c>
      <c r="BM1223" s="140" t="s">
        <v>1392</v>
      </c>
    </row>
    <row r="1224" spans="2:65" s="1" customFormat="1" ht="10.199999999999999">
      <c r="B1224" s="33"/>
      <c r="D1224" s="142" t="s">
        <v>139</v>
      </c>
      <c r="F1224" s="143" t="s">
        <v>1393</v>
      </c>
      <c r="I1224" s="144"/>
      <c r="L1224" s="33"/>
      <c r="M1224" s="145"/>
      <c r="T1224" s="54"/>
      <c r="AT1224" s="18" t="s">
        <v>139</v>
      </c>
      <c r="AU1224" s="18" t="s">
        <v>83</v>
      </c>
    </row>
    <row r="1225" spans="2:65" s="12" customFormat="1" ht="10.199999999999999">
      <c r="B1225" s="154"/>
      <c r="D1225" s="146" t="s">
        <v>308</v>
      </c>
      <c r="E1225" s="155" t="s">
        <v>3</v>
      </c>
      <c r="F1225" s="156" t="s">
        <v>731</v>
      </c>
      <c r="H1225" s="155" t="s">
        <v>3</v>
      </c>
      <c r="I1225" s="157"/>
      <c r="L1225" s="154"/>
      <c r="M1225" s="158"/>
      <c r="T1225" s="159"/>
      <c r="AT1225" s="155" t="s">
        <v>308</v>
      </c>
      <c r="AU1225" s="155" t="s">
        <v>83</v>
      </c>
      <c r="AV1225" s="12" t="s">
        <v>81</v>
      </c>
      <c r="AW1225" s="12" t="s">
        <v>35</v>
      </c>
      <c r="AX1225" s="12" t="s">
        <v>73</v>
      </c>
      <c r="AY1225" s="155" t="s">
        <v>129</v>
      </c>
    </row>
    <row r="1226" spans="2:65" s="13" customFormat="1" ht="10.199999999999999">
      <c r="B1226" s="160"/>
      <c r="D1226" s="146" t="s">
        <v>308</v>
      </c>
      <c r="E1226" s="161" t="s">
        <v>3</v>
      </c>
      <c r="F1226" s="162" t="s">
        <v>1394</v>
      </c>
      <c r="H1226" s="163">
        <v>13.452</v>
      </c>
      <c r="I1226" s="164"/>
      <c r="L1226" s="160"/>
      <c r="M1226" s="165"/>
      <c r="T1226" s="166"/>
      <c r="AT1226" s="161" t="s">
        <v>308</v>
      </c>
      <c r="AU1226" s="161" t="s">
        <v>83</v>
      </c>
      <c r="AV1226" s="13" t="s">
        <v>83</v>
      </c>
      <c r="AW1226" s="13" t="s">
        <v>35</v>
      </c>
      <c r="AX1226" s="13" t="s">
        <v>73</v>
      </c>
      <c r="AY1226" s="161" t="s">
        <v>129</v>
      </c>
    </row>
    <row r="1227" spans="2:65" s="14" customFormat="1" ht="10.199999999999999">
      <c r="B1227" s="167"/>
      <c r="D1227" s="146" t="s">
        <v>308</v>
      </c>
      <c r="E1227" s="168" t="s">
        <v>3</v>
      </c>
      <c r="F1227" s="169" t="s">
        <v>313</v>
      </c>
      <c r="H1227" s="170">
        <v>13.452</v>
      </c>
      <c r="I1227" s="171"/>
      <c r="L1227" s="167"/>
      <c r="M1227" s="172"/>
      <c r="T1227" s="173"/>
      <c r="AT1227" s="168" t="s">
        <v>308</v>
      </c>
      <c r="AU1227" s="168" t="s">
        <v>83</v>
      </c>
      <c r="AV1227" s="14" t="s">
        <v>156</v>
      </c>
      <c r="AW1227" s="14" t="s">
        <v>35</v>
      </c>
      <c r="AX1227" s="14" t="s">
        <v>81</v>
      </c>
      <c r="AY1227" s="168" t="s">
        <v>129</v>
      </c>
    </row>
    <row r="1228" spans="2:65" s="1" customFormat="1" ht="24.15" customHeight="1">
      <c r="B1228" s="128"/>
      <c r="C1228" s="129" t="s">
        <v>1395</v>
      </c>
      <c r="D1228" s="129" t="s">
        <v>132</v>
      </c>
      <c r="E1228" s="130" t="s">
        <v>1396</v>
      </c>
      <c r="F1228" s="131" t="s">
        <v>1397</v>
      </c>
      <c r="G1228" s="132" t="s">
        <v>326</v>
      </c>
      <c r="H1228" s="133">
        <v>53.497999999999998</v>
      </c>
      <c r="I1228" s="134"/>
      <c r="J1228" s="135">
        <f>ROUND(I1228*H1228,2)</f>
        <v>0</v>
      </c>
      <c r="K1228" s="131" t="s">
        <v>136</v>
      </c>
      <c r="L1228" s="33"/>
      <c r="M1228" s="136" t="s">
        <v>3</v>
      </c>
      <c r="N1228" s="137" t="s">
        <v>44</v>
      </c>
      <c r="P1228" s="138">
        <f>O1228*H1228</f>
        <v>0</v>
      </c>
      <c r="Q1228" s="138">
        <v>0</v>
      </c>
      <c r="R1228" s="138">
        <f>Q1228*H1228</f>
        <v>0</v>
      </c>
      <c r="S1228" s="138">
        <v>0.47</v>
      </c>
      <c r="T1228" s="139">
        <f>S1228*H1228</f>
        <v>25.144059999999996</v>
      </c>
      <c r="AR1228" s="140" t="s">
        <v>156</v>
      </c>
      <c r="AT1228" s="140" t="s">
        <v>132</v>
      </c>
      <c r="AU1228" s="140" t="s">
        <v>83</v>
      </c>
      <c r="AY1228" s="18" t="s">
        <v>129</v>
      </c>
      <c r="BE1228" s="141">
        <f>IF(N1228="základní",J1228,0)</f>
        <v>0</v>
      </c>
      <c r="BF1228" s="141">
        <f>IF(N1228="snížená",J1228,0)</f>
        <v>0</v>
      </c>
      <c r="BG1228" s="141">
        <f>IF(N1228="zákl. přenesená",J1228,0)</f>
        <v>0</v>
      </c>
      <c r="BH1228" s="141">
        <f>IF(N1228="sníž. přenesená",J1228,0)</f>
        <v>0</v>
      </c>
      <c r="BI1228" s="141">
        <f>IF(N1228="nulová",J1228,0)</f>
        <v>0</v>
      </c>
      <c r="BJ1228" s="18" t="s">
        <v>81</v>
      </c>
      <c r="BK1228" s="141">
        <f>ROUND(I1228*H1228,2)</f>
        <v>0</v>
      </c>
      <c r="BL1228" s="18" t="s">
        <v>156</v>
      </c>
      <c r="BM1228" s="140" t="s">
        <v>1398</v>
      </c>
    </row>
    <row r="1229" spans="2:65" s="1" customFormat="1" ht="10.199999999999999">
      <c r="B1229" s="33"/>
      <c r="D1229" s="142" t="s">
        <v>139</v>
      </c>
      <c r="F1229" s="143" t="s">
        <v>1399</v>
      </c>
      <c r="I1229" s="144"/>
      <c r="L1229" s="33"/>
      <c r="M1229" s="145"/>
      <c r="T1229" s="54"/>
      <c r="AT1229" s="18" t="s">
        <v>139</v>
      </c>
      <c r="AU1229" s="18" t="s">
        <v>83</v>
      </c>
    </row>
    <row r="1230" spans="2:65" s="12" customFormat="1" ht="10.199999999999999">
      <c r="B1230" s="154"/>
      <c r="D1230" s="146" t="s">
        <v>308</v>
      </c>
      <c r="E1230" s="155" t="s">
        <v>3</v>
      </c>
      <c r="F1230" s="156" t="s">
        <v>1276</v>
      </c>
      <c r="H1230" s="155" t="s">
        <v>3</v>
      </c>
      <c r="I1230" s="157"/>
      <c r="L1230" s="154"/>
      <c r="M1230" s="158"/>
      <c r="T1230" s="159"/>
      <c r="AT1230" s="155" t="s">
        <v>308</v>
      </c>
      <c r="AU1230" s="155" t="s">
        <v>83</v>
      </c>
      <c r="AV1230" s="12" t="s">
        <v>81</v>
      </c>
      <c r="AW1230" s="12" t="s">
        <v>35</v>
      </c>
      <c r="AX1230" s="12" t="s">
        <v>73</v>
      </c>
      <c r="AY1230" s="155" t="s">
        <v>129</v>
      </c>
    </row>
    <row r="1231" spans="2:65" s="13" customFormat="1" ht="10.199999999999999">
      <c r="B1231" s="160"/>
      <c r="D1231" s="146" t="s">
        <v>308</v>
      </c>
      <c r="E1231" s="161" t="s">
        <v>3</v>
      </c>
      <c r="F1231" s="162" t="s">
        <v>1400</v>
      </c>
      <c r="H1231" s="163">
        <v>53.497999999999998</v>
      </c>
      <c r="I1231" s="164"/>
      <c r="L1231" s="160"/>
      <c r="M1231" s="165"/>
      <c r="T1231" s="166"/>
      <c r="AT1231" s="161" t="s">
        <v>308</v>
      </c>
      <c r="AU1231" s="161" t="s">
        <v>83</v>
      </c>
      <c r="AV1231" s="13" t="s">
        <v>83</v>
      </c>
      <c r="AW1231" s="13" t="s">
        <v>35</v>
      </c>
      <c r="AX1231" s="13" t="s">
        <v>73</v>
      </c>
      <c r="AY1231" s="161" t="s">
        <v>129</v>
      </c>
    </row>
    <row r="1232" spans="2:65" s="14" customFormat="1" ht="10.199999999999999">
      <c r="B1232" s="167"/>
      <c r="D1232" s="146" t="s">
        <v>308</v>
      </c>
      <c r="E1232" s="168" t="s">
        <v>3</v>
      </c>
      <c r="F1232" s="169" t="s">
        <v>313</v>
      </c>
      <c r="H1232" s="170">
        <v>53.497999999999998</v>
      </c>
      <c r="I1232" s="171"/>
      <c r="L1232" s="167"/>
      <c r="M1232" s="172"/>
      <c r="T1232" s="173"/>
      <c r="AT1232" s="168" t="s">
        <v>308</v>
      </c>
      <c r="AU1232" s="168" t="s">
        <v>83</v>
      </c>
      <c r="AV1232" s="14" t="s">
        <v>156</v>
      </c>
      <c r="AW1232" s="14" t="s">
        <v>35</v>
      </c>
      <c r="AX1232" s="14" t="s">
        <v>81</v>
      </c>
      <c r="AY1232" s="168" t="s">
        <v>129</v>
      </c>
    </row>
    <row r="1233" spans="2:65" s="1" customFormat="1" ht="16.5" customHeight="1">
      <c r="B1233" s="128"/>
      <c r="C1233" s="129" t="s">
        <v>1401</v>
      </c>
      <c r="D1233" s="129" t="s">
        <v>132</v>
      </c>
      <c r="E1233" s="130" t="s">
        <v>1402</v>
      </c>
      <c r="F1233" s="131" t="s">
        <v>1403</v>
      </c>
      <c r="G1233" s="132" t="s">
        <v>208</v>
      </c>
      <c r="H1233" s="133">
        <v>361.14800000000002</v>
      </c>
      <c r="I1233" s="134"/>
      <c r="J1233" s="135">
        <f>ROUND(I1233*H1233,2)</f>
        <v>0</v>
      </c>
      <c r="K1233" s="131" t="s">
        <v>136</v>
      </c>
      <c r="L1233" s="33"/>
      <c r="M1233" s="136" t="s">
        <v>3</v>
      </c>
      <c r="N1233" s="137" t="s">
        <v>44</v>
      </c>
      <c r="P1233" s="138">
        <f>O1233*H1233</f>
        <v>0</v>
      </c>
      <c r="Q1233" s="138">
        <v>0</v>
      </c>
      <c r="R1233" s="138">
        <f>Q1233*H1233</f>
        <v>0</v>
      </c>
      <c r="S1233" s="138">
        <v>0</v>
      </c>
      <c r="T1233" s="139">
        <f>S1233*H1233</f>
        <v>0</v>
      </c>
      <c r="AR1233" s="140" t="s">
        <v>156</v>
      </c>
      <c r="AT1233" s="140" t="s">
        <v>132</v>
      </c>
      <c r="AU1233" s="140" t="s">
        <v>83</v>
      </c>
      <c r="AY1233" s="18" t="s">
        <v>129</v>
      </c>
      <c r="BE1233" s="141">
        <f>IF(N1233="základní",J1233,0)</f>
        <v>0</v>
      </c>
      <c r="BF1233" s="141">
        <f>IF(N1233="snížená",J1233,0)</f>
        <v>0</v>
      </c>
      <c r="BG1233" s="141">
        <f>IF(N1233="zákl. přenesená",J1233,0)</f>
        <v>0</v>
      </c>
      <c r="BH1233" s="141">
        <f>IF(N1233="sníž. přenesená",J1233,0)</f>
        <v>0</v>
      </c>
      <c r="BI1233" s="141">
        <f>IF(N1233="nulová",J1233,0)</f>
        <v>0</v>
      </c>
      <c r="BJ1233" s="18" t="s">
        <v>81</v>
      </c>
      <c r="BK1233" s="141">
        <f>ROUND(I1233*H1233,2)</f>
        <v>0</v>
      </c>
      <c r="BL1233" s="18" t="s">
        <v>156</v>
      </c>
      <c r="BM1233" s="140" t="s">
        <v>1404</v>
      </c>
    </row>
    <row r="1234" spans="2:65" s="1" customFormat="1" ht="10.199999999999999">
      <c r="B1234" s="33"/>
      <c r="D1234" s="142" t="s">
        <v>139</v>
      </c>
      <c r="F1234" s="143" t="s">
        <v>1405</v>
      </c>
      <c r="I1234" s="144"/>
      <c r="L1234" s="33"/>
      <c r="M1234" s="145"/>
      <c r="T1234" s="54"/>
      <c r="AT1234" s="18" t="s">
        <v>139</v>
      </c>
      <c r="AU1234" s="18" t="s">
        <v>83</v>
      </c>
    </row>
    <row r="1235" spans="2:65" s="13" customFormat="1" ht="10.199999999999999">
      <c r="B1235" s="160"/>
      <c r="D1235" s="146" t="s">
        <v>308</v>
      </c>
      <c r="E1235" s="161" t="s">
        <v>3</v>
      </c>
      <c r="F1235" s="162" t="s">
        <v>267</v>
      </c>
      <c r="H1235" s="163">
        <v>361.14800000000002</v>
      </c>
      <c r="I1235" s="164"/>
      <c r="L1235" s="160"/>
      <c r="M1235" s="165"/>
      <c r="T1235" s="166"/>
      <c r="AT1235" s="161" t="s">
        <v>308</v>
      </c>
      <c r="AU1235" s="161" t="s">
        <v>83</v>
      </c>
      <c r="AV1235" s="13" t="s">
        <v>83</v>
      </c>
      <c r="AW1235" s="13" t="s">
        <v>35</v>
      </c>
      <c r="AX1235" s="13" t="s">
        <v>81</v>
      </c>
      <c r="AY1235" s="161" t="s">
        <v>129</v>
      </c>
    </row>
    <row r="1236" spans="2:65" s="1" customFormat="1" ht="24.15" customHeight="1">
      <c r="B1236" s="128"/>
      <c r="C1236" s="129" t="s">
        <v>1406</v>
      </c>
      <c r="D1236" s="129" t="s">
        <v>132</v>
      </c>
      <c r="E1236" s="130" t="s">
        <v>1407</v>
      </c>
      <c r="F1236" s="131" t="s">
        <v>1408</v>
      </c>
      <c r="G1236" s="132" t="s">
        <v>208</v>
      </c>
      <c r="H1236" s="133">
        <v>722.29600000000005</v>
      </c>
      <c r="I1236" s="134"/>
      <c r="J1236" s="135">
        <f>ROUND(I1236*H1236,2)</f>
        <v>0</v>
      </c>
      <c r="K1236" s="131" t="s">
        <v>136</v>
      </c>
      <c r="L1236" s="33"/>
      <c r="M1236" s="136" t="s">
        <v>3</v>
      </c>
      <c r="N1236" s="137" t="s">
        <v>44</v>
      </c>
      <c r="P1236" s="138">
        <f>O1236*H1236</f>
        <v>0</v>
      </c>
      <c r="Q1236" s="138">
        <v>0</v>
      </c>
      <c r="R1236" s="138">
        <f>Q1236*H1236</f>
        <v>0</v>
      </c>
      <c r="S1236" s="138">
        <v>0</v>
      </c>
      <c r="T1236" s="139">
        <f>S1236*H1236</f>
        <v>0</v>
      </c>
      <c r="AR1236" s="140" t="s">
        <v>156</v>
      </c>
      <c r="AT1236" s="140" t="s">
        <v>132</v>
      </c>
      <c r="AU1236" s="140" t="s">
        <v>83</v>
      </c>
      <c r="AY1236" s="18" t="s">
        <v>129</v>
      </c>
      <c r="BE1236" s="141">
        <f>IF(N1236="základní",J1236,0)</f>
        <v>0</v>
      </c>
      <c r="BF1236" s="141">
        <f>IF(N1236="snížená",J1236,0)</f>
        <v>0</v>
      </c>
      <c r="BG1236" s="141">
        <f>IF(N1236="zákl. přenesená",J1236,0)</f>
        <v>0</v>
      </c>
      <c r="BH1236" s="141">
        <f>IF(N1236="sníž. přenesená",J1236,0)</f>
        <v>0</v>
      </c>
      <c r="BI1236" s="141">
        <f>IF(N1236="nulová",J1236,0)</f>
        <v>0</v>
      </c>
      <c r="BJ1236" s="18" t="s">
        <v>81</v>
      </c>
      <c r="BK1236" s="141">
        <f>ROUND(I1236*H1236,2)</f>
        <v>0</v>
      </c>
      <c r="BL1236" s="18" t="s">
        <v>156</v>
      </c>
      <c r="BM1236" s="140" t="s">
        <v>1409</v>
      </c>
    </row>
    <row r="1237" spans="2:65" s="1" customFormat="1" ht="10.199999999999999">
      <c r="B1237" s="33"/>
      <c r="D1237" s="142" t="s">
        <v>139</v>
      </c>
      <c r="F1237" s="143" t="s">
        <v>1410</v>
      </c>
      <c r="I1237" s="144"/>
      <c r="L1237" s="33"/>
      <c r="M1237" s="145"/>
      <c r="T1237" s="54"/>
      <c r="AT1237" s="18" t="s">
        <v>139</v>
      </c>
      <c r="AU1237" s="18" t="s">
        <v>83</v>
      </c>
    </row>
    <row r="1238" spans="2:65" s="13" customFormat="1" ht="10.199999999999999">
      <c r="B1238" s="160"/>
      <c r="D1238" s="146" t="s">
        <v>308</v>
      </c>
      <c r="E1238" s="161" t="s">
        <v>3</v>
      </c>
      <c r="F1238" s="162" t="s">
        <v>1411</v>
      </c>
      <c r="H1238" s="163">
        <v>722.29600000000005</v>
      </c>
      <c r="I1238" s="164"/>
      <c r="L1238" s="160"/>
      <c r="M1238" s="165"/>
      <c r="T1238" s="166"/>
      <c r="AT1238" s="161" t="s">
        <v>308</v>
      </c>
      <c r="AU1238" s="161" t="s">
        <v>83</v>
      </c>
      <c r="AV1238" s="13" t="s">
        <v>83</v>
      </c>
      <c r="AW1238" s="13" t="s">
        <v>35</v>
      </c>
      <c r="AX1238" s="13" t="s">
        <v>73</v>
      </c>
      <c r="AY1238" s="161" t="s">
        <v>129</v>
      </c>
    </row>
    <row r="1239" spans="2:65" s="14" customFormat="1" ht="10.199999999999999">
      <c r="B1239" s="167"/>
      <c r="D1239" s="146" t="s">
        <v>308</v>
      </c>
      <c r="E1239" s="168" t="s">
        <v>3</v>
      </c>
      <c r="F1239" s="169" t="s">
        <v>313</v>
      </c>
      <c r="H1239" s="170">
        <v>722.29600000000005</v>
      </c>
      <c r="I1239" s="171"/>
      <c r="L1239" s="167"/>
      <c r="M1239" s="172"/>
      <c r="T1239" s="173"/>
      <c r="AT1239" s="168" t="s">
        <v>308</v>
      </c>
      <c r="AU1239" s="168" t="s">
        <v>83</v>
      </c>
      <c r="AV1239" s="14" t="s">
        <v>156</v>
      </c>
      <c r="AW1239" s="14" t="s">
        <v>35</v>
      </c>
      <c r="AX1239" s="14" t="s">
        <v>81</v>
      </c>
      <c r="AY1239" s="168" t="s">
        <v>129</v>
      </c>
    </row>
    <row r="1240" spans="2:65" s="11" customFormat="1" ht="22.8" customHeight="1">
      <c r="B1240" s="116"/>
      <c r="D1240" s="117" t="s">
        <v>72</v>
      </c>
      <c r="E1240" s="126" t="s">
        <v>1412</v>
      </c>
      <c r="F1240" s="126" t="s">
        <v>1413</v>
      </c>
      <c r="I1240" s="119"/>
      <c r="J1240" s="127">
        <f>BK1240</f>
        <v>0</v>
      </c>
      <c r="L1240" s="116"/>
      <c r="M1240" s="121"/>
      <c r="P1240" s="122">
        <f>SUM(P1241:P1249)</f>
        <v>0</v>
      </c>
      <c r="R1240" s="122">
        <f>SUM(R1241:R1249)</f>
        <v>0</v>
      </c>
      <c r="T1240" s="123">
        <f>SUM(T1241:T1249)</f>
        <v>0</v>
      </c>
      <c r="AR1240" s="117" t="s">
        <v>81</v>
      </c>
      <c r="AT1240" s="124" t="s">
        <v>72</v>
      </c>
      <c r="AU1240" s="124" t="s">
        <v>81</v>
      </c>
      <c r="AY1240" s="117" t="s">
        <v>129</v>
      </c>
      <c r="BK1240" s="125">
        <f>SUM(BK1241:BK1249)</f>
        <v>0</v>
      </c>
    </row>
    <row r="1241" spans="2:65" s="1" customFormat="1" ht="24.15" customHeight="1">
      <c r="B1241" s="128"/>
      <c r="C1241" s="129" t="s">
        <v>1414</v>
      </c>
      <c r="D1241" s="129" t="s">
        <v>132</v>
      </c>
      <c r="E1241" s="130" t="s">
        <v>1415</v>
      </c>
      <c r="F1241" s="131" t="s">
        <v>1416</v>
      </c>
      <c r="G1241" s="132" t="s">
        <v>382</v>
      </c>
      <c r="H1241" s="133">
        <v>95.725999999999999</v>
      </c>
      <c r="I1241" s="134"/>
      <c r="J1241" s="135">
        <f>ROUND(I1241*H1241,2)</f>
        <v>0</v>
      </c>
      <c r="K1241" s="131" t="s">
        <v>136</v>
      </c>
      <c r="L1241" s="33"/>
      <c r="M1241" s="136" t="s">
        <v>3</v>
      </c>
      <c r="N1241" s="137" t="s">
        <v>44</v>
      </c>
      <c r="P1241" s="138">
        <f>O1241*H1241</f>
        <v>0</v>
      </c>
      <c r="Q1241" s="138">
        <v>0</v>
      </c>
      <c r="R1241" s="138">
        <f>Q1241*H1241</f>
        <v>0</v>
      </c>
      <c r="S1241" s="138">
        <v>0</v>
      </c>
      <c r="T1241" s="139">
        <f>S1241*H1241</f>
        <v>0</v>
      </c>
      <c r="AR1241" s="140" t="s">
        <v>156</v>
      </c>
      <c r="AT1241" s="140" t="s">
        <v>132</v>
      </c>
      <c r="AU1241" s="140" t="s">
        <v>83</v>
      </c>
      <c r="AY1241" s="18" t="s">
        <v>129</v>
      </c>
      <c r="BE1241" s="141">
        <f>IF(N1241="základní",J1241,0)</f>
        <v>0</v>
      </c>
      <c r="BF1241" s="141">
        <f>IF(N1241="snížená",J1241,0)</f>
        <v>0</v>
      </c>
      <c r="BG1241" s="141">
        <f>IF(N1241="zákl. přenesená",J1241,0)</f>
        <v>0</v>
      </c>
      <c r="BH1241" s="141">
        <f>IF(N1241="sníž. přenesená",J1241,0)</f>
        <v>0</v>
      </c>
      <c r="BI1241" s="141">
        <f>IF(N1241="nulová",J1241,0)</f>
        <v>0</v>
      </c>
      <c r="BJ1241" s="18" t="s">
        <v>81</v>
      </c>
      <c r="BK1241" s="141">
        <f>ROUND(I1241*H1241,2)</f>
        <v>0</v>
      </c>
      <c r="BL1241" s="18" t="s">
        <v>156</v>
      </c>
      <c r="BM1241" s="140" t="s">
        <v>1417</v>
      </c>
    </row>
    <row r="1242" spans="2:65" s="1" customFormat="1" ht="10.199999999999999">
      <c r="B1242" s="33"/>
      <c r="D1242" s="142" t="s">
        <v>139</v>
      </c>
      <c r="F1242" s="143" t="s">
        <v>1418</v>
      </c>
      <c r="I1242" s="144"/>
      <c r="L1242" s="33"/>
      <c r="M1242" s="145"/>
      <c r="T1242" s="54"/>
      <c r="AT1242" s="18" t="s">
        <v>139</v>
      </c>
      <c r="AU1242" s="18" t="s">
        <v>83</v>
      </c>
    </row>
    <row r="1243" spans="2:65" s="1" customFormat="1" ht="21.75" customHeight="1">
      <c r="B1243" s="128"/>
      <c r="C1243" s="129" t="s">
        <v>1419</v>
      </c>
      <c r="D1243" s="129" t="s">
        <v>132</v>
      </c>
      <c r="E1243" s="130" t="s">
        <v>1420</v>
      </c>
      <c r="F1243" s="131" t="s">
        <v>1421</v>
      </c>
      <c r="G1243" s="132" t="s">
        <v>382</v>
      </c>
      <c r="H1243" s="133">
        <v>95.725999999999999</v>
      </c>
      <c r="I1243" s="134"/>
      <c r="J1243" s="135">
        <f>ROUND(I1243*H1243,2)</f>
        <v>0</v>
      </c>
      <c r="K1243" s="131" t="s">
        <v>136</v>
      </c>
      <c r="L1243" s="33"/>
      <c r="M1243" s="136" t="s">
        <v>3</v>
      </c>
      <c r="N1243" s="137" t="s">
        <v>44</v>
      </c>
      <c r="P1243" s="138">
        <f>O1243*H1243</f>
        <v>0</v>
      </c>
      <c r="Q1243" s="138">
        <v>0</v>
      </c>
      <c r="R1243" s="138">
        <f>Q1243*H1243</f>
        <v>0</v>
      </c>
      <c r="S1243" s="138">
        <v>0</v>
      </c>
      <c r="T1243" s="139">
        <f>S1243*H1243</f>
        <v>0</v>
      </c>
      <c r="AR1243" s="140" t="s">
        <v>156</v>
      </c>
      <c r="AT1243" s="140" t="s">
        <v>132</v>
      </c>
      <c r="AU1243" s="140" t="s">
        <v>83</v>
      </c>
      <c r="AY1243" s="18" t="s">
        <v>129</v>
      </c>
      <c r="BE1243" s="141">
        <f>IF(N1243="základní",J1243,0)</f>
        <v>0</v>
      </c>
      <c r="BF1243" s="141">
        <f>IF(N1243="snížená",J1243,0)</f>
        <v>0</v>
      </c>
      <c r="BG1243" s="141">
        <f>IF(N1243="zákl. přenesená",J1243,0)</f>
        <v>0</v>
      </c>
      <c r="BH1243" s="141">
        <f>IF(N1243="sníž. přenesená",J1243,0)</f>
        <v>0</v>
      </c>
      <c r="BI1243" s="141">
        <f>IF(N1243="nulová",J1243,0)</f>
        <v>0</v>
      </c>
      <c r="BJ1243" s="18" t="s">
        <v>81</v>
      </c>
      <c r="BK1243" s="141">
        <f>ROUND(I1243*H1243,2)</f>
        <v>0</v>
      </c>
      <c r="BL1243" s="18" t="s">
        <v>156</v>
      </c>
      <c r="BM1243" s="140" t="s">
        <v>1422</v>
      </c>
    </row>
    <row r="1244" spans="2:65" s="1" customFormat="1" ht="10.199999999999999">
      <c r="B1244" s="33"/>
      <c r="D1244" s="142" t="s">
        <v>139</v>
      </c>
      <c r="F1244" s="143" t="s">
        <v>1423</v>
      </c>
      <c r="I1244" s="144"/>
      <c r="L1244" s="33"/>
      <c r="M1244" s="145"/>
      <c r="T1244" s="54"/>
      <c r="AT1244" s="18" t="s">
        <v>139</v>
      </c>
      <c r="AU1244" s="18" t="s">
        <v>83</v>
      </c>
    </row>
    <row r="1245" spans="2:65" s="1" customFormat="1" ht="24.15" customHeight="1">
      <c r="B1245" s="128"/>
      <c r="C1245" s="129" t="s">
        <v>1424</v>
      </c>
      <c r="D1245" s="129" t="s">
        <v>132</v>
      </c>
      <c r="E1245" s="130" t="s">
        <v>1425</v>
      </c>
      <c r="F1245" s="131" t="s">
        <v>1426</v>
      </c>
      <c r="G1245" s="132" t="s">
        <v>382</v>
      </c>
      <c r="H1245" s="133">
        <v>1818.7940000000001</v>
      </c>
      <c r="I1245" s="134"/>
      <c r="J1245" s="135">
        <f>ROUND(I1245*H1245,2)</f>
        <v>0</v>
      </c>
      <c r="K1245" s="131" t="s">
        <v>136</v>
      </c>
      <c r="L1245" s="33"/>
      <c r="M1245" s="136" t="s">
        <v>3</v>
      </c>
      <c r="N1245" s="137" t="s">
        <v>44</v>
      </c>
      <c r="P1245" s="138">
        <f>O1245*H1245</f>
        <v>0</v>
      </c>
      <c r="Q1245" s="138">
        <v>0</v>
      </c>
      <c r="R1245" s="138">
        <f>Q1245*H1245</f>
        <v>0</v>
      </c>
      <c r="S1245" s="138">
        <v>0</v>
      </c>
      <c r="T1245" s="139">
        <f>S1245*H1245</f>
        <v>0</v>
      </c>
      <c r="AR1245" s="140" t="s">
        <v>156</v>
      </c>
      <c r="AT1245" s="140" t="s">
        <v>132</v>
      </c>
      <c r="AU1245" s="140" t="s">
        <v>83</v>
      </c>
      <c r="AY1245" s="18" t="s">
        <v>129</v>
      </c>
      <c r="BE1245" s="141">
        <f>IF(N1245="základní",J1245,0)</f>
        <v>0</v>
      </c>
      <c r="BF1245" s="141">
        <f>IF(N1245="snížená",J1245,0)</f>
        <v>0</v>
      </c>
      <c r="BG1245" s="141">
        <f>IF(N1245="zákl. přenesená",J1245,0)</f>
        <v>0</v>
      </c>
      <c r="BH1245" s="141">
        <f>IF(N1245="sníž. přenesená",J1245,0)</f>
        <v>0</v>
      </c>
      <c r="BI1245" s="141">
        <f>IF(N1245="nulová",J1245,0)</f>
        <v>0</v>
      </c>
      <c r="BJ1245" s="18" t="s">
        <v>81</v>
      </c>
      <c r="BK1245" s="141">
        <f>ROUND(I1245*H1245,2)</f>
        <v>0</v>
      </c>
      <c r="BL1245" s="18" t="s">
        <v>156</v>
      </c>
      <c r="BM1245" s="140" t="s">
        <v>1427</v>
      </c>
    </row>
    <row r="1246" spans="2:65" s="1" customFormat="1" ht="10.199999999999999">
      <c r="B1246" s="33"/>
      <c r="D1246" s="142" t="s">
        <v>139</v>
      </c>
      <c r="F1246" s="143" t="s">
        <v>1428</v>
      </c>
      <c r="I1246" s="144"/>
      <c r="L1246" s="33"/>
      <c r="M1246" s="145"/>
      <c r="T1246" s="54"/>
      <c r="AT1246" s="18" t="s">
        <v>139</v>
      </c>
      <c r="AU1246" s="18" t="s">
        <v>83</v>
      </c>
    </row>
    <row r="1247" spans="2:65" s="13" customFormat="1" ht="10.199999999999999">
      <c r="B1247" s="160"/>
      <c r="D1247" s="146" t="s">
        <v>308</v>
      </c>
      <c r="F1247" s="162" t="s">
        <v>1429</v>
      </c>
      <c r="H1247" s="163">
        <v>1818.7940000000001</v>
      </c>
      <c r="I1247" s="164"/>
      <c r="L1247" s="160"/>
      <c r="M1247" s="165"/>
      <c r="T1247" s="166"/>
      <c r="AT1247" s="161" t="s">
        <v>308</v>
      </c>
      <c r="AU1247" s="161" t="s">
        <v>83</v>
      </c>
      <c r="AV1247" s="13" t="s">
        <v>83</v>
      </c>
      <c r="AW1247" s="13" t="s">
        <v>4</v>
      </c>
      <c r="AX1247" s="13" t="s">
        <v>81</v>
      </c>
      <c r="AY1247" s="161" t="s">
        <v>129</v>
      </c>
    </row>
    <row r="1248" spans="2:65" s="1" customFormat="1" ht="24.15" customHeight="1">
      <c r="B1248" s="128"/>
      <c r="C1248" s="129" t="s">
        <v>1430</v>
      </c>
      <c r="D1248" s="129" t="s">
        <v>132</v>
      </c>
      <c r="E1248" s="130" t="s">
        <v>1431</v>
      </c>
      <c r="F1248" s="131" t="s">
        <v>1432</v>
      </c>
      <c r="G1248" s="132" t="s">
        <v>382</v>
      </c>
      <c r="H1248" s="133">
        <v>95.725999999999999</v>
      </c>
      <c r="I1248" s="134"/>
      <c r="J1248" s="135">
        <f>ROUND(I1248*H1248,2)</f>
        <v>0</v>
      </c>
      <c r="K1248" s="131" t="s">
        <v>136</v>
      </c>
      <c r="L1248" s="33"/>
      <c r="M1248" s="136" t="s">
        <v>3</v>
      </c>
      <c r="N1248" s="137" t="s">
        <v>44</v>
      </c>
      <c r="P1248" s="138">
        <f>O1248*H1248</f>
        <v>0</v>
      </c>
      <c r="Q1248" s="138">
        <v>0</v>
      </c>
      <c r="R1248" s="138">
        <f>Q1248*H1248</f>
        <v>0</v>
      </c>
      <c r="S1248" s="138">
        <v>0</v>
      </c>
      <c r="T1248" s="139">
        <f>S1248*H1248</f>
        <v>0</v>
      </c>
      <c r="AR1248" s="140" t="s">
        <v>156</v>
      </c>
      <c r="AT1248" s="140" t="s">
        <v>132</v>
      </c>
      <c r="AU1248" s="140" t="s">
        <v>83</v>
      </c>
      <c r="AY1248" s="18" t="s">
        <v>129</v>
      </c>
      <c r="BE1248" s="141">
        <f>IF(N1248="základní",J1248,0)</f>
        <v>0</v>
      </c>
      <c r="BF1248" s="141">
        <f>IF(N1248="snížená",J1248,0)</f>
        <v>0</v>
      </c>
      <c r="BG1248" s="141">
        <f>IF(N1248="zákl. přenesená",J1248,0)</f>
        <v>0</v>
      </c>
      <c r="BH1248" s="141">
        <f>IF(N1248="sníž. přenesená",J1248,0)</f>
        <v>0</v>
      </c>
      <c r="BI1248" s="141">
        <f>IF(N1248="nulová",J1248,0)</f>
        <v>0</v>
      </c>
      <c r="BJ1248" s="18" t="s">
        <v>81</v>
      </c>
      <c r="BK1248" s="141">
        <f>ROUND(I1248*H1248,2)</f>
        <v>0</v>
      </c>
      <c r="BL1248" s="18" t="s">
        <v>156</v>
      </c>
      <c r="BM1248" s="140" t="s">
        <v>1433</v>
      </c>
    </row>
    <row r="1249" spans="2:65" s="1" customFormat="1" ht="10.199999999999999">
      <c r="B1249" s="33"/>
      <c r="D1249" s="142" t="s">
        <v>139</v>
      </c>
      <c r="F1249" s="143" t="s">
        <v>1434</v>
      </c>
      <c r="I1249" s="144"/>
      <c r="L1249" s="33"/>
      <c r="M1249" s="145"/>
      <c r="T1249" s="54"/>
      <c r="AT1249" s="18" t="s">
        <v>139</v>
      </c>
      <c r="AU1249" s="18" t="s">
        <v>83</v>
      </c>
    </row>
    <row r="1250" spans="2:65" s="11" customFormat="1" ht="22.8" customHeight="1">
      <c r="B1250" s="116"/>
      <c r="D1250" s="117" t="s">
        <v>72</v>
      </c>
      <c r="E1250" s="126" t="s">
        <v>1435</v>
      </c>
      <c r="F1250" s="126" t="s">
        <v>1436</v>
      </c>
      <c r="I1250" s="119"/>
      <c r="J1250" s="127">
        <f>BK1250</f>
        <v>0</v>
      </c>
      <c r="L1250" s="116"/>
      <c r="M1250" s="121"/>
      <c r="P1250" s="122">
        <f>SUM(P1251:P1252)</f>
        <v>0</v>
      </c>
      <c r="R1250" s="122">
        <f>SUM(R1251:R1252)</f>
        <v>0</v>
      </c>
      <c r="T1250" s="123">
        <f>SUM(T1251:T1252)</f>
        <v>0</v>
      </c>
      <c r="AR1250" s="117" t="s">
        <v>81</v>
      </c>
      <c r="AT1250" s="124" t="s">
        <v>72</v>
      </c>
      <c r="AU1250" s="124" t="s">
        <v>81</v>
      </c>
      <c r="AY1250" s="117" t="s">
        <v>129</v>
      </c>
      <c r="BK1250" s="125">
        <f>SUM(BK1251:BK1252)</f>
        <v>0</v>
      </c>
    </row>
    <row r="1251" spans="2:65" s="1" customFormat="1" ht="37.799999999999997" customHeight="1">
      <c r="B1251" s="128"/>
      <c r="C1251" s="129" t="s">
        <v>1437</v>
      </c>
      <c r="D1251" s="129" t="s">
        <v>132</v>
      </c>
      <c r="E1251" s="130" t="s">
        <v>1438</v>
      </c>
      <c r="F1251" s="131" t="s">
        <v>1439</v>
      </c>
      <c r="G1251" s="132" t="s">
        <v>382</v>
      </c>
      <c r="H1251" s="133">
        <v>173.40600000000001</v>
      </c>
      <c r="I1251" s="134"/>
      <c r="J1251" s="135">
        <f>ROUND(I1251*H1251,2)</f>
        <v>0</v>
      </c>
      <c r="K1251" s="131" t="s">
        <v>136</v>
      </c>
      <c r="L1251" s="33"/>
      <c r="M1251" s="136" t="s">
        <v>3</v>
      </c>
      <c r="N1251" s="137" t="s">
        <v>44</v>
      </c>
      <c r="P1251" s="138">
        <f>O1251*H1251</f>
        <v>0</v>
      </c>
      <c r="Q1251" s="138">
        <v>0</v>
      </c>
      <c r="R1251" s="138">
        <f>Q1251*H1251</f>
        <v>0</v>
      </c>
      <c r="S1251" s="138">
        <v>0</v>
      </c>
      <c r="T1251" s="139">
        <f>S1251*H1251</f>
        <v>0</v>
      </c>
      <c r="AR1251" s="140" t="s">
        <v>156</v>
      </c>
      <c r="AT1251" s="140" t="s">
        <v>132</v>
      </c>
      <c r="AU1251" s="140" t="s">
        <v>83</v>
      </c>
      <c r="AY1251" s="18" t="s">
        <v>129</v>
      </c>
      <c r="BE1251" s="141">
        <f>IF(N1251="základní",J1251,0)</f>
        <v>0</v>
      </c>
      <c r="BF1251" s="141">
        <f>IF(N1251="snížená",J1251,0)</f>
        <v>0</v>
      </c>
      <c r="BG1251" s="141">
        <f>IF(N1251="zákl. přenesená",J1251,0)</f>
        <v>0</v>
      </c>
      <c r="BH1251" s="141">
        <f>IF(N1251="sníž. přenesená",J1251,0)</f>
        <v>0</v>
      </c>
      <c r="BI1251" s="141">
        <f>IF(N1251="nulová",J1251,0)</f>
        <v>0</v>
      </c>
      <c r="BJ1251" s="18" t="s">
        <v>81</v>
      </c>
      <c r="BK1251" s="141">
        <f>ROUND(I1251*H1251,2)</f>
        <v>0</v>
      </c>
      <c r="BL1251" s="18" t="s">
        <v>156</v>
      </c>
      <c r="BM1251" s="140" t="s">
        <v>1440</v>
      </c>
    </row>
    <row r="1252" spans="2:65" s="1" customFormat="1" ht="10.199999999999999">
      <c r="B1252" s="33"/>
      <c r="D1252" s="142" t="s">
        <v>139</v>
      </c>
      <c r="F1252" s="143" t="s">
        <v>1441</v>
      </c>
      <c r="I1252" s="144"/>
      <c r="L1252" s="33"/>
      <c r="M1252" s="145"/>
      <c r="T1252" s="54"/>
      <c r="AT1252" s="18" t="s">
        <v>139</v>
      </c>
      <c r="AU1252" s="18" t="s">
        <v>83</v>
      </c>
    </row>
    <row r="1253" spans="2:65" s="11" customFormat="1" ht="25.95" customHeight="1">
      <c r="B1253" s="116"/>
      <c r="D1253" s="117" t="s">
        <v>72</v>
      </c>
      <c r="E1253" s="118" t="s">
        <v>1442</v>
      </c>
      <c r="F1253" s="118" t="s">
        <v>1443</v>
      </c>
      <c r="I1253" s="119"/>
      <c r="J1253" s="120">
        <f>BK1253</f>
        <v>0</v>
      </c>
      <c r="L1253" s="116"/>
      <c r="M1253" s="121"/>
      <c r="P1253" s="122">
        <f>P1254+P1281+P1292+P1369+P1414+P1458+P1582+P1624+P1769+P1778+P1878+P1899+P1982+P2015</f>
        <v>0</v>
      </c>
      <c r="R1253" s="122">
        <f>R1254+R1281+R1292+R1369+R1414+R1458+R1582+R1624+R1769+R1778+R1878+R1899+R1982+R2015</f>
        <v>24.336157230000001</v>
      </c>
      <c r="T1253" s="123">
        <f>T1254+T1281+T1292+T1369+T1414+T1458+T1582+T1624+T1769+T1778+T1878+T1899+T1982+T2015</f>
        <v>3.1735887600000003</v>
      </c>
      <c r="AR1253" s="117" t="s">
        <v>83</v>
      </c>
      <c r="AT1253" s="124" t="s">
        <v>72</v>
      </c>
      <c r="AU1253" s="124" t="s">
        <v>73</v>
      </c>
      <c r="AY1253" s="117" t="s">
        <v>129</v>
      </c>
      <c r="BK1253" s="125">
        <f>BK1254+BK1281+BK1292+BK1369+BK1414+BK1458+BK1582+BK1624+BK1769+BK1778+BK1878+BK1899+BK1982+BK2015</f>
        <v>0</v>
      </c>
    </row>
    <row r="1254" spans="2:65" s="11" customFormat="1" ht="22.8" customHeight="1">
      <c r="B1254" s="116"/>
      <c r="D1254" s="117" t="s">
        <v>72</v>
      </c>
      <c r="E1254" s="126" t="s">
        <v>1444</v>
      </c>
      <c r="F1254" s="126" t="s">
        <v>1445</v>
      </c>
      <c r="I1254" s="119"/>
      <c r="J1254" s="127">
        <f>BK1254</f>
        <v>0</v>
      </c>
      <c r="L1254" s="116"/>
      <c r="M1254" s="121"/>
      <c r="P1254" s="122">
        <f>SUM(P1255:P1280)</f>
        <v>0</v>
      </c>
      <c r="R1254" s="122">
        <f>SUM(R1255:R1280)</f>
        <v>1.9712650000000003</v>
      </c>
      <c r="T1254" s="123">
        <f>SUM(T1255:T1280)</f>
        <v>0</v>
      </c>
      <c r="AR1254" s="117" t="s">
        <v>83</v>
      </c>
      <c r="AT1254" s="124" t="s">
        <v>72</v>
      </c>
      <c r="AU1254" s="124" t="s">
        <v>81</v>
      </c>
      <c r="AY1254" s="117" t="s">
        <v>129</v>
      </c>
      <c r="BK1254" s="125">
        <f>SUM(BK1255:BK1280)</f>
        <v>0</v>
      </c>
    </row>
    <row r="1255" spans="2:65" s="1" customFormat="1" ht="21.75" customHeight="1">
      <c r="B1255" s="128"/>
      <c r="C1255" s="129" t="s">
        <v>1446</v>
      </c>
      <c r="D1255" s="129" t="s">
        <v>132</v>
      </c>
      <c r="E1255" s="130" t="s">
        <v>1447</v>
      </c>
      <c r="F1255" s="131" t="s">
        <v>1448</v>
      </c>
      <c r="G1255" s="132" t="s">
        <v>208</v>
      </c>
      <c r="H1255" s="133">
        <v>153.14500000000001</v>
      </c>
      <c r="I1255" s="134"/>
      <c r="J1255" s="135">
        <f>ROUND(I1255*H1255,2)</f>
        <v>0</v>
      </c>
      <c r="K1255" s="131" t="s">
        <v>136</v>
      </c>
      <c r="L1255" s="33"/>
      <c r="M1255" s="136" t="s">
        <v>3</v>
      </c>
      <c r="N1255" s="137" t="s">
        <v>44</v>
      </c>
      <c r="P1255" s="138">
        <f>O1255*H1255</f>
        <v>0</v>
      </c>
      <c r="Q1255" s="138">
        <v>0</v>
      </c>
      <c r="R1255" s="138">
        <f>Q1255*H1255</f>
        <v>0</v>
      </c>
      <c r="S1255" s="138">
        <v>0</v>
      </c>
      <c r="T1255" s="139">
        <f>S1255*H1255</f>
        <v>0</v>
      </c>
      <c r="AR1255" s="140" t="s">
        <v>398</v>
      </c>
      <c r="AT1255" s="140" t="s">
        <v>132</v>
      </c>
      <c r="AU1255" s="140" t="s">
        <v>83</v>
      </c>
      <c r="AY1255" s="18" t="s">
        <v>129</v>
      </c>
      <c r="BE1255" s="141">
        <f>IF(N1255="základní",J1255,0)</f>
        <v>0</v>
      </c>
      <c r="BF1255" s="141">
        <f>IF(N1255="snížená",J1255,0)</f>
        <v>0</v>
      </c>
      <c r="BG1255" s="141">
        <f>IF(N1255="zákl. přenesená",J1255,0)</f>
        <v>0</v>
      </c>
      <c r="BH1255" s="141">
        <f>IF(N1255="sníž. přenesená",J1255,0)</f>
        <v>0</v>
      </c>
      <c r="BI1255" s="141">
        <f>IF(N1255="nulová",J1255,0)</f>
        <v>0</v>
      </c>
      <c r="BJ1255" s="18" t="s">
        <v>81</v>
      </c>
      <c r="BK1255" s="141">
        <f>ROUND(I1255*H1255,2)</f>
        <v>0</v>
      </c>
      <c r="BL1255" s="18" t="s">
        <v>398</v>
      </c>
      <c r="BM1255" s="140" t="s">
        <v>1449</v>
      </c>
    </row>
    <row r="1256" spans="2:65" s="1" customFormat="1" ht="10.199999999999999">
      <c r="B1256" s="33"/>
      <c r="D1256" s="142" t="s">
        <v>139</v>
      </c>
      <c r="F1256" s="143" t="s">
        <v>1450</v>
      </c>
      <c r="I1256" s="144"/>
      <c r="L1256" s="33"/>
      <c r="M1256" s="145"/>
      <c r="T1256" s="54"/>
      <c r="AT1256" s="18" t="s">
        <v>139</v>
      </c>
      <c r="AU1256" s="18" t="s">
        <v>83</v>
      </c>
    </row>
    <row r="1257" spans="2:65" s="12" customFormat="1" ht="10.199999999999999">
      <c r="B1257" s="154"/>
      <c r="D1257" s="146" t="s">
        <v>308</v>
      </c>
      <c r="E1257" s="155" t="s">
        <v>3</v>
      </c>
      <c r="F1257" s="156" t="s">
        <v>423</v>
      </c>
      <c r="H1257" s="155" t="s">
        <v>3</v>
      </c>
      <c r="I1257" s="157"/>
      <c r="L1257" s="154"/>
      <c r="M1257" s="158"/>
      <c r="T1257" s="159"/>
      <c r="AT1257" s="155" t="s">
        <v>308</v>
      </c>
      <c r="AU1257" s="155" t="s">
        <v>83</v>
      </c>
      <c r="AV1257" s="12" t="s">
        <v>81</v>
      </c>
      <c r="AW1257" s="12" t="s">
        <v>35</v>
      </c>
      <c r="AX1257" s="12" t="s">
        <v>73</v>
      </c>
      <c r="AY1257" s="155" t="s">
        <v>129</v>
      </c>
    </row>
    <row r="1258" spans="2:65" s="13" customFormat="1" ht="10.199999999999999">
      <c r="B1258" s="160"/>
      <c r="D1258" s="146" t="s">
        <v>308</v>
      </c>
      <c r="E1258" s="161" t="s">
        <v>3</v>
      </c>
      <c r="F1258" s="162" t="s">
        <v>1451</v>
      </c>
      <c r="H1258" s="163">
        <v>70.634</v>
      </c>
      <c r="I1258" s="164"/>
      <c r="L1258" s="160"/>
      <c r="M1258" s="165"/>
      <c r="T1258" s="166"/>
      <c r="AT1258" s="161" t="s">
        <v>308</v>
      </c>
      <c r="AU1258" s="161" t="s">
        <v>83</v>
      </c>
      <c r="AV1258" s="13" t="s">
        <v>83</v>
      </c>
      <c r="AW1258" s="13" t="s">
        <v>35</v>
      </c>
      <c r="AX1258" s="13" t="s">
        <v>73</v>
      </c>
      <c r="AY1258" s="161" t="s">
        <v>129</v>
      </c>
    </row>
    <row r="1259" spans="2:65" s="13" customFormat="1" ht="10.199999999999999">
      <c r="B1259" s="160"/>
      <c r="D1259" s="146" t="s">
        <v>308</v>
      </c>
      <c r="E1259" s="161" t="s">
        <v>3</v>
      </c>
      <c r="F1259" s="162" t="s">
        <v>1452</v>
      </c>
      <c r="H1259" s="163">
        <v>40.783999999999999</v>
      </c>
      <c r="I1259" s="164"/>
      <c r="L1259" s="160"/>
      <c r="M1259" s="165"/>
      <c r="T1259" s="166"/>
      <c r="AT1259" s="161" t="s">
        <v>308</v>
      </c>
      <c r="AU1259" s="161" t="s">
        <v>83</v>
      </c>
      <c r="AV1259" s="13" t="s">
        <v>83</v>
      </c>
      <c r="AW1259" s="13" t="s">
        <v>35</v>
      </c>
      <c r="AX1259" s="13" t="s">
        <v>73</v>
      </c>
      <c r="AY1259" s="161" t="s">
        <v>129</v>
      </c>
    </row>
    <row r="1260" spans="2:65" s="13" customFormat="1" ht="10.199999999999999">
      <c r="B1260" s="160"/>
      <c r="D1260" s="146" t="s">
        <v>308</v>
      </c>
      <c r="E1260" s="161" t="s">
        <v>3</v>
      </c>
      <c r="F1260" s="162" t="s">
        <v>1453</v>
      </c>
      <c r="H1260" s="163">
        <v>12.125</v>
      </c>
      <c r="I1260" s="164"/>
      <c r="L1260" s="160"/>
      <c r="M1260" s="165"/>
      <c r="T1260" s="166"/>
      <c r="AT1260" s="161" t="s">
        <v>308</v>
      </c>
      <c r="AU1260" s="161" t="s">
        <v>83</v>
      </c>
      <c r="AV1260" s="13" t="s">
        <v>83</v>
      </c>
      <c r="AW1260" s="13" t="s">
        <v>35</v>
      </c>
      <c r="AX1260" s="13" t="s">
        <v>73</v>
      </c>
      <c r="AY1260" s="161" t="s">
        <v>129</v>
      </c>
    </row>
    <row r="1261" spans="2:65" s="13" customFormat="1" ht="10.199999999999999">
      <c r="B1261" s="160"/>
      <c r="D1261" s="146" t="s">
        <v>308</v>
      </c>
      <c r="E1261" s="161" t="s">
        <v>3</v>
      </c>
      <c r="F1261" s="162" t="s">
        <v>1454</v>
      </c>
      <c r="H1261" s="163">
        <v>29.602</v>
      </c>
      <c r="I1261" s="164"/>
      <c r="L1261" s="160"/>
      <c r="M1261" s="165"/>
      <c r="T1261" s="166"/>
      <c r="AT1261" s="161" t="s">
        <v>308</v>
      </c>
      <c r="AU1261" s="161" t="s">
        <v>83</v>
      </c>
      <c r="AV1261" s="13" t="s">
        <v>83</v>
      </c>
      <c r="AW1261" s="13" t="s">
        <v>35</v>
      </c>
      <c r="AX1261" s="13" t="s">
        <v>73</v>
      </c>
      <c r="AY1261" s="161" t="s">
        <v>129</v>
      </c>
    </row>
    <row r="1262" spans="2:65" s="14" customFormat="1" ht="10.199999999999999">
      <c r="B1262" s="167"/>
      <c r="D1262" s="146" t="s">
        <v>308</v>
      </c>
      <c r="E1262" s="168" t="s">
        <v>3</v>
      </c>
      <c r="F1262" s="169" t="s">
        <v>313</v>
      </c>
      <c r="H1262" s="170">
        <v>153.14500000000001</v>
      </c>
      <c r="I1262" s="171"/>
      <c r="L1262" s="167"/>
      <c r="M1262" s="172"/>
      <c r="T1262" s="173"/>
      <c r="AT1262" s="168" t="s">
        <v>308</v>
      </c>
      <c r="AU1262" s="168" t="s">
        <v>83</v>
      </c>
      <c r="AV1262" s="14" t="s">
        <v>156</v>
      </c>
      <c r="AW1262" s="14" t="s">
        <v>35</v>
      </c>
      <c r="AX1262" s="14" t="s">
        <v>81</v>
      </c>
      <c r="AY1262" s="168" t="s">
        <v>129</v>
      </c>
    </row>
    <row r="1263" spans="2:65" s="1" customFormat="1" ht="16.5" customHeight="1">
      <c r="B1263" s="128"/>
      <c r="C1263" s="181" t="s">
        <v>1455</v>
      </c>
      <c r="D1263" s="181" t="s">
        <v>604</v>
      </c>
      <c r="E1263" s="182" t="s">
        <v>1456</v>
      </c>
      <c r="F1263" s="183" t="s">
        <v>1457</v>
      </c>
      <c r="G1263" s="184" t="s">
        <v>382</v>
      </c>
      <c r="H1263" s="185">
        <v>4.5999999999999999E-2</v>
      </c>
      <c r="I1263" s="186"/>
      <c r="J1263" s="187">
        <f>ROUND(I1263*H1263,2)</f>
        <v>0</v>
      </c>
      <c r="K1263" s="183" t="s">
        <v>136</v>
      </c>
      <c r="L1263" s="188"/>
      <c r="M1263" s="189" t="s">
        <v>3</v>
      </c>
      <c r="N1263" s="190" t="s">
        <v>44</v>
      </c>
      <c r="P1263" s="138">
        <f>O1263*H1263</f>
        <v>0</v>
      </c>
      <c r="Q1263" s="138">
        <v>1</v>
      </c>
      <c r="R1263" s="138">
        <f>Q1263*H1263</f>
        <v>4.5999999999999999E-2</v>
      </c>
      <c r="S1263" s="138">
        <v>0</v>
      </c>
      <c r="T1263" s="139">
        <f>S1263*H1263</f>
        <v>0</v>
      </c>
      <c r="AR1263" s="140" t="s">
        <v>514</v>
      </c>
      <c r="AT1263" s="140" t="s">
        <v>604</v>
      </c>
      <c r="AU1263" s="140" t="s">
        <v>83</v>
      </c>
      <c r="AY1263" s="18" t="s">
        <v>129</v>
      </c>
      <c r="BE1263" s="141">
        <f>IF(N1263="základní",J1263,0)</f>
        <v>0</v>
      </c>
      <c r="BF1263" s="141">
        <f>IF(N1263="snížená",J1263,0)</f>
        <v>0</v>
      </c>
      <c r="BG1263" s="141">
        <f>IF(N1263="zákl. přenesená",J1263,0)</f>
        <v>0</v>
      </c>
      <c r="BH1263" s="141">
        <f>IF(N1263="sníž. přenesená",J1263,0)</f>
        <v>0</v>
      </c>
      <c r="BI1263" s="141">
        <f>IF(N1263="nulová",J1263,0)</f>
        <v>0</v>
      </c>
      <c r="BJ1263" s="18" t="s">
        <v>81</v>
      </c>
      <c r="BK1263" s="141">
        <f>ROUND(I1263*H1263,2)</f>
        <v>0</v>
      </c>
      <c r="BL1263" s="18" t="s">
        <v>398</v>
      </c>
      <c r="BM1263" s="140" t="s">
        <v>1458</v>
      </c>
    </row>
    <row r="1264" spans="2:65" s="13" customFormat="1" ht="10.199999999999999">
      <c r="B1264" s="160"/>
      <c r="D1264" s="146" t="s">
        <v>308</v>
      </c>
      <c r="F1264" s="162" t="s">
        <v>1459</v>
      </c>
      <c r="H1264" s="163">
        <v>4.5999999999999999E-2</v>
      </c>
      <c r="I1264" s="164"/>
      <c r="L1264" s="160"/>
      <c r="M1264" s="165"/>
      <c r="T1264" s="166"/>
      <c r="AT1264" s="161" t="s">
        <v>308</v>
      </c>
      <c r="AU1264" s="161" t="s">
        <v>83</v>
      </c>
      <c r="AV1264" s="13" t="s">
        <v>83</v>
      </c>
      <c r="AW1264" s="13" t="s">
        <v>4</v>
      </c>
      <c r="AX1264" s="13" t="s">
        <v>81</v>
      </c>
      <c r="AY1264" s="161" t="s">
        <v>129</v>
      </c>
    </row>
    <row r="1265" spans="2:65" s="1" customFormat="1" ht="16.5" customHeight="1">
      <c r="B1265" s="128"/>
      <c r="C1265" s="129" t="s">
        <v>1460</v>
      </c>
      <c r="D1265" s="129" t="s">
        <v>132</v>
      </c>
      <c r="E1265" s="130" t="s">
        <v>1461</v>
      </c>
      <c r="F1265" s="131" t="s">
        <v>1462</v>
      </c>
      <c r="G1265" s="132" t="s">
        <v>208</v>
      </c>
      <c r="H1265" s="133">
        <v>153.14500000000001</v>
      </c>
      <c r="I1265" s="134"/>
      <c r="J1265" s="135">
        <f>ROUND(I1265*H1265,2)</f>
        <v>0</v>
      </c>
      <c r="K1265" s="131" t="s">
        <v>136</v>
      </c>
      <c r="L1265" s="33"/>
      <c r="M1265" s="136" t="s">
        <v>3</v>
      </c>
      <c r="N1265" s="137" t="s">
        <v>44</v>
      </c>
      <c r="P1265" s="138">
        <f>O1265*H1265</f>
        <v>0</v>
      </c>
      <c r="Q1265" s="138">
        <v>4.0000000000000002E-4</v>
      </c>
      <c r="R1265" s="138">
        <f>Q1265*H1265</f>
        <v>6.1258000000000007E-2</v>
      </c>
      <c r="S1265" s="138">
        <v>0</v>
      </c>
      <c r="T1265" s="139">
        <f>S1265*H1265</f>
        <v>0</v>
      </c>
      <c r="AR1265" s="140" t="s">
        <v>398</v>
      </c>
      <c r="AT1265" s="140" t="s">
        <v>132</v>
      </c>
      <c r="AU1265" s="140" t="s">
        <v>83</v>
      </c>
      <c r="AY1265" s="18" t="s">
        <v>129</v>
      </c>
      <c r="BE1265" s="141">
        <f>IF(N1265="základní",J1265,0)</f>
        <v>0</v>
      </c>
      <c r="BF1265" s="141">
        <f>IF(N1265="snížená",J1265,0)</f>
        <v>0</v>
      </c>
      <c r="BG1265" s="141">
        <f>IF(N1265="zákl. přenesená",J1265,0)</f>
        <v>0</v>
      </c>
      <c r="BH1265" s="141">
        <f>IF(N1265="sníž. přenesená",J1265,0)</f>
        <v>0</v>
      </c>
      <c r="BI1265" s="141">
        <f>IF(N1265="nulová",J1265,0)</f>
        <v>0</v>
      </c>
      <c r="BJ1265" s="18" t="s">
        <v>81</v>
      </c>
      <c r="BK1265" s="141">
        <f>ROUND(I1265*H1265,2)</f>
        <v>0</v>
      </c>
      <c r="BL1265" s="18" t="s">
        <v>398</v>
      </c>
      <c r="BM1265" s="140" t="s">
        <v>1463</v>
      </c>
    </row>
    <row r="1266" spans="2:65" s="1" customFormat="1" ht="10.199999999999999">
      <c r="B1266" s="33"/>
      <c r="D1266" s="142" t="s">
        <v>139</v>
      </c>
      <c r="F1266" s="143" t="s">
        <v>1464</v>
      </c>
      <c r="I1266" s="144"/>
      <c r="L1266" s="33"/>
      <c r="M1266" s="145"/>
      <c r="T1266" s="54"/>
      <c r="AT1266" s="18" t="s">
        <v>139</v>
      </c>
      <c r="AU1266" s="18" t="s">
        <v>83</v>
      </c>
    </row>
    <row r="1267" spans="2:65" s="12" customFormat="1" ht="10.199999999999999">
      <c r="B1267" s="154"/>
      <c r="D1267" s="146" t="s">
        <v>308</v>
      </c>
      <c r="E1267" s="155" t="s">
        <v>3</v>
      </c>
      <c r="F1267" s="156" t="s">
        <v>423</v>
      </c>
      <c r="H1267" s="155" t="s">
        <v>3</v>
      </c>
      <c r="I1267" s="157"/>
      <c r="L1267" s="154"/>
      <c r="M1267" s="158"/>
      <c r="T1267" s="159"/>
      <c r="AT1267" s="155" t="s">
        <v>308</v>
      </c>
      <c r="AU1267" s="155" t="s">
        <v>83</v>
      </c>
      <c r="AV1267" s="12" t="s">
        <v>81</v>
      </c>
      <c r="AW1267" s="12" t="s">
        <v>35</v>
      </c>
      <c r="AX1267" s="12" t="s">
        <v>73</v>
      </c>
      <c r="AY1267" s="155" t="s">
        <v>129</v>
      </c>
    </row>
    <row r="1268" spans="2:65" s="13" customFormat="1" ht="10.199999999999999">
      <c r="B1268" s="160"/>
      <c r="D1268" s="146" t="s">
        <v>308</v>
      </c>
      <c r="E1268" s="161" t="s">
        <v>3</v>
      </c>
      <c r="F1268" s="162" t="s">
        <v>1451</v>
      </c>
      <c r="H1268" s="163">
        <v>70.634</v>
      </c>
      <c r="I1268" s="164"/>
      <c r="L1268" s="160"/>
      <c r="M1268" s="165"/>
      <c r="T1268" s="166"/>
      <c r="AT1268" s="161" t="s">
        <v>308</v>
      </c>
      <c r="AU1268" s="161" t="s">
        <v>83</v>
      </c>
      <c r="AV1268" s="13" t="s">
        <v>83</v>
      </c>
      <c r="AW1268" s="13" t="s">
        <v>35</v>
      </c>
      <c r="AX1268" s="13" t="s">
        <v>73</v>
      </c>
      <c r="AY1268" s="161" t="s">
        <v>129</v>
      </c>
    </row>
    <row r="1269" spans="2:65" s="13" customFormat="1" ht="10.199999999999999">
      <c r="B1269" s="160"/>
      <c r="D1269" s="146" t="s">
        <v>308</v>
      </c>
      <c r="E1269" s="161" t="s">
        <v>3</v>
      </c>
      <c r="F1269" s="162" t="s">
        <v>1452</v>
      </c>
      <c r="H1269" s="163">
        <v>40.783999999999999</v>
      </c>
      <c r="I1269" s="164"/>
      <c r="L1269" s="160"/>
      <c r="M1269" s="165"/>
      <c r="T1269" s="166"/>
      <c r="AT1269" s="161" t="s">
        <v>308</v>
      </c>
      <c r="AU1269" s="161" t="s">
        <v>83</v>
      </c>
      <c r="AV1269" s="13" t="s">
        <v>83</v>
      </c>
      <c r="AW1269" s="13" t="s">
        <v>35</v>
      </c>
      <c r="AX1269" s="13" t="s">
        <v>73</v>
      </c>
      <c r="AY1269" s="161" t="s">
        <v>129</v>
      </c>
    </row>
    <row r="1270" spans="2:65" s="13" customFormat="1" ht="10.199999999999999">
      <c r="B1270" s="160"/>
      <c r="D1270" s="146" t="s">
        <v>308</v>
      </c>
      <c r="E1270" s="161" t="s">
        <v>3</v>
      </c>
      <c r="F1270" s="162" t="s">
        <v>1453</v>
      </c>
      <c r="H1270" s="163">
        <v>12.125</v>
      </c>
      <c r="I1270" s="164"/>
      <c r="L1270" s="160"/>
      <c r="M1270" s="165"/>
      <c r="T1270" s="166"/>
      <c r="AT1270" s="161" t="s">
        <v>308</v>
      </c>
      <c r="AU1270" s="161" t="s">
        <v>83</v>
      </c>
      <c r="AV1270" s="13" t="s">
        <v>83</v>
      </c>
      <c r="AW1270" s="13" t="s">
        <v>35</v>
      </c>
      <c r="AX1270" s="13" t="s">
        <v>73</v>
      </c>
      <c r="AY1270" s="161" t="s">
        <v>129</v>
      </c>
    </row>
    <row r="1271" spans="2:65" s="13" customFormat="1" ht="10.199999999999999">
      <c r="B1271" s="160"/>
      <c r="D1271" s="146" t="s">
        <v>308</v>
      </c>
      <c r="E1271" s="161" t="s">
        <v>3</v>
      </c>
      <c r="F1271" s="162" t="s">
        <v>1454</v>
      </c>
      <c r="H1271" s="163">
        <v>29.602</v>
      </c>
      <c r="I1271" s="164"/>
      <c r="L1271" s="160"/>
      <c r="M1271" s="165"/>
      <c r="T1271" s="166"/>
      <c r="AT1271" s="161" t="s">
        <v>308</v>
      </c>
      <c r="AU1271" s="161" t="s">
        <v>83</v>
      </c>
      <c r="AV1271" s="13" t="s">
        <v>83</v>
      </c>
      <c r="AW1271" s="13" t="s">
        <v>35</v>
      </c>
      <c r="AX1271" s="13" t="s">
        <v>73</v>
      </c>
      <c r="AY1271" s="161" t="s">
        <v>129</v>
      </c>
    </row>
    <row r="1272" spans="2:65" s="14" customFormat="1" ht="10.199999999999999">
      <c r="B1272" s="167"/>
      <c r="D1272" s="146" t="s">
        <v>308</v>
      </c>
      <c r="E1272" s="168" t="s">
        <v>3</v>
      </c>
      <c r="F1272" s="169" t="s">
        <v>313</v>
      </c>
      <c r="H1272" s="170">
        <v>153.14500000000001</v>
      </c>
      <c r="I1272" s="171"/>
      <c r="L1272" s="167"/>
      <c r="M1272" s="172"/>
      <c r="T1272" s="173"/>
      <c r="AT1272" s="168" t="s">
        <v>308</v>
      </c>
      <c r="AU1272" s="168" t="s">
        <v>83</v>
      </c>
      <c r="AV1272" s="14" t="s">
        <v>156</v>
      </c>
      <c r="AW1272" s="14" t="s">
        <v>35</v>
      </c>
      <c r="AX1272" s="14" t="s">
        <v>81</v>
      </c>
      <c r="AY1272" s="168" t="s">
        <v>129</v>
      </c>
    </row>
    <row r="1273" spans="2:65" s="1" customFormat="1" ht="24.15" customHeight="1">
      <c r="B1273" s="128"/>
      <c r="C1273" s="181" t="s">
        <v>1465</v>
      </c>
      <c r="D1273" s="181" t="s">
        <v>604</v>
      </c>
      <c r="E1273" s="182" t="s">
        <v>1466</v>
      </c>
      <c r="F1273" s="183" t="s">
        <v>1467</v>
      </c>
      <c r="G1273" s="184" t="s">
        <v>208</v>
      </c>
      <c r="H1273" s="185">
        <v>178.49</v>
      </c>
      <c r="I1273" s="186"/>
      <c r="J1273" s="187">
        <f>ROUND(I1273*H1273,2)</f>
        <v>0</v>
      </c>
      <c r="K1273" s="183" t="s">
        <v>136</v>
      </c>
      <c r="L1273" s="188"/>
      <c r="M1273" s="189" t="s">
        <v>3</v>
      </c>
      <c r="N1273" s="190" t="s">
        <v>44</v>
      </c>
      <c r="P1273" s="138">
        <f>O1273*H1273</f>
        <v>0</v>
      </c>
      <c r="Q1273" s="138">
        <v>5.4000000000000003E-3</v>
      </c>
      <c r="R1273" s="138">
        <f>Q1273*H1273</f>
        <v>0.96384600000000009</v>
      </c>
      <c r="S1273" s="138">
        <v>0</v>
      </c>
      <c r="T1273" s="139">
        <f>S1273*H1273</f>
        <v>0</v>
      </c>
      <c r="AR1273" s="140" t="s">
        <v>514</v>
      </c>
      <c r="AT1273" s="140" t="s">
        <v>604</v>
      </c>
      <c r="AU1273" s="140" t="s">
        <v>83</v>
      </c>
      <c r="AY1273" s="18" t="s">
        <v>129</v>
      </c>
      <c r="BE1273" s="141">
        <f>IF(N1273="základní",J1273,0)</f>
        <v>0</v>
      </c>
      <c r="BF1273" s="141">
        <f>IF(N1273="snížená",J1273,0)</f>
        <v>0</v>
      </c>
      <c r="BG1273" s="141">
        <f>IF(N1273="zákl. přenesená",J1273,0)</f>
        <v>0</v>
      </c>
      <c r="BH1273" s="141">
        <f>IF(N1273="sníž. přenesená",J1273,0)</f>
        <v>0</v>
      </c>
      <c r="BI1273" s="141">
        <f>IF(N1273="nulová",J1273,0)</f>
        <v>0</v>
      </c>
      <c r="BJ1273" s="18" t="s">
        <v>81</v>
      </c>
      <c r="BK1273" s="141">
        <f>ROUND(I1273*H1273,2)</f>
        <v>0</v>
      </c>
      <c r="BL1273" s="18" t="s">
        <v>398</v>
      </c>
      <c r="BM1273" s="140" t="s">
        <v>1468</v>
      </c>
    </row>
    <row r="1274" spans="2:65" s="13" customFormat="1" ht="10.199999999999999">
      <c r="B1274" s="160"/>
      <c r="D1274" s="146" t="s">
        <v>308</v>
      </c>
      <c r="F1274" s="162" t="s">
        <v>1469</v>
      </c>
      <c r="H1274" s="163">
        <v>178.49</v>
      </c>
      <c r="I1274" s="164"/>
      <c r="L1274" s="160"/>
      <c r="M1274" s="165"/>
      <c r="T1274" s="166"/>
      <c r="AT1274" s="161" t="s">
        <v>308</v>
      </c>
      <c r="AU1274" s="161" t="s">
        <v>83</v>
      </c>
      <c r="AV1274" s="13" t="s">
        <v>83</v>
      </c>
      <c r="AW1274" s="13" t="s">
        <v>4</v>
      </c>
      <c r="AX1274" s="13" t="s">
        <v>81</v>
      </c>
      <c r="AY1274" s="161" t="s">
        <v>129</v>
      </c>
    </row>
    <row r="1275" spans="2:65" s="1" customFormat="1" ht="16.5" customHeight="1">
      <c r="B1275" s="128"/>
      <c r="C1275" s="129" t="s">
        <v>1470</v>
      </c>
      <c r="D1275" s="129" t="s">
        <v>132</v>
      </c>
      <c r="E1275" s="130" t="s">
        <v>1461</v>
      </c>
      <c r="F1275" s="131" t="s">
        <v>1462</v>
      </c>
      <c r="G1275" s="132" t="s">
        <v>208</v>
      </c>
      <c r="H1275" s="133">
        <v>153.14500000000001</v>
      </c>
      <c r="I1275" s="134"/>
      <c r="J1275" s="135">
        <f>ROUND(I1275*H1275,2)</f>
        <v>0</v>
      </c>
      <c r="K1275" s="131" t="s">
        <v>136</v>
      </c>
      <c r="L1275" s="33"/>
      <c r="M1275" s="136" t="s">
        <v>3</v>
      </c>
      <c r="N1275" s="137" t="s">
        <v>44</v>
      </c>
      <c r="P1275" s="138">
        <f>O1275*H1275</f>
        <v>0</v>
      </c>
      <c r="Q1275" s="138">
        <v>4.0000000000000002E-4</v>
      </c>
      <c r="R1275" s="138">
        <f>Q1275*H1275</f>
        <v>6.1258000000000007E-2</v>
      </c>
      <c r="S1275" s="138">
        <v>0</v>
      </c>
      <c r="T1275" s="139">
        <f>S1275*H1275</f>
        <v>0</v>
      </c>
      <c r="AR1275" s="140" t="s">
        <v>398</v>
      </c>
      <c r="AT1275" s="140" t="s">
        <v>132</v>
      </c>
      <c r="AU1275" s="140" t="s">
        <v>83</v>
      </c>
      <c r="AY1275" s="18" t="s">
        <v>129</v>
      </c>
      <c r="BE1275" s="141">
        <f>IF(N1275="základní",J1275,0)</f>
        <v>0</v>
      </c>
      <c r="BF1275" s="141">
        <f>IF(N1275="snížená",J1275,0)</f>
        <v>0</v>
      </c>
      <c r="BG1275" s="141">
        <f>IF(N1275="zákl. přenesená",J1275,0)</f>
        <v>0</v>
      </c>
      <c r="BH1275" s="141">
        <f>IF(N1275="sníž. přenesená",J1275,0)</f>
        <v>0</v>
      </c>
      <c r="BI1275" s="141">
        <f>IF(N1275="nulová",J1275,0)</f>
        <v>0</v>
      </c>
      <c r="BJ1275" s="18" t="s">
        <v>81</v>
      </c>
      <c r="BK1275" s="141">
        <f>ROUND(I1275*H1275,2)</f>
        <v>0</v>
      </c>
      <c r="BL1275" s="18" t="s">
        <v>398</v>
      </c>
      <c r="BM1275" s="140" t="s">
        <v>1471</v>
      </c>
    </row>
    <row r="1276" spans="2:65" s="1" customFormat="1" ht="10.199999999999999">
      <c r="B1276" s="33"/>
      <c r="D1276" s="142" t="s">
        <v>139</v>
      </c>
      <c r="F1276" s="143" t="s">
        <v>1464</v>
      </c>
      <c r="I1276" s="144"/>
      <c r="L1276" s="33"/>
      <c r="M1276" s="145"/>
      <c r="T1276" s="54"/>
      <c r="AT1276" s="18" t="s">
        <v>139</v>
      </c>
      <c r="AU1276" s="18" t="s">
        <v>83</v>
      </c>
    </row>
    <row r="1277" spans="2:65" s="1" customFormat="1" ht="24.15" customHeight="1">
      <c r="B1277" s="128"/>
      <c r="C1277" s="181" t="s">
        <v>1472</v>
      </c>
      <c r="D1277" s="181" t="s">
        <v>604</v>
      </c>
      <c r="E1277" s="182" t="s">
        <v>1473</v>
      </c>
      <c r="F1277" s="183" t="s">
        <v>1474</v>
      </c>
      <c r="G1277" s="184" t="s">
        <v>208</v>
      </c>
      <c r="H1277" s="185">
        <v>178.49</v>
      </c>
      <c r="I1277" s="186"/>
      <c r="J1277" s="187">
        <f>ROUND(I1277*H1277,2)</f>
        <v>0</v>
      </c>
      <c r="K1277" s="183" t="s">
        <v>136</v>
      </c>
      <c r="L1277" s="188"/>
      <c r="M1277" s="189" t="s">
        <v>3</v>
      </c>
      <c r="N1277" s="190" t="s">
        <v>44</v>
      </c>
      <c r="P1277" s="138">
        <f>O1277*H1277</f>
        <v>0</v>
      </c>
      <c r="Q1277" s="138">
        <v>4.7000000000000002E-3</v>
      </c>
      <c r="R1277" s="138">
        <f>Q1277*H1277</f>
        <v>0.83890300000000007</v>
      </c>
      <c r="S1277" s="138">
        <v>0</v>
      </c>
      <c r="T1277" s="139">
        <f>S1277*H1277</f>
        <v>0</v>
      </c>
      <c r="AR1277" s="140" t="s">
        <v>514</v>
      </c>
      <c r="AT1277" s="140" t="s">
        <v>604</v>
      </c>
      <c r="AU1277" s="140" t="s">
        <v>83</v>
      </c>
      <c r="AY1277" s="18" t="s">
        <v>129</v>
      </c>
      <c r="BE1277" s="141">
        <f>IF(N1277="základní",J1277,0)</f>
        <v>0</v>
      </c>
      <c r="BF1277" s="141">
        <f>IF(N1277="snížená",J1277,0)</f>
        <v>0</v>
      </c>
      <c r="BG1277" s="141">
        <f>IF(N1277="zákl. přenesená",J1277,0)</f>
        <v>0</v>
      </c>
      <c r="BH1277" s="141">
        <f>IF(N1277="sníž. přenesená",J1277,0)</f>
        <v>0</v>
      </c>
      <c r="BI1277" s="141">
        <f>IF(N1277="nulová",J1277,0)</f>
        <v>0</v>
      </c>
      <c r="BJ1277" s="18" t="s">
        <v>81</v>
      </c>
      <c r="BK1277" s="141">
        <f>ROUND(I1277*H1277,2)</f>
        <v>0</v>
      </c>
      <c r="BL1277" s="18" t="s">
        <v>398</v>
      </c>
      <c r="BM1277" s="140" t="s">
        <v>1475</v>
      </c>
    </row>
    <row r="1278" spans="2:65" s="13" customFormat="1" ht="10.199999999999999">
      <c r="B1278" s="160"/>
      <c r="D1278" s="146" t="s">
        <v>308</v>
      </c>
      <c r="F1278" s="162" t="s">
        <v>1469</v>
      </c>
      <c r="H1278" s="163">
        <v>178.49</v>
      </c>
      <c r="I1278" s="164"/>
      <c r="L1278" s="160"/>
      <c r="M1278" s="165"/>
      <c r="T1278" s="166"/>
      <c r="AT1278" s="161" t="s">
        <v>308</v>
      </c>
      <c r="AU1278" s="161" t="s">
        <v>83</v>
      </c>
      <c r="AV1278" s="13" t="s">
        <v>83</v>
      </c>
      <c r="AW1278" s="13" t="s">
        <v>4</v>
      </c>
      <c r="AX1278" s="13" t="s">
        <v>81</v>
      </c>
      <c r="AY1278" s="161" t="s">
        <v>129</v>
      </c>
    </row>
    <row r="1279" spans="2:65" s="1" customFormat="1" ht="33" customHeight="1">
      <c r="B1279" s="128"/>
      <c r="C1279" s="129" t="s">
        <v>1476</v>
      </c>
      <c r="D1279" s="129" t="s">
        <v>132</v>
      </c>
      <c r="E1279" s="130" t="s">
        <v>1477</v>
      </c>
      <c r="F1279" s="131" t="s">
        <v>1478</v>
      </c>
      <c r="G1279" s="132" t="s">
        <v>382</v>
      </c>
      <c r="H1279" s="133">
        <v>1.9710000000000001</v>
      </c>
      <c r="I1279" s="134"/>
      <c r="J1279" s="135">
        <f>ROUND(I1279*H1279,2)</f>
        <v>0</v>
      </c>
      <c r="K1279" s="131" t="s">
        <v>136</v>
      </c>
      <c r="L1279" s="33"/>
      <c r="M1279" s="136" t="s">
        <v>3</v>
      </c>
      <c r="N1279" s="137" t="s">
        <v>44</v>
      </c>
      <c r="P1279" s="138">
        <f>O1279*H1279</f>
        <v>0</v>
      </c>
      <c r="Q1279" s="138">
        <v>0</v>
      </c>
      <c r="R1279" s="138">
        <f>Q1279*H1279</f>
        <v>0</v>
      </c>
      <c r="S1279" s="138">
        <v>0</v>
      </c>
      <c r="T1279" s="139">
        <f>S1279*H1279</f>
        <v>0</v>
      </c>
      <c r="AR1279" s="140" t="s">
        <v>398</v>
      </c>
      <c r="AT1279" s="140" t="s">
        <v>132</v>
      </c>
      <c r="AU1279" s="140" t="s">
        <v>83</v>
      </c>
      <c r="AY1279" s="18" t="s">
        <v>129</v>
      </c>
      <c r="BE1279" s="141">
        <f>IF(N1279="základní",J1279,0)</f>
        <v>0</v>
      </c>
      <c r="BF1279" s="141">
        <f>IF(N1279="snížená",J1279,0)</f>
        <v>0</v>
      </c>
      <c r="BG1279" s="141">
        <f>IF(N1279="zákl. přenesená",J1279,0)</f>
        <v>0</v>
      </c>
      <c r="BH1279" s="141">
        <f>IF(N1279="sníž. přenesená",J1279,0)</f>
        <v>0</v>
      </c>
      <c r="BI1279" s="141">
        <f>IF(N1279="nulová",J1279,0)</f>
        <v>0</v>
      </c>
      <c r="BJ1279" s="18" t="s">
        <v>81</v>
      </c>
      <c r="BK1279" s="141">
        <f>ROUND(I1279*H1279,2)</f>
        <v>0</v>
      </c>
      <c r="BL1279" s="18" t="s">
        <v>398</v>
      </c>
      <c r="BM1279" s="140" t="s">
        <v>1479</v>
      </c>
    </row>
    <row r="1280" spans="2:65" s="1" customFormat="1" ht="10.199999999999999">
      <c r="B1280" s="33"/>
      <c r="D1280" s="142" t="s">
        <v>139</v>
      </c>
      <c r="F1280" s="143" t="s">
        <v>1480</v>
      </c>
      <c r="I1280" s="144"/>
      <c r="L1280" s="33"/>
      <c r="M1280" s="145"/>
      <c r="T1280" s="54"/>
      <c r="AT1280" s="18" t="s">
        <v>139</v>
      </c>
      <c r="AU1280" s="18" t="s">
        <v>83</v>
      </c>
    </row>
    <row r="1281" spans="2:65" s="11" customFormat="1" ht="22.8" customHeight="1">
      <c r="B1281" s="116"/>
      <c r="D1281" s="117" t="s">
        <v>72</v>
      </c>
      <c r="E1281" s="126" t="s">
        <v>1481</v>
      </c>
      <c r="F1281" s="126" t="s">
        <v>1482</v>
      </c>
      <c r="I1281" s="119"/>
      <c r="J1281" s="127">
        <f>BK1281</f>
        <v>0</v>
      </c>
      <c r="L1281" s="116"/>
      <c r="M1281" s="121"/>
      <c r="P1281" s="122">
        <f>SUM(P1282:P1291)</f>
        <v>0</v>
      </c>
      <c r="R1281" s="122">
        <f>SUM(R1282:R1291)</f>
        <v>0</v>
      </c>
      <c r="T1281" s="123">
        <f>SUM(T1282:T1291)</f>
        <v>2.0003265000000003</v>
      </c>
      <c r="AR1281" s="117" t="s">
        <v>83</v>
      </c>
      <c r="AT1281" s="124" t="s">
        <v>72</v>
      </c>
      <c r="AU1281" s="124" t="s">
        <v>81</v>
      </c>
      <c r="AY1281" s="117" t="s">
        <v>129</v>
      </c>
      <c r="BK1281" s="125">
        <f>SUM(BK1282:BK1291)</f>
        <v>0</v>
      </c>
    </row>
    <row r="1282" spans="2:65" s="1" customFormat="1" ht="16.5" customHeight="1">
      <c r="B1282" s="128"/>
      <c r="C1282" s="129" t="s">
        <v>1483</v>
      </c>
      <c r="D1282" s="129" t="s">
        <v>132</v>
      </c>
      <c r="E1282" s="130" t="s">
        <v>1484</v>
      </c>
      <c r="F1282" s="131" t="s">
        <v>1485</v>
      </c>
      <c r="G1282" s="132" t="s">
        <v>208</v>
      </c>
      <c r="H1282" s="133">
        <v>102.55500000000001</v>
      </c>
      <c r="I1282" s="134"/>
      <c r="J1282" s="135">
        <f>ROUND(I1282*H1282,2)</f>
        <v>0</v>
      </c>
      <c r="K1282" s="131" t="s">
        <v>3</v>
      </c>
      <c r="L1282" s="33"/>
      <c r="M1282" s="136" t="s">
        <v>3</v>
      </c>
      <c r="N1282" s="137" t="s">
        <v>44</v>
      </c>
      <c r="P1282" s="138">
        <f>O1282*H1282</f>
        <v>0</v>
      </c>
      <c r="Q1282" s="138">
        <v>0</v>
      </c>
      <c r="R1282" s="138">
        <f>Q1282*H1282</f>
        <v>0</v>
      </c>
      <c r="S1282" s="138">
        <v>2E-3</v>
      </c>
      <c r="T1282" s="139">
        <f>S1282*H1282</f>
        <v>0.20511000000000001</v>
      </c>
      <c r="AR1282" s="140" t="s">
        <v>398</v>
      </c>
      <c r="AT1282" s="140" t="s">
        <v>132</v>
      </c>
      <c r="AU1282" s="140" t="s">
        <v>83</v>
      </c>
      <c r="AY1282" s="18" t="s">
        <v>129</v>
      </c>
      <c r="BE1282" s="141">
        <f>IF(N1282="základní",J1282,0)</f>
        <v>0</v>
      </c>
      <c r="BF1282" s="141">
        <f>IF(N1282="snížená",J1282,0)</f>
        <v>0</v>
      </c>
      <c r="BG1282" s="141">
        <f>IF(N1282="zákl. přenesená",J1282,0)</f>
        <v>0</v>
      </c>
      <c r="BH1282" s="141">
        <f>IF(N1282="sníž. přenesená",J1282,0)</f>
        <v>0</v>
      </c>
      <c r="BI1282" s="141">
        <f>IF(N1282="nulová",J1282,0)</f>
        <v>0</v>
      </c>
      <c r="BJ1282" s="18" t="s">
        <v>81</v>
      </c>
      <c r="BK1282" s="141">
        <f>ROUND(I1282*H1282,2)</f>
        <v>0</v>
      </c>
      <c r="BL1282" s="18" t="s">
        <v>398</v>
      </c>
      <c r="BM1282" s="140" t="s">
        <v>1486</v>
      </c>
    </row>
    <row r="1283" spans="2:65" s="12" customFormat="1" ht="10.199999999999999">
      <c r="B1283" s="154"/>
      <c r="D1283" s="146" t="s">
        <v>308</v>
      </c>
      <c r="E1283" s="155" t="s">
        <v>3</v>
      </c>
      <c r="F1283" s="156" t="s">
        <v>1239</v>
      </c>
      <c r="H1283" s="155" t="s">
        <v>3</v>
      </c>
      <c r="I1283" s="157"/>
      <c r="L1283" s="154"/>
      <c r="M1283" s="158"/>
      <c r="T1283" s="159"/>
      <c r="AT1283" s="155" t="s">
        <v>308</v>
      </c>
      <c r="AU1283" s="155" t="s">
        <v>83</v>
      </c>
      <c r="AV1283" s="12" t="s">
        <v>81</v>
      </c>
      <c r="AW1283" s="12" t="s">
        <v>35</v>
      </c>
      <c r="AX1283" s="12" t="s">
        <v>73</v>
      </c>
      <c r="AY1283" s="155" t="s">
        <v>129</v>
      </c>
    </row>
    <row r="1284" spans="2:65" s="13" customFormat="1" ht="10.199999999999999">
      <c r="B1284" s="160"/>
      <c r="D1284" s="146" t="s">
        <v>308</v>
      </c>
      <c r="E1284" s="161" t="s">
        <v>3</v>
      </c>
      <c r="F1284" s="162" t="s">
        <v>1487</v>
      </c>
      <c r="H1284" s="163">
        <v>102.55500000000001</v>
      </c>
      <c r="I1284" s="164"/>
      <c r="L1284" s="160"/>
      <c r="M1284" s="165"/>
      <c r="T1284" s="166"/>
      <c r="AT1284" s="161" t="s">
        <v>308</v>
      </c>
      <c r="AU1284" s="161" t="s">
        <v>83</v>
      </c>
      <c r="AV1284" s="13" t="s">
        <v>83</v>
      </c>
      <c r="AW1284" s="13" t="s">
        <v>35</v>
      </c>
      <c r="AX1284" s="13" t="s">
        <v>73</v>
      </c>
      <c r="AY1284" s="161" t="s">
        <v>129</v>
      </c>
    </row>
    <row r="1285" spans="2:65" s="14" customFormat="1" ht="10.199999999999999">
      <c r="B1285" s="167"/>
      <c r="D1285" s="146" t="s">
        <v>308</v>
      </c>
      <c r="E1285" s="168" t="s">
        <v>3</v>
      </c>
      <c r="F1285" s="169" t="s">
        <v>313</v>
      </c>
      <c r="H1285" s="170">
        <v>102.55500000000001</v>
      </c>
      <c r="I1285" s="171"/>
      <c r="L1285" s="167"/>
      <c r="M1285" s="172"/>
      <c r="T1285" s="173"/>
      <c r="AT1285" s="168" t="s">
        <v>308</v>
      </c>
      <c r="AU1285" s="168" t="s">
        <v>83</v>
      </c>
      <c r="AV1285" s="14" t="s">
        <v>156</v>
      </c>
      <c r="AW1285" s="14" t="s">
        <v>35</v>
      </c>
      <c r="AX1285" s="14" t="s">
        <v>81</v>
      </c>
      <c r="AY1285" s="168" t="s">
        <v>129</v>
      </c>
    </row>
    <row r="1286" spans="2:65" s="1" customFormat="1" ht="21.75" customHeight="1">
      <c r="B1286" s="128"/>
      <c r="C1286" s="129" t="s">
        <v>1488</v>
      </c>
      <c r="D1286" s="129" t="s">
        <v>132</v>
      </c>
      <c r="E1286" s="130" t="s">
        <v>1489</v>
      </c>
      <c r="F1286" s="131" t="s">
        <v>1490</v>
      </c>
      <c r="G1286" s="132" t="s">
        <v>208</v>
      </c>
      <c r="H1286" s="133">
        <v>108.801</v>
      </c>
      <c r="I1286" s="134"/>
      <c r="J1286" s="135">
        <f>ROUND(I1286*H1286,2)</f>
        <v>0</v>
      </c>
      <c r="K1286" s="131" t="s">
        <v>136</v>
      </c>
      <c r="L1286" s="33"/>
      <c r="M1286" s="136" t="s">
        <v>3</v>
      </c>
      <c r="N1286" s="137" t="s">
        <v>44</v>
      </c>
      <c r="P1286" s="138">
        <f>O1286*H1286</f>
        <v>0</v>
      </c>
      <c r="Q1286" s="138">
        <v>0</v>
      </c>
      <c r="R1286" s="138">
        <f>Q1286*H1286</f>
        <v>0</v>
      </c>
      <c r="S1286" s="138">
        <v>1.6500000000000001E-2</v>
      </c>
      <c r="T1286" s="139">
        <f>S1286*H1286</f>
        <v>1.7952165000000002</v>
      </c>
      <c r="AR1286" s="140" t="s">
        <v>398</v>
      </c>
      <c r="AT1286" s="140" t="s">
        <v>132</v>
      </c>
      <c r="AU1286" s="140" t="s">
        <v>83</v>
      </c>
      <c r="AY1286" s="18" t="s">
        <v>129</v>
      </c>
      <c r="BE1286" s="141">
        <f>IF(N1286="základní",J1286,0)</f>
        <v>0</v>
      </c>
      <c r="BF1286" s="141">
        <f>IF(N1286="snížená",J1286,0)</f>
        <v>0</v>
      </c>
      <c r="BG1286" s="141">
        <f>IF(N1286="zákl. přenesená",J1286,0)</f>
        <v>0</v>
      </c>
      <c r="BH1286" s="141">
        <f>IF(N1286="sníž. přenesená",J1286,0)</f>
        <v>0</v>
      </c>
      <c r="BI1286" s="141">
        <f>IF(N1286="nulová",J1286,0)</f>
        <v>0</v>
      </c>
      <c r="BJ1286" s="18" t="s">
        <v>81</v>
      </c>
      <c r="BK1286" s="141">
        <f>ROUND(I1286*H1286,2)</f>
        <v>0</v>
      </c>
      <c r="BL1286" s="18" t="s">
        <v>398</v>
      </c>
      <c r="BM1286" s="140" t="s">
        <v>1491</v>
      </c>
    </row>
    <row r="1287" spans="2:65" s="1" customFormat="1" ht="10.199999999999999">
      <c r="B1287" s="33"/>
      <c r="D1287" s="142" t="s">
        <v>139</v>
      </c>
      <c r="F1287" s="143" t="s">
        <v>1492</v>
      </c>
      <c r="I1287" s="144"/>
      <c r="L1287" s="33"/>
      <c r="M1287" s="145"/>
      <c r="T1287" s="54"/>
      <c r="AT1287" s="18" t="s">
        <v>139</v>
      </c>
      <c r="AU1287" s="18" t="s">
        <v>83</v>
      </c>
    </row>
    <row r="1288" spans="2:65" s="12" customFormat="1" ht="10.199999999999999">
      <c r="B1288" s="154"/>
      <c r="D1288" s="146" t="s">
        <v>308</v>
      </c>
      <c r="E1288" s="155" t="s">
        <v>3</v>
      </c>
      <c r="F1288" s="156" t="s">
        <v>1239</v>
      </c>
      <c r="H1288" s="155" t="s">
        <v>3</v>
      </c>
      <c r="I1288" s="157"/>
      <c r="L1288" s="154"/>
      <c r="M1288" s="158"/>
      <c r="T1288" s="159"/>
      <c r="AT1288" s="155" t="s">
        <v>308</v>
      </c>
      <c r="AU1288" s="155" t="s">
        <v>83</v>
      </c>
      <c r="AV1288" s="12" t="s">
        <v>81</v>
      </c>
      <c r="AW1288" s="12" t="s">
        <v>35</v>
      </c>
      <c r="AX1288" s="12" t="s">
        <v>73</v>
      </c>
      <c r="AY1288" s="155" t="s">
        <v>129</v>
      </c>
    </row>
    <row r="1289" spans="2:65" s="13" customFormat="1" ht="10.199999999999999">
      <c r="B1289" s="160"/>
      <c r="D1289" s="146" t="s">
        <v>308</v>
      </c>
      <c r="E1289" s="161" t="s">
        <v>3</v>
      </c>
      <c r="F1289" s="162" t="s">
        <v>1487</v>
      </c>
      <c r="H1289" s="163">
        <v>102.55500000000001</v>
      </c>
      <c r="I1289" s="164"/>
      <c r="L1289" s="160"/>
      <c r="M1289" s="165"/>
      <c r="T1289" s="166"/>
      <c r="AT1289" s="161" t="s">
        <v>308</v>
      </c>
      <c r="AU1289" s="161" t="s">
        <v>83</v>
      </c>
      <c r="AV1289" s="13" t="s">
        <v>83</v>
      </c>
      <c r="AW1289" s="13" t="s">
        <v>35</v>
      </c>
      <c r="AX1289" s="13" t="s">
        <v>73</v>
      </c>
      <c r="AY1289" s="161" t="s">
        <v>129</v>
      </c>
    </row>
    <row r="1290" spans="2:65" s="13" customFormat="1" ht="10.199999999999999">
      <c r="B1290" s="160"/>
      <c r="D1290" s="146" t="s">
        <v>308</v>
      </c>
      <c r="E1290" s="161" t="s">
        <v>3</v>
      </c>
      <c r="F1290" s="162" t="s">
        <v>1493</v>
      </c>
      <c r="H1290" s="163">
        <v>6.2460000000000004</v>
      </c>
      <c r="I1290" s="164"/>
      <c r="L1290" s="160"/>
      <c r="M1290" s="165"/>
      <c r="T1290" s="166"/>
      <c r="AT1290" s="161" t="s">
        <v>308</v>
      </c>
      <c r="AU1290" s="161" t="s">
        <v>83</v>
      </c>
      <c r="AV1290" s="13" t="s">
        <v>83</v>
      </c>
      <c r="AW1290" s="13" t="s">
        <v>35</v>
      </c>
      <c r="AX1290" s="13" t="s">
        <v>73</v>
      </c>
      <c r="AY1290" s="161" t="s">
        <v>129</v>
      </c>
    </row>
    <row r="1291" spans="2:65" s="14" customFormat="1" ht="10.199999999999999">
      <c r="B1291" s="167"/>
      <c r="D1291" s="146" t="s">
        <v>308</v>
      </c>
      <c r="E1291" s="168" t="s">
        <v>3</v>
      </c>
      <c r="F1291" s="169" t="s">
        <v>313</v>
      </c>
      <c r="H1291" s="170">
        <v>108.801</v>
      </c>
      <c r="I1291" s="171"/>
      <c r="L1291" s="167"/>
      <c r="M1291" s="172"/>
      <c r="T1291" s="173"/>
      <c r="AT1291" s="168" t="s">
        <v>308</v>
      </c>
      <c r="AU1291" s="168" t="s">
        <v>83</v>
      </c>
      <c r="AV1291" s="14" t="s">
        <v>156</v>
      </c>
      <c r="AW1291" s="14" t="s">
        <v>35</v>
      </c>
      <c r="AX1291" s="14" t="s">
        <v>81</v>
      </c>
      <c r="AY1291" s="168" t="s">
        <v>129</v>
      </c>
    </row>
    <row r="1292" spans="2:65" s="11" customFormat="1" ht="22.8" customHeight="1">
      <c r="B1292" s="116"/>
      <c r="D1292" s="117" t="s">
        <v>72</v>
      </c>
      <c r="E1292" s="126" t="s">
        <v>1494</v>
      </c>
      <c r="F1292" s="126" t="s">
        <v>1495</v>
      </c>
      <c r="I1292" s="119"/>
      <c r="J1292" s="127">
        <f>BK1292</f>
        <v>0</v>
      </c>
      <c r="L1292" s="116"/>
      <c r="M1292" s="121"/>
      <c r="P1292" s="122">
        <f>SUM(P1293:P1368)</f>
        <v>0</v>
      </c>
      <c r="R1292" s="122">
        <f>SUM(R1293:R1368)</f>
        <v>1.9528469599999998</v>
      </c>
      <c r="T1292" s="123">
        <f>SUM(T1293:T1368)</f>
        <v>0</v>
      </c>
      <c r="AR1292" s="117" t="s">
        <v>83</v>
      </c>
      <c r="AT1292" s="124" t="s">
        <v>72</v>
      </c>
      <c r="AU1292" s="124" t="s">
        <v>81</v>
      </c>
      <c r="AY1292" s="117" t="s">
        <v>129</v>
      </c>
      <c r="BK1292" s="125">
        <f>SUM(BK1293:BK1368)</f>
        <v>0</v>
      </c>
    </row>
    <row r="1293" spans="2:65" s="1" customFormat="1" ht="24.15" customHeight="1">
      <c r="B1293" s="128"/>
      <c r="C1293" s="129" t="s">
        <v>1496</v>
      </c>
      <c r="D1293" s="129" t="s">
        <v>132</v>
      </c>
      <c r="E1293" s="130" t="s">
        <v>1497</v>
      </c>
      <c r="F1293" s="131" t="s">
        <v>1498</v>
      </c>
      <c r="G1293" s="132" t="s">
        <v>208</v>
      </c>
      <c r="H1293" s="133">
        <v>80.3</v>
      </c>
      <c r="I1293" s="134"/>
      <c r="J1293" s="135">
        <f>ROUND(I1293*H1293,2)</f>
        <v>0</v>
      </c>
      <c r="K1293" s="131" t="s">
        <v>136</v>
      </c>
      <c r="L1293" s="33"/>
      <c r="M1293" s="136" t="s">
        <v>3</v>
      </c>
      <c r="N1293" s="137" t="s">
        <v>44</v>
      </c>
      <c r="P1293" s="138">
        <f>O1293*H1293</f>
        <v>0</v>
      </c>
      <c r="Q1293" s="138">
        <v>6.0299999999999998E-3</v>
      </c>
      <c r="R1293" s="138">
        <f>Q1293*H1293</f>
        <v>0.48420899999999995</v>
      </c>
      <c r="S1293" s="138">
        <v>0</v>
      </c>
      <c r="T1293" s="139">
        <f>S1293*H1293</f>
        <v>0</v>
      </c>
      <c r="AR1293" s="140" t="s">
        <v>398</v>
      </c>
      <c r="AT1293" s="140" t="s">
        <v>132</v>
      </c>
      <c r="AU1293" s="140" t="s">
        <v>83</v>
      </c>
      <c r="AY1293" s="18" t="s">
        <v>129</v>
      </c>
      <c r="BE1293" s="141">
        <f>IF(N1293="základní",J1293,0)</f>
        <v>0</v>
      </c>
      <c r="BF1293" s="141">
        <f>IF(N1293="snížená",J1293,0)</f>
        <v>0</v>
      </c>
      <c r="BG1293" s="141">
        <f>IF(N1293="zákl. přenesená",J1293,0)</f>
        <v>0</v>
      </c>
      <c r="BH1293" s="141">
        <f>IF(N1293="sníž. přenesená",J1293,0)</f>
        <v>0</v>
      </c>
      <c r="BI1293" s="141">
        <f>IF(N1293="nulová",J1293,0)</f>
        <v>0</v>
      </c>
      <c r="BJ1293" s="18" t="s">
        <v>81</v>
      </c>
      <c r="BK1293" s="141">
        <f>ROUND(I1293*H1293,2)</f>
        <v>0</v>
      </c>
      <c r="BL1293" s="18" t="s">
        <v>398</v>
      </c>
      <c r="BM1293" s="140" t="s">
        <v>1499</v>
      </c>
    </row>
    <row r="1294" spans="2:65" s="1" customFormat="1" ht="10.199999999999999">
      <c r="B1294" s="33"/>
      <c r="D1294" s="142" t="s">
        <v>139</v>
      </c>
      <c r="F1294" s="143" t="s">
        <v>1500</v>
      </c>
      <c r="I1294" s="144"/>
      <c r="L1294" s="33"/>
      <c r="M1294" s="145"/>
      <c r="T1294" s="54"/>
      <c r="AT1294" s="18" t="s">
        <v>139</v>
      </c>
      <c r="AU1294" s="18" t="s">
        <v>83</v>
      </c>
    </row>
    <row r="1295" spans="2:65" s="12" customFormat="1" ht="10.199999999999999">
      <c r="B1295" s="154"/>
      <c r="D1295" s="146" t="s">
        <v>308</v>
      </c>
      <c r="E1295" s="155" t="s">
        <v>3</v>
      </c>
      <c r="F1295" s="156" t="s">
        <v>1501</v>
      </c>
      <c r="H1295" s="155" t="s">
        <v>3</v>
      </c>
      <c r="I1295" s="157"/>
      <c r="L1295" s="154"/>
      <c r="M1295" s="158"/>
      <c r="T1295" s="159"/>
      <c r="AT1295" s="155" t="s">
        <v>308</v>
      </c>
      <c r="AU1295" s="155" t="s">
        <v>83</v>
      </c>
      <c r="AV1295" s="12" t="s">
        <v>81</v>
      </c>
      <c r="AW1295" s="12" t="s">
        <v>35</v>
      </c>
      <c r="AX1295" s="12" t="s">
        <v>73</v>
      </c>
      <c r="AY1295" s="155" t="s">
        <v>129</v>
      </c>
    </row>
    <row r="1296" spans="2:65" s="12" customFormat="1" ht="10.199999999999999">
      <c r="B1296" s="154"/>
      <c r="D1296" s="146" t="s">
        <v>308</v>
      </c>
      <c r="E1296" s="155" t="s">
        <v>3</v>
      </c>
      <c r="F1296" s="156" t="s">
        <v>423</v>
      </c>
      <c r="H1296" s="155" t="s">
        <v>3</v>
      </c>
      <c r="I1296" s="157"/>
      <c r="L1296" s="154"/>
      <c r="M1296" s="158"/>
      <c r="T1296" s="159"/>
      <c r="AT1296" s="155" t="s">
        <v>308</v>
      </c>
      <c r="AU1296" s="155" t="s">
        <v>83</v>
      </c>
      <c r="AV1296" s="12" t="s">
        <v>81</v>
      </c>
      <c r="AW1296" s="12" t="s">
        <v>35</v>
      </c>
      <c r="AX1296" s="12" t="s">
        <v>73</v>
      </c>
      <c r="AY1296" s="155" t="s">
        <v>129</v>
      </c>
    </row>
    <row r="1297" spans="2:65" s="13" customFormat="1" ht="10.199999999999999">
      <c r="B1297" s="160"/>
      <c r="D1297" s="146" t="s">
        <v>308</v>
      </c>
      <c r="E1297" s="161" t="s">
        <v>3</v>
      </c>
      <c r="F1297" s="162" t="s">
        <v>992</v>
      </c>
      <c r="H1297" s="163">
        <v>5.5</v>
      </c>
      <c r="I1297" s="164"/>
      <c r="L1297" s="160"/>
      <c r="M1297" s="165"/>
      <c r="T1297" s="166"/>
      <c r="AT1297" s="161" t="s">
        <v>308</v>
      </c>
      <c r="AU1297" s="161" t="s">
        <v>83</v>
      </c>
      <c r="AV1297" s="13" t="s">
        <v>83</v>
      </c>
      <c r="AW1297" s="13" t="s">
        <v>35</v>
      </c>
      <c r="AX1297" s="13" t="s">
        <v>73</v>
      </c>
      <c r="AY1297" s="161" t="s">
        <v>129</v>
      </c>
    </row>
    <row r="1298" spans="2:65" s="13" customFormat="1" ht="10.199999999999999">
      <c r="B1298" s="160"/>
      <c r="D1298" s="146" t="s">
        <v>308</v>
      </c>
      <c r="E1298" s="161" t="s">
        <v>3</v>
      </c>
      <c r="F1298" s="162" t="s">
        <v>993</v>
      </c>
      <c r="H1298" s="163">
        <v>4.3</v>
      </c>
      <c r="I1298" s="164"/>
      <c r="L1298" s="160"/>
      <c r="M1298" s="165"/>
      <c r="T1298" s="166"/>
      <c r="AT1298" s="161" t="s">
        <v>308</v>
      </c>
      <c r="AU1298" s="161" t="s">
        <v>83</v>
      </c>
      <c r="AV1298" s="13" t="s">
        <v>83</v>
      </c>
      <c r="AW1298" s="13" t="s">
        <v>35</v>
      </c>
      <c r="AX1298" s="13" t="s">
        <v>73</v>
      </c>
      <c r="AY1298" s="161" t="s">
        <v>129</v>
      </c>
    </row>
    <row r="1299" spans="2:65" s="13" customFormat="1" ht="10.199999999999999">
      <c r="B1299" s="160"/>
      <c r="D1299" s="146" t="s">
        <v>308</v>
      </c>
      <c r="E1299" s="161" t="s">
        <v>3</v>
      </c>
      <c r="F1299" s="162" t="s">
        <v>994</v>
      </c>
      <c r="H1299" s="163">
        <v>17.399999999999999</v>
      </c>
      <c r="I1299" s="164"/>
      <c r="L1299" s="160"/>
      <c r="M1299" s="165"/>
      <c r="T1299" s="166"/>
      <c r="AT1299" s="161" t="s">
        <v>308</v>
      </c>
      <c r="AU1299" s="161" t="s">
        <v>83</v>
      </c>
      <c r="AV1299" s="13" t="s">
        <v>83</v>
      </c>
      <c r="AW1299" s="13" t="s">
        <v>35</v>
      </c>
      <c r="AX1299" s="13" t="s">
        <v>73</v>
      </c>
      <c r="AY1299" s="161" t="s">
        <v>129</v>
      </c>
    </row>
    <row r="1300" spans="2:65" s="13" customFormat="1" ht="10.199999999999999">
      <c r="B1300" s="160"/>
      <c r="D1300" s="146" t="s">
        <v>308</v>
      </c>
      <c r="E1300" s="161" t="s">
        <v>3</v>
      </c>
      <c r="F1300" s="162" t="s">
        <v>995</v>
      </c>
      <c r="H1300" s="163">
        <v>7.4</v>
      </c>
      <c r="I1300" s="164"/>
      <c r="L1300" s="160"/>
      <c r="M1300" s="165"/>
      <c r="T1300" s="166"/>
      <c r="AT1300" s="161" t="s">
        <v>308</v>
      </c>
      <c r="AU1300" s="161" t="s">
        <v>83</v>
      </c>
      <c r="AV1300" s="13" t="s">
        <v>83</v>
      </c>
      <c r="AW1300" s="13" t="s">
        <v>35</v>
      </c>
      <c r="AX1300" s="13" t="s">
        <v>73</v>
      </c>
      <c r="AY1300" s="161" t="s">
        <v>129</v>
      </c>
    </row>
    <row r="1301" spans="2:65" s="13" customFormat="1" ht="10.199999999999999">
      <c r="B1301" s="160"/>
      <c r="D1301" s="146" t="s">
        <v>308</v>
      </c>
      <c r="E1301" s="161" t="s">
        <v>3</v>
      </c>
      <c r="F1301" s="162" t="s">
        <v>996</v>
      </c>
      <c r="H1301" s="163">
        <v>6.5</v>
      </c>
      <c r="I1301" s="164"/>
      <c r="L1301" s="160"/>
      <c r="M1301" s="165"/>
      <c r="T1301" s="166"/>
      <c r="AT1301" s="161" t="s">
        <v>308</v>
      </c>
      <c r="AU1301" s="161" t="s">
        <v>83</v>
      </c>
      <c r="AV1301" s="13" t="s">
        <v>83</v>
      </c>
      <c r="AW1301" s="13" t="s">
        <v>35</v>
      </c>
      <c r="AX1301" s="13" t="s">
        <v>73</v>
      </c>
      <c r="AY1301" s="161" t="s">
        <v>129</v>
      </c>
    </row>
    <row r="1302" spans="2:65" s="13" customFormat="1" ht="10.199999999999999">
      <c r="B1302" s="160"/>
      <c r="D1302" s="146" t="s">
        <v>308</v>
      </c>
      <c r="E1302" s="161" t="s">
        <v>3</v>
      </c>
      <c r="F1302" s="162" t="s">
        <v>997</v>
      </c>
      <c r="H1302" s="163">
        <v>9.8000000000000007</v>
      </c>
      <c r="I1302" s="164"/>
      <c r="L1302" s="160"/>
      <c r="M1302" s="165"/>
      <c r="T1302" s="166"/>
      <c r="AT1302" s="161" t="s">
        <v>308</v>
      </c>
      <c r="AU1302" s="161" t="s">
        <v>83</v>
      </c>
      <c r="AV1302" s="13" t="s">
        <v>83</v>
      </c>
      <c r="AW1302" s="13" t="s">
        <v>35</v>
      </c>
      <c r="AX1302" s="13" t="s">
        <v>73</v>
      </c>
      <c r="AY1302" s="161" t="s">
        <v>129</v>
      </c>
    </row>
    <row r="1303" spans="2:65" s="13" customFormat="1" ht="10.199999999999999">
      <c r="B1303" s="160"/>
      <c r="D1303" s="146" t="s">
        <v>308</v>
      </c>
      <c r="E1303" s="161" t="s">
        <v>3</v>
      </c>
      <c r="F1303" s="162" t="s">
        <v>998</v>
      </c>
      <c r="H1303" s="163">
        <v>7.2</v>
      </c>
      <c r="I1303" s="164"/>
      <c r="L1303" s="160"/>
      <c r="M1303" s="165"/>
      <c r="T1303" s="166"/>
      <c r="AT1303" s="161" t="s">
        <v>308</v>
      </c>
      <c r="AU1303" s="161" t="s">
        <v>83</v>
      </c>
      <c r="AV1303" s="13" t="s">
        <v>83</v>
      </c>
      <c r="AW1303" s="13" t="s">
        <v>35</v>
      </c>
      <c r="AX1303" s="13" t="s">
        <v>73</v>
      </c>
      <c r="AY1303" s="161" t="s">
        <v>129</v>
      </c>
    </row>
    <row r="1304" spans="2:65" s="13" customFormat="1" ht="10.199999999999999">
      <c r="B1304" s="160"/>
      <c r="D1304" s="146" t="s">
        <v>308</v>
      </c>
      <c r="E1304" s="161" t="s">
        <v>3</v>
      </c>
      <c r="F1304" s="162" t="s">
        <v>999</v>
      </c>
      <c r="H1304" s="163">
        <v>7.4</v>
      </c>
      <c r="I1304" s="164"/>
      <c r="L1304" s="160"/>
      <c r="M1304" s="165"/>
      <c r="T1304" s="166"/>
      <c r="AT1304" s="161" t="s">
        <v>308</v>
      </c>
      <c r="AU1304" s="161" t="s">
        <v>83</v>
      </c>
      <c r="AV1304" s="13" t="s">
        <v>83</v>
      </c>
      <c r="AW1304" s="13" t="s">
        <v>35</v>
      </c>
      <c r="AX1304" s="13" t="s">
        <v>73</v>
      </c>
      <c r="AY1304" s="161" t="s">
        <v>129</v>
      </c>
    </row>
    <row r="1305" spans="2:65" s="13" customFormat="1" ht="10.199999999999999">
      <c r="B1305" s="160"/>
      <c r="D1305" s="146" t="s">
        <v>308</v>
      </c>
      <c r="E1305" s="161" t="s">
        <v>3</v>
      </c>
      <c r="F1305" s="162" t="s">
        <v>1000</v>
      </c>
      <c r="H1305" s="163">
        <v>2.1</v>
      </c>
      <c r="I1305" s="164"/>
      <c r="L1305" s="160"/>
      <c r="M1305" s="165"/>
      <c r="T1305" s="166"/>
      <c r="AT1305" s="161" t="s">
        <v>308</v>
      </c>
      <c r="AU1305" s="161" t="s">
        <v>83</v>
      </c>
      <c r="AV1305" s="13" t="s">
        <v>83</v>
      </c>
      <c r="AW1305" s="13" t="s">
        <v>35</v>
      </c>
      <c r="AX1305" s="13" t="s">
        <v>73</v>
      </c>
      <c r="AY1305" s="161" t="s">
        <v>129</v>
      </c>
    </row>
    <row r="1306" spans="2:65" s="13" customFormat="1" ht="10.199999999999999">
      <c r="B1306" s="160"/>
      <c r="D1306" s="146" t="s">
        <v>308</v>
      </c>
      <c r="E1306" s="161" t="s">
        <v>3</v>
      </c>
      <c r="F1306" s="162" t="s">
        <v>1001</v>
      </c>
      <c r="H1306" s="163">
        <v>12.7</v>
      </c>
      <c r="I1306" s="164"/>
      <c r="L1306" s="160"/>
      <c r="M1306" s="165"/>
      <c r="T1306" s="166"/>
      <c r="AT1306" s="161" t="s">
        <v>308</v>
      </c>
      <c r="AU1306" s="161" t="s">
        <v>83</v>
      </c>
      <c r="AV1306" s="13" t="s">
        <v>83</v>
      </c>
      <c r="AW1306" s="13" t="s">
        <v>35</v>
      </c>
      <c r="AX1306" s="13" t="s">
        <v>73</v>
      </c>
      <c r="AY1306" s="161" t="s">
        <v>129</v>
      </c>
    </row>
    <row r="1307" spans="2:65" s="15" customFormat="1" ht="10.199999999999999">
      <c r="B1307" s="174"/>
      <c r="D1307" s="146" t="s">
        <v>308</v>
      </c>
      <c r="E1307" s="175" t="s">
        <v>220</v>
      </c>
      <c r="F1307" s="176" t="s">
        <v>528</v>
      </c>
      <c r="H1307" s="177">
        <v>80.300000000000011</v>
      </c>
      <c r="I1307" s="178"/>
      <c r="L1307" s="174"/>
      <c r="M1307" s="179"/>
      <c r="T1307" s="180"/>
      <c r="AT1307" s="175" t="s">
        <v>308</v>
      </c>
      <c r="AU1307" s="175" t="s">
        <v>83</v>
      </c>
      <c r="AV1307" s="15" t="s">
        <v>148</v>
      </c>
      <c r="AW1307" s="15" t="s">
        <v>35</v>
      </c>
      <c r="AX1307" s="15" t="s">
        <v>73</v>
      </c>
      <c r="AY1307" s="175" t="s">
        <v>129</v>
      </c>
    </row>
    <row r="1308" spans="2:65" s="14" customFormat="1" ht="10.199999999999999">
      <c r="B1308" s="167"/>
      <c r="D1308" s="146" t="s">
        <v>308</v>
      </c>
      <c r="E1308" s="168" t="s">
        <v>3</v>
      </c>
      <c r="F1308" s="169" t="s">
        <v>313</v>
      </c>
      <c r="H1308" s="170">
        <v>80.300000000000011</v>
      </c>
      <c r="I1308" s="171"/>
      <c r="L1308" s="167"/>
      <c r="M1308" s="172"/>
      <c r="T1308" s="173"/>
      <c r="AT1308" s="168" t="s">
        <v>308</v>
      </c>
      <c r="AU1308" s="168" t="s">
        <v>83</v>
      </c>
      <c r="AV1308" s="14" t="s">
        <v>156</v>
      </c>
      <c r="AW1308" s="14" t="s">
        <v>35</v>
      </c>
      <c r="AX1308" s="14" t="s">
        <v>81</v>
      </c>
      <c r="AY1308" s="168" t="s">
        <v>129</v>
      </c>
    </row>
    <row r="1309" spans="2:65" s="1" customFormat="1" ht="16.5" customHeight="1">
      <c r="B1309" s="128"/>
      <c r="C1309" s="181" t="s">
        <v>1502</v>
      </c>
      <c r="D1309" s="181" t="s">
        <v>604</v>
      </c>
      <c r="E1309" s="182" t="s">
        <v>768</v>
      </c>
      <c r="F1309" s="183" t="s">
        <v>769</v>
      </c>
      <c r="G1309" s="184" t="s">
        <v>208</v>
      </c>
      <c r="H1309" s="185">
        <v>84.314999999999998</v>
      </c>
      <c r="I1309" s="186"/>
      <c r="J1309" s="187">
        <f>ROUND(I1309*H1309,2)</f>
        <v>0</v>
      </c>
      <c r="K1309" s="183" t="s">
        <v>136</v>
      </c>
      <c r="L1309" s="188"/>
      <c r="M1309" s="189" t="s">
        <v>3</v>
      </c>
      <c r="N1309" s="190" t="s">
        <v>44</v>
      </c>
      <c r="P1309" s="138">
        <f>O1309*H1309</f>
        <v>0</v>
      </c>
      <c r="Q1309" s="138">
        <v>5.2500000000000003E-3</v>
      </c>
      <c r="R1309" s="138">
        <f>Q1309*H1309</f>
        <v>0.44265375000000001</v>
      </c>
      <c r="S1309" s="138">
        <v>0</v>
      </c>
      <c r="T1309" s="139">
        <f>S1309*H1309</f>
        <v>0</v>
      </c>
      <c r="AR1309" s="140" t="s">
        <v>514</v>
      </c>
      <c r="AT1309" s="140" t="s">
        <v>604</v>
      </c>
      <c r="AU1309" s="140" t="s">
        <v>83</v>
      </c>
      <c r="AY1309" s="18" t="s">
        <v>129</v>
      </c>
      <c r="BE1309" s="141">
        <f>IF(N1309="základní",J1309,0)</f>
        <v>0</v>
      </c>
      <c r="BF1309" s="141">
        <f>IF(N1309="snížená",J1309,0)</f>
        <v>0</v>
      </c>
      <c r="BG1309" s="141">
        <f>IF(N1309="zákl. přenesená",J1309,0)</f>
        <v>0</v>
      </c>
      <c r="BH1309" s="141">
        <f>IF(N1309="sníž. přenesená",J1309,0)</f>
        <v>0</v>
      </c>
      <c r="BI1309" s="141">
        <f>IF(N1309="nulová",J1309,0)</f>
        <v>0</v>
      </c>
      <c r="BJ1309" s="18" t="s">
        <v>81</v>
      </c>
      <c r="BK1309" s="141">
        <f>ROUND(I1309*H1309,2)</f>
        <v>0</v>
      </c>
      <c r="BL1309" s="18" t="s">
        <v>398</v>
      </c>
      <c r="BM1309" s="140" t="s">
        <v>1503</v>
      </c>
    </row>
    <row r="1310" spans="2:65" s="13" customFormat="1" ht="10.199999999999999">
      <c r="B1310" s="160"/>
      <c r="D1310" s="146" t="s">
        <v>308</v>
      </c>
      <c r="F1310" s="162" t="s">
        <v>1504</v>
      </c>
      <c r="H1310" s="163">
        <v>84.314999999999998</v>
      </c>
      <c r="I1310" s="164"/>
      <c r="L1310" s="160"/>
      <c r="M1310" s="165"/>
      <c r="T1310" s="166"/>
      <c r="AT1310" s="161" t="s">
        <v>308</v>
      </c>
      <c r="AU1310" s="161" t="s">
        <v>83</v>
      </c>
      <c r="AV1310" s="13" t="s">
        <v>83</v>
      </c>
      <c r="AW1310" s="13" t="s">
        <v>4</v>
      </c>
      <c r="AX1310" s="13" t="s">
        <v>81</v>
      </c>
      <c r="AY1310" s="161" t="s">
        <v>129</v>
      </c>
    </row>
    <row r="1311" spans="2:65" s="1" customFormat="1" ht="24.15" customHeight="1">
      <c r="B1311" s="128"/>
      <c r="C1311" s="129" t="s">
        <v>1505</v>
      </c>
      <c r="D1311" s="129" t="s">
        <v>132</v>
      </c>
      <c r="E1311" s="130" t="s">
        <v>1506</v>
      </c>
      <c r="F1311" s="131" t="s">
        <v>1507</v>
      </c>
      <c r="G1311" s="132" t="s">
        <v>208</v>
      </c>
      <c r="H1311" s="133">
        <v>140.6</v>
      </c>
      <c r="I1311" s="134"/>
      <c r="J1311" s="135">
        <f>ROUND(I1311*H1311,2)</f>
        <v>0</v>
      </c>
      <c r="K1311" s="131" t="s">
        <v>136</v>
      </c>
      <c r="L1311" s="33"/>
      <c r="M1311" s="136" t="s">
        <v>3</v>
      </c>
      <c r="N1311" s="137" t="s">
        <v>44</v>
      </c>
      <c r="P1311" s="138">
        <f>O1311*H1311</f>
        <v>0</v>
      </c>
      <c r="Q1311" s="138">
        <v>0</v>
      </c>
      <c r="R1311" s="138">
        <f>Q1311*H1311</f>
        <v>0</v>
      </c>
      <c r="S1311" s="138">
        <v>0</v>
      </c>
      <c r="T1311" s="139">
        <f>S1311*H1311</f>
        <v>0</v>
      </c>
      <c r="AR1311" s="140" t="s">
        <v>398</v>
      </c>
      <c r="AT1311" s="140" t="s">
        <v>132</v>
      </c>
      <c r="AU1311" s="140" t="s">
        <v>83</v>
      </c>
      <c r="AY1311" s="18" t="s">
        <v>129</v>
      </c>
      <c r="BE1311" s="141">
        <f>IF(N1311="základní",J1311,0)</f>
        <v>0</v>
      </c>
      <c r="BF1311" s="141">
        <f>IF(N1311="snížená",J1311,0)</f>
        <v>0</v>
      </c>
      <c r="BG1311" s="141">
        <f>IF(N1311="zákl. přenesená",J1311,0)</f>
        <v>0</v>
      </c>
      <c r="BH1311" s="141">
        <f>IF(N1311="sníž. přenesená",J1311,0)</f>
        <v>0</v>
      </c>
      <c r="BI1311" s="141">
        <f>IF(N1311="nulová",J1311,0)</f>
        <v>0</v>
      </c>
      <c r="BJ1311" s="18" t="s">
        <v>81</v>
      </c>
      <c r="BK1311" s="141">
        <f>ROUND(I1311*H1311,2)</f>
        <v>0</v>
      </c>
      <c r="BL1311" s="18" t="s">
        <v>398</v>
      </c>
      <c r="BM1311" s="140" t="s">
        <v>1508</v>
      </c>
    </row>
    <row r="1312" spans="2:65" s="1" customFormat="1" ht="10.199999999999999">
      <c r="B1312" s="33"/>
      <c r="D1312" s="142" t="s">
        <v>139</v>
      </c>
      <c r="F1312" s="143" t="s">
        <v>1509</v>
      </c>
      <c r="I1312" s="144"/>
      <c r="L1312" s="33"/>
      <c r="M1312" s="145"/>
      <c r="T1312" s="54"/>
      <c r="AT1312" s="18" t="s">
        <v>139</v>
      </c>
      <c r="AU1312" s="18" t="s">
        <v>83</v>
      </c>
    </row>
    <row r="1313" spans="2:65" s="12" customFormat="1" ht="10.199999999999999">
      <c r="B1313" s="154"/>
      <c r="D1313" s="146" t="s">
        <v>308</v>
      </c>
      <c r="E1313" s="155" t="s">
        <v>3</v>
      </c>
      <c r="F1313" s="156" t="s">
        <v>423</v>
      </c>
      <c r="H1313" s="155" t="s">
        <v>3</v>
      </c>
      <c r="I1313" s="157"/>
      <c r="L1313" s="154"/>
      <c r="M1313" s="158"/>
      <c r="T1313" s="159"/>
      <c r="AT1313" s="155" t="s">
        <v>308</v>
      </c>
      <c r="AU1313" s="155" t="s">
        <v>83</v>
      </c>
      <c r="AV1313" s="12" t="s">
        <v>81</v>
      </c>
      <c r="AW1313" s="12" t="s">
        <v>35</v>
      </c>
      <c r="AX1313" s="12" t="s">
        <v>73</v>
      </c>
      <c r="AY1313" s="155" t="s">
        <v>129</v>
      </c>
    </row>
    <row r="1314" spans="2:65" s="13" customFormat="1" ht="10.199999999999999">
      <c r="B1314" s="160"/>
      <c r="D1314" s="146" t="s">
        <v>308</v>
      </c>
      <c r="E1314" s="161" t="s">
        <v>3</v>
      </c>
      <c r="F1314" s="162" t="s">
        <v>992</v>
      </c>
      <c r="H1314" s="163">
        <v>5.5</v>
      </c>
      <c r="I1314" s="164"/>
      <c r="L1314" s="160"/>
      <c r="M1314" s="165"/>
      <c r="T1314" s="166"/>
      <c r="AT1314" s="161" t="s">
        <v>308</v>
      </c>
      <c r="AU1314" s="161" t="s">
        <v>83</v>
      </c>
      <c r="AV1314" s="13" t="s">
        <v>83</v>
      </c>
      <c r="AW1314" s="13" t="s">
        <v>35</v>
      </c>
      <c r="AX1314" s="13" t="s">
        <v>73</v>
      </c>
      <c r="AY1314" s="161" t="s">
        <v>129</v>
      </c>
    </row>
    <row r="1315" spans="2:65" s="13" customFormat="1" ht="10.199999999999999">
      <c r="B1315" s="160"/>
      <c r="D1315" s="146" t="s">
        <v>308</v>
      </c>
      <c r="E1315" s="161" t="s">
        <v>3</v>
      </c>
      <c r="F1315" s="162" t="s">
        <v>993</v>
      </c>
      <c r="H1315" s="163">
        <v>4.3</v>
      </c>
      <c r="I1315" s="164"/>
      <c r="L1315" s="160"/>
      <c r="M1315" s="165"/>
      <c r="T1315" s="166"/>
      <c r="AT1315" s="161" t="s">
        <v>308</v>
      </c>
      <c r="AU1315" s="161" t="s">
        <v>83</v>
      </c>
      <c r="AV1315" s="13" t="s">
        <v>83</v>
      </c>
      <c r="AW1315" s="13" t="s">
        <v>35</v>
      </c>
      <c r="AX1315" s="13" t="s">
        <v>73</v>
      </c>
      <c r="AY1315" s="161" t="s">
        <v>129</v>
      </c>
    </row>
    <row r="1316" spans="2:65" s="13" customFormat="1" ht="10.199999999999999">
      <c r="B1316" s="160"/>
      <c r="D1316" s="146" t="s">
        <v>308</v>
      </c>
      <c r="E1316" s="161" t="s">
        <v>3</v>
      </c>
      <c r="F1316" s="162" t="s">
        <v>994</v>
      </c>
      <c r="H1316" s="163">
        <v>17.399999999999999</v>
      </c>
      <c r="I1316" s="164"/>
      <c r="L1316" s="160"/>
      <c r="M1316" s="165"/>
      <c r="T1316" s="166"/>
      <c r="AT1316" s="161" t="s">
        <v>308</v>
      </c>
      <c r="AU1316" s="161" t="s">
        <v>83</v>
      </c>
      <c r="AV1316" s="13" t="s">
        <v>83</v>
      </c>
      <c r="AW1316" s="13" t="s">
        <v>35</v>
      </c>
      <c r="AX1316" s="13" t="s">
        <v>73</v>
      </c>
      <c r="AY1316" s="161" t="s">
        <v>129</v>
      </c>
    </row>
    <row r="1317" spans="2:65" s="13" customFormat="1" ht="10.199999999999999">
      <c r="B1317" s="160"/>
      <c r="D1317" s="146" t="s">
        <v>308</v>
      </c>
      <c r="E1317" s="161" t="s">
        <v>3</v>
      </c>
      <c r="F1317" s="162" t="s">
        <v>995</v>
      </c>
      <c r="H1317" s="163">
        <v>7.4</v>
      </c>
      <c r="I1317" s="164"/>
      <c r="L1317" s="160"/>
      <c r="M1317" s="165"/>
      <c r="T1317" s="166"/>
      <c r="AT1317" s="161" t="s">
        <v>308</v>
      </c>
      <c r="AU1317" s="161" t="s">
        <v>83</v>
      </c>
      <c r="AV1317" s="13" t="s">
        <v>83</v>
      </c>
      <c r="AW1317" s="13" t="s">
        <v>35</v>
      </c>
      <c r="AX1317" s="13" t="s">
        <v>73</v>
      </c>
      <c r="AY1317" s="161" t="s">
        <v>129</v>
      </c>
    </row>
    <row r="1318" spans="2:65" s="13" customFormat="1" ht="10.199999999999999">
      <c r="B1318" s="160"/>
      <c r="D1318" s="146" t="s">
        <v>308</v>
      </c>
      <c r="E1318" s="161" t="s">
        <v>3</v>
      </c>
      <c r="F1318" s="162" t="s">
        <v>996</v>
      </c>
      <c r="H1318" s="163">
        <v>6.5</v>
      </c>
      <c r="I1318" s="164"/>
      <c r="L1318" s="160"/>
      <c r="M1318" s="165"/>
      <c r="T1318" s="166"/>
      <c r="AT1318" s="161" t="s">
        <v>308</v>
      </c>
      <c r="AU1318" s="161" t="s">
        <v>83</v>
      </c>
      <c r="AV1318" s="13" t="s">
        <v>83</v>
      </c>
      <c r="AW1318" s="13" t="s">
        <v>35</v>
      </c>
      <c r="AX1318" s="13" t="s">
        <v>73</v>
      </c>
      <c r="AY1318" s="161" t="s">
        <v>129</v>
      </c>
    </row>
    <row r="1319" spans="2:65" s="13" customFormat="1" ht="10.199999999999999">
      <c r="B1319" s="160"/>
      <c r="D1319" s="146" t="s">
        <v>308</v>
      </c>
      <c r="E1319" s="161" t="s">
        <v>3</v>
      </c>
      <c r="F1319" s="162" t="s">
        <v>997</v>
      </c>
      <c r="H1319" s="163">
        <v>9.8000000000000007</v>
      </c>
      <c r="I1319" s="164"/>
      <c r="L1319" s="160"/>
      <c r="M1319" s="165"/>
      <c r="T1319" s="166"/>
      <c r="AT1319" s="161" t="s">
        <v>308</v>
      </c>
      <c r="AU1319" s="161" t="s">
        <v>83</v>
      </c>
      <c r="AV1319" s="13" t="s">
        <v>83</v>
      </c>
      <c r="AW1319" s="13" t="s">
        <v>35</v>
      </c>
      <c r="AX1319" s="13" t="s">
        <v>73</v>
      </c>
      <c r="AY1319" s="161" t="s">
        <v>129</v>
      </c>
    </row>
    <row r="1320" spans="2:65" s="13" customFormat="1" ht="10.199999999999999">
      <c r="B1320" s="160"/>
      <c r="D1320" s="146" t="s">
        <v>308</v>
      </c>
      <c r="E1320" s="161" t="s">
        <v>3</v>
      </c>
      <c r="F1320" s="162" t="s">
        <v>998</v>
      </c>
      <c r="H1320" s="163">
        <v>7.2</v>
      </c>
      <c r="I1320" s="164"/>
      <c r="L1320" s="160"/>
      <c r="M1320" s="165"/>
      <c r="T1320" s="166"/>
      <c r="AT1320" s="161" t="s">
        <v>308</v>
      </c>
      <c r="AU1320" s="161" t="s">
        <v>83</v>
      </c>
      <c r="AV1320" s="13" t="s">
        <v>83</v>
      </c>
      <c r="AW1320" s="13" t="s">
        <v>35</v>
      </c>
      <c r="AX1320" s="13" t="s">
        <v>73</v>
      </c>
      <c r="AY1320" s="161" t="s">
        <v>129</v>
      </c>
    </row>
    <row r="1321" spans="2:65" s="13" customFormat="1" ht="10.199999999999999">
      <c r="B1321" s="160"/>
      <c r="D1321" s="146" t="s">
        <v>308</v>
      </c>
      <c r="E1321" s="161" t="s">
        <v>3</v>
      </c>
      <c r="F1321" s="162" t="s">
        <v>999</v>
      </c>
      <c r="H1321" s="163">
        <v>7.4</v>
      </c>
      <c r="I1321" s="164"/>
      <c r="L1321" s="160"/>
      <c r="M1321" s="165"/>
      <c r="T1321" s="166"/>
      <c r="AT1321" s="161" t="s">
        <v>308</v>
      </c>
      <c r="AU1321" s="161" t="s">
        <v>83</v>
      </c>
      <c r="AV1321" s="13" t="s">
        <v>83</v>
      </c>
      <c r="AW1321" s="13" t="s">
        <v>35</v>
      </c>
      <c r="AX1321" s="13" t="s">
        <v>73</v>
      </c>
      <c r="AY1321" s="161" t="s">
        <v>129</v>
      </c>
    </row>
    <row r="1322" spans="2:65" s="13" customFormat="1" ht="10.199999999999999">
      <c r="B1322" s="160"/>
      <c r="D1322" s="146" t="s">
        <v>308</v>
      </c>
      <c r="E1322" s="161" t="s">
        <v>3</v>
      </c>
      <c r="F1322" s="162" t="s">
        <v>1000</v>
      </c>
      <c r="H1322" s="163">
        <v>2.1</v>
      </c>
      <c r="I1322" s="164"/>
      <c r="L1322" s="160"/>
      <c r="M1322" s="165"/>
      <c r="T1322" s="166"/>
      <c r="AT1322" s="161" t="s">
        <v>308</v>
      </c>
      <c r="AU1322" s="161" t="s">
        <v>83</v>
      </c>
      <c r="AV1322" s="13" t="s">
        <v>83</v>
      </c>
      <c r="AW1322" s="13" t="s">
        <v>35</v>
      </c>
      <c r="AX1322" s="13" t="s">
        <v>73</v>
      </c>
      <c r="AY1322" s="161" t="s">
        <v>129</v>
      </c>
    </row>
    <row r="1323" spans="2:65" s="13" customFormat="1" ht="10.199999999999999">
      <c r="B1323" s="160"/>
      <c r="D1323" s="146" t="s">
        <v>308</v>
      </c>
      <c r="E1323" s="161" t="s">
        <v>3</v>
      </c>
      <c r="F1323" s="162" t="s">
        <v>1001</v>
      </c>
      <c r="H1323" s="163">
        <v>12.7</v>
      </c>
      <c r="I1323" s="164"/>
      <c r="L1323" s="160"/>
      <c r="M1323" s="165"/>
      <c r="T1323" s="166"/>
      <c r="AT1323" s="161" t="s">
        <v>308</v>
      </c>
      <c r="AU1323" s="161" t="s">
        <v>83</v>
      </c>
      <c r="AV1323" s="13" t="s">
        <v>83</v>
      </c>
      <c r="AW1323" s="13" t="s">
        <v>35</v>
      </c>
      <c r="AX1323" s="13" t="s">
        <v>73</v>
      </c>
      <c r="AY1323" s="161" t="s">
        <v>129</v>
      </c>
    </row>
    <row r="1324" spans="2:65" s="13" customFormat="1" ht="10.199999999999999">
      <c r="B1324" s="160"/>
      <c r="D1324" s="146" t="s">
        <v>308</v>
      </c>
      <c r="E1324" s="161" t="s">
        <v>3</v>
      </c>
      <c r="F1324" s="162" t="s">
        <v>1213</v>
      </c>
      <c r="H1324" s="163">
        <v>60.3</v>
      </c>
      <c r="I1324" s="164"/>
      <c r="L1324" s="160"/>
      <c r="M1324" s="165"/>
      <c r="T1324" s="166"/>
      <c r="AT1324" s="161" t="s">
        <v>308</v>
      </c>
      <c r="AU1324" s="161" t="s">
        <v>83</v>
      </c>
      <c r="AV1324" s="13" t="s">
        <v>83</v>
      </c>
      <c r="AW1324" s="13" t="s">
        <v>35</v>
      </c>
      <c r="AX1324" s="13" t="s">
        <v>73</v>
      </c>
      <c r="AY1324" s="161" t="s">
        <v>129</v>
      </c>
    </row>
    <row r="1325" spans="2:65" s="14" customFormat="1" ht="10.199999999999999">
      <c r="B1325" s="167"/>
      <c r="D1325" s="146" t="s">
        <v>308</v>
      </c>
      <c r="E1325" s="168" t="s">
        <v>3</v>
      </c>
      <c r="F1325" s="169" t="s">
        <v>313</v>
      </c>
      <c r="H1325" s="170">
        <v>140.6</v>
      </c>
      <c r="I1325" s="171"/>
      <c r="L1325" s="167"/>
      <c r="M1325" s="172"/>
      <c r="T1325" s="173"/>
      <c r="AT1325" s="168" t="s">
        <v>308</v>
      </c>
      <c r="AU1325" s="168" t="s">
        <v>83</v>
      </c>
      <c r="AV1325" s="14" t="s">
        <v>156</v>
      </c>
      <c r="AW1325" s="14" t="s">
        <v>35</v>
      </c>
      <c r="AX1325" s="14" t="s">
        <v>81</v>
      </c>
      <c r="AY1325" s="168" t="s">
        <v>129</v>
      </c>
    </row>
    <row r="1326" spans="2:65" s="1" customFormat="1" ht="16.5" customHeight="1">
      <c r="B1326" s="128"/>
      <c r="C1326" s="181" t="s">
        <v>1510</v>
      </c>
      <c r="D1326" s="181" t="s">
        <v>604</v>
      </c>
      <c r="E1326" s="182" t="s">
        <v>1511</v>
      </c>
      <c r="F1326" s="183" t="s">
        <v>1512</v>
      </c>
      <c r="G1326" s="184" t="s">
        <v>208</v>
      </c>
      <c r="H1326" s="185">
        <v>63.314999999999998</v>
      </c>
      <c r="I1326" s="186"/>
      <c r="J1326" s="187">
        <f>ROUND(I1326*H1326,2)</f>
        <v>0</v>
      </c>
      <c r="K1326" s="183" t="s">
        <v>136</v>
      </c>
      <c r="L1326" s="188"/>
      <c r="M1326" s="189" t="s">
        <v>3</v>
      </c>
      <c r="N1326" s="190" t="s">
        <v>44</v>
      </c>
      <c r="P1326" s="138">
        <f>O1326*H1326</f>
        <v>0</v>
      </c>
      <c r="Q1326" s="138">
        <v>1.5E-3</v>
      </c>
      <c r="R1326" s="138">
        <f>Q1326*H1326</f>
        <v>9.4972500000000001E-2</v>
      </c>
      <c r="S1326" s="138">
        <v>0</v>
      </c>
      <c r="T1326" s="139">
        <f>S1326*H1326</f>
        <v>0</v>
      </c>
      <c r="AR1326" s="140" t="s">
        <v>514</v>
      </c>
      <c r="AT1326" s="140" t="s">
        <v>604</v>
      </c>
      <c r="AU1326" s="140" t="s">
        <v>83</v>
      </c>
      <c r="AY1326" s="18" t="s">
        <v>129</v>
      </c>
      <c r="BE1326" s="141">
        <f>IF(N1326="základní",J1326,0)</f>
        <v>0</v>
      </c>
      <c r="BF1326" s="141">
        <f>IF(N1326="snížená",J1326,0)</f>
        <v>0</v>
      </c>
      <c r="BG1326" s="141">
        <f>IF(N1326="zákl. přenesená",J1326,0)</f>
        <v>0</v>
      </c>
      <c r="BH1326" s="141">
        <f>IF(N1326="sníž. přenesená",J1326,0)</f>
        <v>0</v>
      </c>
      <c r="BI1326" s="141">
        <f>IF(N1326="nulová",J1326,0)</f>
        <v>0</v>
      </c>
      <c r="BJ1326" s="18" t="s">
        <v>81</v>
      </c>
      <c r="BK1326" s="141">
        <f>ROUND(I1326*H1326,2)</f>
        <v>0</v>
      </c>
      <c r="BL1326" s="18" t="s">
        <v>398</v>
      </c>
      <c r="BM1326" s="140" t="s">
        <v>1513</v>
      </c>
    </row>
    <row r="1327" spans="2:65" s="12" customFormat="1" ht="10.199999999999999">
      <c r="B1327" s="154"/>
      <c r="D1327" s="146" t="s">
        <v>308</v>
      </c>
      <c r="E1327" s="155" t="s">
        <v>3</v>
      </c>
      <c r="F1327" s="156" t="s">
        <v>423</v>
      </c>
      <c r="H1327" s="155" t="s">
        <v>3</v>
      </c>
      <c r="I1327" s="157"/>
      <c r="L1327" s="154"/>
      <c r="M1327" s="158"/>
      <c r="T1327" s="159"/>
      <c r="AT1327" s="155" t="s">
        <v>308</v>
      </c>
      <c r="AU1327" s="155" t="s">
        <v>83</v>
      </c>
      <c r="AV1327" s="12" t="s">
        <v>81</v>
      </c>
      <c r="AW1327" s="12" t="s">
        <v>35</v>
      </c>
      <c r="AX1327" s="12" t="s">
        <v>73</v>
      </c>
      <c r="AY1327" s="155" t="s">
        <v>129</v>
      </c>
    </row>
    <row r="1328" spans="2:65" s="13" customFormat="1" ht="10.199999999999999">
      <c r="B1328" s="160"/>
      <c r="D1328" s="146" t="s">
        <v>308</v>
      </c>
      <c r="E1328" s="161" t="s">
        <v>3</v>
      </c>
      <c r="F1328" s="162" t="s">
        <v>1213</v>
      </c>
      <c r="H1328" s="163">
        <v>60.3</v>
      </c>
      <c r="I1328" s="164"/>
      <c r="L1328" s="160"/>
      <c r="M1328" s="165"/>
      <c r="T1328" s="166"/>
      <c r="AT1328" s="161" t="s">
        <v>308</v>
      </c>
      <c r="AU1328" s="161" t="s">
        <v>83</v>
      </c>
      <c r="AV1328" s="13" t="s">
        <v>83</v>
      </c>
      <c r="AW1328" s="13" t="s">
        <v>35</v>
      </c>
      <c r="AX1328" s="13" t="s">
        <v>73</v>
      </c>
      <c r="AY1328" s="161" t="s">
        <v>129</v>
      </c>
    </row>
    <row r="1329" spans="2:65" s="14" customFormat="1" ht="10.199999999999999">
      <c r="B1329" s="167"/>
      <c r="D1329" s="146" t="s">
        <v>308</v>
      </c>
      <c r="E1329" s="168" t="s">
        <v>3</v>
      </c>
      <c r="F1329" s="169" t="s">
        <v>313</v>
      </c>
      <c r="H1329" s="170">
        <v>60.3</v>
      </c>
      <c r="I1329" s="171"/>
      <c r="L1329" s="167"/>
      <c r="M1329" s="172"/>
      <c r="T1329" s="173"/>
      <c r="AT1329" s="168" t="s">
        <v>308</v>
      </c>
      <c r="AU1329" s="168" t="s">
        <v>83</v>
      </c>
      <c r="AV1329" s="14" t="s">
        <v>156</v>
      </c>
      <c r="AW1329" s="14" t="s">
        <v>35</v>
      </c>
      <c r="AX1329" s="14" t="s">
        <v>81</v>
      </c>
      <c r="AY1329" s="168" t="s">
        <v>129</v>
      </c>
    </row>
    <row r="1330" spans="2:65" s="13" customFormat="1" ht="10.199999999999999">
      <c r="B1330" s="160"/>
      <c r="D1330" s="146" t="s">
        <v>308</v>
      </c>
      <c r="F1330" s="162" t="s">
        <v>1514</v>
      </c>
      <c r="H1330" s="163">
        <v>63.314999999999998</v>
      </c>
      <c r="I1330" s="164"/>
      <c r="L1330" s="160"/>
      <c r="M1330" s="165"/>
      <c r="T1330" s="166"/>
      <c r="AT1330" s="161" t="s">
        <v>308</v>
      </c>
      <c r="AU1330" s="161" t="s">
        <v>83</v>
      </c>
      <c r="AV1330" s="13" t="s">
        <v>83</v>
      </c>
      <c r="AW1330" s="13" t="s">
        <v>4</v>
      </c>
      <c r="AX1330" s="13" t="s">
        <v>81</v>
      </c>
      <c r="AY1330" s="161" t="s">
        <v>129</v>
      </c>
    </row>
    <row r="1331" spans="2:65" s="1" customFormat="1" ht="16.5" customHeight="1">
      <c r="B1331" s="128"/>
      <c r="C1331" s="181" t="s">
        <v>1515</v>
      </c>
      <c r="D1331" s="181" t="s">
        <v>604</v>
      </c>
      <c r="E1331" s="182" t="s">
        <v>1516</v>
      </c>
      <c r="F1331" s="183" t="s">
        <v>1517</v>
      </c>
      <c r="G1331" s="184" t="s">
        <v>208</v>
      </c>
      <c r="H1331" s="185">
        <v>13.335000000000001</v>
      </c>
      <c r="I1331" s="186"/>
      <c r="J1331" s="187">
        <f>ROUND(I1331*H1331,2)</f>
        <v>0</v>
      </c>
      <c r="K1331" s="183" t="s">
        <v>136</v>
      </c>
      <c r="L1331" s="188"/>
      <c r="M1331" s="189" t="s">
        <v>3</v>
      </c>
      <c r="N1331" s="190" t="s">
        <v>44</v>
      </c>
      <c r="P1331" s="138">
        <f>O1331*H1331</f>
        <v>0</v>
      </c>
      <c r="Q1331" s="138">
        <v>3.5000000000000001E-3</v>
      </c>
      <c r="R1331" s="138">
        <f>Q1331*H1331</f>
        <v>4.6672500000000006E-2</v>
      </c>
      <c r="S1331" s="138">
        <v>0</v>
      </c>
      <c r="T1331" s="139">
        <f>S1331*H1331</f>
        <v>0</v>
      </c>
      <c r="AR1331" s="140" t="s">
        <v>514</v>
      </c>
      <c r="AT1331" s="140" t="s">
        <v>604</v>
      </c>
      <c r="AU1331" s="140" t="s">
        <v>83</v>
      </c>
      <c r="AY1331" s="18" t="s">
        <v>129</v>
      </c>
      <c r="BE1331" s="141">
        <f>IF(N1331="základní",J1331,0)</f>
        <v>0</v>
      </c>
      <c r="BF1331" s="141">
        <f>IF(N1331="snížená",J1331,0)</f>
        <v>0</v>
      </c>
      <c r="BG1331" s="141">
        <f>IF(N1331="zákl. přenesená",J1331,0)</f>
        <v>0</v>
      </c>
      <c r="BH1331" s="141">
        <f>IF(N1331="sníž. přenesená",J1331,0)</f>
        <v>0</v>
      </c>
      <c r="BI1331" s="141">
        <f>IF(N1331="nulová",J1331,0)</f>
        <v>0</v>
      </c>
      <c r="BJ1331" s="18" t="s">
        <v>81</v>
      </c>
      <c r="BK1331" s="141">
        <f>ROUND(I1331*H1331,2)</f>
        <v>0</v>
      </c>
      <c r="BL1331" s="18" t="s">
        <v>398</v>
      </c>
      <c r="BM1331" s="140" t="s">
        <v>1518</v>
      </c>
    </row>
    <row r="1332" spans="2:65" s="12" customFormat="1" ht="10.199999999999999">
      <c r="B1332" s="154"/>
      <c r="D1332" s="146" t="s">
        <v>308</v>
      </c>
      <c r="E1332" s="155" t="s">
        <v>3</v>
      </c>
      <c r="F1332" s="156" t="s">
        <v>423</v>
      </c>
      <c r="H1332" s="155" t="s">
        <v>3</v>
      </c>
      <c r="I1332" s="157"/>
      <c r="L1332" s="154"/>
      <c r="M1332" s="158"/>
      <c r="T1332" s="159"/>
      <c r="AT1332" s="155" t="s">
        <v>308</v>
      </c>
      <c r="AU1332" s="155" t="s">
        <v>83</v>
      </c>
      <c r="AV1332" s="12" t="s">
        <v>81</v>
      </c>
      <c r="AW1332" s="12" t="s">
        <v>35</v>
      </c>
      <c r="AX1332" s="12" t="s">
        <v>73</v>
      </c>
      <c r="AY1332" s="155" t="s">
        <v>129</v>
      </c>
    </row>
    <row r="1333" spans="2:65" s="13" customFormat="1" ht="10.199999999999999">
      <c r="B1333" s="160"/>
      <c r="D1333" s="146" t="s">
        <v>308</v>
      </c>
      <c r="E1333" s="161" t="s">
        <v>3</v>
      </c>
      <c r="F1333" s="162" t="s">
        <v>1001</v>
      </c>
      <c r="H1333" s="163">
        <v>12.7</v>
      </c>
      <c r="I1333" s="164"/>
      <c r="L1333" s="160"/>
      <c r="M1333" s="165"/>
      <c r="T1333" s="166"/>
      <c r="AT1333" s="161" t="s">
        <v>308</v>
      </c>
      <c r="AU1333" s="161" t="s">
        <v>83</v>
      </c>
      <c r="AV1333" s="13" t="s">
        <v>83</v>
      </c>
      <c r="AW1333" s="13" t="s">
        <v>35</v>
      </c>
      <c r="AX1333" s="13" t="s">
        <v>73</v>
      </c>
      <c r="AY1333" s="161" t="s">
        <v>129</v>
      </c>
    </row>
    <row r="1334" spans="2:65" s="14" customFormat="1" ht="10.199999999999999">
      <c r="B1334" s="167"/>
      <c r="D1334" s="146" t="s">
        <v>308</v>
      </c>
      <c r="E1334" s="168" t="s">
        <v>3</v>
      </c>
      <c r="F1334" s="169" t="s">
        <v>313</v>
      </c>
      <c r="H1334" s="170">
        <v>12.7</v>
      </c>
      <c r="I1334" s="171"/>
      <c r="L1334" s="167"/>
      <c r="M1334" s="172"/>
      <c r="T1334" s="173"/>
      <c r="AT1334" s="168" t="s">
        <v>308</v>
      </c>
      <c r="AU1334" s="168" t="s">
        <v>83</v>
      </c>
      <c r="AV1334" s="14" t="s">
        <v>156</v>
      </c>
      <c r="AW1334" s="14" t="s">
        <v>35</v>
      </c>
      <c r="AX1334" s="14" t="s">
        <v>81</v>
      </c>
      <c r="AY1334" s="168" t="s">
        <v>129</v>
      </c>
    </row>
    <row r="1335" spans="2:65" s="13" customFormat="1" ht="10.199999999999999">
      <c r="B1335" s="160"/>
      <c r="D1335" s="146" t="s">
        <v>308</v>
      </c>
      <c r="F1335" s="162" t="s">
        <v>1519</v>
      </c>
      <c r="H1335" s="163">
        <v>13.335000000000001</v>
      </c>
      <c r="I1335" s="164"/>
      <c r="L1335" s="160"/>
      <c r="M1335" s="165"/>
      <c r="T1335" s="166"/>
      <c r="AT1335" s="161" t="s">
        <v>308</v>
      </c>
      <c r="AU1335" s="161" t="s">
        <v>83</v>
      </c>
      <c r="AV1335" s="13" t="s">
        <v>83</v>
      </c>
      <c r="AW1335" s="13" t="s">
        <v>4</v>
      </c>
      <c r="AX1335" s="13" t="s">
        <v>81</v>
      </c>
      <c r="AY1335" s="161" t="s">
        <v>129</v>
      </c>
    </row>
    <row r="1336" spans="2:65" s="1" customFormat="1" ht="16.5" customHeight="1">
      <c r="B1336" s="128"/>
      <c r="C1336" s="181" t="s">
        <v>1520</v>
      </c>
      <c r="D1336" s="181" t="s">
        <v>604</v>
      </c>
      <c r="E1336" s="182" t="s">
        <v>768</v>
      </c>
      <c r="F1336" s="183" t="s">
        <v>769</v>
      </c>
      <c r="G1336" s="184" t="s">
        <v>208</v>
      </c>
      <c r="H1336" s="185">
        <v>70.98</v>
      </c>
      <c r="I1336" s="186"/>
      <c r="J1336" s="187">
        <f>ROUND(I1336*H1336,2)</f>
        <v>0</v>
      </c>
      <c r="K1336" s="183" t="s">
        <v>136</v>
      </c>
      <c r="L1336" s="188"/>
      <c r="M1336" s="189" t="s">
        <v>3</v>
      </c>
      <c r="N1336" s="190" t="s">
        <v>44</v>
      </c>
      <c r="P1336" s="138">
        <f>O1336*H1336</f>
        <v>0</v>
      </c>
      <c r="Q1336" s="138">
        <v>5.2500000000000003E-3</v>
      </c>
      <c r="R1336" s="138">
        <f>Q1336*H1336</f>
        <v>0.37264500000000006</v>
      </c>
      <c r="S1336" s="138">
        <v>0</v>
      </c>
      <c r="T1336" s="139">
        <f>S1336*H1336</f>
        <v>0</v>
      </c>
      <c r="AR1336" s="140" t="s">
        <v>514</v>
      </c>
      <c r="AT1336" s="140" t="s">
        <v>604</v>
      </c>
      <c r="AU1336" s="140" t="s">
        <v>83</v>
      </c>
      <c r="AY1336" s="18" t="s">
        <v>129</v>
      </c>
      <c r="BE1336" s="141">
        <f>IF(N1336="základní",J1336,0)</f>
        <v>0</v>
      </c>
      <c r="BF1336" s="141">
        <f>IF(N1336="snížená",J1336,0)</f>
        <v>0</v>
      </c>
      <c r="BG1336" s="141">
        <f>IF(N1336="zákl. přenesená",J1336,0)</f>
        <v>0</v>
      </c>
      <c r="BH1336" s="141">
        <f>IF(N1336="sníž. přenesená",J1336,0)</f>
        <v>0</v>
      </c>
      <c r="BI1336" s="141">
        <f>IF(N1336="nulová",J1336,0)</f>
        <v>0</v>
      </c>
      <c r="BJ1336" s="18" t="s">
        <v>81</v>
      </c>
      <c r="BK1336" s="141">
        <f>ROUND(I1336*H1336,2)</f>
        <v>0</v>
      </c>
      <c r="BL1336" s="18" t="s">
        <v>398</v>
      </c>
      <c r="BM1336" s="140" t="s">
        <v>1521</v>
      </c>
    </row>
    <row r="1337" spans="2:65" s="12" customFormat="1" ht="10.199999999999999">
      <c r="B1337" s="154"/>
      <c r="D1337" s="146" t="s">
        <v>308</v>
      </c>
      <c r="E1337" s="155" t="s">
        <v>3</v>
      </c>
      <c r="F1337" s="156" t="s">
        <v>423</v>
      </c>
      <c r="H1337" s="155" t="s">
        <v>3</v>
      </c>
      <c r="I1337" s="157"/>
      <c r="L1337" s="154"/>
      <c r="M1337" s="158"/>
      <c r="T1337" s="159"/>
      <c r="AT1337" s="155" t="s">
        <v>308</v>
      </c>
      <c r="AU1337" s="155" t="s">
        <v>83</v>
      </c>
      <c r="AV1337" s="12" t="s">
        <v>81</v>
      </c>
      <c r="AW1337" s="12" t="s">
        <v>35</v>
      </c>
      <c r="AX1337" s="12" t="s">
        <v>73</v>
      </c>
      <c r="AY1337" s="155" t="s">
        <v>129</v>
      </c>
    </row>
    <row r="1338" spans="2:65" s="13" customFormat="1" ht="10.199999999999999">
      <c r="B1338" s="160"/>
      <c r="D1338" s="146" t="s">
        <v>308</v>
      </c>
      <c r="E1338" s="161" t="s">
        <v>3</v>
      </c>
      <c r="F1338" s="162" t="s">
        <v>992</v>
      </c>
      <c r="H1338" s="163">
        <v>5.5</v>
      </c>
      <c r="I1338" s="164"/>
      <c r="L1338" s="160"/>
      <c r="M1338" s="165"/>
      <c r="T1338" s="166"/>
      <c r="AT1338" s="161" t="s">
        <v>308</v>
      </c>
      <c r="AU1338" s="161" t="s">
        <v>83</v>
      </c>
      <c r="AV1338" s="13" t="s">
        <v>83</v>
      </c>
      <c r="AW1338" s="13" t="s">
        <v>35</v>
      </c>
      <c r="AX1338" s="13" t="s">
        <v>73</v>
      </c>
      <c r="AY1338" s="161" t="s">
        <v>129</v>
      </c>
    </row>
    <row r="1339" spans="2:65" s="13" customFormat="1" ht="10.199999999999999">
      <c r="B1339" s="160"/>
      <c r="D1339" s="146" t="s">
        <v>308</v>
      </c>
      <c r="E1339" s="161" t="s">
        <v>3</v>
      </c>
      <c r="F1339" s="162" t="s">
        <v>993</v>
      </c>
      <c r="H1339" s="163">
        <v>4.3</v>
      </c>
      <c r="I1339" s="164"/>
      <c r="L1339" s="160"/>
      <c r="M1339" s="165"/>
      <c r="T1339" s="166"/>
      <c r="AT1339" s="161" t="s">
        <v>308</v>
      </c>
      <c r="AU1339" s="161" t="s">
        <v>83</v>
      </c>
      <c r="AV1339" s="13" t="s">
        <v>83</v>
      </c>
      <c r="AW1339" s="13" t="s">
        <v>35</v>
      </c>
      <c r="AX1339" s="13" t="s">
        <v>73</v>
      </c>
      <c r="AY1339" s="161" t="s">
        <v>129</v>
      </c>
    </row>
    <row r="1340" spans="2:65" s="13" customFormat="1" ht="10.199999999999999">
      <c r="B1340" s="160"/>
      <c r="D1340" s="146" t="s">
        <v>308</v>
      </c>
      <c r="E1340" s="161" t="s">
        <v>3</v>
      </c>
      <c r="F1340" s="162" t="s">
        <v>994</v>
      </c>
      <c r="H1340" s="163">
        <v>17.399999999999999</v>
      </c>
      <c r="I1340" s="164"/>
      <c r="L1340" s="160"/>
      <c r="M1340" s="165"/>
      <c r="T1340" s="166"/>
      <c r="AT1340" s="161" t="s">
        <v>308</v>
      </c>
      <c r="AU1340" s="161" t="s">
        <v>83</v>
      </c>
      <c r="AV1340" s="13" t="s">
        <v>83</v>
      </c>
      <c r="AW1340" s="13" t="s">
        <v>35</v>
      </c>
      <c r="AX1340" s="13" t="s">
        <v>73</v>
      </c>
      <c r="AY1340" s="161" t="s">
        <v>129</v>
      </c>
    </row>
    <row r="1341" spans="2:65" s="13" customFormat="1" ht="10.199999999999999">
      <c r="B1341" s="160"/>
      <c r="D1341" s="146" t="s">
        <v>308</v>
      </c>
      <c r="E1341" s="161" t="s">
        <v>3</v>
      </c>
      <c r="F1341" s="162" t="s">
        <v>995</v>
      </c>
      <c r="H1341" s="163">
        <v>7.4</v>
      </c>
      <c r="I1341" s="164"/>
      <c r="L1341" s="160"/>
      <c r="M1341" s="165"/>
      <c r="T1341" s="166"/>
      <c r="AT1341" s="161" t="s">
        <v>308</v>
      </c>
      <c r="AU1341" s="161" t="s">
        <v>83</v>
      </c>
      <c r="AV1341" s="13" t="s">
        <v>83</v>
      </c>
      <c r="AW1341" s="13" t="s">
        <v>35</v>
      </c>
      <c r="AX1341" s="13" t="s">
        <v>73</v>
      </c>
      <c r="AY1341" s="161" t="s">
        <v>129</v>
      </c>
    </row>
    <row r="1342" spans="2:65" s="13" customFormat="1" ht="10.199999999999999">
      <c r="B1342" s="160"/>
      <c r="D1342" s="146" t="s">
        <v>308</v>
      </c>
      <c r="E1342" s="161" t="s">
        <v>3</v>
      </c>
      <c r="F1342" s="162" t="s">
        <v>996</v>
      </c>
      <c r="H1342" s="163">
        <v>6.5</v>
      </c>
      <c r="I1342" s="164"/>
      <c r="L1342" s="160"/>
      <c r="M1342" s="165"/>
      <c r="T1342" s="166"/>
      <c r="AT1342" s="161" t="s">
        <v>308</v>
      </c>
      <c r="AU1342" s="161" t="s">
        <v>83</v>
      </c>
      <c r="AV1342" s="13" t="s">
        <v>83</v>
      </c>
      <c r="AW1342" s="13" t="s">
        <v>35</v>
      </c>
      <c r="AX1342" s="13" t="s">
        <v>73</v>
      </c>
      <c r="AY1342" s="161" t="s">
        <v>129</v>
      </c>
    </row>
    <row r="1343" spans="2:65" s="13" customFormat="1" ht="10.199999999999999">
      <c r="B1343" s="160"/>
      <c r="D1343" s="146" t="s">
        <v>308</v>
      </c>
      <c r="E1343" s="161" t="s">
        <v>3</v>
      </c>
      <c r="F1343" s="162" t="s">
        <v>997</v>
      </c>
      <c r="H1343" s="163">
        <v>9.8000000000000007</v>
      </c>
      <c r="I1343" s="164"/>
      <c r="L1343" s="160"/>
      <c r="M1343" s="165"/>
      <c r="T1343" s="166"/>
      <c r="AT1343" s="161" t="s">
        <v>308</v>
      </c>
      <c r="AU1343" s="161" t="s">
        <v>83</v>
      </c>
      <c r="AV1343" s="13" t="s">
        <v>83</v>
      </c>
      <c r="AW1343" s="13" t="s">
        <v>35</v>
      </c>
      <c r="AX1343" s="13" t="s">
        <v>73</v>
      </c>
      <c r="AY1343" s="161" t="s">
        <v>129</v>
      </c>
    </row>
    <row r="1344" spans="2:65" s="13" customFormat="1" ht="10.199999999999999">
      <c r="B1344" s="160"/>
      <c r="D1344" s="146" t="s">
        <v>308</v>
      </c>
      <c r="E1344" s="161" t="s">
        <v>3</v>
      </c>
      <c r="F1344" s="162" t="s">
        <v>998</v>
      </c>
      <c r="H1344" s="163">
        <v>7.2</v>
      </c>
      <c r="I1344" s="164"/>
      <c r="L1344" s="160"/>
      <c r="M1344" s="165"/>
      <c r="T1344" s="166"/>
      <c r="AT1344" s="161" t="s">
        <v>308</v>
      </c>
      <c r="AU1344" s="161" t="s">
        <v>83</v>
      </c>
      <c r="AV1344" s="13" t="s">
        <v>83</v>
      </c>
      <c r="AW1344" s="13" t="s">
        <v>35</v>
      </c>
      <c r="AX1344" s="13" t="s">
        <v>73</v>
      </c>
      <c r="AY1344" s="161" t="s">
        <v>129</v>
      </c>
    </row>
    <row r="1345" spans="2:65" s="13" customFormat="1" ht="10.199999999999999">
      <c r="B1345" s="160"/>
      <c r="D1345" s="146" t="s">
        <v>308</v>
      </c>
      <c r="E1345" s="161" t="s">
        <v>3</v>
      </c>
      <c r="F1345" s="162" t="s">
        <v>999</v>
      </c>
      <c r="H1345" s="163">
        <v>7.4</v>
      </c>
      <c r="I1345" s="164"/>
      <c r="L1345" s="160"/>
      <c r="M1345" s="165"/>
      <c r="T1345" s="166"/>
      <c r="AT1345" s="161" t="s">
        <v>308</v>
      </c>
      <c r="AU1345" s="161" t="s">
        <v>83</v>
      </c>
      <c r="AV1345" s="13" t="s">
        <v>83</v>
      </c>
      <c r="AW1345" s="13" t="s">
        <v>35</v>
      </c>
      <c r="AX1345" s="13" t="s">
        <v>73</v>
      </c>
      <c r="AY1345" s="161" t="s">
        <v>129</v>
      </c>
    </row>
    <row r="1346" spans="2:65" s="13" customFormat="1" ht="10.199999999999999">
      <c r="B1346" s="160"/>
      <c r="D1346" s="146" t="s">
        <v>308</v>
      </c>
      <c r="E1346" s="161" t="s">
        <v>3</v>
      </c>
      <c r="F1346" s="162" t="s">
        <v>1000</v>
      </c>
      <c r="H1346" s="163">
        <v>2.1</v>
      </c>
      <c r="I1346" s="164"/>
      <c r="L1346" s="160"/>
      <c r="M1346" s="165"/>
      <c r="T1346" s="166"/>
      <c r="AT1346" s="161" t="s">
        <v>308</v>
      </c>
      <c r="AU1346" s="161" t="s">
        <v>83</v>
      </c>
      <c r="AV1346" s="13" t="s">
        <v>83</v>
      </c>
      <c r="AW1346" s="13" t="s">
        <v>35</v>
      </c>
      <c r="AX1346" s="13" t="s">
        <v>73</v>
      </c>
      <c r="AY1346" s="161" t="s">
        <v>129</v>
      </c>
    </row>
    <row r="1347" spans="2:65" s="14" customFormat="1" ht="10.199999999999999">
      <c r="B1347" s="167"/>
      <c r="D1347" s="146" t="s">
        <v>308</v>
      </c>
      <c r="E1347" s="168" t="s">
        <v>3</v>
      </c>
      <c r="F1347" s="169" t="s">
        <v>313</v>
      </c>
      <c r="H1347" s="170">
        <v>67.599999999999994</v>
      </c>
      <c r="I1347" s="171"/>
      <c r="L1347" s="167"/>
      <c r="M1347" s="172"/>
      <c r="T1347" s="173"/>
      <c r="AT1347" s="168" t="s">
        <v>308</v>
      </c>
      <c r="AU1347" s="168" t="s">
        <v>83</v>
      </c>
      <c r="AV1347" s="14" t="s">
        <v>156</v>
      </c>
      <c r="AW1347" s="14" t="s">
        <v>35</v>
      </c>
      <c r="AX1347" s="14" t="s">
        <v>81</v>
      </c>
      <c r="AY1347" s="168" t="s">
        <v>129</v>
      </c>
    </row>
    <row r="1348" spans="2:65" s="13" customFormat="1" ht="10.199999999999999">
      <c r="B1348" s="160"/>
      <c r="D1348" s="146" t="s">
        <v>308</v>
      </c>
      <c r="F1348" s="162" t="s">
        <v>1522</v>
      </c>
      <c r="H1348" s="163">
        <v>70.98</v>
      </c>
      <c r="I1348" s="164"/>
      <c r="L1348" s="160"/>
      <c r="M1348" s="165"/>
      <c r="T1348" s="166"/>
      <c r="AT1348" s="161" t="s">
        <v>308</v>
      </c>
      <c r="AU1348" s="161" t="s">
        <v>83</v>
      </c>
      <c r="AV1348" s="13" t="s">
        <v>83</v>
      </c>
      <c r="AW1348" s="13" t="s">
        <v>4</v>
      </c>
      <c r="AX1348" s="13" t="s">
        <v>81</v>
      </c>
      <c r="AY1348" s="161" t="s">
        <v>129</v>
      </c>
    </row>
    <row r="1349" spans="2:65" s="1" customFormat="1" ht="24.15" customHeight="1">
      <c r="B1349" s="128"/>
      <c r="C1349" s="129" t="s">
        <v>1523</v>
      </c>
      <c r="D1349" s="129" t="s">
        <v>132</v>
      </c>
      <c r="E1349" s="130" t="s">
        <v>1524</v>
      </c>
      <c r="F1349" s="131" t="s">
        <v>1525</v>
      </c>
      <c r="G1349" s="132" t="s">
        <v>208</v>
      </c>
      <c r="H1349" s="133">
        <v>95.171999999999997</v>
      </c>
      <c r="I1349" s="134"/>
      <c r="J1349" s="135">
        <f>ROUND(I1349*H1349,2)</f>
        <v>0</v>
      </c>
      <c r="K1349" s="131" t="s">
        <v>136</v>
      </c>
      <c r="L1349" s="33"/>
      <c r="M1349" s="136" t="s">
        <v>3</v>
      </c>
      <c r="N1349" s="137" t="s">
        <v>44</v>
      </c>
      <c r="P1349" s="138">
        <f>O1349*H1349</f>
        <v>0</v>
      </c>
      <c r="Q1349" s="138">
        <v>0</v>
      </c>
      <c r="R1349" s="138">
        <f>Q1349*H1349</f>
        <v>0</v>
      </c>
      <c r="S1349" s="138">
        <v>0</v>
      </c>
      <c r="T1349" s="139">
        <f>S1349*H1349</f>
        <v>0</v>
      </c>
      <c r="AR1349" s="140" t="s">
        <v>398</v>
      </c>
      <c r="AT1349" s="140" t="s">
        <v>132</v>
      </c>
      <c r="AU1349" s="140" t="s">
        <v>83</v>
      </c>
      <c r="AY1349" s="18" t="s">
        <v>129</v>
      </c>
      <c r="BE1349" s="141">
        <f>IF(N1349="základní",J1349,0)</f>
        <v>0</v>
      </c>
      <c r="BF1349" s="141">
        <f>IF(N1349="snížená",J1349,0)</f>
        <v>0</v>
      </c>
      <c r="BG1349" s="141">
        <f>IF(N1349="zákl. přenesená",J1349,0)</f>
        <v>0</v>
      </c>
      <c r="BH1349" s="141">
        <f>IF(N1349="sníž. přenesená",J1349,0)</f>
        <v>0</v>
      </c>
      <c r="BI1349" s="141">
        <f>IF(N1349="nulová",J1349,0)</f>
        <v>0</v>
      </c>
      <c r="BJ1349" s="18" t="s">
        <v>81</v>
      </c>
      <c r="BK1349" s="141">
        <f>ROUND(I1349*H1349,2)</f>
        <v>0</v>
      </c>
      <c r="BL1349" s="18" t="s">
        <v>398</v>
      </c>
      <c r="BM1349" s="140" t="s">
        <v>1526</v>
      </c>
    </row>
    <row r="1350" spans="2:65" s="1" customFormat="1" ht="10.199999999999999">
      <c r="B1350" s="33"/>
      <c r="D1350" s="142" t="s">
        <v>139</v>
      </c>
      <c r="F1350" s="143" t="s">
        <v>1527</v>
      </c>
      <c r="I1350" s="144"/>
      <c r="L1350" s="33"/>
      <c r="M1350" s="145"/>
      <c r="T1350" s="54"/>
      <c r="AT1350" s="18" t="s">
        <v>139</v>
      </c>
      <c r="AU1350" s="18" t="s">
        <v>83</v>
      </c>
    </row>
    <row r="1351" spans="2:65" s="12" customFormat="1" ht="10.199999999999999">
      <c r="B1351" s="154"/>
      <c r="D1351" s="146" t="s">
        <v>308</v>
      </c>
      <c r="E1351" s="155" t="s">
        <v>3</v>
      </c>
      <c r="F1351" s="156" t="s">
        <v>1528</v>
      </c>
      <c r="H1351" s="155" t="s">
        <v>3</v>
      </c>
      <c r="I1351" s="157"/>
      <c r="L1351" s="154"/>
      <c r="M1351" s="158"/>
      <c r="T1351" s="159"/>
      <c r="AT1351" s="155" t="s">
        <v>308</v>
      </c>
      <c r="AU1351" s="155" t="s">
        <v>83</v>
      </c>
      <c r="AV1351" s="12" t="s">
        <v>81</v>
      </c>
      <c r="AW1351" s="12" t="s">
        <v>35</v>
      </c>
      <c r="AX1351" s="12" t="s">
        <v>73</v>
      </c>
      <c r="AY1351" s="155" t="s">
        <v>129</v>
      </c>
    </row>
    <row r="1352" spans="2:65" s="12" customFormat="1" ht="10.199999999999999">
      <c r="B1352" s="154"/>
      <c r="D1352" s="146" t="s">
        <v>308</v>
      </c>
      <c r="E1352" s="155" t="s">
        <v>3</v>
      </c>
      <c r="F1352" s="156" t="s">
        <v>1529</v>
      </c>
      <c r="H1352" s="155" t="s">
        <v>3</v>
      </c>
      <c r="I1352" s="157"/>
      <c r="L1352" s="154"/>
      <c r="M1352" s="158"/>
      <c r="T1352" s="159"/>
      <c r="AT1352" s="155" t="s">
        <v>308</v>
      </c>
      <c r="AU1352" s="155" t="s">
        <v>83</v>
      </c>
      <c r="AV1352" s="12" t="s">
        <v>81</v>
      </c>
      <c r="AW1352" s="12" t="s">
        <v>35</v>
      </c>
      <c r="AX1352" s="12" t="s">
        <v>73</v>
      </c>
      <c r="AY1352" s="155" t="s">
        <v>129</v>
      </c>
    </row>
    <row r="1353" spans="2:65" s="13" customFormat="1" ht="10.199999999999999">
      <c r="B1353" s="160"/>
      <c r="D1353" s="146" t="s">
        <v>308</v>
      </c>
      <c r="E1353" s="161" t="s">
        <v>3</v>
      </c>
      <c r="F1353" s="162" t="s">
        <v>1530</v>
      </c>
      <c r="H1353" s="163">
        <v>95.171999999999997</v>
      </c>
      <c r="I1353" s="164"/>
      <c r="L1353" s="160"/>
      <c r="M1353" s="165"/>
      <c r="T1353" s="166"/>
      <c r="AT1353" s="161" t="s">
        <v>308</v>
      </c>
      <c r="AU1353" s="161" t="s">
        <v>83</v>
      </c>
      <c r="AV1353" s="13" t="s">
        <v>83</v>
      </c>
      <c r="AW1353" s="13" t="s">
        <v>35</v>
      </c>
      <c r="AX1353" s="13" t="s">
        <v>73</v>
      </c>
      <c r="AY1353" s="161" t="s">
        <v>129</v>
      </c>
    </row>
    <row r="1354" spans="2:65" s="14" customFormat="1" ht="10.199999999999999">
      <c r="B1354" s="167"/>
      <c r="D1354" s="146" t="s">
        <v>308</v>
      </c>
      <c r="E1354" s="168" t="s">
        <v>3</v>
      </c>
      <c r="F1354" s="169" t="s">
        <v>313</v>
      </c>
      <c r="H1354" s="170">
        <v>95.171999999999997</v>
      </c>
      <c r="I1354" s="171"/>
      <c r="L1354" s="167"/>
      <c r="M1354" s="172"/>
      <c r="T1354" s="173"/>
      <c r="AT1354" s="168" t="s">
        <v>308</v>
      </c>
      <c r="AU1354" s="168" t="s">
        <v>83</v>
      </c>
      <c r="AV1354" s="14" t="s">
        <v>156</v>
      </c>
      <c r="AW1354" s="14" t="s">
        <v>35</v>
      </c>
      <c r="AX1354" s="14" t="s">
        <v>81</v>
      </c>
      <c r="AY1354" s="168" t="s">
        <v>129</v>
      </c>
    </row>
    <row r="1355" spans="2:65" s="1" customFormat="1" ht="16.5" customHeight="1">
      <c r="B1355" s="128"/>
      <c r="C1355" s="181" t="s">
        <v>1531</v>
      </c>
      <c r="D1355" s="181" t="s">
        <v>604</v>
      </c>
      <c r="E1355" s="182" t="s">
        <v>1532</v>
      </c>
      <c r="F1355" s="183" t="s">
        <v>1533</v>
      </c>
      <c r="G1355" s="184" t="s">
        <v>208</v>
      </c>
      <c r="H1355" s="185">
        <v>99.930999999999997</v>
      </c>
      <c r="I1355" s="186"/>
      <c r="J1355" s="187">
        <f>ROUND(I1355*H1355,2)</f>
        <v>0</v>
      </c>
      <c r="K1355" s="183" t="s">
        <v>136</v>
      </c>
      <c r="L1355" s="188"/>
      <c r="M1355" s="189" t="s">
        <v>3</v>
      </c>
      <c r="N1355" s="190" t="s">
        <v>44</v>
      </c>
      <c r="P1355" s="138">
        <f>O1355*H1355</f>
        <v>0</v>
      </c>
      <c r="Q1355" s="138">
        <v>4.7999999999999996E-3</v>
      </c>
      <c r="R1355" s="138">
        <f>Q1355*H1355</f>
        <v>0.47966879999999995</v>
      </c>
      <c r="S1355" s="138">
        <v>0</v>
      </c>
      <c r="T1355" s="139">
        <f>S1355*H1355</f>
        <v>0</v>
      </c>
      <c r="AR1355" s="140" t="s">
        <v>514</v>
      </c>
      <c r="AT1355" s="140" t="s">
        <v>604</v>
      </c>
      <c r="AU1355" s="140" t="s">
        <v>83</v>
      </c>
      <c r="AY1355" s="18" t="s">
        <v>129</v>
      </c>
      <c r="BE1355" s="141">
        <f>IF(N1355="základní",J1355,0)</f>
        <v>0</v>
      </c>
      <c r="BF1355" s="141">
        <f>IF(N1355="snížená",J1355,0)</f>
        <v>0</v>
      </c>
      <c r="BG1355" s="141">
        <f>IF(N1355="zákl. přenesená",J1355,0)</f>
        <v>0</v>
      </c>
      <c r="BH1355" s="141">
        <f>IF(N1355="sníž. přenesená",J1355,0)</f>
        <v>0</v>
      </c>
      <c r="BI1355" s="141">
        <f>IF(N1355="nulová",J1355,0)</f>
        <v>0</v>
      </c>
      <c r="BJ1355" s="18" t="s">
        <v>81</v>
      </c>
      <c r="BK1355" s="141">
        <f>ROUND(I1355*H1355,2)</f>
        <v>0</v>
      </c>
      <c r="BL1355" s="18" t="s">
        <v>398</v>
      </c>
      <c r="BM1355" s="140" t="s">
        <v>1534</v>
      </c>
    </row>
    <row r="1356" spans="2:65" s="13" customFormat="1" ht="10.199999999999999">
      <c r="B1356" s="160"/>
      <c r="D1356" s="146" t="s">
        <v>308</v>
      </c>
      <c r="F1356" s="162" t="s">
        <v>1535</v>
      </c>
      <c r="H1356" s="163">
        <v>99.930999999999997</v>
      </c>
      <c r="I1356" s="164"/>
      <c r="L1356" s="160"/>
      <c r="M1356" s="165"/>
      <c r="T1356" s="166"/>
      <c r="AT1356" s="161" t="s">
        <v>308</v>
      </c>
      <c r="AU1356" s="161" t="s">
        <v>83</v>
      </c>
      <c r="AV1356" s="13" t="s">
        <v>83</v>
      </c>
      <c r="AW1356" s="13" t="s">
        <v>4</v>
      </c>
      <c r="AX1356" s="13" t="s">
        <v>81</v>
      </c>
      <c r="AY1356" s="161" t="s">
        <v>129</v>
      </c>
    </row>
    <row r="1357" spans="2:65" s="1" customFormat="1" ht="24.15" customHeight="1">
      <c r="B1357" s="128"/>
      <c r="C1357" s="129" t="s">
        <v>1536</v>
      </c>
      <c r="D1357" s="129" t="s">
        <v>132</v>
      </c>
      <c r="E1357" s="130" t="s">
        <v>1537</v>
      </c>
      <c r="F1357" s="131" t="s">
        <v>1538</v>
      </c>
      <c r="G1357" s="132" t="s">
        <v>208</v>
      </c>
      <c r="H1357" s="133">
        <v>165.80600000000001</v>
      </c>
      <c r="I1357" s="134"/>
      <c r="J1357" s="135">
        <f>ROUND(I1357*H1357,2)</f>
        <v>0</v>
      </c>
      <c r="K1357" s="131" t="s">
        <v>136</v>
      </c>
      <c r="L1357" s="33"/>
      <c r="M1357" s="136" t="s">
        <v>3</v>
      </c>
      <c r="N1357" s="137" t="s">
        <v>44</v>
      </c>
      <c r="P1357" s="138">
        <f>O1357*H1357</f>
        <v>0</v>
      </c>
      <c r="Q1357" s="138">
        <v>1.0000000000000001E-5</v>
      </c>
      <c r="R1357" s="138">
        <f>Q1357*H1357</f>
        <v>1.6580600000000003E-3</v>
      </c>
      <c r="S1357" s="138">
        <v>0</v>
      </c>
      <c r="T1357" s="139">
        <f>S1357*H1357</f>
        <v>0</v>
      </c>
      <c r="AR1357" s="140" t="s">
        <v>398</v>
      </c>
      <c r="AT1357" s="140" t="s">
        <v>132</v>
      </c>
      <c r="AU1357" s="140" t="s">
        <v>83</v>
      </c>
      <c r="AY1357" s="18" t="s">
        <v>129</v>
      </c>
      <c r="BE1357" s="141">
        <f>IF(N1357="základní",J1357,0)</f>
        <v>0</v>
      </c>
      <c r="BF1357" s="141">
        <f>IF(N1357="snížená",J1357,0)</f>
        <v>0</v>
      </c>
      <c r="BG1357" s="141">
        <f>IF(N1357="zákl. přenesená",J1357,0)</f>
        <v>0</v>
      </c>
      <c r="BH1357" s="141">
        <f>IF(N1357="sníž. přenesená",J1357,0)</f>
        <v>0</v>
      </c>
      <c r="BI1357" s="141">
        <f>IF(N1357="nulová",J1357,0)</f>
        <v>0</v>
      </c>
      <c r="BJ1357" s="18" t="s">
        <v>81</v>
      </c>
      <c r="BK1357" s="141">
        <f>ROUND(I1357*H1357,2)</f>
        <v>0</v>
      </c>
      <c r="BL1357" s="18" t="s">
        <v>398</v>
      </c>
      <c r="BM1357" s="140" t="s">
        <v>1539</v>
      </c>
    </row>
    <row r="1358" spans="2:65" s="1" customFormat="1" ht="10.199999999999999">
      <c r="B1358" s="33"/>
      <c r="D1358" s="142" t="s">
        <v>139</v>
      </c>
      <c r="F1358" s="143" t="s">
        <v>1540</v>
      </c>
      <c r="I1358" s="144"/>
      <c r="L1358" s="33"/>
      <c r="M1358" s="145"/>
      <c r="T1358" s="54"/>
      <c r="AT1358" s="18" t="s">
        <v>139</v>
      </c>
      <c r="AU1358" s="18" t="s">
        <v>83</v>
      </c>
    </row>
    <row r="1359" spans="2:65" s="12" customFormat="1" ht="10.199999999999999">
      <c r="B1359" s="154"/>
      <c r="D1359" s="146" t="s">
        <v>308</v>
      </c>
      <c r="E1359" s="155" t="s">
        <v>3</v>
      </c>
      <c r="F1359" s="156" t="s">
        <v>1528</v>
      </c>
      <c r="H1359" s="155" t="s">
        <v>3</v>
      </c>
      <c r="I1359" s="157"/>
      <c r="L1359" s="154"/>
      <c r="M1359" s="158"/>
      <c r="T1359" s="159"/>
      <c r="AT1359" s="155" t="s">
        <v>308</v>
      </c>
      <c r="AU1359" s="155" t="s">
        <v>83</v>
      </c>
      <c r="AV1359" s="12" t="s">
        <v>81</v>
      </c>
      <c r="AW1359" s="12" t="s">
        <v>35</v>
      </c>
      <c r="AX1359" s="12" t="s">
        <v>73</v>
      </c>
      <c r="AY1359" s="155" t="s">
        <v>129</v>
      </c>
    </row>
    <row r="1360" spans="2:65" s="12" customFormat="1" ht="10.199999999999999">
      <c r="B1360" s="154"/>
      <c r="D1360" s="146" t="s">
        <v>308</v>
      </c>
      <c r="E1360" s="155" t="s">
        <v>3</v>
      </c>
      <c r="F1360" s="156" t="s">
        <v>1541</v>
      </c>
      <c r="H1360" s="155" t="s">
        <v>3</v>
      </c>
      <c r="I1360" s="157"/>
      <c r="L1360" s="154"/>
      <c r="M1360" s="158"/>
      <c r="T1360" s="159"/>
      <c r="AT1360" s="155" t="s">
        <v>308</v>
      </c>
      <c r="AU1360" s="155" t="s">
        <v>83</v>
      </c>
      <c r="AV1360" s="12" t="s">
        <v>81</v>
      </c>
      <c r="AW1360" s="12" t="s">
        <v>35</v>
      </c>
      <c r="AX1360" s="12" t="s">
        <v>73</v>
      </c>
      <c r="AY1360" s="155" t="s">
        <v>129</v>
      </c>
    </row>
    <row r="1361" spans="2:65" s="13" customFormat="1" ht="10.199999999999999">
      <c r="B1361" s="160"/>
      <c r="D1361" s="146" t="s">
        <v>308</v>
      </c>
      <c r="E1361" s="161" t="s">
        <v>3</v>
      </c>
      <c r="F1361" s="162" t="s">
        <v>1451</v>
      </c>
      <c r="H1361" s="163">
        <v>70.634</v>
      </c>
      <c r="I1361" s="164"/>
      <c r="L1361" s="160"/>
      <c r="M1361" s="165"/>
      <c r="T1361" s="166"/>
      <c r="AT1361" s="161" t="s">
        <v>308</v>
      </c>
      <c r="AU1361" s="161" t="s">
        <v>83</v>
      </c>
      <c r="AV1361" s="13" t="s">
        <v>83</v>
      </c>
      <c r="AW1361" s="13" t="s">
        <v>35</v>
      </c>
      <c r="AX1361" s="13" t="s">
        <v>73</v>
      </c>
      <c r="AY1361" s="161" t="s">
        <v>129</v>
      </c>
    </row>
    <row r="1362" spans="2:65" s="12" customFormat="1" ht="10.199999999999999">
      <c r="B1362" s="154"/>
      <c r="D1362" s="146" t="s">
        <v>308</v>
      </c>
      <c r="E1362" s="155" t="s">
        <v>3</v>
      </c>
      <c r="F1362" s="156" t="s">
        <v>1529</v>
      </c>
      <c r="H1362" s="155" t="s">
        <v>3</v>
      </c>
      <c r="I1362" s="157"/>
      <c r="L1362" s="154"/>
      <c r="M1362" s="158"/>
      <c r="T1362" s="159"/>
      <c r="AT1362" s="155" t="s">
        <v>308</v>
      </c>
      <c r="AU1362" s="155" t="s">
        <v>83</v>
      </c>
      <c r="AV1362" s="12" t="s">
        <v>81</v>
      </c>
      <c r="AW1362" s="12" t="s">
        <v>35</v>
      </c>
      <c r="AX1362" s="12" t="s">
        <v>73</v>
      </c>
      <c r="AY1362" s="155" t="s">
        <v>129</v>
      </c>
    </row>
    <row r="1363" spans="2:65" s="13" customFormat="1" ht="10.199999999999999">
      <c r="B1363" s="160"/>
      <c r="D1363" s="146" t="s">
        <v>308</v>
      </c>
      <c r="E1363" s="161" t="s">
        <v>3</v>
      </c>
      <c r="F1363" s="162" t="s">
        <v>1530</v>
      </c>
      <c r="H1363" s="163">
        <v>95.171999999999997</v>
      </c>
      <c r="I1363" s="164"/>
      <c r="L1363" s="160"/>
      <c r="M1363" s="165"/>
      <c r="T1363" s="166"/>
      <c r="AT1363" s="161" t="s">
        <v>308</v>
      </c>
      <c r="AU1363" s="161" t="s">
        <v>83</v>
      </c>
      <c r="AV1363" s="13" t="s">
        <v>83</v>
      </c>
      <c r="AW1363" s="13" t="s">
        <v>35</v>
      </c>
      <c r="AX1363" s="13" t="s">
        <v>73</v>
      </c>
      <c r="AY1363" s="161" t="s">
        <v>129</v>
      </c>
    </row>
    <row r="1364" spans="2:65" s="14" customFormat="1" ht="10.199999999999999">
      <c r="B1364" s="167"/>
      <c r="D1364" s="146" t="s">
        <v>308</v>
      </c>
      <c r="E1364" s="168" t="s">
        <v>3</v>
      </c>
      <c r="F1364" s="169" t="s">
        <v>313</v>
      </c>
      <c r="H1364" s="170">
        <v>165.80599999999998</v>
      </c>
      <c r="I1364" s="171"/>
      <c r="L1364" s="167"/>
      <c r="M1364" s="172"/>
      <c r="T1364" s="173"/>
      <c r="AT1364" s="168" t="s">
        <v>308</v>
      </c>
      <c r="AU1364" s="168" t="s">
        <v>83</v>
      </c>
      <c r="AV1364" s="14" t="s">
        <v>156</v>
      </c>
      <c r="AW1364" s="14" t="s">
        <v>35</v>
      </c>
      <c r="AX1364" s="14" t="s">
        <v>81</v>
      </c>
      <c r="AY1364" s="168" t="s">
        <v>129</v>
      </c>
    </row>
    <row r="1365" spans="2:65" s="1" customFormat="1" ht="21.75" customHeight="1">
      <c r="B1365" s="128"/>
      <c r="C1365" s="181" t="s">
        <v>1542</v>
      </c>
      <c r="D1365" s="181" t="s">
        <v>604</v>
      </c>
      <c r="E1365" s="182" t="s">
        <v>1543</v>
      </c>
      <c r="F1365" s="183" t="s">
        <v>1544</v>
      </c>
      <c r="G1365" s="184" t="s">
        <v>208</v>
      </c>
      <c r="H1365" s="185">
        <v>202.44900000000001</v>
      </c>
      <c r="I1365" s="186"/>
      <c r="J1365" s="187">
        <f>ROUND(I1365*H1365,2)</f>
        <v>0</v>
      </c>
      <c r="K1365" s="183" t="s">
        <v>136</v>
      </c>
      <c r="L1365" s="188"/>
      <c r="M1365" s="189" t="s">
        <v>3</v>
      </c>
      <c r="N1365" s="190" t="s">
        <v>44</v>
      </c>
      <c r="P1365" s="138">
        <f>O1365*H1365</f>
        <v>0</v>
      </c>
      <c r="Q1365" s="138">
        <v>1.4999999999999999E-4</v>
      </c>
      <c r="R1365" s="138">
        <f>Q1365*H1365</f>
        <v>3.0367349999999998E-2</v>
      </c>
      <c r="S1365" s="138">
        <v>0</v>
      </c>
      <c r="T1365" s="139">
        <f>S1365*H1365</f>
        <v>0</v>
      </c>
      <c r="AR1365" s="140" t="s">
        <v>514</v>
      </c>
      <c r="AT1365" s="140" t="s">
        <v>604</v>
      </c>
      <c r="AU1365" s="140" t="s">
        <v>83</v>
      </c>
      <c r="AY1365" s="18" t="s">
        <v>129</v>
      </c>
      <c r="BE1365" s="141">
        <f>IF(N1365="základní",J1365,0)</f>
        <v>0</v>
      </c>
      <c r="BF1365" s="141">
        <f>IF(N1365="snížená",J1365,0)</f>
        <v>0</v>
      </c>
      <c r="BG1365" s="141">
        <f>IF(N1365="zákl. přenesená",J1365,0)</f>
        <v>0</v>
      </c>
      <c r="BH1365" s="141">
        <f>IF(N1365="sníž. přenesená",J1365,0)</f>
        <v>0</v>
      </c>
      <c r="BI1365" s="141">
        <f>IF(N1365="nulová",J1365,0)</f>
        <v>0</v>
      </c>
      <c r="BJ1365" s="18" t="s">
        <v>81</v>
      </c>
      <c r="BK1365" s="141">
        <f>ROUND(I1365*H1365,2)</f>
        <v>0</v>
      </c>
      <c r="BL1365" s="18" t="s">
        <v>398</v>
      </c>
      <c r="BM1365" s="140" t="s">
        <v>1545</v>
      </c>
    </row>
    <row r="1366" spans="2:65" s="13" customFormat="1" ht="10.199999999999999">
      <c r="B1366" s="160"/>
      <c r="D1366" s="146" t="s">
        <v>308</v>
      </c>
      <c r="F1366" s="162" t="s">
        <v>1546</v>
      </c>
      <c r="H1366" s="163">
        <v>202.44900000000001</v>
      </c>
      <c r="I1366" s="164"/>
      <c r="L1366" s="160"/>
      <c r="M1366" s="165"/>
      <c r="T1366" s="166"/>
      <c r="AT1366" s="161" t="s">
        <v>308</v>
      </c>
      <c r="AU1366" s="161" t="s">
        <v>83</v>
      </c>
      <c r="AV1366" s="13" t="s">
        <v>83</v>
      </c>
      <c r="AW1366" s="13" t="s">
        <v>4</v>
      </c>
      <c r="AX1366" s="13" t="s">
        <v>81</v>
      </c>
      <c r="AY1366" s="161" t="s">
        <v>129</v>
      </c>
    </row>
    <row r="1367" spans="2:65" s="1" customFormat="1" ht="24.15" customHeight="1">
      <c r="B1367" s="128"/>
      <c r="C1367" s="129" t="s">
        <v>1547</v>
      </c>
      <c r="D1367" s="129" t="s">
        <v>132</v>
      </c>
      <c r="E1367" s="130" t="s">
        <v>1548</v>
      </c>
      <c r="F1367" s="131" t="s">
        <v>1549</v>
      </c>
      <c r="G1367" s="132" t="s">
        <v>382</v>
      </c>
      <c r="H1367" s="133">
        <v>1.9530000000000001</v>
      </c>
      <c r="I1367" s="134"/>
      <c r="J1367" s="135">
        <f>ROUND(I1367*H1367,2)</f>
        <v>0</v>
      </c>
      <c r="K1367" s="131" t="s">
        <v>136</v>
      </c>
      <c r="L1367" s="33"/>
      <c r="M1367" s="136" t="s">
        <v>3</v>
      </c>
      <c r="N1367" s="137" t="s">
        <v>44</v>
      </c>
      <c r="P1367" s="138">
        <f>O1367*H1367</f>
        <v>0</v>
      </c>
      <c r="Q1367" s="138">
        <v>0</v>
      </c>
      <c r="R1367" s="138">
        <f>Q1367*H1367</f>
        <v>0</v>
      </c>
      <c r="S1367" s="138">
        <v>0</v>
      </c>
      <c r="T1367" s="139">
        <f>S1367*H1367</f>
        <v>0</v>
      </c>
      <c r="AR1367" s="140" t="s">
        <v>398</v>
      </c>
      <c r="AT1367" s="140" t="s">
        <v>132</v>
      </c>
      <c r="AU1367" s="140" t="s">
        <v>83</v>
      </c>
      <c r="AY1367" s="18" t="s">
        <v>129</v>
      </c>
      <c r="BE1367" s="141">
        <f>IF(N1367="základní",J1367,0)</f>
        <v>0</v>
      </c>
      <c r="BF1367" s="141">
        <f>IF(N1367="snížená",J1367,0)</f>
        <v>0</v>
      </c>
      <c r="BG1367" s="141">
        <f>IF(N1367="zákl. přenesená",J1367,0)</f>
        <v>0</v>
      </c>
      <c r="BH1367" s="141">
        <f>IF(N1367="sníž. přenesená",J1367,0)</f>
        <v>0</v>
      </c>
      <c r="BI1367" s="141">
        <f>IF(N1367="nulová",J1367,0)</f>
        <v>0</v>
      </c>
      <c r="BJ1367" s="18" t="s">
        <v>81</v>
      </c>
      <c r="BK1367" s="141">
        <f>ROUND(I1367*H1367,2)</f>
        <v>0</v>
      </c>
      <c r="BL1367" s="18" t="s">
        <v>398</v>
      </c>
      <c r="BM1367" s="140" t="s">
        <v>1550</v>
      </c>
    </row>
    <row r="1368" spans="2:65" s="1" customFormat="1" ht="10.199999999999999">
      <c r="B1368" s="33"/>
      <c r="D1368" s="142" t="s">
        <v>139</v>
      </c>
      <c r="F1368" s="143" t="s">
        <v>1551</v>
      </c>
      <c r="I1368" s="144"/>
      <c r="L1368" s="33"/>
      <c r="M1368" s="145"/>
      <c r="T1368" s="54"/>
      <c r="AT1368" s="18" t="s">
        <v>139</v>
      </c>
      <c r="AU1368" s="18" t="s">
        <v>83</v>
      </c>
    </row>
    <row r="1369" spans="2:65" s="11" customFormat="1" ht="22.8" customHeight="1">
      <c r="B1369" s="116"/>
      <c r="D1369" s="117" t="s">
        <v>72</v>
      </c>
      <c r="E1369" s="126" t="s">
        <v>1552</v>
      </c>
      <c r="F1369" s="126" t="s">
        <v>1553</v>
      </c>
      <c r="I1369" s="119"/>
      <c r="J1369" s="127">
        <f>BK1369</f>
        <v>0</v>
      </c>
      <c r="L1369" s="116"/>
      <c r="M1369" s="121"/>
      <c r="P1369" s="122">
        <f>SUM(P1370:P1413)</f>
        <v>0</v>
      </c>
      <c r="R1369" s="122">
        <f>SUM(R1370:R1413)</f>
        <v>8.6124069200000015</v>
      </c>
      <c r="T1369" s="123">
        <f>SUM(T1370:T1413)</f>
        <v>0</v>
      </c>
      <c r="AR1369" s="117" t="s">
        <v>83</v>
      </c>
      <c r="AT1369" s="124" t="s">
        <v>72</v>
      </c>
      <c r="AU1369" s="124" t="s">
        <v>81</v>
      </c>
      <c r="AY1369" s="117" t="s">
        <v>129</v>
      </c>
      <c r="BK1369" s="125">
        <f>SUM(BK1370:BK1413)</f>
        <v>0</v>
      </c>
    </row>
    <row r="1370" spans="2:65" s="1" customFormat="1" ht="16.5" customHeight="1">
      <c r="B1370" s="128"/>
      <c r="C1370" s="129" t="s">
        <v>1554</v>
      </c>
      <c r="D1370" s="129" t="s">
        <v>132</v>
      </c>
      <c r="E1370" s="130" t="s">
        <v>1555</v>
      </c>
      <c r="F1370" s="131" t="s">
        <v>1556</v>
      </c>
      <c r="G1370" s="132" t="s">
        <v>208</v>
      </c>
      <c r="H1370" s="133">
        <v>124.6</v>
      </c>
      <c r="I1370" s="134"/>
      <c r="J1370" s="135">
        <f>ROUND(I1370*H1370,2)</f>
        <v>0</v>
      </c>
      <c r="K1370" s="131" t="s">
        <v>3</v>
      </c>
      <c r="L1370" s="33"/>
      <c r="M1370" s="136" t="s">
        <v>3</v>
      </c>
      <c r="N1370" s="137" t="s">
        <v>44</v>
      </c>
      <c r="P1370" s="138">
        <f>O1370*H1370</f>
        <v>0</v>
      </c>
      <c r="Q1370" s="138">
        <v>5.6000000000000001E-2</v>
      </c>
      <c r="R1370" s="138">
        <f>Q1370*H1370</f>
        <v>6.9775999999999998</v>
      </c>
      <c r="S1370" s="138">
        <v>0</v>
      </c>
      <c r="T1370" s="139">
        <f>S1370*H1370</f>
        <v>0</v>
      </c>
      <c r="AR1370" s="140" t="s">
        <v>398</v>
      </c>
      <c r="AT1370" s="140" t="s">
        <v>132</v>
      </c>
      <c r="AU1370" s="140" t="s">
        <v>83</v>
      </c>
      <c r="AY1370" s="18" t="s">
        <v>129</v>
      </c>
      <c r="BE1370" s="141">
        <f>IF(N1370="základní",J1370,0)</f>
        <v>0</v>
      </c>
      <c r="BF1370" s="141">
        <f>IF(N1370="snížená",J1370,0)</f>
        <v>0</v>
      </c>
      <c r="BG1370" s="141">
        <f>IF(N1370="zákl. přenesená",J1370,0)</f>
        <v>0</v>
      </c>
      <c r="BH1370" s="141">
        <f>IF(N1370="sníž. přenesená",J1370,0)</f>
        <v>0</v>
      </c>
      <c r="BI1370" s="141">
        <f>IF(N1370="nulová",J1370,0)</f>
        <v>0</v>
      </c>
      <c r="BJ1370" s="18" t="s">
        <v>81</v>
      </c>
      <c r="BK1370" s="141">
        <f>ROUND(I1370*H1370,2)</f>
        <v>0</v>
      </c>
      <c r="BL1370" s="18" t="s">
        <v>398</v>
      </c>
      <c r="BM1370" s="140" t="s">
        <v>1557</v>
      </c>
    </row>
    <row r="1371" spans="2:65" s="1" customFormat="1" ht="19.2">
      <c r="B1371" s="33"/>
      <c r="D1371" s="146" t="s">
        <v>141</v>
      </c>
      <c r="F1371" s="147" t="s">
        <v>1558</v>
      </c>
      <c r="I1371" s="144"/>
      <c r="L1371" s="33"/>
      <c r="M1371" s="145"/>
      <c r="T1371" s="54"/>
      <c r="AT1371" s="18" t="s">
        <v>141</v>
      </c>
      <c r="AU1371" s="18" t="s">
        <v>83</v>
      </c>
    </row>
    <row r="1372" spans="2:65" s="12" customFormat="1" ht="10.199999999999999">
      <c r="B1372" s="154"/>
      <c r="D1372" s="146" t="s">
        <v>308</v>
      </c>
      <c r="E1372" s="155" t="s">
        <v>3</v>
      </c>
      <c r="F1372" s="156" t="s">
        <v>1528</v>
      </c>
      <c r="H1372" s="155" t="s">
        <v>3</v>
      </c>
      <c r="I1372" s="157"/>
      <c r="L1372" s="154"/>
      <c r="M1372" s="158"/>
      <c r="T1372" s="159"/>
      <c r="AT1372" s="155" t="s">
        <v>308</v>
      </c>
      <c r="AU1372" s="155" t="s">
        <v>83</v>
      </c>
      <c r="AV1372" s="12" t="s">
        <v>81</v>
      </c>
      <c r="AW1372" s="12" t="s">
        <v>35</v>
      </c>
      <c r="AX1372" s="12" t="s">
        <v>73</v>
      </c>
      <c r="AY1372" s="155" t="s">
        <v>129</v>
      </c>
    </row>
    <row r="1373" spans="2:65" s="12" customFormat="1" ht="10.199999999999999">
      <c r="B1373" s="154"/>
      <c r="D1373" s="146" t="s">
        <v>308</v>
      </c>
      <c r="E1373" s="155" t="s">
        <v>3</v>
      </c>
      <c r="F1373" s="156" t="s">
        <v>1541</v>
      </c>
      <c r="H1373" s="155" t="s">
        <v>3</v>
      </c>
      <c r="I1373" s="157"/>
      <c r="L1373" s="154"/>
      <c r="M1373" s="158"/>
      <c r="T1373" s="159"/>
      <c r="AT1373" s="155" t="s">
        <v>308</v>
      </c>
      <c r="AU1373" s="155" t="s">
        <v>83</v>
      </c>
      <c r="AV1373" s="12" t="s">
        <v>81</v>
      </c>
      <c r="AW1373" s="12" t="s">
        <v>35</v>
      </c>
      <c r="AX1373" s="12" t="s">
        <v>73</v>
      </c>
      <c r="AY1373" s="155" t="s">
        <v>129</v>
      </c>
    </row>
    <row r="1374" spans="2:65" s="13" customFormat="1" ht="10.199999999999999">
      <c r="B1374" s="160"/>
      <c r="D1374" s="146" t="s">
        <v>308</v>
      </c>
      <c r="E1374" s="161" t="s">
        <v>3</v>
      </c>
      <c r="F1374" s="162" t="s">
        <v>1559</v>
      </c>
      <c r="H1374" s="163">
        <v>43.2</v>
      </c>
      <c r="I1374" s="164"/>
      <c r="L1374" s="160"/>
      <c r="M1374" s="165"/>
      <c r="T1374" s="166"/>
      <c r="AT1374" s="161" t="s">
        <v>308</v>
      </c>
      <c r="AU1374" s="161" t="s">
        <v>83</v>
      </c>
      <c r="AV1374" s="13" t="s">
        <v>83</v>
      </c>
      <c r="AW1374" s="13" t="s">
        <v>35</v>
      </c>
      <c r="AX1374" s="13" t="s">
        <v>73</v>
      </c>
      <c r="AY1374" s="161" t="s">
        <v>129</v>
      </c>
    </row>
    <row r="1375" spans="2:65" s="12" customFormat="1" ht="10.199999999999999">
      <c r="B1375" s="154"/>
      <c r="D1375" s="146" t="s">
        <v>308</v>
      </c>
      <c r="E1375" s="155" t="s">
        <v>3</v>
      </c>
      <c r="F1375" s="156" t="s">
        <v>1529</v>
      </c>
      <c r="H1375" s="155" t="s">
        <v>3</v>
      </c>
      <c r="I1375" s="157"/>
      <c r="L1375" s="154"/>
      <c r="M1375" s="158"/>
      <c r="T1375" s="159"/>
      <c r="AT1375" s="155" t="s">
        <v>308</v>
      </c>
      <c r="AU1375" s="155" t="s">
        <v>83</v>
      </c>
      <c r="AV1375" s="12" t="s">
        <v>81</v>
      </c>
      <c r="AW1375" s="12" t="s">
        <v>35</v>
      </c>
      <c r="AX1375" s="12" t="s">
        <v>73</v>
      </c>
      <c r="AY1375" s="155" t="s">
        <v>129</v>
      </c>
    </row>
    <row r="1376" spans="2:65" s="13" customFormat="1" ht="10.199999999999999">
      <c r="B1376" s="160"/>
      <c r="D1376" s="146" t="s">
        <v>308</v>
      </c>
      <c r="E1376" s="161" t="s">
        <v>3</v>
      </c>
      <c r="F1376" s="162" t="s">
        <v>1560</v>
      </c>
      <c r="H1376" s="163">
        <v>81.400000000000006</v>
      </c>
      <c r="I1376" s="164"/>
      <c r="L1376" s="160"/>
      <c r="M1376" s="165"/>
      <c r="T1376" s="166"/>
      <c r="AT1376" s="161" t="s">
        <v>308</v>
      </c>
      <c r="AU1376" s="161" t="s">
        <v>83</v>
      </c>
      <c r="AV1376" s="13" t="s">
        <v>83</v>
      </c>
      <c r="AW1376" s="13" t="s">
        <v>35</v>
      </c>
      <c r="AX1376" s="13" t="s">
        <v>73</v>
      </c>
      <c r="AY1376" s="161" t="s">
        <v>129</v>
      </c>
    </row>
    <row r="1377" spans="2:65" s="14" customFormat="1" ht="10.199999999999999">
      <c r="B1377" s="167"/>
      <c r="D1377" s="146" t="s">
        <v>308</v>
      </c>
      <c r="E1377" s="168" t="s">
        <v>3</v>
      </c>
      <c r="F1377" s="169" t="s">
        <v>313</v>
      </c>
      <c r="H1377" s="170">
        <v>124.60000000000001</v>
      </c>
      <c r="I1377" s="171"/>
      <c r="L1377" s="167"/>
      <c r="M1377" s="172"/>
      <c r="T1377" s="173"/>
      <c r="AT1377" s="168" t="s">
        <v>308</v>
      </c>
      <c r="AU1377" s="168" t="s">
        <v>83</v>
      </c>
      <c r="AV1377" s="14" t="s">
        <v>156</v>
      </c>
      <c r="AW1377" s="14" t="s">
        <v>35</v>
      </c>
      <c r="AX1377" s="14" t="s">
        <v>81</v>
      </c>
      <c r="AY1377" s="168" t="s">
        <v>129</v>
      </c>
    </row>
    <row r="1378" spans="2:65" s="1" customFormat="1" ht="21.75" customHeight="1">
      <c r="B1378" s="128"/>
      <c r="C1378" s="129" t="s">
        <v>1561</v>
      </c>
      <c r="D1378" s="129" t="s">
        <v>132</v>
      </c>
      <c r="E1378" s="130" t="s">
        <v>1562</v>
      </c>
      <c r="F1378" s="131" t="s">
        <v>1563</v>
      </c>
      <c r="G1378" s="132" t="s">
        <v>208</v>
      </c>
      <c r="H1378" s="133">
        <v>185.93</v>
      </c>
      <c r="I1378" s="134"/>
      <c r="J1378" s="135">
        <f>ROUND(I1378*H1378,2)</f>
        <v>0</v>
      </c>
      <c r="K1378" s="131" t="s">
        <v>136</v>
      </c>
      <c r="L1378" s="33"/>
      <c r="M1378" s="136" t="s">
        <v>3</v>
      </c>
      <c r="N1378" s="137" t="s">
        <v>44</v>
      </c>
      <c r="P1378" s="138">
        <f>O1378*H1378</f>
        <v>0</v>
      </c>
      <c r="Q1378" s="138">
        <v>0</v>
      </c>
      <c r="R1378" s="138">
        <f>Q1378*H1378</f>
        <v>0</v>
      </c>
      <c r="S1378" s="138">
        <v>0</v>
      </c>
      <c r="T1378" s="139">
        <f>S1378*H1378</f>
        <v>0</v>
      </c>
      <c r="AR1378" s="140" t="s">
        <v>398</v>
      </c>
      <c r="AT1378" s="140" t="s">
        <v>132</v>
      </c>
      <c r="AU1378" s="140" t="s">
        <v>83</v>
      </c>
      <c r="AY1378" s="18" t="s">
        <v>129</v>
      </c>
      <c r="BE1378" s="141">
        <f>IF(N1378="základní",J1378,0)</f>
        <v>0</v>
      </c>
      <c r="BF1378" s="141">
        <f>IF(N1378="snížená",J1378,0)</f>
        <v>0</v>
      </c>
      <c r="BG1378" s="141">
        <f>IF(N1378="zákl. přenesená",J1378,0)</f>
        <v>0</v>
      </c>
      <c r="BH1378" s="141">
        <f>IF(N1378="sníž. přenesená",J1378,0)</f>
        <v>0</v>
      </c>
      <c r="BI1378" s="141">
        <f>IF(N1378="nulová",J1378,0)</f>
        <v>0</v>
      </c>
      <c r="BJ1378" s="18" t="s">
        <v>81</v>
      </c>
      <c r="BK1378" s="141">
        <f>ROUND(I1378*H1378,2)</f>
        <v>0</v>
      </c>
      <c r="BL1378" s="18" t="s">
        <v>398</v>
      </c>
      <c r="BM1378" s="140" t="s">
        <v>1564</v>
      </c>
    </row>
    <row r="1379" spans="2:65" s="1" customFormat="1" ht="10.199999999999999">
      <c r="B1379" s="33"/>
      <c r="D1379" s="142" t="s">
        <v>139</v>
      </c>
      <c r="F1379" s="143" t="s">
        <v>1565</v>
      </c>
      <c r="I1379" s="144"/>
      <c r="L1379" s="33"/>
      <c r="M1379" s="145"/>
      <c r="T1379" s="54"/>
      <c r="AT1379" s="18" t="s">
        <v>139</v>
      </c>
      <c r="AU1379" s="18" t="s">
        <v>83</v>
      </c>
    </row>
    <row r="1380" spans="2:65" s="13" customFormat="1" ht="10.199999999999999">
      <c r="B1380" s="160"/>
      <c r="D1380" s="146" t="s">
        <v>308</v>
      </c>
      <c r="E1380" s="161" t="s">
        <v>3</v>
      </c>
      <c r="F1380" s="162" t="s">
        <v>1566</v>
      </c>
      <c r="H1380" s="163">
        <v>185.93</v>
      </c>
      <c r="I1380" s="164"/>
      <c r="L1380" s="160"/>
      <c r="M1380" s="165"/>
      <c r="T1380" s="166"/>
      <c r="AT1380" s="161" t="s">
        <v>308</v>
      </c>
      <c r="AU1380" s="161" t="s">
        <v>83</v>
      </c>
      <c r="AV1380" s="13" t="s">
        <v>83</v>
      </c>
      <c r="AW1380" s="13" t="s">
        <v>35</v>
      </c>
      <c r="AX1380" s="13" t="s">
        <v>81</v>
      </c>
      <c r="AY1380" s="161" t="s">
        <v>129</v>
      </c>
    </row>
    <row r="1381" spans="2:65" s="1" customFormat="1" ht="16.5" customHeight="1">
      <c r="B1381" s="128"/>
      <c r="C1381" s="181" t="s">
        <v>1567</v>
      </c>
      <c r="D1381" s="181" t="s">
        <v>604</v>
      </c>
      <c r="E1381" s="182" t="s">
        <v>1568</v>
      </c>
      <c r="F1381" s="183" t="s">
        <v>1569</v>
      </c>
      <c r="G1381" s="184" t="s">
        <v>326</v>
      </c>
      <c r="H1381" s="185">
        <v>1.403</v>
      </c>
      <c r="I1381" s="186"/>
      <c r="J1381" s="187">
        <f>ROUND(I1381*H1381,2)</f>
        <v>0</v>
      </c>
      <c r="K1381" s="183" t="s">
        <v>136</v>
      </c>
      <c r="L1381" s="188"/>
      <c r="M1381" s="189" t="s">
        <v>3</v>
      </c>
      <c r="N1381" s="190" t="s">
        <v>44</v>
      </c>
      <c r="P1381" s="138">
        <f>O1381*H1381</f>
        <v>0</v>
      </c>
      <c r="Q1381" s="138">
        <v>0.55000000000000004</v>
      </c>
      <c r="R1381" s="138">
        <f>Q1381*H1381</f>
        <v>0.77165000000000006</v>
      </c>
      <c r="S1381" s="138">
        <v>0</v>
      </c>
      <c r="T1381" s="139">
        <f>S1381*H1381</f>
        <v>0</v>
      </c>
      <c r="AR1381" s="140" t="s">
        <v>514</v>
      </c>
      <c r="AT1381" s="140" t="s">
        <v>604</v>
      </c>
      <c r="AU1381" s="140" t="s">
        <v>83</v>
      </c>
      <c r="AY1381" s="18" t="s">
        <v>129</v>
      </c>
      <c r="BE1381" s="141">
        <f>IF(N1381="základní",J1381,0)</f>
        <v>0</v>
      </c>
      <c r="BF1381" s="141">
        <f>IF(N1381="snížená",J1381,0)</f>
        <v>0</v>
      </c>
      <c r="BG1381" s="141">
        <f>IF(N1381="zákl. přenesená",J1381,0)</f>
        <v>0</v>
      </c>
      <c r="BH1381" s="141">
        <f>IF(N1381="sníž. přenesená",J1381,0)</f>
        <v>0</v>
      </c>
      <c r="BI1381" s="141">
        <f>IF(N1381="nulová",J1381,0)</f>
        <v>0</v>
      </c>
      <c r="BJ1381" s="18" t="s">
        <v>81</v>
      </c>
      <c r="BK1381" s="141">
        <f>ROUND(I1381*H1381,2)</f>
        <v>0</v>
      </c>
      <c r="BL1381" s="18" t="s">
        <v>398</v>
      </c>
      <c r="BM1381" s="140" t="s">
        <v>1570</v>
      </c>
    </row>
    <row r="1382" spans="2:65" s="13" customFormat="1" ht="10.199999999999999">
      <c r="B1382" s="160"/>
      <c r="D1382" s="146" t="s">
        <v>308</v>
      </c>
      <c r="E1382" s="161" t="s">
        <v>3</v>
      </c>
      <c r="F1382" s="162" t="s">
        <v>1571</v>
      </c>
      <c r="H1382" s="163">
        <v>1.2749999999999999</v>
      </c>
      <c r="I1382" s="164"/>
      <c r="L1382" s="160"/>
      <c r="M1382" s="165"/>
      <c r="T1382" s="166"/>
      <c r="AT1382" s="161" t="s">
        <v>308</v>
      </c>
      <c r="AU1382" s="161" t="s">
        <v>83</v>
      </c>
      <c r="AV1382" s="13" t="s">
        <v>83</v>
      </c>
      <c r="AW1382" s="13" t="s">
        <v>35</v>
      </c>
      <c r="AX1382" s="13" t="s">
        <v>73</v>
      </c>
      <c r="AY1382" s="161" t="s">
        <v>129</v>
      </c>
    </row>
    <row r="1383" spans="2:65" s="14" customFormat="1" ht="10.199999999999999">
      <c r="B1383" s="167"/>
      <c r="D1383" s="146" t="s">
        <v>308</v>
      </c>
      <c r="E1383" s="168" t="s">
        <v>3</v>
      </c>
      <c r="F1383" s="169" t="s">
        <v>313</v>
      </c>
      <c r="H1383" s="170">
        <v>1.2749999999999999</v>
      </c>
      <c r="I1383" s="171"/>
      <c r="L1383" s="167"/>
      <c r="M1383" s="172"/>
      <c r="T1383" s="173"/>
      <c r="AT1383" s="168" t="s">
        <v>308</v>
      </c>
      <c r="AU1383" s="168" t="s">
        <v>83</v>
      </c>
      <c r="AV1383" s="14" t="s">
        <v>156</v>
      </c>
      <c r="AW1383" s="14" t="s">
        <v>35</v>
      </c>
      <c r="AX1383" s="14" t="s">
        <v>81</v>
      </c>
      <c r="AY1383" s="168" t="s">
        <v>129</v>
      </c>
    </row>
    <row r="1384" spans="2:65" s="13" customFormat="1" ht="10.199999999999999">
      <c r="B1384" s="160"/>
      <c r="D1384" s="146" t="s">
        <v>308</v>
      </c>
      <c r="F1384" s="162" t="s">
        <v>1572</v>
      </c>
      <c r="H1384" s="163">
        <v>1.403</v>
      </c>
      <c r="I1384" s="164"/>
      <c r="L1384" s="160"/>
      <c r="M1384" s="165"/>
      <c r="T1384" s="166"/>
      <c r="AT1384" s="161" t="s">
        <v>308</v>
      </c>
      <c r="AU1384" s="161" t="s">
        <v>83</v>
      </c>
      <c r="AV1384" s="13" t="s">
        <v>83</v>
      </c>
      <c r="AW1384" s="13" t="s">
        <v>4</v>
      </c>
      <c r="AX1384" s="13" t="s">
        <v>81</v>
      </c>
      <c r="AY1384" s="161" t="s">
        <v>129</v>
      </c>
    </row>
    <row r="1385" spans="2:65" s="1" customFormat="1" ht="16.5" customHeight="1">
      <c r="B1385" s="128"/>
      <c r="C1385" s="129" t="s">
        <v>1573</v>
      </c>
      <c r="D1385" s="129" t="s">
        <v>132</v>
      </c>
      <c r="E1385" s="130" t="s">
        <v>1574</v>
      </c>
      <c r="F1385" s="131" t="s">
        <v>1575</v>
      </c>
      <c r="G1385" s="132" t="s">
        <v>215</v>
      </c>
      <c r="H1385" s="133">
        <v>191.6</v>
      </c>
      <c r="I1385" s="134"/>
      <c r="J1385" s="135">
        <f>ROUND(I1385*H1385,2)</f>
        <v>0</v>
      </c>
      <c r="K1385" s="131" t="s">
        <v>136</v>
      </c>
      <c r="L1385" s="33"/>
      <c r="M1385" s="136" t="s">
        <v>3</v>
      </c>
      <c r="N1385" s="137" t="s">
        <v>44</v>
      </c>
      <c r="P1385" s="138">
        <f>O1385*H1385</f>
        <v>0</v>
      </c>
      <c r="Q1385" s="138">
        <v>2.0000000000000002E-5</v>
      </c>
      <c r="R1385" s="138">
        <f>Q1385*H1385</f>
        <v>3.8320000000000003E-3</v>
      </c>
      <c r="S1385" s="138">
        <v>0</v>
      </c>
      <c r="T1385" s="139">
        <f>S1385*H1385</f>
        <v>0</v>
      </c>
      <c r="AR1385" s="140" t="s">
        <v>398</v>
      </c>
      <c r="AT1385" s="140" t="s">
        <v>132</v>
      </c>
      <c r="AU1385" s="140" t="s">
        <v>83</v>
      </c>
      <c r="AY1385" s="18" t="s">
        <v>129</v>
      </c>
      <c r="BE1385" s="141">
        <f>IF(N1385="základní",J1385,0)</f>
        <v>0</v>
      </c>
      <c r="BF1385" s="141">
        <f>IF(N1385="snížená",J1385,0)</f>
        <v>0</v>
      </c>
      <c r="BG1385" s="141">
        <f>IF(N1385="zákl. přenesená",J1385,0)</f>
        <v>0</v>
      </c>
      <c r="BH1385" s="141">
        <f>IF(N1385="sníž. přenesená",J1385,0)</f>
        <v>0</v>
      </c>
      <c r="BI1385" s="141">
        <f>IF(N1385="nulová",J1385,0)</f>
        <v>0</v>
      </c>
      <c r="BJ1385" s="18" t="s">
        <v>81</v>
      </c>
      <c r="BK1385" s="141">
        <f>ROUND(I1385*H1385,2)</f>
        <v>0</v>
      </c>
      <c r="BL1385" s="18" t="s">
        <v>398</v>
      </c>
      <c r="BM1385" s="140" t="s">
        <v>1576</v>
      </c>
    </row>
    <row r="1386" spans="2:65" s="1" customFormat="1" ht="10.199999999999999">
      <c r="B1386" s="33"/>
      <c r="D1386" s="142" t="s">
        <v>139</v>
      </c>
      <c r="F1386" s="143" t="s">
        <v>1577</v>
      </c>
      <c r="I1386" s="144"/>
      <c r="L1386" s="33"/>
      <c r="M1386" s="145"/>
      <c r="T1386" s="54"/>
      <c r="AT1386" s="18" t="s">
        <v>139</v>
      </c>
      <c r="AU1386" s="18" t="s">
        <v>83</v>
      </c>
    </row>
    <row r="1387" spans="2:65" s="12" customFormat="1" ht="10.199999999999999">
      <c r="B1387" s="154"/>
      <c r="D1387" s="146" t="s">
        <v>308</v>
      </c>
      <c r="E1387" s="155" t="s">
        <v>3</v>
      </c>
      <c r="F1387" s="156" t="s">
        <v>1528</v>
      </c>
      <c r="H1387" s="155" t="s">
        <v>3</v>
      </c>
      <c r="I1387" s="157"/>
      <c r="L1387" s="154"/>
      <c r="M1387" s="158"/>
      <c r="T1387" s="159"/>
      <c r="AT1387" s="155" t="s">
        <v>308</v>
      </c>
      <c r="AU1387" s="155" t="s">
        <v>83</v>
      </c>
      <c r="AV1387" s="12" t="s">
        <v>81</v>
      </c>
      <c r="AW1387" s="12" t="s">
        <v>35</v>
      </c>
      <c r="AX1387" s="12" t="s">
        <v>73</v>
      </c>
      <c r="AY1387" s="155" t="s">
        <v>129</v>
      </c>
    </row>
    <row r="1388" spans="2:65" s="12" customFormat="1" ht="10.199999999999999">
      <c r="B1388" s="154"/>
      <c r="D1388" s="146" t="s">
        <v>308</v>
      </c>
      <c r="E1388" s="155" t="s">
        <v>3</v>
      </c>
      <c r="F1388" s="156" t="s">
        <v>1541</v>
      </c>
      <c r="H1388" s="155" t="s">
        <v>3</v>
      </c>
      <c r="I1388" s="157"/>
      <c r="L1388" s="154"/>
      <c r="M1388" s="158"/>
      <c r="T1388" s="159"/>
      <c r="AT1388" s="155" t="s">
        <v>308</v>
      </c>
      <c r="AU1388" s="155" t="s">
        <v>83</v>
      </c>
      <c r="AV1388" s="12" t="s">
        <v>81</v>
      </c>
      <c r="AW1388" s="12" t="s">
        <v>35</v>
      </c>
      <c r="AX1388" s="12" t="s">
        <v>73</v>
      </c>
      <c r="AY1388" s="155" t="s">
        <v>129</v>
      </c>
    </row>
    <row r="1389" spans="2:65" s="13" customFormat="1" ht="10.199999999999999">
      <c r="B1389" s="160"/>
      <c r="D1389" s="146" t="s">
        <v>308</v>
      </c>
      <c r="E1389" s="161" t="s">
        <v>3</v>
      </c>
      <c r="F1389" s="162" t="s">
        <v>1578</v>
      </c>
      <c r="H1389" s="163">
        <v>81.599999999999994</v>
      </c>
      <c r="I1389" s="164"/>
      <c r="L1389" s="160"/>
      <c r="M1389" s="165"/>
      <c r="T1389" s="166"/>
      <c r="AT1389" s="161" t="s">
        <v>308</v>
      </c>
      <c r="AU1389" s="161" t="s">
        <v>83</v>
      </c>
      <c r="AV1389" s="13" t="s">
        <v>83</v>
      </c>
      <c r="AW1389" s="13" t="s">
        <v>35</v>
      </c>
      <c r="AX1389" s="13" t="s">
        <v>73</v>
      </c>
      <c r="AY1389" s="161" t="s">
        <v>129</v>
      </c>
    </row>
    <row r="1390" spans="2:65" s="12" customFormat="1" ht="10.199999999999999">
      <c r="B1390" s="154"/>
      <c r="D1390" s="146" t="s">
        <v>308</v>
      </c>
      <c r="E1390" s="155" t="s">
        <v>3</v>
      </c>
      <c r="F1390" s="156" t="s">
        <v>1529</v>
      </c>
      <c r="H1390" s="155" t="s">
        <v>3</v>
      </c>
      <c r="I1390" s="157"/>
      <c r="L1390" s="154"/>
      <c r="M1390" s="158"/>
      <c r="T1390" s="159"/>
      <c r="AT1390" s="155" t="s">
        <v>308</v>
      </c>
      <c r="AU1390" s="155" t="s">
        <v>83</v>
      </c>
      <c r="AV1390" s="12" t="s">
        <v>81</v>
      </c>
      <c r="AW1390" s="12" t="s">
        <v>35</v>
      </c>
      <c r="AX1390" s="12" t="s">
        <v>73</v>
      </c>
      <c r="AY1390" s="155" t="s">
        <v>129</v>
      </c>
    </row>
    <row r="1391" spans="2:65" s="13" customFormat="1" ht="10.199999999999999">
      <c r="B1391" s="160"/>
      <c r="D1391" s="146" t="s">
        <v>308</v>
      </c>
      <c r="E1391" s="161" t="s">
        <v>3</v>
      </c>
      <c r="F1391" s="162" t="s">
        <v>1579</v>
      </c>
      <c r="H1391" s="163">
        <v>110</v>
      </c>
      <c r="I1391" s="164"/>
      <c r="L1391" s="160"/>
      <c r="M1391" s="165"/>
      <c r="T1391" s="166"/>
      <c r="AT1391" s="161" t="s">
        <v>308</v>
      </c>
      <c r="AU1391" s="161" t="s">
        <v>83</v>
      </c>
      <c r="AV1391" s="13" t="s">
        <v>83</v>
      </c>
      <c r="AW1391" s="13" t="s">
        <v>35</v>
      </c>
      <c r="AX1391" s="13" t="s">
        <v>73</v>
      </c>
      <c r="AY1391" s="161" t="s">
        <v>129</v>
      </c>
    </row>
    <row r="1392" spans="2:65" s="14" customFormat="1" ht="10.199999999999999">
      <c r="B1392" s="167"/>
      <c r="D1392" s="146" t="s">
        <v>308</v>
      </c>
      <c r="E1392" s="168" t="s">
        <v>3</v>
      </c>
      <c r="F1392" s="169" t="s">
        <v>313</v>
      </c>
      <c r="H1392" s="170">
        <v>191.6</v>
      </c>
      <c r="I1392" s="171"/>
      <c r="L1392" s="167"/>
      <c r="M1392" s="172"/>
      <c r="T1392" s="173"/>
      <c r="AT1392" s="168" t="s">
        <v>308</v>
      </c>
      <c r="AU1392" s="168" t="s">
        <v>83</v>
      </c>
      <c r="AV1392" s="14" t="s">
        <v>156</v>
      </c>
      <c r="AW1392" s="14" t="s">
        <v>35</v>
      </c>
      <c r="AX1392" s="14" t="s">
        <v>81</v>
      </c>
      <c r="AY1392" s="168" t="s">
        <v>129</v>
      </c>
    </row>
    <row r="1393" spans="2:65" s="1" customFormat="1" ht="16.5" customHeight="1">
      <c r="B1393" s="128"/>
      <c r="C1393" s="181" t="s">
        <v>1580</v>
      </c>
      <c r="D1393" s="181" t="s">
        <v>604</v>
      </c>
      <c r="E1393" s="182" t="s">
        <v>1568</v>
      </c>
      <c r="F1393" s="183" t="s">
        <v>1569</v>
      </c>
      <c r="G1393" s="184" t="s">
        <v>326</v>
      </c>
      <c r="H1393" s="185">
        <v>0.50600000000000001</v>
      </c>
      <c r="I1393" s="186"/>
      <c r="J1393" s="187">
        <f>ROUND(I1393*H1393,2)</f>
        <v>0</v>
      </c>
      <c r="K1393" s="183" t="s">
        <v>136</v>
      </c>
      <c r="L1393" s="188"/>
      <c r="M1393" s="189" t="s">
        <v>3</v>
      </c>
      <c r="N1393" s="190" t="s">
        <v>44</v>
      </c>
      <c r="P1393" s="138">
        <f>O1393*H1393</f>
        <v>0</v>
      </c>
      <c r="Q1393" s="138">
        <v>0.55000000000000004</v>
      </c>
      <c r="R1393" s="138">
        <f>Q1393*H1393</f>
        <v>0.27830000000000005</v>
      </c>
      <c r="S1393" s="138">
        <v>0</v>
      </c>
      <c r="T1393" s="139">
        <f>S1393*H1393</f>
        <v>0</v>
      </c>
      <c r="AR1393" s="140" t="s">
        <v>514</v>
      </c>
      <c r="AT1393" s="140" t="s">
        <v>604</v>
      </c>
      <c r="AU1393" s="140" t="s">
        <v>83</v>
      </c>
      <c r="AY1393" s="18" t="s">
        <v>129</v>
      </c>
      <c r="BE1393" s="141">
        <f>IF(N1393="základní",J1393,0)</f>
        <v>0</v>
      </c>
      <c r="BF1393" s="141">
        <f>IF(N1393="snížená",J1393,0)</f>
        <v>0</v>
      </c>
      <c r="BG1393" s="141">
        <f>IF(N1393="zákl. přenesená",J1393,0)</f>
        <v>0</v>
      </c>
      <c r="BH1393" s="141">
        <f>IF(N1393="sníž. přenesená",J1393,0)</f>
        <v>0</v>
      </c>
      <c r="BI1393" s="141">
        <f>IF(N1393="nulová",J1393,0)</f>
        <v>0</v>
      </c>
      <c r="BJ1393" s="18" t="s">
        <v>81</v>
      </c>
      <c r="BK1393" s="141">
        <f>ROUND(I1393*H1393,2)</f>
        <v>0</v>
      </c>
      <c r="BL1393" s="18" t="s">
        <v>398</v>
      </c>
      <c r="BM1393" s="140" t="s">
        <v>1581</v>
      </c>
    </row>
    <row r="1394" spans="2:65" s="12" customFormat="1" ht="10.199999999999999">
      <c r="B1394" s="154"/>
      <c r="D1394" s="146" t="s">
        <v>308</v>
      </c>
      <c r="E1394" s="155" t="s">
        <v>3</v>
      </c>
      <c r="F1394" s="156" t="s">
        <v>1528</v>
      </c>
      <c r="H1394" s="155" t="s">
        <v>3</v>
      </c>
      <c r="I1394" s="157"/>
      <c r="L1394" s="154"/>
      <c r="M1394" s="158"/>
      <c r="T1394" s="159"/>
      <c r="AT1394" s="155" t="s">
        <v>308</v>
      </c>
      <c r="AU1394" s="155" t="s">
        <v>83</v>
      </c>
      <c r="AV1394" s="12" t="s">
        <v>81</v>
      </c>
      <c r="AW1394" s="12" t="s">
        <v>35</v>
      </c>
      <c r="AX1394" s="12" t="s">
        <v>73</v>
      </c>
      <c r="AY1394" s="155" t="s">
        <v>129</v>
      </c>
    </row>
    <row r="1395" spans="2:65" s="12" customFormat="1" ht="10.199999999999999">
      <c r="B1395" s="154"/>
      <c r="D1395" s="146" t="s">
        <v>308</v>
      </c>
      <c r="E1395" s="155" t="s">
        <v>3</v>
      </c>
      <c r="F1395" s="156" t="s">
        <v>1541</v>
      </c>
      <c r="H1395" s="155" t="s">
        <v>3</v>
      </c>
      <c r="I1395" s="157"/>
      <c r="L1395" s="154"/>
      <c r="M1395" s="158"/>
      <c r="T1395" s="159"/>
      <c r="AT1395" s="155" t="s">
        <v>308</v>
      </c>
      <c r="AU1395" s="155" t="s">
        <v>83</v>
      </c>
      <c r="AV1395" s="12" t="s">
        <v>81</v>
      </c>
      <c r="AW1395" s="12" t="s">
        <v>35</v>
      </c>
      <c r="AX1395" s="12" t="s">
        <v>73</v>
      </c>
      <c r="AY1395" s="155" t="s">
        <v>129</v>
      </c>
    </row>
    <row r="1396" spans="2:65" s="13" customFormat="1" ht="10.199999999999999">
      <c r="B1396" s="160"/>
      <c r="D1396" s="146" t="s">
        <v>308</v>
      </c>
      <c r="E1396" s="161" t="s">
        <v>3</v>
      </c>
      <c r="F1396" s="162" t="s">
        <v>1582</v>
      </c>
      <c r="H1396" s="163">
        <v>0.19600000000000001</v>
      </c>
      <c r="I1396" s="164"/>
      <c r="L1396" s="160"/>
      <c r="M1396" s="165"/>
      <c r="T1396" s="166"/>
      <c r="AT1396" s="161" t="s">
        <v>308</v>
      </c>
      <c r="AU1396" s="161" t="s">
        <v>83</v>
      </c>
      <c r="AV1396" s="13" t="s">
        <v>83</v>
      </c>
      <c r="AW1396" s="13" t="s">
        <v>35</v>
      </c>
      <c r="AX1396" s="13" t="s">
        <v>73</v>
      </c>
      <c r="AY1396" s="161" t="s">
        <v>129</v>
      </c>
    </row>
    <row r="1397" spans="2:65" s="12" customFormat="1" ht="10.199999999999999">
      <c r="B1397" s="154"/>
      <c r="D1397" s="146" t="s">
        <v>308</v>
      </c>
      <c r="E1397" s="155" t="s">
        <v>3</v>
      </c>
      <c r="F1397" s="156" t="s">
        <v>1529</v>
      </c>
      <c r="H1397" s="155" t="s">
        <v>3</v>
      </c>
      <c r="I1397" s="157"/>
      <c r="L1397" s="154"/>
      <c r="M1397" s="158"/>
      <c r="T1397" s="159"/>
      <c r="AT1397" s="155" t="s">
        <v>308</v>
      </c>
      <c r="AU1397" s="155" t="s">
        <v>83</v>
      </c>
      <c r="AV1397" s="12" t="s">
        <v>81</v>
      </c>
      <c r="AW1397" s="12" t="s">
        <v>35</v>
      </c>
      <c r="AX1397" s="12" t="s">
        <v>73</v>
      </c>
      <c r="AY1397" s="155" t="s">
        <v>129</v>
      </c>
    </row>
    <row r="1398" spans="2:65" s="13" customFormat="1" ht="10.199999999999999">
      <c r="B1398" s="160"/>
      <c r="D1398" s="146" t="s">
        <v>308</v>
      </c>
      <c r="E1398" s="161" t="s">
        <v>3</v>
      </c>
      <c r="F1398" s="162" t="s">
        <v>1583</v>
      </c>
      <c r="H1398" s="163">
        <v>0.26400000000000001</v>
      </c>
      <c r="I1398" s="164"/>
      <c r="L1398" s="160"/>
      <c r="M1398" s="165"/>
      <c r="T1398" s="166"/>
      <c r="AT1398" s="161" t="s">
        <v>308</v>
      </c>
      <c r="AU1398" s="161" t="s">
        <v>83</v>
      </c>
      <c r="AV1398" s="13" t="s">
        <v>83</v>
      </c>
      <c r="AW1398" s="13" t="s">
        <v>35</v>
      </c>
      <c r="AX1398" s="13" t="s">
        <v>73</v>
      </c>
      <c r="AY1398" s="161" t="s">
        <v>129</v>
      </c>
    </row>
    <row r="1399" spans="2:65" s="14" customFormat="1" ht="10.199999999999999">
      <c r="B1399" s="167"/>
      <c r="D1399" s="146" t="s">
        <v>308</v>
      </c>
      <c r="E1399" s="168" t="s">
        <v>3</v>
      </c>
      <c r="F1399" s="169" t="s">
        <v>313</v>
      </c>
      <c r="H1399" s="170">
        <v>0.46</v>
      </c>
      <c r="I1399" s="171"/>
      <c r="L1399" s="167"/>
      <c r="M1399" s="172"/>
      <c r="T1399" s="173"/>
      <c r="AT1399" s="168" t="s">
        <v>308</v>
      </c>
      <c r="AU1399" s="168" t="s">
        <v>83</v>
      </c>
      <c r="AV1399" s="14" t="s">
        <v>156</v>
      </c>
      <c r="AW1399" s="14" t="s">
        <v>35</v>
      </c>
      <c r="AX1399" s="14" t="s">
        <v>81</v>
      </c>
      <c r="AY1399" s="168" t="s">
        <v>129</v>
      </c>
    </row>
    <row r="1400" spans="2:65" s="13" customFormat="1" ht="10.199999999999999">
      <c r="B1400" s="160"/>
      <c r="D1400" s="146" t="s">
        <v>308</v>
      </c>
      <c r="F1400" s="162" t="s">
        <v>1584</v>
      </c>
      <c r="H1400" s="163">
        <v>0.50600000000000001</v>
      </c>
      <c r="I1400" s="164"/>
      <c r="L1400" s="160"/>
      <c r="M1400" s="165"/>
      <c r="T1400" s="166"/>
      <c r="AT1400" s="161" t="s">
        <v>308</v>
      </c>
      <c r="AU1400" s="161" t="s">
        <v>83</v>
      </c>
      <c r="AV1400" s="13" t="s">
        <v>83</v>
      </c>
      <c r="AW1400" s="13" t="s">
        <v>4</v>
      </c>
      <c r="AX1400" s="13" t="s">
        <v>81</v>
      </c>
      <c r="AY1400" s="161" t="s">
        <v>129</v>
      </c>
    </row>
    <row r="1401" spans="2:65" s="1" customFormat="1" ht="24.15" customHeight="1">
      <c r="B1401" s="128"/>
      <c r="C1401" s="129" t="s">
        <v>1585</v>
      </c>
      <c r="D1401" s="129" t="s">
        <v>132</v>
      </c>
      <c r="E1401" s="130" t="s">
        <v>1586</v>
      </c>
      <c r="F1401" s="131" t="s">
        <v>1587</v>
      </c>
      <c r="G1401" s="132" t="s">
        <v>326</v>
      </c>
      <c r="H1401" s="133">
        <v>1.7350000000000001</v>
      </c>
      <c r="I1401" s="134"/>
      <c r="J1401" s="135">
        <f>ROUND(I1401*H1401,2)</f>
        <v>0</v>
      </c>
      <c r="K1401" s="131" t="s">
        <v>136</v>
      </c>
      <c r="L1401" s="33"/>
      <c r="M1401" s="136" t="s">
        <v>3</v>
      </c>
      <c r="N1401" s="137" t="s">
        <v>44</v>
      </c>
      <c r="P1401" s="138">
        <f>O1401*H1401</f>
        <v>0</v>
      </c>
      <c r="Q1401" s="138">
        <v>2.2839999999999999E-2</v>
      </c>
      <c r="R1401" s="138">
        <f>Q1401*H1401</f>
        <v>3.96274E-2</v>
      </c>
      <c r="S1401" s="138">
        <v>0</v>
      </c>
      <c r="T1401" s="139">
        <f>S1401*H1401</f>
        <v>0</v>
      </c>
      <c r="AR1401" s="140" t="s">
        <v>398</v>
      </c>
      <c r="AT1401" s="140" t="s">
        <v>132</v>
      </c>
      <c r="AU1401" s="140" t="s">
        <v>83</v>
      </c>
      <c r="AY1401" s="18" t="s">
        <v>129</v>
      </c>
      <c r="BE1401" s="141">
        <f>IF(N1401="základní",J1401,0)</f>
        <v>0</v>
      </c>
      <c r="BF1401" s="141">
        <f>IF(N1401="snížená",J1401,0)</f>
        <v>0</v>
      </c>
      <c r="BG1401" s="141">
        <f>IF(N1401="zákl. přenesená",J1401,0)</f>
        <v>0</v>
      </c>
      <c r="BH1401" s="141">
        <f>IF(N1401="sníž. přenesená",J1401,0)</f>
        <v>0</v>
      </c>
      <c r="BI1401" s="141">
        <f>IF(N1401="nulová",J1401,0)</f>
        <v>0</v>
      </c>
      <c r="BJ1401" s="18" t="s">
        <v>81</v>
      </c>
      <c r="BK1401" s="141">
        <f>ROUND(I1401*H1401,2)</f>
        <v>0</v>
      </c>
      <c r="BL1401" s="18" t="s">
        <v>398</v>
      </c>
      <c r="BM1401" s="140" t="s">
        <v>1588</v>
      </c>
    </row>
    <row r="1402" spans="2:65" s="1" customFormat="1" ht="10.199999999999999">
      <c r="B1402" s="33"/>
      <c r="D1402" s="142" t="s">
        <v>139</v>
      </c>
      <c r="F1402" s="143" t="s">
        <v>1589</v>
      </c>
      <c r="I1402" s="144"/>
      <c r="L1402" s="33"/>
      <c r="M1402" s="145"/>
      <c r="T1402" s="54"/>
      <c r="AT1402" s="18" t="s">
        <v>139</v>
      </c>
      <c r="AU1402" s="18" t="s">
        <v>83</v>
      </c>
    </row>
    <row r="1403" spans="2:65" s="13" customFormat="1" ht="10.199999999999999">
      <c r="B1403" s="160"/>
      <c r="D1403" s="146" t="s">
        <v>308</v>
      </c>
      <c r="E1403" s="161" t="s">
        <v>3</v>
      </c>
      <c r="F1403" s="162" t="s">
        <v>1590</v>
      </c>
      <c r="H1403" s="163">
        <v>1.7350000000000001</v>
      </c>
      <c r="I1403" s="164"/>
      <c r="L1403" s="160"/>
      <c r="M1403" s="165"/>
      <c r="T1403" s="166"/>
      <c r="AT1403" s="161" t="s">
        <v>308</v>
      </c>
      <c r="AU1403" s="161" t="s">
        <v>83</v>
      </c>
      <c r="AV1403" s="13" t="s">
        <v>83</v>
      </c>
      <c r="AW1403" s="13" t="s">
        <v>35</v>
      </c>
      <c r="AX1403" s="13" t="s">
        <v>73</v>
      </c>
      <c r="AY1403" s="161" t="s">
        <v>129</v>
      </c>
    </row>
    <row r="1404" spans="2:65" s="14" customFormat="1" ht="10.199999999999999">
      <c r="B1404" s="167"/>
      <c r="D1404" s="146" t="s">
        <v>308</v>
      </c>
      <c r="E1404" s="168" t="s">
        <v>3</v>
      </c>
      <c r="F1404" s="169" t="s">
        <v>313</v>
      </c>
      <c r="H1404" s="170">
        <v>1.7350000000000001</v>
      </c>
      <c r="I1404" s="171"/>
      <c r="L1404" s="167"/>
      <c r="M1404" s="172"/>
      <c r="T1404" s="173"/>
      <c r="AT1404" s="168" t="s">
        <v>308</v>
      </c>
      <c r="AU1404" s="168" t="s">
        <v>83</v>
      </c>
      <c r="AV1404" s="14" t="s">
        <v>156</v>
      </c>
      <c r="AW1404" s="14" t="s">
        <v>35</v>
      </c>
      <c r="AX1404" s="14" t="s">
        <v>81</v>
      </c>
      <c r="AY1404" s="168" t="s">
        <v>129</v>
      </c>
    </row>
    <row r="1405" spans="2:65" s="1" customFormat="1" ht="16.5" customHeight="1">
      <c r="B1405" s="128"/>
      <c r="C1405" s="129" t="s">
        <v>1591</v>
      </c>
      <c r="D1405" s="129" t="s">
        <v>132</v>
      </c>
      <c r="E1405" s="130" t="s">
        <v>1592</v>
      </c>
      <c r="F1405" s="131" t="s">
        <v>1593</v>
      </c>
      <c r="G1405" s="132" t="s">
        <v>208</v>
      </c>
      <c r="H1405" s="133">
        <v>17.286000000000001</v>
      </c>
      <c r="I1405" s="134"/>
      <c r="J1405" s="135">
        <f>ROUND(I1405*H1405,2)</f>
        <v>0</v>
      </c>
      <c r="K1405" s="131" t="s">
        <v>136</v>
      </c>
      <c r="L1405" s="33"/>
      <c r="M1405" s="136" t="s">
        <v>3</v>
      </c>
      <c r="N1405" s="137" t="s">
        <v>44</v>
      </c>
      <c r="P1405" s="138">
        <f>O1405*H1405</f>
        <v>0</v>
      </c>
      <c r="Q1405" s="138">
        <v>3.1320000000000001E-2</v>
      </c>
      <c r="R1405" s="138">
        <f>Q1405*H1405</f>
        <v>0.54139752000000008</v>
      </c>
      <c r="S1405" s="138">
        <v>0</v>
      </c>
      <c r="T1405" s="139">
        <f>S1405*H1405</f>
        <v>0</v>
      </c>
      <c r="AR1405" s="140" t="s">
        <v>398</v>
      </c>
      <c r="AT1405" s="140" t="s">
        <v>132</v>
      </c>
      <c r="AU1405" s="140" t="s">
        <v>83</v>
      </c>
      <c r="AY1405" s="18" t="s">
        <v>129</v>
      </c>
      <c r="BE1405" s="141">
        <f>IF(N1405="základní",J1405,0)</f>
        <v>0</v>
      </c>
      <c r="BF1405" s="141">
        <f>IF(N1405="snížená",J1405,0)</f>
        <v>0</v>
      </c>
      <c r="BG1405" s="141">
        <f>IF(N1405="zákl. přenesená",J1405,0)</f>
        <v>0</v>
      </c>
      <c r="BH1405" s="141">
        <f>IF(N1405="sníž. přenesená",J1405,0)</f>
        <v>0</v>
      </c>
      <c r="BI1405" s="141">
        <f>IF(N1405="nulová",J1405,0)</f>
        <v>0</v>
      </c>
      <c r="BJ1405" s="18" t="s">
        <v>81</v>
      </c>
      <c r="BK1405" s="141">
        <f>ROUND(I1405*H1405,2)</f>
        <v>0</v>
      </c>
      <c r="BL1405" s="18" t="s">
        <v>398</v>
      </c>
      <c r="BM1405" s="140" t="s">
        <v>1594</v>
      </c>
    </row>
    <row r="1406" spans="2:65" s="1" customFormat="1" ht="10.199999999999999">
      <c r="B1406" s="33"/>
      <c r="D1406" s="142" t="s">
        <v>139</v>
      </c>
      <c r="F1406" s="143" t="s">
        <v>1595</v>
      </c>
      <c r="I1406" s="144"/>
      <c r="L1406" s="33"/>
      <c r="M1406" s="145"/>
      <c r="T1406" s="54"/>
      <c r="AT1406" s="18" t="s">
        <v>139</v>
      </c>
      <c r="AU1406" s="18" t="s">
        <v>83</v>
      </c>
    </row>
    <row r="1407" spans="2:65" s="12" customFormat="1" ht="10.199999999999999">
      <c r="B1407" s="154"/>
      <c r="D1407" s="146" t="s">
        <v>308</v>
      </c>
      <c r="E1407" s="155" t="s">
        <v>3</v>
      </c>
      <c r="F1407" s="156" t="s">
        <v>1528</v>
      </c>
      <c r="H1407" s="155" t="s">
        <v>3</v>
      </c>
      <c r="I1407" s="157"/>
      <c r="L1407" s="154"/>
      <c r="M1407" s="158"/>
      <c r="T1407" s="159"/>
      <c r="AT1407" s="155" t="s">
        <v>308</v>
      </c>
      <c r="AU1407" s="155" t="s">
        <v>83</v>
      </c>
      <c r="AV1407" s="12" t="s">
        <v>81</v>
      </c>
      <c r="AW1407" s="12" t="s">
        <v>35</v>
      </c>
      <c r="AX1407" s="12" t="s">
        <v>73</v>
      </c>
      <c r="AY1407" s="155" t="s">
        <v>129</v>
      </c>
    </row>
    <row r="1408" spans="2:65" s="12" customFormat="1" ht="10.199999999999999">
      <c r="B1408" s="154"/>
      <c r="D1408" s="146" t="s">
        <v>308</v>
      </c>
      <c r="E1408" s="155" t="s">
        <v>3</v>
      </c>
      <c r="F1408" s="156" t="s">
        <v>1596</v>
      </c>
      <c r="H1408" s="155" t="s">
        <v>3</v>
      </c>
      <c r="I1408" s="157"/>
      <c r="L1408" s="154"/>
      <c r="M1408" s="158"/>
      <c r="T1408" s="159"/>
      <c r="AT1408" s="155" t="s">
        <v>308</v>
      </c>
      <c r="AU1408" s="155" t="s">
        <v>83</v>
      </c>
      <c r="AV1408" s="12" t="s">
        <v>81</v>
      </c>
      <c r="AW1408" s="12" t="s">
        <v>35</v>
      </c>
      <c r="AX1408" s="12" t="s">
        <v>73</v>
      </c>
      <c r="AY1408" s="155" t="s">
        <v>129</v>
      </c>
    </row>
    <row r="1409" spans="2:65" s="13" customFormat="1" ht="10.199999999999999">
      <c r="B1409" s="160"/>
      <c r="D1409" s="146" t="s">
        <v>308</v>
      </c>
      <c r="E1409" s="161" t="s">
        <v>3</v>
      </c>
      <c r="F1409" s="162" t="s">
        <v>1597</v>
      </c>
      <c r="H1409" s="163">
        <v>8.6999999999999993</v>
      </c>
      <c r="I1409" s="164"/>
      <c r="L1409" s="160"/>
      <c r="M1409" s="165"/>
      <c r="T1409" s="166"/>
      <c r="AT1409" s="161" t="s">
        <v>308</v>
      </c>
      <c r="AU1409" s="161" t="s">
        <v>83</v>
      </c>
      <c r="AV1409" s="13" t="s">
        <v>83</v>
      </c>
      <c r="AW1409" s="13" t="s">
        <v>35</v>
      </c>
      <c r="AX1409" s="13" t="s">
        <v>73</v>
      </c>
      <c r="AY1409" s="161" t="s">
        <v>129</v>
      </c>
    </row>
    <row r="1410" spans="2:65" s="13" customFormat="1" ht="10.199999999999999">
      <c r="B1410" s="160"/>
      <c r="D1410" s="146" t="s">
        <v>308</v>
      </c>
      <c r="E1410" s="161" t="s">
        <v>3</v>
      </c>
      <c r="F1410" s="162" t="s">
        <v>1598</v>
      </c>
      <c r="H1410" s="163">
        <v>8.5860000000000003</v>
      </c>
      <c r="I1410" s="164"/>
      <c r="L1410" s="160"/>
      <c r="M1410" s="165"/>
      <c r="T1410" s="166"/>
      <c r="AT1410" s="161" t="s">
        <v>308</v>
      </c>
      <c r="AU1410" s="161" t="s">
        <v>83</v>
      </c>
      <c r="AV1410" s="13" t="s">
        <v>83</v>
      </c>
      <c r="AW1410" s="13" t="s">
        <v>35</v>
      </c>
      <c r="AX1410" s="13" t="s">
        <v>73</v>
      </c>
      <c r="AY1410" s="161" t="s">
        <v>129</v>
      </c>
    </row>
    <row r="1411" spans="2:65" s="14" customFormat="1" ht="10.199999999999999">
      <c r="B1411" s="167"/>
      <c r="D1411" s="146" t="s">
        <v>308</v>
      </c>
      <c r="E1411" s="168" t="s">
        <v>3</v>
      </c>
      <c r="F1411" s="169" t="s">
        <v>313</v>
      </c>
      <c r="H1411" s="170">
        <v>17.286000000000001</v>
      </c>
      <c r="I1411" s="171"/>
      <c r="L1411" s="167"/>
      <c r="M1411" s="172"/>
      <c r="T1411" s="173"/>
      <c r="AT1411" s="168" t="s">
        <v>308</v>
      </c>
      <c r="AU1411" s="168" t="s">
        <v>83</v>
      </c>
      <c r="AV1411" s="14" t="s">
        <v>156</v>
      </c>
      <c r="AW1411" s="14" t="s">
        <v>35</v>
      </c>
      <c r="AX1411" s="14" t="s">
        <v>81</v>
      </c>
      <c r="AY1411" s="168" t="s">
        <v>129</v>
      </c>
    </row>
    <row r="1412" spans="2:65" s="1" customFormat="1" ht="24.15" customHeight="1">
      <c r="B1412" s="128"/>
      <c r="C1412" s="129" t="s">
        <v>1599</v>
      </c>
      <c r="D1412" s="129" t="s">
        <v>132</v>
      </c>
      <c r="E1412" s="130" t="s">
        <v>1600</v>
      </c>
      <c r="F1412" s="131" t="s">
        <v>1601</v>
      </c>
      <c r="G1412" s="132" t="s">
        <v>382</v>
      </c>
      <c r="H1412" s="133">
        <v>8.6120000000000001</v>
      </c>
      <c r="I1412" s="134"/>
      <c r="J1412" s="135">
        <f>ROUND(I1412*H1412,2)</f>
        <v>0</v>
      </c>
      <c r="K1412" s="131" t="s">
        <v>136</v>
      </c>
      <c r="L1412" s="33"/>
      <c r="M1412" s="136" t="s">
        <v>3</v>
      </c>
      <c r="N1412" s="137" t="s">
        <v>44</v>
      </c>
      <c r="P1412" s="138">
        <f>O1412*H1412</f>
        <v>0</v>
      </c>
      <c r="Q1412" s="138">
        <v>0</v>
      </c>
      <c r="R1412" s="138">
        <f>Q1412*H1412</f>
        <v>0</v>
      </c>
      <c r="S1412" s="138">
        <v>0</v>
      </c>
      <c r="T1412" s="139">
        <f>S1412*H1412</f>
        <v>0</v>
      </c>
      <c r="AR1412" s="140" t="s">
        <v>398</v>
      </c>
      <c r="AT1412" s="140" t="s">
        <v>132</v>
      </c>
      <c r="AU1412" s="140" t="s">
        <v>83</v>
      </c>
      <c r="AY1412" s="18" t="s">
        <v>129</v>
      </c>
      <c r="BE1412" s="141">
        <f>IF(N1412="základní",J1412,0)</f>
        <v>0</v>
      </c>
      <c r="BF1412" s="141">
        <f>IF(N1412="snížená",J1412,0)</f>
        <v>0</v>
      </c>
      <c r="BG1412" s="141">
        <f>IF(N1412="zákl. přenesená",J1412,0)</f>
        <v>0</v>
      </c>
      <c r="BH1412" s="141">
        <f>IF(N1412="sníž. přenesená",J1412,0)</f>
        <v>0</v>
      </c>
      <c r="BI1412" s="141">
        <f>IF(N1412="nulová",J1412,0)</f>
        <v>0</v>
      </c>
      <c r="BJ1412" s="18" t="s">
        <v>81</v>
      </c>
      <c r="BK1412" s="141">
        <f>ROUND(I1412*H1412,2)</f>
        <v>0</v>
      </c>
      <c r="BL1412" s="18" t="s">
        <v>398</v>
      </c>
      <c r="BM1412" s="140" t="s">
        <v>1602</v>
      </c>
    </row>
    <row r="1413" spans="2:65" s="1" customFormat="1" ht="10.199999999999999">
      <c r="B1413" s="33"/>
      <c r="D1413" s="142" t="s">
        <v>139</v>
      </c>
      <c r="F1413" s="143" t="s">
        <v>1603</v>
      </c>
      <c r="I1413" s="144"/>
      <c r="L1413" s="33"/>
      <c r="M1413" s="145"/>
      <c r="T1413" s="54"/>
      <c r="AT1413" s="18" t="s">
        <v>139</v>
      </c>
      <c r="AU1413" s="18" t="s">
        <v>83</v>
      </c>
    </row>
    <row r="1414" spans="2:65" s="11" customFormat="1" ht="22.8" customHeight="1">
      <c r="B1414" s="116"/>
      <c r="D1414" s="117" t="s">
        <v>72</v>
      </c>
      <c r="E1414" s="126" t="s">
        <v>1604</v>
      </c>
      <c r="F1414" s="126" t="s">
        <v>1605</v>
      </c>
      <c r="I1414" s="119"/>
      <c r="J1414" s="127">
        <f>BK1414</f>
        <v>0</v>
      </c>
      <c r="L1414" s="116"/>
      <c r="M1414" s="121"/>
      <c r="P1414" s="122">
        <f>SUM(P1415:P1457)</f>
        <v>0</v>
      </c>
      <c r="R1414" s="122">
        <f>SUM(R1415:R1457)</f>
        <v>1.4994809699999998</v>
      </c>
      <c r="T1414" s="123">
        <f>SUM(T1415:T1457)</f>
        <v>4.3999999999999997E-2</v>
      </c>
      <c r="AR1414" s="117" t="s">
        <v>83</v>
      </c>
      <c r="AT1414" s="124" t="s">
        <v>72</v>
      </c>
      <c r="AU1414" s="124" t="s">
        <v>81</v>
      </c>
      <c r="AY1414" s="117" t="s">
        <v>129</v>
      </c>
      <c r="BK1414" s="125">
        <f>SUM(BK1415:BK1457)</f>
        <v>0</v>
      </c>
    </row>
    <row r="1415" spans="2:65" s="1" customFormat="1" ht="24.15" customHeight="1">
      <c r="B1415" s="128"/>
      <c r="C1415" s="129" t="s">
        <v>1606</v>
      </c>
      <c r="D1415" s="129" t="s">
        <v>132</v>
      </c>
      <c r="E1415" s="130" t="s">
        <v>1607</v>
      </c>
      <c r="F1415" s="131" t="s">
        <v>1608</v>
      </c>
      <c r="G1415" s="132" t="s">
        <v>208</v>
      </c>
      <c r="H1415" s="133">
        <v>60.3</v>
      </c>
      <c r="I1415" s="134"/>
      <c r="J1415" s="135">
        <f>ROUND(I1415*H1415,2)</f>
        <v>0</v>
      </c>
      <c r="K1415" s="131" t="s">
        <v>136</v>
      </c>
      <c r="L1415" s="33"/>
      <c r="M1415" s="136" t="s">
        <v>3</v>
      </c>
      <c r="N1415" s="137" t="s">
        <v>44</v>
      </c>
      <c r="P1415" s="138">
        <f>O1415*H1415</f>
        <v>0</v>
      </c>
      <c r="Q1415" s="138">
        <v>1.3860000000000001E-2</v>
      </c>
      <c r="R1415" s="138">
        <f>Q1415*H1415</f>
        <v>0.835758</v>
      </c>
      <c r="S1415" s="138">
        <v>0</v>
      </c>
      <c r="T1415" s="139">
        <f>S1415*H1415</f>
        <v>0</v>
      </c>
      <c r="AR1415" s="140" t="s">
        <v>398</v>
      </c>
      <c r="AT1415" s="140" t="s">
        <v>132</v>
      </c>
      <c r="AU1415" s="140" t="s">
        <v>83</v>
      </c>
      <c r="AY1415" s="18" t="s">
        <v>129</v>
      </c>
      <c r="BE1415" s="141">
        <f>IF(N1415="základní",J1415,0)</f>
        <v>0</v>
      </c>
      <c r="BF1415" s="141">
        <f>IF(N1415="snížená",J1415,0)</f>
        <v>0</v>
      </c>
      <c r="BG1415" s="141">
        <f>IF(N1415="zákl. přenesená",J1415,0)</f>
        <v>0</v>
      </c>
      <c r="BH1415" s="141">
        <f>IF(N1415="sníž. přenesená",J1415,0)</f>
        <v>0</v>
      </c>
      <c r="BI1415" s="141">
        <f>IF(N1415="nulová",J1415,0)</f>
        <v>0</v>
      </c>
      <c r="BJ1415" s="18" t="s">
        <v>81</v>
      </c>
      <c r="BK1415" s="141">
        <f>ROUND(I1415*H1415,2)</f>
        <v>0</v>
      </c>
      <c r="BL1415" s="18" t="s">
        <v>398</v>
      </c>
      <c r="BM1415" s="140" t="s">
        <v>1609</v>
      </c>
    </row>
    <row r="1416" spans="2:65" s="1" customFormat="1" ht="10.199999999999999">
      <c r="B1416" s="33"/>
      <c r="D1416" s="142" t="s">
        <v>139</v>
      </c>
      <c r="F1416" s="143" t="s">
        <v>1610</v>
      </c>
      <c r="I1416" s="144"/>
      <c r="L1416" s="33"/>
      <c r="M1416" s="145"/>
      <c r="T1416" s="54"/>
      <c r="AT1416" s="18" t="s">
        <v>139</v>
      </c>
      <c r="AU1416" s="18" t="s">
        <v>83</v>
      </c>
    </row>
    <row r="1417" spans="2:65" s="12" customFormat="1" ht="10.199999999999999">
      <c r="B1417" s="154"/>
      <c r="D1417" s="146" t="s">
        <v>308</v>
      </c>
      <c r="E1417" s="155" t="s">
        <v>3</v>
      </c>
      <c r="F1417" s="156" t="s">
        <v>1611</v>
      </c>
      <c r="H1417" s="155" t="s">
        <v>3</v>
      </c>
      <c r="I1417" s="157"/>
      <c r="L1417" s="154"/>
      <c r="M1417" s="158"/>
      <c r="T1417" s="159"/>
      <c r="AT1417" s="155" t="s">
        <v>308</v>
      </c>
      <c r="AU1417" s="155" t="s">
        <v>83</v>
      </c>
      <c r="AV1417" s="12" t="s">
        <v>81</v>
      </c>
      <c r="AW1417" s="12" t="s">
        <v>35</v>
      </c>
      <c r="AX1417" s="12" t="s">
        <v>73</v>
      </c>
      <c r="AY1417" s="155" t="s">
        <v>129</v>
      </c>
    </row>
    <row r="1418" spans="2:65" s="12" customFormat="1" ht="10.199999999999999">
      <c r="B1418" s="154"/>
      <c r="D1418" s="146" t="s">
        <v>308</v>
      </c>
      <c r="E1418" s="155" t="s">
        <v>3</v>
      </c>
      <c r="F1418" s="156" t="s">
        <v>423</v>
      </c>
      <c r="H1418" s="155" t="s">
        <v>3</v>
      </c>
      <c r="I1418" s="157"/>
      <c r="L1418" s="154"/>
      <c r="M1418" s="158"/>
      <c r="T1418" s="159"/>
      <c r="AT1418" s="155" t="s">
        <v>308</v>
      </c>
      <c r="AU1418" s="155" t="s">
        <v>83</v>
      </c>
      <c r="AV1418" s="12" t="s">
        <v>81</v>
      </c>
      <c r="AW1418" s="12" t="s">
        <v>35</v>
      </c>
      <c r="AX1418" s="12" t="s">
        <v>73</v>
      </c>
      <c r="AY1418" s="155" t="s">
        <v>129</v>
      </c>
    </row>
    <row r="1419" spans="2:65" s="13" customFormat="1" ht="10.199999999999999">
      <c r="B1419" s="160"/>
      <c r="D1419" s="146" t="s">
        <v>308</v>
      </c>
      <c r="E1419" s="161" t="s">
        <v>3</v>
      </c>
      <c r="F1419" s="162" t="s">
        <v>1213</v>
      </c>
      <c r="H1419" s="163">
        <v>60.3</v>
      </c>
      <c r="I1419" s="164"/>
      <c r="L1419" s="160"/>
      <c r="M1419" s="165"/>
      <c r="T1419" s="166"/>
      <c r="AT1419" s="161" t="s">
        <v>308</v>
      </c>
      <c r="AU1419" s="161" t="s">
        <v>83</v>
      </c>
      <c r="AV1419" s="13" t="s">
        <v>83</v>
      </c>
      <c r="AW1419" s="13" t="s">
        <v>35</v>
      </c>
      <c r="AX1419" s="13" t="s">
        <v>73</v>
      </c>
      <c r="AY1419" s="161" t="s">
        <v>129</v>
      </c>
    </row>
    <row r="1420" spans="2:65" s="15" customFormat="1" ht="10.199999999999999">
      <c r="B1420" s="174"/>
      <c r="D1420" s="146" t="s">
        <v>308</v>
      </c>
      <c r="E1420" s="175" t="s">
        <v>222</v>
      </c>
      <c r="F1420" s="176" t="s">
        <v>528</v>
      </c>
      <c r="H1420" s="177">
        <v>60.3</v>
      </c>
      <c r="I1420" s="178"/>
      <c r="L1420" s="174"/>
      <c r="M1420" s="179"/>
      <c r="T1420" s="180"/>
      <c r="AT1420" s="175" t="s">
        <v>308</v>
      </c>
      <c r="AU1420" s="175" t="s">
        <v>83</v>
      </c>
      <c r="AV1420" s="15" t="s">
        <v>148</v>
      </c>
      <c r="AW1420" s="15" t="s">
        <v>35</v>
      </c>
      <c r="AX1420" s="15" t="s">
        <v>73</v>
      </c>
      <c r="AY1420" s="175" t="s">
        <v>129</v>
      </c>
    </row>
    <row r="1421" spans="2:65" s="14" customFormat="1" ht="10.199999999999999">
      <c r="B1421" s="167"/>
      <c r="D1421" s="146" t="s">
        <v>308</v>
      </c>
      <c r="E1421" s="168" t="s">
        <v>3</v>
      </c>
      <c r="F1421" s="169" t="s">
        <v>313</v>
      </c>
      <c r="H1421" s="170">
        <v>60.3</v>
      </c>
      <c r="I1421" s="171"/>
      <c r="L1421" s="167"/>
      <c r="M1421" s="172"/>
      <c r="T1421" s="173"/>
      <c r="AT1421" s="168" t="s">
        <v>308</v>
      </c>
      <c r="AU1421" s="168" t="s">
        <v>83</v>
      </c>
      <c r="AV1421" s="14" t="s">
        <v>156</v>
      </c>
      <c r="AW1421" s="14" t="s">
        <v>35</v>
      </c>
      <c r="AX1421" s="14" t="s">
        <v>81</v>
      </c>
      <c r="AY1421" s="168" t="s">
        <v>129</v>
      </c>
    </row>
    <row r="1422" spans="2:65" s="1" customFormat="1" ht="24.15" customHeight="1">
      <c r="B1422" s="128"/>
      <c r="C1422" s="129" t="s">
        <v>1612</v>
      </c>
      <c r="D1422" s="129" t="s">
        <v>132</v>
      </c>
      <c r="E1422" s="130" t="s">
        <v>1613</v>
      </c>
      <c r="F1422" s="131" t="s">
        <v>1614</v>
      </c>
      <c r="G1422" s="132" t="s">
        <v>208</v>
      </c>
      <c r="H1422" s="133">
        <v>60.3</v>
      </c>
      <c r="I1422" s="134"/>
      <c r="J1422" s="135">
        <f>ROUND(I1422*H1422,2)</f>
        <v>0</v>
      </c>
      <c r="K1422" s="131" t="s">
        <v>136</v>
      </c>
      <c r="L1422" s="33"/>
      <c r="M1422" s="136" t="s">
        <v>3</v>
      </c>
      <c r="N1422" s="137" t="s">
        <v>44</v>
      </c>
      <c r="P1422" s="138">
        <f>O1422*H1422</f>
        <v>0</v>
      </c>
      <c r="Q1422" s="138">
        <v>0</v>
      </c>
      <c r="R1422" s="138">
        <f>Q1422*H1422</f>
        <v>0</v>
      </c>
      <c r="S1422" s="138">
        <v>0</v>
      </c>
      <c r="T1422" s="139">
        <f>S1422*H1422</f>
        <v>0</v>
      </c>
      <c r="AR1422" s="140" t="s">
        <v>398</v>
      </c>
      <c r="AT1422" s="140" t="s">
        <v>132</v>
      </c>
      <c r="AU1422" s="140" t="s">
        <v>83</v>
      </c>
      <c r="AY1422" s="18" t="s">
        <v>129</v>
      </c>
      <c r="BE1422" s="141">
        <f>IF(N1422="základní",J1422,0)</f>
        <v>0</v>
      </c>
      <c r="BF1422" s="141">
        <f>IF(N1422="snížená",J1422,0)</f>
        <v>0</v>
      </c>
      <c r="BG1422" s="141">
        <f>IF(N1422="zákl. přenesená",J1422,0)</f>
        <v>0</v>
      </c>
      <c r="BH1422" s="141">
        <f>IF(N1422="sníž. přenesená",J1422,0)</f>
        <v>0</v>
      </c>
      <c r="BI1422" s="141">
        <f>IF(N1422="nulová",J1422,0)</f>
        <v>0</v>
      </c>
      <c r="BJ1422" s="18" t="s">
        <v>81</v>
      </c>
      <c r="BK1422" s="141">
        <f>ROUND(I1422*H1422,2)</f>
        <v>0</v>
      </c>
      <c r="BL1422" s="18" t="s">
        <v>398</v>
      </c>
      <c r="BM1422" s="140" t="s">
        <v>1615</v>
      </c>
    </row>
    <row r="1423" spans="2:65" s="1" customFormat="1" ht="10.199999999999999">
      <c r="B1423" s="33"/>
      <c r="D1423" s="142" t="s">
        <v>139</v>
      </c>
      <c r="F1423" s="143" t="s">
        <v>1616</v>
      </c>
      <c r="I1423" s="144"/>
      <c r="L1423" s="33"/>
      <c r="M1423" s="145"/>
      <c r="T1423" s="54"/>
      <c r="AT1423" s="18" t="s">
        <v>139</v>
      </c>
      <c r="AU1423" s="18" t="s">
        <v>83</v>
      </c>
    </row>
    <row r="1424" spans="2:65" s="13" customFormat="1" ht="10.199999999999999">
      <c r="B1424" s="160"/>
      <c r="D1424" s="146" t="s">
        <v>308</v>
      </c>
      <c r="E1424" s="161" t="s">
        <v>3</v>
      </c>
      <c r="F1424" s="162" t="s">
        <v>222</v>
      </c>
      <c r="H1424" s="163">
        <v>60.3</v>
      </c>
      <c r="I1424" s="164"/>
      <c r="L1424" s="160"/>
      <c r="M1424" s="165"/>
      <c r="T1424" s="166"/>
      <c r="AT1424" s="161" t="s">
        <v>308</v>
      </c>
      <c r="AU1424" s="161" t="s">
        <v>83</v>
      </c>
      <c r="AV1424" s="13" t="s">
        <v>83</v>
      </c>
      <c r="AW1424" s="13" t="s">
        <v>35</v>
      </c>
      <c r="AX1424" s="13" t="s">
        <v>81</v>
      </c>
      <c r="AY1424" s="161" t="s">
        <v>129</v>
      </c>
    </row>
    <row r="1425" spans="2:65" s="1" customFormat="1" ht="16.5" customHeight="1">
      <c r="B1425" s="128"/>
      <c r="C1425" s="181" t="s">
        <v>1617</v>
      </c>
      <c r="D1425" s="181" t="s">
        <v>604</v>
      </c>
      <c r="E1425" s="182" t="s">
        <v>1618</v>
      </c>
      <c r="F1425" s="183" t="s">
        <v>1619</v>
      </c>
      <c r="G1425" s="184" t="s">
        <v>208</v>
      </c>
      <c r="H1425" s="185">
        <v>67.747</v>
      </c>
      <c r="I1425" s="186"/>
      <c r="J1425" s="187">
        <f>ROUND(I1425*H1425,2)</f>
        <v>0</v>
      </c>
      <c r="K1425" s="183" t="s">
        <v>136</v>
      </c>
      <c r="L1425" s="188"/>
      <c r="M1425" s="189" t="s">
        <v>3</v>
      </c>
      <c r="N1425" s="190" t="s">
        <v>44</v>
      </c>
      <c r="P1425" s="138">
        <f>O1425*H1425</f>
        <v>0</v>
      </c>
      <c r="Q1425" s="138">
        <v>1.1E-4</v>
      </c>
      <c r="R1425" s="138">
        <f>Q1425*H1425</f>
        <v>7.4521700000000001E-3</v>
      </c>
      <c r="S1425" s="138">
        <v>0</v>
      </c>
      <c r="T1425" s="139">
        <f>S1425*H1425</f>
        <v>0</v>
      </c>
      <c r="AR1425" s="140" t="s">
        <v>514</v>
      </c>
      <c r="AT1425" s="140" t="s">
        <v>604</v>
      </c>
      <c r="AU1425" s="140" t="s">
        <v>83</v>
      </c>
      <c r="AY1425" s="18" t="s">
        <v>129</v>
      </c>
      <c r="BE1425" s="141">
        <f>IF(N1425="základní",J1425,0)</f>
        <v>0</v>
      </c>
      <c r="BF1425" s="141">
        <f>IF(N1425="snížená",J1425,0)</f>
        <v>0</v>
      </c>
      <c r="BG1425" s="141">
        <f>IF(N1425="zákl. přenesená",J1425,0)</f>
        <v>0</v>
      </c>
      <c r="BH1425" s="141">
        <f>IF(N1425="sníž. přenesená",J1425,0)</f>
        <v>0</v>
      </c>
      <c r="BI1425" s="141">
        <f>IF(N1425="nulová",J1425,0)</f>
        <v>0</v>
      </c>
      <c r="BJ1425" s="18" t="s">
        <v>81</v>
      </c>
      <c r="BK1425" s="141">
        <f>ROUND(I1425*H1425,2)</f>
        <v>0</v>
      </c>
      <c r="BL1425" s="18" t="s">
        <v>398</v>
      </c>
      <c r="BM1425" s="140" t="s">
        <v>1620</v>
      </c>
    </row>
    <row r="1426" spans="2:65" s="13" customFormat="1" ht="10.199999999999999">
      <c r="B1426" s="160"/>
      <c r="D1426" s="146" t="s">
        <v>308</v>
      </c>
      <c r="F1426" s="162" t="s">
        <v>1621</v>
      </c>
      <c r="H1426" s="163">
        <v>67.747</v>
      </c>
      <c r="I1426" s="164"/>
      <c r="L1426" s="160"/>
      <c r="M1426" s="165"/>
      <c r="T1426" s="166"/>
      <c r="AT1426" s="161" t="s">
        <v>308</v>
      </c>
      <c r="AU1426" s="161" t="s">
        <v>83</v>
      </c>
      <c r="AV1426" s="13" t="s">
        <v>83</v>
      </c>
      <c r="AW1426" s="13" t="s">
        <v>4</v>
      </c>
      <c r="AX1426" s="13" t="s">
        <v>81</v>
      </c>
      <c r="AY1426" s="161" t="s">
        <v>129</v>
      </c>
    </row>
    <row r="1427" spans="2:65" s="1" customFormat="1" ht="24.15" customHeight="1">
      <c r="B1427" s="128"/>
      <c r="C1427" s="129" t="s">
        <v>1622</v>
      </c>
      <c r="D1427" s="129" t="s">
        <v>132</v>
      </c>
      <c r="E1427" s="130" t="s">
        <v>1623</v>
      </c>
      <c r="F1427" s="131" t="s">
        <v>1624</v>
      </c>
      <c r="G1427" s="132" t="s">
        <v>208</v>
      </c>
      <c r="H1427" s="133">
        <v>130.934</v>
      </c>
      <c r="I1427" s="134"/>
      <c r="J1427" s="135">
        <f>ROUND(I1427*H1427,2)</f>
        <v>0</v>
      </c>
      <c r="K1427" s="131" t="s">
        <v>136</v>
      </c>
      <c r="L1427" s="33"/>
      <c r="M1427" s="136" t="s">
        <v>3</v>
      </c>
      <c r="N1427" s="137" t="s">
        <v>44</v>
      </c>
      <c r="P1427" s="138">
        <f>O1427*H1427</f>
        <v>0</v>
      </c>
      <c r="Q1427" s="138">
        <v>0</v>
      </c>
      <c r="R1427" s="138">
        <f>Q1427*H1427</f>
        <v>0</v>
      </c>
      <c r="S1427" s="138">
        <v>0</v>
      </c>
      <c r="T1427" s="139">
        <f>S1427*H1427</f>
        <v>0</v>
      </c>
      <c r="AR1427" s="140" t="s">
        <v>398</v>
      </c>
      <c r="AT1427" s="140" t="s">
        <v>132</v>
      </c>
      <c r="AU1427" s="140" t="s">
        <v>83</v>
      </c>
      <c r="AY1427" s="18" t="s">
        <v>129</v>
      </c>
      <c r="BE1427" s="141">
        <f>IF(N1427="základní",J1427,0)</f>
        <v>0</v>
      </c>
      <c r="BF1427" s="141">
        <f>IF(N1427="snížená",J1427,0)</f>
        <v>0</v>
      </c>
      <c r="BG1427" s="141">
        <f>IF(N1427="zákl. přenesená",J1427,0)</f>
        <v>0</v>
      </c>
      <c r="BH1427" s="141">
        <f>IF(N1427="sníž. přenesená",J1427,0)</f>
        <v>0</v>
      </c>
      <c r="BI1427" s="141">
        <f>IF(N1427="nulová",J1427,0)</f>
        <v>0</v>
      </c>
      <c r="BJ1427" s="18" t="s">
        <v>81</v>
      </c>
      <c r="BK1427" s="141">
        <f>ROUND(I1427*H1427,2)</f>
        <v>0</v>
      </c>
      <c r="BL1427" s="18" t="s">
        <v>398</v>
      </c>
      <c r="BM1427" s="140" t="s">
        <v>1625</v>
      </c>
    </row>
    <row r="1428" spans="2:65" s="1" customFormat="1" ht="10.199999999999999">
      <c r="B1428" s="33"/>
      <c r="D1428" s="142" t="s">
        <v>139</v>
      </c>
      <c r="F1428" s="143" t="s">
        <v>1626</v>
      </c>
      <c r="I1428" s="144"/>
      <c r="L1428" s="33"/>
      <c r="M1428" s="145"/>
      <c r="T1428" s="54"/>
      <c r="AT1428" s="18" t="s">
        <v>139</v>
      </c>
      <c r="AU1428" s="18" t="s">
        <v>83</v>
      </c>
    </row>
    <row r="1429" spans="2:65" s="12" customFormat="1" ht="10.199999999999999">
      <c r="B1429" s="154"/>
      <c r="D1429" s="146" t="s">
        <v>308</v>
      </c>
      <c r="E1429" s="155" t="s">
        <v>3</v>
      </c>
      <c r="F1429" s="156" t="s">
        <v>1611</v>
      </c>
      <c r="H1429" s="155" t="s">
        <v>3</v>
      </c>
      <c r="I1429" s="157"/>
      <c r="L1429" s="154"/>
      <c r="M1429" s="158"/>
      <c r="T1429" s="159"/>
      <c r="AT1429" s="155" t="s">
        <v>308</v>
      </c>
      <c r="AU1429" s="155" t="s">
        <v>83</v>
      </c>
      <c r="AV1429" s="12" t="s">
        <v>81</v>
      </c>
      <c r="AW1429" s="12" t="s">
        <v>35</v>
      </c>
      <c r="AX1429" s="12" t="s">
        <v>73</v>
      </c>
      <c r="AY1429" s="155" t="s">
        <v>129</v>
      </c>
    </row>
    <row r="1430" spans="2:65" s="12" customFormat="1" ht="10.199999999999999">
      <c r="B1430" s="154"/>
      <c r="D1430" s="146" t="s">
        <v>308</v>
      </c>
      <c r="E1430" s="155" t="s">
        <v>3</v>
      </c>
      <c r="F1430" s="156" t="s">
        <v>423</v>
      </c>
      <c r="H1430" s="155" t="s">
        <v>3</v>
      </c>
      <c r="I1430" s="157"/>
      <c r="L1430" s="154"/>
      <c r="M1430" s="158"/>
      <c r="T1430" s="159"/>
      <c r="AT1430" s="155" t="s">
        <v>308</v>
      </c>
      <c r="AU1430" s="155" t="s">
        <v>83</v>
      </c>
      <c r="AV1430" s="12" t="s">
        <v>81</v>
      </c>
      <c r="AW1430" s="12" t="s">
        <v>35</v>
      </c>
      <c r="AX1430" s="12" t="s">
        <v>73</v>
      </c>
      <c r="AY1430" s="155" t="s">
        <v>129</v>
      </c>
    </row>
    <row r="1431" spans="2:65" s="13" customFormat="1" ht="10.199999999999999">
      <c r="B1431" s="160"/>
      <c r="D1431" s="146" t="s">
        <v>308</v>
      </c>
      <c r="E1431" s="161" t="s">
        <v>3</v>
      </c>
      <c r="F1431" s="162" t="s">
        <v>1627</v>
      </c>
      <c r="H1431" s="163">
        <v>130.934</v>
      </c>
      <c r="I1431" s="164"/>
      <c r="L1431" s="160"/>
      <c r="M1431" s="165"/>
      <c r="T1431" s="166"/>
      <c r="AT1431" s="161" t="s">
        <v>308</v>
      </c>
      <c r="AU1431" s="161" t="s">
        <v>83</v>
      </c>
      <c r="AV1431" s="13" t="s">
        <v>83</v>
      </c>
      <c r="AW1431" s="13" t="s">
        <v>35</v>
      </c>
      <c r="AX1431" s="13" t="s">
        <v>73</v>
      </c>
      <c r="AY1431" s="161" t="s">
        <v>129</v>
      </c>
    </row>
    <row r="1432" spans="2:65" s="14" customFormat="1" ht="10.199999999999999">
      <c r="B1432" s="167"/>
      <c r="D1432" s="146" t="s">
        <v>308</v>
      </c>
      <c r="E1432" s="168" t="s">
        <v>3</v>
      </c>
      <c r="F1432" s="169" t="s">
        <v>313</v>
      </c>
      <c r="H1432" s="170">
        <v>130.934</v>
      </c>
      <c r="I1432" s="171"/>
      <c r="L1432" s="167"/>
      <c r="M1432" s="172"/>
      <c r="T1432" s="173"/>
      <c r="AT1432" s="168" t="s">
        <v>308</v>
      </c>
      <c r="AU1432" s="168" t="s">
        <v>83</v>
      </c>
      <c r="AV1432" s="14" t="s">
        <v>156</v>
      </c>
      <c r="AW1432" s="14" t="s">
        <v>35</v>
      </c>
      <c r="AX1432" s="14" t="s">
        <v>81</v>
      </c>
      <c r="AY1432" s="168" t="s">
        <v>129</v>
      </c>
    </row>
    <row r="1433" spans="2:65" s="1" customFormat="1" ht="16.5" customHeight="1">
      <c r="B1433" s="128"/>
      <c r="C1433" s="181" t="s">
        <v>1628</v>
      </c>
      <c r="D1433" s="181" t="s">
        <v>604</v>
      </c>
      <c r="E1433" s="182" t="s">
        <v>1629</v>
      </c>
      <c r="F1433" s="183" t="s">
        <v>1630</v>
      </c>
      <c r="G1433" s="184" t="s">
        <v>208</v>
      </c>
      <c r="H1433" s="185">
        <v>61.506</v>
      </c>
      <c r="I1433" s="186"/>
      <c r="J1433" s="187">
        <f>ROUND(I1433*H1433,2)</f>
        <v>0</v>
      </c>
      <c r="K1433" s="183" t="s">
        <v>136</v>
      </c>
      <c r="L1433" s="188"/>
      <c r="M1433" s="189" t="s">
        <v>3</v>
      </c>
      <c r="N1433" s="190" t="s">
        <v>44</v>
      </c>
      <c r="P1433" s="138">
        <f>O1433*H1433</f>
        <v>0</v>
      </c>
      <c r="Q1433" s="138">
        <v>4.1999999999999997E-3</v>
      </c>
      <c r="R1433" s="138">
        <f>Q1433*H1433</f>
        <v>0.25832519999999998</v>
      </c>
      <c r="S1433" s="138">
        <v>0</v>
      </c>
      <c r="T1433" s="139">
        <f>S1433*H1433</f>
        <v>0</v>
      </c>
      <c r="AR1433" s="140" t="s">
        <v>514</v>
      </c>
      <c r="AT1433" s="140" t="s">
        <v>604</v>
      </c>
      <c r="AU1433" s="140" t="s">
        <v>83</v>
      </c>
      <c r="AY1433" s="18" t="s">
        <v>129</v>
      </c>
      <c r="BE1433" s="141">
        <f>IF(N1433="základní",J1433,0)</f>
        <v>0</v>
      </c>
      <c r="BF1433" s="141">
        <f>IF(N1433="snížená",J1433,0)</f>
        <v>0</v>
      </c>
      <c r="BG1433" s="141">
        <f>IF(N1433="zákl. přenesená",J1433,0)</f>
        <v>0</v>
      </c>
      <c r="BH1433" s="141">
        <f>IF(N1433="sníž. přenesená",J1433,0)</f>
        <v>0</v>
      </c>
      <c r="BI1433" s="141">
        <f>IF(N1433="nulová",J1433,0)</f>
        <v>0</v>
      </c>
      <c r="BJ1433" s="18" t="s">
        <v>81</v>
      </c>
      <c r="BK1433" s="141">
        <f>ROUND(I1433*H1433,2)</f>
        <v>0</v>
      </c>
      <c r="BL1433" s="18" t="s">
        <v>398</v>
      </c>
      <c r="BM1433" s="140" t="s">
        <v>1631</v>
      </c>
    </row>
    <row r="1434" spans="2:65" s="12" customFormat="1" ht="10.199999999999999">
      <c r="B1434" s="154"/>
      <c r="D1434" s="146" t="s">
        <v>308</v>
      </c>
      <c r="E1434" s="155" t="s">
        <v>3</v>
      </c>
      <c r="F1434" s="156" t="s">
        <v>1611</v>
      </c>
      <c r="H1434" s="155" t="s">
        <v>3</v>
      </c>
      <c r="I1434" s="157"/>
      <c r="L1434" s="154"/>
      <c r="M1434" s="158"/>
      <c r="T1434" s="159"/>
      <c r="AT1434" s="155" t="s">
        <v>308</v>
      </c>
      <c r="AU1434" s="155" t="s">
        <v>83</v>
      </c>
      <c r="AV1434" s="12" t="s">
        <v>81</v>
      </c>
      <c r="AW1434" s="12" t="s">
        <v>35</v>
      </c>
      <c r="AX1434" s="12" t="s">
        <v>73</v>
      </c>
      <c r="AY1434" s="155" t="s">
        <v>129</v>
      </c>
    </row>
    <row r="1435" spans="2:65" s="12" customFormat="1" ht="10.199999999999999">
      <c r="B1435" s="154"/>
      <c r="D1435" s="146" t="s">
        <v>308</v>
      </c>
      <c r="E1435" s="155" t="s">
        <v>3</v>
      </c>
      <c r="F1435" s="156" t="s">
        <v>423</v>
      </c>
      <c r="H1435" s="155" t="s">
        <v>3</v>
      </c>
      <c r="I1435" s="157"/>
      <c r="L1435" s="154"/>
      <c r="M1435" s="158"/>
      <c r="T1435" s="159"/>
      <c r="AT1435" s="155" t="s">
        <v>308</v>
      </c>
      <c r="AU1435" s="155" t="s">
        <v>83</v>
      </c>
      <c r="AV1435" s="12" t="s">
        <v>81</v>
      </c>
      <c r="AW1435" s="12" t="s">
        <v>35</v>
      </c>
      <c r="AX1435" s="12" t="s">
        <v>73</v>
      </c>
      <c r="AY1435" s="155" t="s">
        <v>129</v>
      </c>
    </row>
    <row r="1436" spans="2:65" s="13" customFormat="1" ht="10.199999999999999">
      <c r="B1436" s="160"/>
      <c r="D1436" s="146" t="s">
        <v>308</v>
      </c>
      <c r="E1436" s="161" t="s">
        <v>3</v>
      </c>
      <c r="F1436" s="162" t="s">
        <v>1213</v>
      </c>
      <c r="H1436" s="163">
        <v>60.3</v>
      </c>
      <c r="I1436" s="164"/>
      <c r="L1436" s="160"/>
      <c r="M1436" s="165"/>
      <c r="T1436" s="166"/>
      <c r="AT1436" s="161" t="s">
        <v>308</v>
      </c>
      <c r="AU1436" s="161" t="s">
        <v>83</v>
      </c>
      <c r="AV1436" s="13" t="s">
        <v>83</v>
      </c>
      <c r="AW1436" s="13" t="s">
        <v>35</v>
      </c>
      <c r="AX1436" s="13" t="s">
        <v>73</v>
      </c>
      <c r="AY1436" s="161" t="s">
        <v>129</v>
      </c>
    </row>
    <row r="1437" spans="2:65" s="14" customFormat="1" ht="10.199999999999999">
      <c r="B1437" s="167"/>
      <c r="D1437" s="146" t="s">
        <v>308</v>
      </c>
      <c r="E1437" s="168" t="s">
        <v>3</v>
      </c>
      <c r="F1437" s="169" t="s">
        <v>313</v>
      </c>
      <c r="H1437" s="170">
        <v>60.3</v>
      </c>
      <c r="I1437" s="171"/>
      <c r="L1437" s="167"/>
      <c r="M1437" s="172"/>
      <c r="T1437" s="173"/>
      <c r="AT1437" s="168" t="s">
        <v>308</v>
      </c>
      <c r="AU1437" s="168" t="s">
        <v>83</v>
      </c>
      <c r="AV1437" s="14" t="s">
        <v>156</v>
      </c>
      <c r="AW1437" s="14" t="s">
        <v>35</v>
      </c>
      <c r="AX1437" s="14" t="s">
        <v>81</v>
      </c>
      <c r="AY1437" s="168" t="s">
        <v>129</v>
      </c>
    </row>
    <row r="1438" spans="2:65" s="13" customFormat="1" ht="10.199999999999999">
      <c r="B1438" s="160"/>
      <c r="D1438" s="146" t="s">
        <v>308</v>
      </c>
      <c r="F1438" s="162" t="s">
        <v>1632</v>
      </c>
      <c r="H1438" s="163">
        <v>61.506</v>
      </c>
      <c r="I1438" s="164"/>
      <c r="L1438" s="160"/>
      <c r="M1438" s="165"/>
      <c r="T1438" s="166"/>
      <c r="AT1438" s="161" t="s">
        <v>308</v>
      </c>
      <c r="AU1438" s="161" t="s">
        <v>83</v>
      </c>
      <c r="AV1438" s="13" t="s">
        <v>83</v>
      </c>
      <c r="AW1438" s="13" t="s">
        <v>4</v>
      </c>
      <c r="AX1438" s="13" t="s">
        <v>81</v>
      </c>
      <c r="AY1438" s="161" t="s">
        <v>129</v>
      </c>
    </row>
    <row r="1439" spans="2:65" s="1" customFormat="1" ht="16.5" customHeight="1">
      <c r="B1439" s="128"/>
      <c r="C1439" s="181" t="s">
        <v>1633</v>
      </c>
      <c r="D1439" s="181" t="s">
        <v>604</v>
      </c>
      <c r="E1439" s="182" t="s">
        <v>1532</v>
      </c>
      <c r="F1439" s="183" t="s">
        <v>1533</v>
      </c>
      <c r="G1439" s="184" t="s">
        <v>208</v>
      </c>
      <c r="H1439" s="185">
        <v>72.046999999999997</v>
      </c>
      <c r="I1439" s="186"/>
      <c r="J1439" s="187">
        <f>ROUND(I1439*H1439,2)</f>
        <v>0</v>
      </c>
      <c r="K1439" s="183" t="s">
        <v>136</v>
      </c>
      <c r="L1439" s="188"/>
      <c r="M1439" s="189" t="s">
        <v>3</v>
      </c>
      <c r="N1439" s="190" t="s">
        <v>44</v>
      </c>
      <c r="P1439" s="138">
        <f>O1439*H1439</f>
        <v>0</v>
      </c>
      <c r="Q1439" s="138">
        <v>4.7999999999999996E-3</v>
      </c>
      <c r="R1439" s="138">
        <f>Q1439*H1439</f>
        <v>0.34582559999999996</v>
      </c>
      <c r="S1439" s="138">
        <v>0</v>
      </c>
      <c r="T1439" s="139">
        <f>S1439*H1439</f>
        <v>0</v>
      </c>
      <c r="AR1439" s="140" t="s">
        <v>514</v>
      </c>
      <c r="AT1439" s="140" t="s">
        <v>604</v>
      </c>
      <c r="AU1439" s="140" t="s">
        <v>83</v>
      </c>
      <c r="AY1439" s="18" t="s">
        <v>129</v>
      </c>
      <c r="BE1439" s="141">
        <f>IF(N1439="základní",J1439,0)</f>
        <v>0</v>
      </c>
      <c r="BF1439" s="141">
        <f>IF(N1439="snížená",J1439,0)</f>
        <v>0</v>
      </c>
      <c r="BG1439" s="141">
        <f>IF(N1439="zákl. přenesená",J1439,0)</f>
        <v>0</v>
      </c>
      <c r="BH1439" s="141">
        <f>IF(N1439="sníž. přenesená",J1439,0)</f>
        <v>0</v>
      </c>
      <c r="BI1439" s="141">
        <f>IF(N1439="nulová",J1439,0)</f>
        <v>0</v>
      </c>
      <c r="BJ1439" s="18" t="s">
        <v>81</v>
      </c>
      <c r="BK1439" s="141">
        <f>ROUND(I1439*H1439,2)</f>
        <v>0</v>
      </c>
      <c r="BL1439" s="18" t="s">
        <v>398</v>
      </c>
      <c r="BM1439" s="140" t="s">
        <v>1634</v>
      </c>
    </row>
    <row r="1440" spans="2:65" s="12" customFormat="1" ht="10.199999999999999">
      <c r="B1440" s="154"/>
      <c r="D1440" s="146" t="s">
        <v>308</v>
      </c>
      <c r="E1440" s="155" t="s">
        <v>3</v>
      </c>
      <c r="F1440" s="156" t="s">
        <v>1611</v>
      </c>
      <c r="H1440" s="155" t="s">
        <v>3</v>
      </c>
      <c r="I1440" s="157"/>
      <c r="L1440" s="154"/>
      <c r="M1440" s="158"/>
      <c r="T1440" s="159"/>
      <c r="AT1440" s="155" t="s">
        <v>308</v>
      </c>
      <c r="AU1440" s="155" t="s">
        <v>83</v>
      </c>
      <c r="AV1440" s="12" t="s">
        <v>81</v>
      </c>
      <c r="AW1440" s="12" t="s">
        <v>35</v>
      </c>
      <c r="AX1440" s="12" t="s">
        <v>73</v>
      </c>
      <c r="AY1440" s="155" t="s">
        <v>129</v>
      </c>
    </row>
    <row r="1441" spans="2:65" s="12" customFormat="1" ht="10.199999999999999">
      <c r="B1441" s="154"/>
      <c r="D1441" s="146" t="s">
        <v>308</v>
      </c>
      <c r="E1441" s="155" t="s">
        <v>3</v>
      </c>
      <c r="F1441" s="156" t="s">
        <v>423</v>
      </c>
      <c r="H1441" s="155" t="s">
        <v>3</v>
      </c>
      <c r="I1441" s="157"/>
      <c r="L1441" s="154"/>
      <c r="M1441" s="158"/>
      <c r="T1441" s="159"/>
      <c r="AT1441" s="155" t="s">
        <v>308</v>
      </c>
      <c r="AU1441" s="155" t="s">
        <v>83</v>
      </c>
      <c r="AV1441" s="12" t="s">
        <v>81</v>
      </c>
      <c r="AW1441" s="12" t="s">
        <v>35</v>
      </c>
      <c r="AX1441" s="12" t="s">
        <v>73</v>
      </c>
      <c r="AY1441" s="155" t="s">
        <v>129</v>
      </c>
    </row>
    <row r="1442" spans="2:65" s="13" customFormat="1" ht="10.199999999999999">
      <c r="B1442" s="160"/>
      <c r="D1442" s="146" t="s">
        <v>308</v>
      </c>
      <c r="E1442" s="161" t="s">
        <v>3</v>
      </c>
      <c r="F1442" s="162" t="s">
        <v>1635</v>
      </c>
      <c r="H1442" s="163">
        <v>70.634</v>
      </c>
      <c r="I1442" s="164"/>
      <c r="L1442" s="160"/>
      <c r="M1442" s="165"/>
      <c r="T1442" s="166"/>
      <c r="AT1442" s="161" t="s">
        <v>308</v>
      </c>
      <c r="AU1442" s="161" t="s">
        <v>83</v>
      </c>
      <c r="AV1442" s="13" t="s">
        <v>83</v>
      </c>
      <c r="AW1442" s="13" t="s">
        <v>35</v>
      </c>
      <c r="AX1442" s="13" t="s">
        <v>73</v>
      </c>
      <c r="AY1442" s="161" t="s">
        <v>129</v>
      </c>
    </row>
    <row r="1443" spans="2:65" s="14" customFormat="1" ht="10.199999999999999">
      <c r="B1443" s="167"/>
      <c r="D1443" s="146" t="s">
        <v>308</v>
      </c>
      <c r="E1443" s="168" t="s">
        <v>3</v>
      </c>
      <c r="F1443" s="169" t="s">
        <v>313</v>
      </c>
      <c r="H1443" s="170">
        <v>70.634</v>
      </c>
      <c r="I1443" s="171"/>
      <c r="L1443" s="167"/>
      <c r="M1443" s="172"/>
      <c r="T1443" s="173"/>
      <c r="AT1443" s="168" t="s">
        <v>308</v>
      </c>
      <c r="AU1443" s="168" t="s">
        <v>83</v>
      </c>
      <c r="AV1443" s="14" t="s">
        <v>156</v>
      </c>
      <c r="AW1443" s="14" t="s">
        <v>35</v>
      </c>
      <c r="AX1443" s="14" t="s">
        <v>81</v>
      </c>
      <c r="AY1443" s="168" t="s">
        <v>129</v>
      </c>
    </row>
    <row r="1444" spans="2:65" s="13" customFormat="1" ht="10.199999999999999">
      <c r="B1444" s="160"/>
      <c r="D1444" s="146" t="s">
        <v>308</v>
      </c>
      <c r="F1444" s="162" t="s">
        <v>1636</v>
      </c>
      <c r="H1444" s="163">
        <v>72.046999999999997</v>
      </c>
      <c r="I1444" s="164"/>
      <c r="L1444" s="160"/>
      <c r="M1444" s="165"/>
      <c r="T1444" s="166"/>
      <c r="AT1444" s="161" t="s">
        <v>308</v>
      </c>
      <c r="AU1444" s="161" t="s">
        <v>83</v>
      </c>
      <c r="AV1444" s="13" t="s">
        <v>83</v>
      </c>
      <c r="AW1444" s="13" t="s">
        <v>4</v>
      </c>
      <c r="AX1444" s="13" t="s">
        <v>81</v>
      </c>
      <c r="AY1444" s="161" t="s">
        <v>129</v>
      </c>
    </row>
    <row r="1445" spans="2:65" s="1" customFormat="1" ht="33" customHeight="1">
      <c r="B1445" s="128"/>
      <c r="C1445" s="129" t="s">
        <v>1637</v>
      </c>
      <c r="D1445" s="129" t="s">
        <v>132</v>
      </c>
      <c r="E1445" s="130" t="s">
        <v>1638</v>
      </c>
      <c r="F1445" s="131" t="s">
        <v>1639</v>
      </c>
      <c r="G1445" s="132" t="s">
        <v>420</v>
      </c>
      <c r="H1445" s="133">
        <v>1</v>
      </c>
      <c r="I1445" s="134"/>
      <c r="J1445" s="135">
        <f>ROUND(I1445*H1445,2)</f>
        <v>0</v>
      </c>
      <c r="K1445" s="131" t="s">
        <v>136</v>
      </c>
      <c r="L1445" s="33"/>
      <c r="M1445" s="136" t="s">
        <v>3</v>
      </c>
      <c r="N1445" s="137" t="s">
        <v>44</v>
      </c>
      <c r="P1445" s="138">
        <f>O1445*H1445</f>
        <v>0</v>
      </c>
      <c r="Q1445" s="138">
        <v>2.1199999999999999E-3</v>
      </c>
      <c r="R1445" s="138">
        <f>Q1445*H1445</f>
        <v>2.1199999999999999E-3</v>
      </c>
      <c r="S1445" s="138">
        <v>2.1999999999999999E-2</v>
      </c>
      <c r="T1445" s="139">
        <f>S1445*H1445</f>
        <v>2.1999999999999999E-2</v>
      </c>
      <c r="AR1445" s="140" t="s">
        <v>398</v>
      </c>
      <c r="AT1445" s="140" t="s">
        <v>132</v>
      </c>
      <c r="AU1445" s="140" t="s">
        <v>83</v>
      </c>
      <c r="AY1445" s="18" t="s">
        <v>129</v>
      </c>
      <c r="BE1445" s="141">
        <f>IF(N1445="základní",J1445,0)</f>
        <v>0</v>
      </c>
      <c r="BF1445" s="141">
        <f>IF(N1445="snížená",J1445,0)</f>
        <v>0</v>
      </c>
      <c r="BG1445" s="141">
        <f>IF(N1445="zákl. přenesená",J1445,0)</f>
        <v>0</v>
      </c>
      <c r="BH1445" s="141">
        <f>IF(N1445="sníž. přenesená",J1445,0)</f>
        <v>0</v>
      </c>
      <c r="BI1445" s="141">
        <f>IF(N1445="nulová",J1445,0)</f>
        <v>0</v>
      </c>
      <c r="BJ1445" s="18" t="s">
        <v>81</v>
      </c>
      <c r="BK1445" s="141">
        <f>ROUND(I1445*H1445,2)</f>
        <v>0</v>
      </c>
      <c r="BL1445" s="18" t="s">
        <v>398</v>
      </c>
      <c r="BM1445" s="140" t="s">
        <v>1640</v>
      </c>
    </row>
    <row r="1446" spans="2:65" s="1" customFormat="1" ht="10.199999999999999">
      <c r="B1446" s="33"/>
      <c r="D1446" s="142" t="s">
        <v>139</v>
      </c>
      <c r="F1446" s="143" t="s">
        <v>1641</v>
      </c>
      <c r="I1446" s="144"/>
      <c r="L1446" s="33"/>
      <c r="M1446" s="145"/>
      <c r="T1446" s="54"/>
      <c r="AT1446" s="18" t="s">
        <v>139</v>
      </c>
      <c r="AU1446" s="18" t="s">
        <v>83</v>
      </c>
    </row>
    <row r="1447" spans="2:65" s="12" customFormat="1" ht="10.199999999999999">
      <c r="B1447" s="154"/>
      <c r="D1447" s="146" t="s">
        <v>308</v>
      </c>
      <c r="E1447" s="155" t="s">
        <v>3</v>
      </c>
      <c r="F1447" s="156" t="s">
        <v>423</v>
      </c>
      <c r="H1447" s="155" t="s">
        <v>3</v>
      </c>
      <c r="I1447" s="157"/>
      <c r="L1447" s="154"/>
      <c r="M1447" s="158"/>
      <c r="T1447" s="159"/>
      <c r="AT1447" s="155" t="s">
        <v>308</v>
      </c>
      <c r="AU1447" s="155" t="s">
        <v>83</v>
      </c>
      <c r="AV1447" s="12" t="s">
        <v>81</v>
      </c>
      <c r="AW1447" s="12" t="s">
        <v>35</v>
      </c>
      <c r="AX1447" s="12" t="s">
        <v>73</v>
      </c>
      <c r="AY1447" s="155" t="s">
        <v>129</v>
      </c>
    </row>
    <row r="1448" spans="2:65" s="12" customFormat="1" ht="10.199999999999999">
      <c r="B1448" s="154"/>
      <c r="D1448" s="146" t="s">
        <v>308</v>
      </c>
      <c r="E1448" s="155" t="s">
        <v>3</v>
      </c>
      <c r="F1448" s="156" t="s">
        <v>1642</v>
      </c>
      <c r="H1448" s="155" t="s">
        <v>3</v>
      </c>
      <c r="I1448" s="157"/>
      <c r="L1448" s="154"/>
      <c r="M1448" s="158"/>
      <c r="T1448" s="159"/>
      <c r="AT1448" s="155" t="s">
        <v>308</v>
      </c>
      <c r="AU1448" s="155" t="s">
        <v>83</v>
      </c>
      <c r="AV1448" s="12" t="s">
        <v>81</v>
      </c>
      <c r="AW1448" s="12" t="s">
        <v>35</v>
      </c>
      <c r="AX1448" s="12" t="s">
        <v>73</v>
      </c>
      <c r="AY1448" s="155" t="s">
        <v>129</v>
      </c>
    </row>
    <row r="1449" spans="2:65" s="13" customFormat="1" ht="10.199999999999999">
      <c r="B1449" s="160"/>
      <c r="D1449" s="146" t="s">
        <v>308</v>
      </c>
      <c r="E1449" s="161" t="s">
        <v>3</v>
      </c>
      <c r="F1449" s="162" t="s">
        <v>81</v>
      </c>
      <c r="H1449" s="163">
        <v>1</v>
      </c>
      <c r="I1449" s="164"/>
      <c r="L1449" s="160"/>
      <c r="M1449" s="165"/>
      <c r="T1449" s="166"/>
      <c r="AT1449" s="161" t="s">
        <v>308</v>
      </c>
      <c r="AU1449" s="161" t="s">
        <v>83</v>
      </c>
      <c r="AV1449" s="13" t="s">
        <v>83</v>
      </c>
      <c r="AW1449" s="13" t="s">
        <v>35</v>
      </c>
      <c r="AX1449" s="13" t="s">
        <v>73</v>
      </c>
      <c r="AY1449" s="161" t="s">
        <v>129</v>
      </c>
    </row>
    <row r="1450" spans="2:65" s="14" customFormat="1" ht="10.199999999999999">
      <c r="B1450" s="167"/>
      <c r="D1450" s="146" t="s">
        <v>308</v>
      </c>
      <c r="E1450" s="168" t="s">
        <v>3</v>
      </c>
      <c r="F1450" s="169" t="s">
        <v>313</v>
      </c>
      <c r="H1450" s="170">
        <v>1</v>
      </c>
      <c r="I1450" s="171"/>
      <c r="L1450" s="167"/>
      <c r="M1450" s="172"/>
      <c r="T1450" s="173"/>
      <c r="AT1450" s="168" t="s">
        <v>308</v>
      </c>
      <c r="AU1450" s="168" t="s">
        <v>83</v>
      </c>
      <c r="AV1450" s="14" t="s">
        <v>156</v>
      </c>
      <c r="AW1450" s="14" t="s">
        <v>35</v>
      </c>
      <c r="AX1450" s="14" t="s">
        <v>81</v>
      </c>
      <c r="AY1450" s="168" t="s">
        <v>129</v>
      </c>
    </row>
    <row r="1451" spans="2:65" s="1" customFormat="1" ht="21.75" customHeight="1">
      <c r="B1451" s="128"/>
      <c r="C1451" s="129" t="s">
        <v>1643</v>
      </c>
      <c r="D1451" s="129" t="s">
        <v>132</v>
      </c>
      <c r="E1451" s="130" t="s">
        <v>1644</v>
      </c>
      <c r="F1451" s="131" t="s">
        <v>1645</v>
      </c>
      <c r="G1451" s="132" t="s">
        <v>420</v>
      </c>
      <c r="H1451" s="133">
        <v>1</v>
      </c>
      <c r="I1451" s="134"/>
      <c r="J1451" s="135">
        <f>ROUND(I1451*H1451,2)</f>
        <v>0</v>
      </c>
      <c r="K1451" s="131" t="s">
        <v>3</v>
      </c>
      <c r="L1451" s="33"/>
      <c r="M1451" s="136" t="s">
        <v>3</v>
      </c>
      <c r="N1451" s="137" t="s">
        <v>44</v>
      </c>
      <c r="P1451" s="138">
        <f>O1451*H1451</f>
        <v>0</v>
      </c>
      <c r="Q1451" s="138">
        <v>0.05</v>
      </c>
      <c r="R1451" s="138">
        <f>Q1451*H1451</f>
        <v>0.05</v>
      </c>
      <c r="S1451" s="138">
        <v>2.1999999999999999E-2</v>
      </c>
      <c r="T1451" s="139">
        <f>S1451*H1451</f>
        <v>2.1999999999999999E-2</v>
      </c>
      <c r="AR1451" s="140" t="s">
        <v>398</v>
      </c>
      <c r="AT1451" s="140" t="s">
        <v>132</v>
      </c>
      <c r="AU1451" s="140" t="s">
        <v>83</v>
      </c>
      <c r="AY1451" s="18" t="s">
        <v>129</v>
      </c>
      <c r="BE1451" s="141">
        <f>IF(N1451="základní",J1451,0)</f>
        <v>0</v>
      </c>
      <c r="BF1451" s="141">
        <f>IF(N1451="snížená",J1451,0)</f>
        <v>0</v>
      </c>
      <c r="BG1451" s="141">
        <f>IF(N1451="zákl. přenesená",J1451,0)</f>
        <v>0</v>
      </c>
      <c r="BH1451" s="141">
        <f>IF(N1451="sníž. přenesená",J1451,0)</f>
        <v>0</v>
      </c>
      <c r="BI1451" s="141">
        <f>IF(N1451="nulová",J1451,0)</f>
        <v>0</v>
      </c>
      <c r="BJ1451" s="18" t="s">
        <v>81</v>
      </c>
      <c r="BK1451" s="141">
        <f>ROUND(I1451*H1451,2)</f>
        <v>0</v>
      </c>
      <c r="BL1451" s="18" t="s">
        <v>398</v>
      </c>
      <c r="BM1451" s="140" t="s">
        <v>1646</v>
      </c>
    </row>
    <row r="1452" spans="2:65" s="12" customFormat="1" ht="10.199999999999999">
      <c r="B1452" s="154"/>
      <c r="D1452" s="146" t="s">
        <v>308</v>
      </c>
      <c r="E1452" s="155" t="s">
        <v>3</v>
      </c>
      <c r="F1452" s="156" t="s">
        <v>423</v>
      </c>
      <c r="H1452" s="155" t="s">
        <v>3</v>
      </c>
      <c r="I1452" s="157"/>
      <c r="L1452" s="154"/>
      <c r="M1452" s="158"/>
      <c r="T1452" s="159"/>
      <c r="AT1452" s="155" t="s">
        <v>308</v>
      </c>
      <c r="AU1452" s="155" t="s">
        <v>83</v>
      </c>
      <c r="AV1452" s="12" t="s">
        <v>81</v>
      </c>
      <c r="AW1452" s="12" t="s">
        <v>35</v>
      </c>
      <c r="AX1452" s="12" t="s">
        <v>73</v>
      </c>
      <c r="AY1452" s="155" t="s">
        <v>129</v>
      </c>
    </row>
    <row r="1453" spans="2:65" s="12" customFormat="1" ht="10.199999999999999">
      <c r="B1453" s="154"/>
      <c r="D1453" s="146" t="s">
        <v>308</v>
      </c>
      <c r="E1453" s="155" t="s">
        <v>3</v>
      </c>
      <c r="F1453" s="156" t="s">
        <v>1647</v>
      </c>
      <c r="H1453" s="155" t="s">
        <v>3</v>
      </c>
      <c r="I1453" s="157"/>
      <c r="L1453" s="154"/>
      <c r="M1453" s="158"/>
      <c r="T1453" s="159"/>
      <c r="AT1453" s="155" t="s">
        <v>308</v>
      </c>
      <c r="AU1453" s="155" t="s">
        <v>83</v>
      </c>
      <c r="AV1453" s="12" t="s">
        <v>81</v>
      </c>
      <c r="AW1453" s="12" t="s">
        <v>35</v>
      </c>
      <c r="AX1453" s="12" t="s">
        <v>73</v>
      </c>
      <c r="AY1453" s="155" t="s">
        <v>129</v>
      </c>
    </row>
    <row r="1454" spans="2:65" s="13" customFormat="1" ht="10.199999999999999">
      <c r="B1454" s="160"/>
      <c r="D1454" s="146" t="s">
        <v>308</v>
      </c>
      <c r="E1454" s="161" t="s">
        <v>3</v>
      </c>
      <c r="F1454" s="162" t="s">
        <v>81</v>
      </c>
      <c r="H1454" s="163">
        <v>1</v>
      </c>
      <c r="I1454" s="164"/>
      <c r="L1454" s="160"/>
      <c r="M1454" s="165"/>
      <c r="T1454" s="166"/>
      <c r="AT1454" s="161" t="s">
        <v>308</v>
      </c>
      <c r="AU1454" s="161" t="s">
        <v>83</v>
      </c>
      <c r="AV1454" s="13" t="s">
        <v>83</v>
      </c>
      <c r="AW1454" s="13" t="s">
        <v>35</v>
      </c>
      <c r="AX1454" s="13" t="s">
        <v>73</v>
      </c>
      <c r="AY1454" s="161" t="s">
        <v>129</v>
      </c>
    </row>
    <row r="1455" spans="2:65" s="14" customFormat="1" ht="10.199999999999999">
      <c r="B1455" s="167"/>
      <c r="D1455" s="146" t="s">
        <v>308</v>
      </c>
      <c r="E1455" s="168" t="s">
        <v>3</v>
      </c>
      <c r="F1455" s="169" t="s">
        <v>313</v>
      </c>
      <c r="H1455" s="170">
        <v>1</v>
      </c>
      <c r="I1455" s="171"/>
      <c r="L1455" s="167"/>
      <c r="M1455" s="172"/>
      <c r="T1455" s="173"/>
      <c r="AT1455" s="168" t="s">
        <v>308</v>
      </c>
      <c r="AU1455" s="168" t="s">
        <v>83</v>
      </c>
      <c r="AV1455" s="14" t="s">
        <v>156</v>
      </c>
      <c r="AW1455" s="14" t="s">
        <v>35</v>
      </c>
      <c r="AX1455" s="14" t="s">
        <v>81</v>
      </c>
      <c r="AY1455" s="168" t="s">
        <v>129</v>
      </c>
    </row>
    <row r="1456" spans="2:65" s="1" customFormat="1" ht="37.799999999999997" customHeight="1">
      <c r="B1456" s="128"/>
      <c r="C1456" s="129" t="s">
        <v>1648</v>
      </c>
      <c r="D1456" s="129" t="s">
        <v>132</v>
      </c>
      <c r="E1456" s="130" t="s">
        <v>1649</v>
      </c>
      <c r="F1456" s="131" t="s">
        <v>1650</v>
      </c>
      <c r="G1456" s="132" t="s">
        <v>382</v>
      </c>
      <c r="H1456" s="133">
        <v>1.4990000000000001</v>
      </c>
      <c r="I1456" s="134"/>
      <c r="J1456" s="135">
        <f>ROUND(I1456*H1456,2)</f>
        <v>0</v>
      </c>
      <c r="K1456" s="131" t="s">
        <v>136</v>
      </c>
      <c r="L1456" s="33"/>
      <c r="M1456" s="136" t="s">
        <v>3</v>
      </c>
      <c r="N1456" s="137" t="s">
        <v>44</v>
      </c>
      <c r="P1456" s="138">
        <f>O1456*H1456</f>
        <v>0</v>
      </c>
      <c r="Q1456" s="138">
        <v>0</v>
      </c>
      <c r="R1456" s="138">
        <f>Q1456*H1456</f>
        <v>0</v>
      </c>
      <c r="S1456" s="138">
        <v>0</v>
      </c>
      <c r="T1456" s="139">
        <f>S1456*H1456</f>
        <v>0</v>
      </c>
      <c r="AR1456" s="140" t="s">
        <v>398</v>
      </c>
      <c r="AT1456" s="140" t="s">
        <v>132</v>
      </c>
      <c r="AU1456" s="140" t="s">
        <v>83</v>
      </c>
      <c r="AY1456" s="18" t="s">
        <v>129</v>
      </c>
      <c r="BE1456" s="141">
        <f>IF(N1456="základní",J1456,0)</f>
        <v>0</v>
      </c>
      <c r="BF1456" s="141">
        <f>IF(N1456="snížená",J1456,0)</f>
        <v>0</v>
      </c>
      <c r="BG1456" s="141">
        <f>IF(N1456="zákl. přenesená",J1456,0)</f>
        <v>0</v>
      </c>
      <c r="BH1456" s="141">
        <f>IF(N1456="sníž. přenesená",J1456,0)</f>
        <v>0</v>
      </c>
      <c r="BI1456" s="141">
        <f>IF(N1456="nulová",J1456,0)</f>
        <v>0</v>
      </c>
      <c r="BJ1456" s="18" t="s">
        <v>81</v>
      </c>
      <c r="BK1456" s="141">
        <f>ROUND(I1456*H1456,2)</f>
        <v>0</v>
      </c>
      <c r="BL1456" s="18" t="s">
        <v>398</v>
      </c>
      <c r="BM1456" s="140" t="s">
        <v>1651</v>
      </c>
    </row>
    <row r="1457" spans="2:65" s="1" customFormat="1" ht="10.199999999999999">
      <c r="B1457" s="33"/>
      <c r="D1457" s="142" t="s">
        <v>139</v>
      </c>
      <c r="F1457" s="143" t="s">
        <v>1652</v>
      </c>
      <c r="I1457" s="144"/>
      <c r="L1457" s="33"/>
      <c r="M1457" s="145"/>
      <c r="T1457" s="54"/>
      <c r="AT1457" s="18" t="s">
        <v>139</v>
      </c>
      <c r="AU1457" s="18" t="s">
        <v>83</v>
      </c>
    </row>
    <row r="1458" spans="2:65" s="11" customFormat="1" ht="22.8" customHeight="1">
      <c r="B1458" s="116"/>
      <c r="D1458" s="117" t="s">
        <v>72</v>
      </c>
      <c r="E1458" s="126" t="s">
        <v>1653</v>
      </c>
      <c r="F1458" s="126" t="s">
        <v>1654</v>
      </c>
      <c r="I1458" s="119"/>
      <c r="J1458" s="127">
        <f>BK1458</f>
        <v>0</v>
      </c>
      <c r="L1458" s="116"/>
      <c r="M1458" s="121"/>
      <c r="P1458" s="122">
        <f>SUM(P1459:P1581)</f>
        <v>0</v>
      </c>
      <c r="R1458" s="122">
        <f>SUM(R1459:R1581)</f>
        <v>1.7363642499999998</v>
      </c>
      <c r="T1458" s="123">
        <f>SUM(T1459:T1581)</f>
        <v>0.40212845000000003</v>
      </c>
      <c r="AR1458" s="117" t="s">
        <v>83</v>
      </c>
      <c r="AT1458" s="124" t="s">
        <v>72</v>
      </c>
      <c r="AU1458" s="124" t="s">
        <v>81</v>
      </c>
      <c r="AY1458" s="117" t="s">
        <v>129</v>
      </c>
      <c r="BK1458" s="125">
        <f>SUM(BK1459:BK1581)</f>
        <v>0</v>
      </c>
    </row>
    <row r="1459" spans="2:65" s="1" customFormat="1" ht="16.5" customHeight="1">
      <c r="B1459" s="128"/>
      <c r="C1459" s="129" t="s">
        <v>1655</v>
      </c>
      <c r="D1459" s="129" t="s">
        <v>132</v>
      </c>
      <c r="E1459" s="130" t="s">
        <v>1656</v>
      </c>
      <c r="F1459" s="131" t="s">
        <v>1657</v>
      </c>
      <c r="G1459" s="132" t="s">
        <v>215</v>
      </c>
      <c r="H1459" s="133">
        <v>28.18</v>
      </c>
      <c r="I1459" s="134"/>
      <c r="J1459" s="135">
        <f>ROUND(I1459*H1459,2)</f>
        <v>0</v>
      </c>
      <c r="K1459" s="131" t="s">
        <v>136</v>
      </c>
      <c r="L1459" s="33"/>
      <c r="M1459" s="136" t="s">
        <v>3</v>
      </c>
      <c r="N1459" s="137" t="s">
        <v>44</v>
      </c>
      <c r="P1459" s="138">
        <f>O1459*H1459</f>
        <v>0</v>
      </c>
      <c r="Q1459" s="138">
        <v>0</v>
      </c>
      <c r="R1459" s="138">
        <f>Q1459*H1459</f>
        <v>0</v>
      </c>
      <c r="S1459" s="138">
        <v>1.7700000000000001E-3</v>
      </c>
      <c r="T1459" s="139">
        <f>S1459*H1459</f>
        <v>4.9878600000000002E-2</v>
      </c>
      <c r="AR1459" s="140" t="s">
        <v>398</v>
      </c>
      <c r="AT1459" s="140" t="s">
        <v>132</v>
      </c>
      <c r="AU1459" s="140" t="s">
        <v>83</v>
      </c>
      <c r="AY1459" s="18" t="s">
        <v>129</v>
      </c>
      <c r="BE1459" s="141">
        <f>IF(N1459="základní",J1459,0)</f>
        <v>0</v>
      </c>
      <c r="BF1459" s="141">
        <f>IF(N1459="snížená",J1459,0)</f>
        <v>0</v>
      </c>
      <c r="BG1459" s="141">
        <f>IF(N1459="zákl. přenesená",J1459,0)</f>
        <v>0</v>
      </c>
      <c r="BH1459" s="141">
        <f>IF(N1459="sníž. přenesená",J1459,0)</f>
        <v>0</v>
      </c>
      <c r="BI1459" s="141">
        <f>IF(N1459="nulová",J1459,0)</f>
        <v>0</v>
      </c>
      <c r="BJ1459" s="18" t="s">
        <v>81</v>
      </c>
      <c r="BK1459" s="141">
        <f>ROUND(I1459*H1459,2)</f>
        <v>0</v>
      </c>
      <c r="BL1459" s="18" t="s">
        <v>398</v>
      </c>
      <c r="BM1459" s="140" t="s">
        <v>1658</v>
      </c>
    </row>
    <row r="1460" spans="2:65" s="1" customFormat="1" ht="10.199999999999999">
      <c r="B1460" s="33"/>
      <c r="D1460" s="142" t="s">
        <v>139</v>
      </c>
      <c r="F1460" s="143" t="s">
        <v>1659</v>
      </c>
      <c r="I1460" s="144"/>
      <c r="L1460" s="33"/>
      <c r="M1460" s="145"/>
      <c r="T1460" s="54"/>
      <c r="AT1460" s="18" t="s">
        <v>139</v>
      </c>
      <c r="AU1460" s="18" t="s">
        <v>83</v>
      </c>
    </row>
    <row r="1461" spans="2:65" s="12" customFormat="1" ht="10.199999999999999">
      <c r="B1461" s="154"/>
      <c r="D1461" s="146" t="s">
        <v>308</v>
      </c>
      <c r="E1461" s="155" t="s">
        <v>3</v>
      </c>
      <c r="F1461" s="156" t="s">
        <v>1239</v>
      </c>
      <c r="H1461" s="155" t="s">
        <v>3</v>
      </c>
      <c r="I1461" s="157"/>
      <c r="L1461" s="154"/>
      <c r="M1461" s="158"/>
      <c r="T1461" s="159"/>
      <c r="AT1461" s="155" t="s">
        <v>308</v>
      </c>
      <c r="AU1461" s="155" t="s">
        <v>83</v>
      </c>
      <c r="AV1461" s="12" t="s">
        <v>81</v>
      </c>
      <c r="AW1461" s="12" t="s">
        <v>35</v>
      </c>
      <c r="AX1461" s="12" t="s">
        <v>73</v>
      </c>
      <c r="AY1461" s="155" t="s">
        <v>129</v>
      </c>
    </row>
    <row r="1462" spans="2:65" s="13" customFormat="1" ht="10.199999999999999">
      <c r="B1462" s="160"/>
      <c r="D1462" s="146" t="s">
        <v>308</v>
      </c>
      <c r="E1462" s="161" t="s">
        <v>3</v>
      </c>
      <c r="F1462" s="162" t="s">
        <v>1660</v>
      </c>
      <c r="H1462" s="163">
        <v>20.78</v>
      </c>
      <c r="I1462" s="164"/>
      <c r="L1462" s="160"/>
      <c r="M1462" s="165"/>
      <c r="T1462" s="166"/>
      <c r="AT1462" s="161" t="s">
        <v>308</v>
      </c>
      <c r="AU1462" s="161" t="s">
        <v>83</v>
      </c>
      <c r="AV1462" s="13" t="s">
        <v>83</v>
      </c>
      <c r="AW1462" s="13" t="s">
        <v>35</v>
      </c>
      <c r="AX1462" s="13" t="s">
        <v>73</v>
      </c>
      <c r="AY1462" s="161" t="s">
        <v>129</v>
      </c>
    </row>
    <row r="1463" spans="2:65" s="12" customFormat="1" ht="10.199999999999999">
      <c r="B1463" s="154"/>
      <c r="D1463" s="146" t="s">
        <v>308</v>
      </c>
      <c r="E1463" s="155" t="s">
        <v>3</v>
      </c>
      <c r="F1463" s="156" t="s">
        <v>1247</v>
      </c>
      <c r="H1463" s="155" t="s">
        <v>3</v>
      </c>
      <c r="I1463" s="157"/>
      <c r="L1463" s="154"/>
      <c r="M1463" s="158"/>
      <c r="T1463" s="159"/>
      <c r="AT1463" s="155" t="s">
        <v>308</v>
      </c>
      <c r="AU1463" s="155" t="s">
        <v>83</v>
      </c>
      <c r="AV1463" s="12" t="s">
        <v>81</v>
      </c>
      <c r="AW1463" s="12" t="s">
        <v>35</v>
      </c>
      <c r="AX1463" s="12" t="s">
        <v>73</v>
      </c>
      <c r="AY1463" s="155" t="s">
        <v>129</v>
      </c>
    </row>
    <row r="1464" spans="2:65" s="12" customFormat="1" ht="10.199999999999999">
      <c r="B1464" s="154"/>
      <c r="D1464" s="146" t="s">
        <v>308</v>
      </c>
      <c r="E1464" s="155" t="s">
        <v>3</v>
      </c>
      <c r="F1464" s="156" t="s">
        <v>1661</v>
      </c>
      <c r="H1464" s="155" t="s">
        <v>3</v>
      </c>
      <c r="I1464" s="157"/>
      <c r="L1464" s="154"/>
      <c r="M1464" s="158"/>
      <c r="T1464" s="159"/>
      <c r="AT1464" s="155" t="s">
        <v>308</v>
      </c>
      <c r="AU1464" s="155" t="s">
        <v>83</v>
      </c>
      <c r="AV1464" s="12" t="s">
        <v>81</v>
      </c>
      <c r="AW1464" s="12" t="s">
        <v>35</v>
      </c>
      <c r="AX1464" s="12" t="s">
        <v>73</v>
      </c>
      <c r="AY1464" s="155" t="s">
        <v>129</v>
      </c>
    </row>
    <row r="1465" spans="2:65" s="13" customFormat="1" ht="10.199999999999999">
      <c r="B1465" s="160"/>
      <c r="D1465" s="146" t="s">
        <v>308</v>
      </c>
      <c r="E1465" s="161" t="s">
        <v>3</v>
      </c>
      <c r="F1465" s="162" t="s">
        <v>1662</v>
      </c>
      <c r="H1465" s="163">
        <v>7.4</v>
      </c>
      <c r="I1465" s="164"/>
      <c r="L1465" s="160"/>
      <c r="M1465" s="165"/>
      <c r="T1465" s="166"/>
      <c r="AT1465" s="161" t="s">
        <v>308</v>
      </c>
      <c r="AU1465" s="161" t="s">
        <v>83</v>
      </c>
      <c r="AV1465" s="13" t="s">
        <v>83</v>
      </c>
      <c r="AW1465" s="13" t="s">
        <v>35</v>
      </c>
      <c r="AX1465" s="13" t="s">
        <v>73</v>
      </c>
      <c r="AY1465" s="161" t="s">
        <v>129</v>
      </c>
    </row>
    <row r="1466" spans="2:65" s="14" customFormat="1" ht="10.199999999999999">
      <c r="B1466" s="167"/>
      <c r="D1466" s="146" t="s">
        <v>308</v>
      </c>
      <c r="E1466" s="168" t="s">
        <v>3</v>
      </c>
      <c r="F1466" s="169" t="s">
        <v>313</v>
      </c>
      <c r="H1466" s="170">
        <v>28.18</v>
      </c>
      <c r="I1466" s="171"/>
      <c r="L1466" s="167"/>
      <c r="M1466" s="172"/>
      <c r="T1466" s="173"/>
      <c r="AT1466" s="168" t="s">
        <v>308</v>
      </c>
      <c r="AU1466" s="168" t="s">
        <v>83</v>
      </c>
      <c r="AV1466" s="14" t="s">
        <v>156</v>
      </c>
      <c r="AW1466" s="14" t="s">
        <v>35</v>
      </c>
      <c r="AX1466" s="14" t="s">
        <v>81</v>
      </c>
      <c r="AY1466" s="168" t="s">
        <v>129</v>
      </c>
    </row>
    <row r="1467" spans="2:65" s="1" customFormat="1" ht="16.5" customHeight="1">
      <c r="B1467" s="128"/>
      <c r="C1467" s="129" t="s">
        <v>1663</v>
      </c>
      <c r="D1467" s="129" t="s">
        <v>132</v>
      </c>
      <c r="E1467" s="130" t="s">
        <v>1664</v>
      </c>
      <c r="F1467" s="131" t="s">
        <v>1665</v>
      </c>
      <c r="G1467" s="132" t="s">
        <v>215</v>
      </c>
      <c r="H1467" s="133">
        <v>20.28</v>
      </c>
      <c r="I1467" s="134"/>
      <c r="J1467" s="135">
        <f>ROUND(I1467*H1467,2)</f>
        <v>0</v>
      </c>
      <c r="K1467" s="131" t="s">
        <v>136</v>
      </c>
      <c r="L1467" s="33"/>
      <c r="M1467" s="136" t="s">
        <v>3</v>
      </c>
      <c r="N1467" s="137" t="s">
        <v>44</v>
      </c>
      <c r="P1467" s="138">
        <f>O1467*H1467</f>
        <v>0</v>
      </c>
      <c r="Q1467" s="138">
        <v>0</v>
      </c>
      <c r="R1467" s="138">
        <f>Q1467*H1467</f>
        <v>0</v>
      </c>
      <c r="S1467" s="138">
        <v>1.91E-3</v>
      </c>
      <c r="T1467" s="139">
        <f>S1467*H1467</f>
        <v>3.87348E-2</v>
      </c>
      <c r="AR1467" s="140" t="s">
        <v>398</v>
      </c>
      <c r="AT1467" s="140" t="s">
        <v>132</v>
      </c>
      <c r="AU1467" s="140" t="s">
        <v>83</v>
      </c>
      <c r="AY1467" s="18" t="s">
        <v>129</v>
      </c>
      <c r="BE1467" s="141">
        <f>IF(N1467="základní",J1467,0)</f>
        <v>0</v>
      </c>
      <c r="BF1467" s="141">
        <f>IF(N1467="snížená",J1467,0)</f>
        <v>0</v>
      </c>
      <c r="BG1467" s="141">
        <f>IF(N1467="zákl. přenesená",J1467,0)</f>
        <v>0</v>
      </c>
      <c r="BH1467" s="141">
        <f>IF(N1467="sníž. přenesená",J1467,0)</f>
        <v>0</v>
      </c>
      <c r="BI1467" s="141">
        <f>IF(N1467="nulová",J1467,0)</f>
        <v>0</v>
      </c>
      <c r="BJ1467" s="18" t="s">
        <v>81</v>
      </c>
      <c r="BK1467" s="141">
        <f>ROUND(I1467*H1467,2)</f>
        <v>0</v>
      </c>
      <c r="BL1467" s="18" t="s">
        <v>398</v>
      </c>
      <c r="BM1467" s="140" t="s">
        <v>1666</v>
      </c>
    </row>
    <row r="1468" spans="2:65" s="1" customFormat="1" ht="10.199999999999999">
      <c r="B1468" s="33"/>
      <c r="D1468" s="142" t="s">
        <v>139</v>
      </c>
      <c r="F1468" s="143" t="s">
        <v>1667</v>
      </c>
      <c r="I1468" s="144"/>
      <c r="L1468" s="33"/>
      <c r="M1468" s="145"/>
      <c r="T1468" s="54"/>
      <c r="AT1468" s="18" t="s">
        <v>139</v>
      </c>
      <c r="AU1468" s="18" t="s">
        <v>83</v>
      </c>
    </row>
    <row r="1469" spans="2:65" s="12" customFormat="1" ht="10.199999999999999">
      <c r="B1469" s="154"/>
      <c r="D1469" s="146" t="s">
        <v>308</v>
      </c>
      <c r="E1469" s="155" t="s">
        <v>3</v>
      </c>
      <c r="F1469" s="156" t="s">
        <v>1239</v>
      </c>
      <c r="H1469" s="155" t="s">
        <v>3</v>
      </c>
      <c r="I1469" s="157"/>
      <c r="L1469" s="154"/>
      <c r="M1469" s="158"/>
      <c r="T1469" s="159"/>
      <c r="AT1469" s="155" t="s">
        <v>308</v>
      </c>
      <c r="AU1469" s="155" t="s">
        <v>83</v>
      </c>
      <c r="AV1469" s="12" t="s">
        <v>81</v>
      </c>
      <c r="AW1469" s="12" t="s">
        <v>35</v>
      </c>
      <c r="AX1469" s="12" t="s">
        <v>73</v>
      </c>
      <c r="AY1469" s="155" t="s">
        <v>129</v>
      </c>
    </row>
    <row r="1470" spans="2:65" s="13" customFormat="1" ht="10.199999999999999">
      <c r="B1470" s="160"/>
      <c r="D1470" s="146" t="s">
        <v>308</v>
      </c>
      <c r="E1470" s="161" t="s">
        <v>3</v>
      </c>
      <c r="F1470" s="162" t="s">
        <v>1668</v>
      </c>
      <c r="H1470" s="163">
        <v>20.28</v>
      </c>
      <c r="I1470" s="164"/>
      <c r="L1470" s="160"/>
      <c r="M1470" s="165"/>
      <c r="T1470" s="166"/>
      <c r="AT1470" s="161" t="s">
        <v>308</v>
      </c>
      <c r="AU1470" s="161" t="s">
        <v>83</v>
      </c>
      <c r="AV1470" s="13" t="s">
        <v>83</v>
      </c>
      <c r="AW1470" s="13" t="s">
        <v>35</v>
      </c>
      <c r="AX1470" s="13" t="s">
        <v>73</v>
      </c>
      <c r="AY1470" s="161" t="s">
        <v>129</v>
      </c>
    </row>
    <row r="1471" spans="2:65" s="14" customFormat="1" ht="10.199999999999999">
      <c r="B1471" s="167"/>
      <c r="D1471" s="146" t="s">
        <v>308</v>
      </c>
      <c r="E1471" s="168" t="s">
        <v>3</v>
      </c>
      <c r="F1471" s="169" t="s">
        <v>313</v>
      </c>
      <c r="H1471" s="170">
        <v>20.28</v>
      </c>
      <c r="I1471" s="171"/>
      <c r="L1471" s="167"/>
      <c r="M1471" s="172"/>
      <c r="T1471" s="173"/>
      <c r="AT1471" s="168" t="s">
        <v>308</v>
      </c>
      <c r="AU1471" s="168" t="s">
        <v>83</v>
      </c>
      <c r="AV1471" s="14" t="s">
        <v>156</v>
      </c>
      <c r="AW1471" s="14" t="s">
        <v>35</v>
      </c>
      <c r="AX1471" s="14" t="s">
        <v>81</v>
      </c>
      <c r="AY1471" s="168" t="s">
        <v>129</v>
      </c>
    </row>
    <row r="1472" spans="2:65" s="1" customFormat="1" ht="16.5" customHeight="1">
      <c r="B1472" s="128"/>
      <c r="C1472" s="129" t="s">
        <v>1669</v>
      </c>
      <c r="D1472" s="129" t="s">
        <v>132</v>
      </c>
      <c r="E1472" s="130" t="s">
        <v>1670</v>
      </c>
      <c r="F1472" s="131" t="s">
        <v>1671</v>
      </c>
      <c r="G1472" s="132" t="s">
        <v>215</v>
      </c>
      <c r="H1472" s="133">
        <v>8.0150000000000006</v>
      </c>
      <c r="I1472" s="134"/>
      <c r="J1472" s="135">
        <f>ROUND(I1472*H1472,2)</f>
        <v>0</v>
      </c>
      <c r="K1472" s="131" t="s">
        <v>136</v>
      </c>
      <c r="L1472" s="33"/>
      <c r="M1472" s="136" t="s">
        <v>3</v>
      </c>
      <c r="N1472" s="137" t="s">
        <v>44</v>
      </c>
      <c r="P1472" s="138">
        <f>O1472*H1472</f>
        <v>0</v>
      </c>
      <c r="Q1472" s="138">
        <v>0</v>
      </c>
      <c r="R1472" s="138">
        <f>Q1472*H1472</f>
        <v>0</v>
      </c>
      <c r="S1472" s="138">
        <v>1.67E-3</v>
      </c>
      <c r="T1472" s="139">
        <f>S1472*H1472</f>
        <v>1.3385050000000001E-2</v>
      </c>
      <c r="AR1472" s="140" t="s">
        <v>398</v>
      </c>
      <c r="AT1472" s="140" t="s">
        <v>132</v>
      </c>
      <c r="AU1472" s="140" t="s">
        <v>83</v>
      </c>
      <c r="AY1472" s="18" t="s">
        <v>129</v>
      </c>
      <c r="BE1472" s="141">
        <f>IF(N1472="základní",J1472,0)</f>
        <v>0</v>
      </c>
      <c r="BF1472" s="141">
        <f>IF(N1472="snížená",J1472,0)</f>
        <v>0</v>
      </c>
      <c r="BG1472" s="141">
        <f>IF(N1472="zákl. přenesená",J1472,0)</f>
        <v>0</v>
      </c>
      <c r="BH1472" s="141">
        <f>IF(N1472="sníž. přenesená",J1472,0)</f>
        <v>0</v>
      </c>
      <c r="BI1472" s="141">
        <f>IF(N1472="nulová",J1472,0)</f>
        <v>0</v>
      </c>
      <c r="BJ1472" s="18" t="s">
        <v>81</v>
      </c>
      <c r="BK1472" s="141">
        <f>ROUND(I1472*H1472,2)</f>
        <v>0</v>
      </c>
      <c r="BL1472" s="18" t="s">
        <v>398</v>
      </c>
      <c r="BM1472" s="140" t="s">
        <v>1672</v>
      </c>
    </row>
    <row r="1473" spans="2:65" s="1" customFormat="1" ht="10.199999999999999">
      <c r="B1473" s="33"/>
      <c r="D1473" s="142" t="s">
        <v>139</v>
      </c>
      <c r="F1473" s="143" t="s">
        <v>1673</v>
      </c>
      <c r="I1473" s="144"/>
      <c r="L1473" s="33"/>
      <c r="M1473" s="145"/>
      <c r="T1473" s="54"/>
      <c r="AT1473" s="18" t="s">
        <v>139</v>
      </c>
      <c r="AU1473" s="18" t="s">
        <v>83</v>
      </c>
    </row>
    <row r="1474" spans="2:65" s="12" customFormat="1" ht="10.199999999999999">
      <c r="B1474" s="154"/>
      <c r="D1474" s="146" t="s">
        <v>308</v>
      </c>
      <c r="E1474" s="155" t="s">
        <v>3</v>
      </c>
      <c r="F1474" s="156" t="s">
        <v>1276</v>
      </c>
      <c r="H1474" s="155" t="s">
        <v>3</v>
      </c>
      <c r="I1474" s="157"/>
      <c r="L1474" s="154"/>
      <c r="M1474" s="158"/>
      <c r="T1474" s="159"/>
      <c r="AT1474" s="155" t="s">
        <v>308</v>
      </c>
      <c r="AU1474" s="155" t="s">
        <v>83</v>
      </c>
      <c r="AV1474" s="12" t="s">
        <v>81</v>
      </c>
      <c r="AW1474" s="12" t="s">
        <v>35</v>
      </c>
      <c r="AX1474" s="12" t="s">
        <v>73</v>
      </c>
      <c r="AY1474" s="155" t="s">
        <v>129</v>
      </c>
    </row>
    <row r="1475" spans="2:65" s="13" customFormat="1" ht="10.199999999999999">
      <c r="B1475" s="160"/>
      <c r="D1475" s="146" t="s">
        <v>308</v>
      </c>
      <c r="E1475" s="161" t="s">
        <v>3</v>
      </c>
      <c r="F1475" s="162" t="s">
        <v>1674</v>
      </c>
      <c r="H1475" s="163">
        <v>1.145</v>
      </c>
      <c r="I1475" s="164"/>
      <c r="L1475" s="160"/>
      <c r="M1475" s="165"/>
      <c r="T1475" s="166"/>
      <c r="AT1475" s="161" t="s">
        <v>308</v>
      </c>
      <c r="AU1475" s="161" t="s">
        <v>83</v>
      </c>
      <c r="AV1475" s="13" t="s">
        <v>83</v>
      </c>
      <c r="AW1475" s="13" t="s">
        <v>35</v>
      </c>
      <c r="AX1475" s="13" t="s">
        <v>73</v>
      </c>
      <c r="AY1475" s="161" t="s">
        <v>129</v>
      </c>
    </row>
    <row r="1476" spans="2:65" s="12" customFormat="1" ht="10.199999999999999">
      <c r="B1476" s="154"/>
      <c r="D1476" s="146" t="s">
        <v>308</v>
      </c>
      <c r="E1476" s="155" t="s">
        <v>3</v>
      </c>
      <c r="F1476" s="156" t="s">
        <v>1247</v>
      </c>
      <c r="H1476" s="155" t="s">
        <v>3</v>
      </c>
      <c r="I1476" s="157"/>
      <c r="L1476" s="154"/>
      <c r="M1476" s="158"/>
      <c r="T1476" s="159"/>
      <c r="AT1476" s="155" t="s">
        <v>308</v>
      </c>
      <c r="AU1476" s="155" t="s">
        <v>83</v>
      </c>
      <c r="AV1476" s="12" t="s">
        <v>81</v>
      </c>
      <c r="AW1476" s="12" t="s">
        <v>35</v>
      </c>
      <c r="AX1476" s="12" t="s">
        <v>73</v>
      </c>
      <c r="AY1476" s="155" t="s">
        <v>129</v>
      </c>
    </row>
    <row r="1477" spans="2:65" s="13" customFormat="1" ht="10.199999999999999">
      <c r="B1477" s="160"/>
      <c r="D1477" s="146" t="s">
        <v>308</v>
      </c>
      <c r="E1477" s="161" t="s">
        <v>3</v>
      </c>
      <c r="F1477" s="162" t="s">
        <v>1675</v>
      </c>
      <c r="H1477" s="163">
        <v>6.87</v>
      </c>
      <c r="I1477" s="164"/>
      <c r="L1477" s="160"/>
      <c r="M1477" s="165"/>
      <c r="T1477" s="166"/>
      <c r="AT1477" s="161" t="s">
        <v>308</v>
      </c>
      <c r="AU1477" s="161" t="s">
        <v>83</v>
      </c>
      <c r="AV1477" s="13" t="s">
        <v>83</v>
      </c>
      <c r="AW1477" s="13" t="s">
        <v>35</v>
      </c>
      <c r="AX1477" s="13" t="s">
        <v>73</v>
      </c>
      <c r="AY1477" s="161" t="s">
        <v>129</v>
      </c>
    </row>
    <row r="1478" spans="2:65" s="14" customFormat="1" ht="10.199999999999999">
      <c r="B1478" s="167"/>
      <c r="D1478" s="146" t="s">
        <v>308</v>
      </c>
      <c r="E1478" s="168" t="s">
        <v>3</v>
      </c>
      <c r="F1478" s="169" t="s">
        <v>313</v>
      </c>
      <c r="H1478" s="170">
        <v>8.0150000000000006</v>
      </c>
      <c r="I1478" s="171"/>
      <c r="L1478" s="167"/>
      <c r="M1478" s="172"/>
      <c r="T1478" s="173"/>
      <c r="AT1478" s="168" t="s">
        <v>308</v>
      </c>
      <c r="AU1478" s="168" t="s">
        <v>83</v>
      </c>
      <c r="AV1478" s="14" t="s">
        <v>156</v>
      </c>
      <c r="AW1478" s="14" t="s">
        <v>35</v>
      </c>
      <c r="AX1478" s="14" t="s">
        <v>81</v>
      </c>
      <c r="AY1478" s="168" t="s">
        <v>129</v>
      </c>
    </row>
    <row r="1479" spans="2:65" s="1" customFormat="1" ht="16.5" customHeight="1">
      <c r="B1479" s="128"/>
      <c r="C1479" s="129" t="s">
        <v>1676</v>
      </c>
      <c r="D1479" s="129" t="s">
        <v>132</v>
      </c>
      <c r="E1479" s="130" t="s">
        <v>1677</v>
      </c>
      <c r="F1479" s="131" t="s">
        <v>1678</v>
      </c>
      <c r="G1479" s="132" t="s">
        <v>215</v>
      </c>
      <c r="H1479" s="133">
        <v>21.5</v>
      </c>
      <c r="I1479" s="134"/>
      <c r="J1479" s="135">
        <f>ROUND(I1479*H1479,2)</f>
        <v>0</v>
      </c>
      <c r="K1479" s="131" t="s">
        <v>136</v>
      </c>
      <c r="L1479" s="33"/>
      <c r="M1479" s="136" t="s">
        <v>3</v>
      </c>
      <c r="N1479" s="137" t="s">
        <v>44</v>
      </c>
      <c r="P1479" s="138">
        <f>O1479*H1479</f>
        <v>0</v>
      </c>
      <c r="Q1479" s="138">
        <v>0</v>
      </c>
      <c r="R1479" s="138">
        <f>Q1479*H1479</f>
        <v>0</v>
      </c>
      <c r="S1479" s="138">
        <v>2.5999999999999999E-3</v>
      </c>
      <c r="T1479" s="139">
        <f>S1479*H1479</f>
        <v>5.5899999999999998E-2</v>
      </c>
      <c r="AR1479" s="140" t="s">
        <v>398</v>
      </c>
      <c r="AT1479" s="140" t="s">
        <v>132</v>
      </c>
      <c r="AU1479" s="140" t="s">
        <v>83</v>
      </c>
      <c r="AY1479" s="18" t="s">
        <v>129</v>
      </c>
      <c r="BE1479" s="141">
        <f>IF(N1479="základní",J1479,0)</f>
        <v>0</v>
      </c>
      <c r="BF1479" s="141">
        <f>IF(N1479="snížená",J1479,0)</f>
        <v>0</v>
      </c>
      <c r="BG1479" s="141">
        <f>IF(N1479="zákl. přenesená",J1479,0)</f>
        <v>0</v>
      </c>
      <c r="BH1479" s="141">
        <f>IF(N1479="sníž. přenesená",J1479,0)</f>
        <v>0</v>
      </c>
      <c r="BI1479" s="141">
        <f>IF(N1479="nulová",J1479,0)</f>
        <v>0</v>
      </c>
      <c r="BJ1479" s="18" t="s">
        <v>81</v>
      </c>
      <c r="BK1479" s="141">
        <f>ROUND(I1479*H1479,2)</f>
        <v>0</v>
      </c>
      <c r="BL1479" s="18" t="s">
        <v>398</v>
      </c>
      <c r="BM1479" s="140" t="s">
        <v>1679</v>
      </c>
    </row>
    <row r="1480" spans="2:65" s="1" customFormat="1" ht="10.199999999999999">
      <c r="B1480" s="33"/>
      <c r="D1480" s="142" t="s">
        <v>139</v>
      </c>
      <c r="F1480" s="143" t="s">
        <v>1680</v>
      </c>
      <c r="I1480" s="144"/>
      <c r="L1480" s="33"/>
      <c r="M1480" s="145"/>
      <c r="T1480" s="54"/>
      <c r="AT1480" s="18" t="s">
        <v>139</v>
      </c>
      <c r="AU1480" s="18" t="s">
        <v>83</v>
      </c>
    </row>
    <row r="1481" spans="2:65" s="12" customFormat="1" ht="10.199999999999999">
      <c r="B1481" s="154"/>
      <c r="D1481" s="146" t="s">
        <v>308</v>
      </c>
      <c r="E1481" s="155" t="s">
        <v>3</v>
      </c>
      <c r="F1481" s="156" t="s">
        <v>1239</v>
      </c>
      <c r="H1481" s="155" t="s">
        <v>3</v>
      </c>
      <c r="I1481" s="157"/>
      <c r="L1481" s="154"/>
      <c r="M1481" s="158"/>
      <c r="T1481" s="159"/>
      <c r="AT1481" s="155" t="s">
        <v>308</v>
      </c>
      <c r="AU1481" s="155" t="s">
        <v>83</v>
      </c>
      <c r="AV1481" s="12" t="s">
        <v>81</v>
      </c>
      <c r="AW1481" s="12" t="s">
        <v>35</v>
      </c>
      <c r="AX1481" s="12" t="s">
        <v>73</v>
      </c>
      <c r="AY1481" s="155" t="s">
        <v>129</v>
      </c>
    </row>
    <row r="1482" spans="2:65" s="13" customFormat="1" ht="10.199999999999999">
      <c r="B1482" s="160"/>
      <c r="D1482" s="146" t="s">
        <v>308</v>
      </c>
      <c r="E1482" s="161" t="s">
        <v>3</v>
      </c>
      <c r="F1482" s="162" t="s">
        <v>1681</v>
      </c>
      <c r="H1482" s="163">
        <v>21.5</v>
      </c>
      <c r="I1482" s="164"/>
      <c r="L1482" s="160"/>
      <c r="M1482" s="165"/>
      <c r="T1482" s="166"/>
      <c r="AT1482" s="161" t="s">
        <v>308</v>
      </c>
      <c r="AU1482" s="161" t="s">
        <v>83</v>
      </c>
      <c r="AV1482" s="13" t="s">
        <v>83</v>
      </c>
      <c r="AW1482" s="13" t="s">
        <v>35</v>
      </c>
      <c r="AX1482" s="13" t="s">
        <v>73</v>
      </c>
      <c r="AY1482" s="161" t="s">
        <v>129</v>
      </c>
    </row>
    <row r="1483" spans="2:65" s="14" customFormat="1" ht="10.199999999999999">
      <c r="B1483" s="167"/>
      <c r="D1483" s="146" t="s">
        <v>308</v>
      </c>
      <c r="E1483" s="168" t="s">
        <v>3</v>
      </c>
      <c r="F1483" s="169" t="s">
        <v>313</v>
      </c>
      <c r="H1483" s="170">
        <v>21.5</v>
      </c>
      <c r="I1483" s="171"/>
      <c r="L1483" s="167"/>
      <c r="M1483" s="172"/>
      <c r="T1483" s="173"/>
      <c r="AT1483" s="168" t="s">
        <v>308</v>
      </c>
      <c r="AU1483" s="168" t="s">
        <v>83</v>
      </c>
      <c r="AV1483" s="14" t="s">
        <v>156</v>
      </c>
      <c r="AW1483" s="14" t="s">
        <v>35</v>
      </c>
      <c r="AX1483" s="14" t="s">
        <v>81</v>
      </c>
      <c r="AY1483" s="168" t="s">
        <v>129</v>
      </c>
    </row>
    <row r="1484" spans="2:65" s="1" customFormat="1" ht="16.5" customHeight="1">
      <c r="B1484" s="128"/>
      <c r="C1484" s="129" t="s">
        <v>1682</v>
      </c>
      <c r="D1484" s="129" t="s">
        <v>132</v>
      </c>
      <c r="E1484" s="130" t="s">
        <v>1683</v>
      </c>
      <c r="F1484" s="131" t="s">
        <v>1684</v>
      </c>
      <c r="G1484" s="132" t="s">
        <v>420</v>
      </c>
      <c r="H1484" s="133">
        <v>22</v>
      </c>
      <c r="I1484" s="134"/>
      <c r="J1484" s="135">
        <f>ROUND(I1484*H1484,2)</f>
        <v>0</v>
      </c>
      <c r="K1484" s="131" t="s">
        <v>136</v>
      </c>
      <c r="L1484" s="33"/>
      <c r="M1484" s="136" t="s">
        <v>3</v>
      </c>
      <c r="N1484" s="137" t="s">
        <v>44</v>
      </c>
      <c r="P1484" s="138">
        <f>O1484*H1484</f>
        <v>0</v>
      </c>
      <c r="Q1484" s="138">
        <v>0</v>
      </c>
      <c r="R1484" s="138">
        <f>Q1484*H1484</f>
        <v>0</v>
      </c>
      <c r="S1484" s="138">
        <v>9.4000000000000004E-3</v>
      </c>
      <c r="T1484" s="139">
        <f>S1484*H1484</f>
        <v>0.20680000000000001</v>
      </c>
      <c r="AR1484" s="140" t="s">
        <v>398</v>
      </c>
      <c r="AT1484" s="140" t="s">
        <v>132</v>
      </c>
      <c r="AU1484" s="140" t="s">
        <v>83</v>
      </c>
      <c r="AY1484" s="18" t="s">
        <v>129</v>
      </c>
      <c r="BE1484" s="141">
        <f>IF(N1484="základní",J1484,0)</f>
        <v>0</v>
      </c>
      <c r="BF1484" s="141">
        <f>IF(N1484="snížená",J1484,0)</f>
        <v>0</v>
      </c>
      <c r="BG1484" s="141">
        <f>IF(N1484="zákl. přenesená",J1484,0)</f>
        <v>0</v>
      </c>
      <c r="BH1484" s="141">
        <f>IF(N1484="sníž. přenesená",J1484,0)</f>
        <v>0</v>
      </c>
      <c r="BI1484" s="141">
        <f>IF(N1484="nulová",J1484,0)</f>
        <v>0</v>
      </c>
      <c r="BJ1484" s="18" t="s">
        <v>81</v>
      </c>
      <c r="BK1484" s="141">
        <f>ROUND(I1484*H1484,2)</f>
        <v>0</v>
      </c>
      <c r="BL1484" s="18" t="s">
        <v>398</v>
      </c>
      <c r="BM1484" s="140" t="s">
        <v>1685</v>
      </c>
    </row>
    <row r="1485" spans="2:65" s="1" customFormat="1" ht="10.199999999999999">
      <c r="B1485" s="33"/>
      <c r="D1485" s="142" t="s">
        <v>139</v>
      </c>
      <c r="F1485" s="143" t="s">
        <v>1686</v>
      </c>
      <c r="I1485" s="144"/>
      <c r="L1485" s="33"/>
      <c r="M1485" s="145"/>
      <c r="T1485" s="54"/>
      <c r="AT1485" s="18" t="s">
        <v>139</v>
      </c>
      <c r="AU1485" s="18" t="s">
        <v>83</v>
      </c>
    </row>
    <row r="1486" spans="2:65" s="1" customFormat="1" ht="16.5" customHeight="1">
      <c r="B1486" s="128"/>
      <c r="C1486" s="129" t="s">
        <v>1687</v>
      </c>
      <c r="D1486" s="129" t="s">
        <v>132</v>
      </c>
      <c r="E1486" s="130" t="s">
        <v>1688</v>
      </c>
      <c r="F1486" s="131" t="s">
        <v>1689</v>
      </c>
      <c r="G1486" s="132" t="s">
        <v>215</v>
      </c>
      <c r="H1486" s="133">
        <v>9.5</v>
      </c>
      <c r="I1486" s="134"/>
      <c r="J1486" s="135">
        <f>ROUND(I1486*H1486,2)</f>
        <v>0</v>
      </c>
      <c r="K1486" s="131" t="s">
        <v>136</v>
      </c>
      <c r="L1486" s="33"/>
      <c r="M1486" s="136" t="s">
        <v>3</v>
      </c>
      <c r="N1486" s="137" t="s">
        <v>44</v>
      </c>
      <c r="P1486" s="138">
        <f>O1486*H1486</f>
        <v>0</v>
      </c>
      <c r="Q1486" s="138">
        <v>0</v>
      </c>
      <c r="R1486" s="138">
        <f>Q1486*H1486</f>
        <v>0</v>
      </c>
      <c r="S1486" s="138">
        <v>3.9399999999999999E-3</v>
      </c>
      <c r="T1486" s="139">
        <f>S1486*H1486</f>
        <v>3.7429999999999998E-2</v>
      </c>
      <c r="AR1486" s="140" t="s">
        <v>398</v>
      </c>
      <c r="AT1486" s="140" t="s">
        <v>132</v>
      </c>
      <c r="AU1486" s="140" t="s">
        <v>83</v>
      </c>
      <c r="AY1486" s="18" t="s">
        <v>129</v>
      </c>
      <c r="BE1486" s="141">
        <f>IF(N1486="základní",J1486,0)</f>
        <v>0</v>
      </c>
      <c r="BF1486" s="141">
        <f>IF(N1486="snížená",J1486,0)</f>
        <v>0</v>
      </c>
      <c r="BG1486" s="141">
        <f>IF(N1486="zákl. přenesená",J1486,0)</f>
        <v>0</v>
      </c>
      <c r="BH1486" s="141">
        <f>IF(N1486="sníž. přenesená",J1486,0)</f>
        <v>0</v>
      </c>
      <c r="BI1486" s="141">
        <f>IF(N1486="nulová",J1486,0)</f>
        <v>0</v>
      </c>
      <c r="BJ1486" s="18" t="s">
        <v>81</v>
      </c>
      <c r="BK1486" s="141">
        <f>ROUND(I1486*H1486,2)</f>
        <v>0</v>
      </c>
      <c r="BL1486" s="18" t="s">
        <v>398</v>
      </c>
      <c r="BM1486" s="140" t="s">
        <v>1690</v>
      </c>
    </row>
    <row r="1487" spans="2:65" s="1" customFormat="1" ht="10.199999999999999">
      <c r="B1487" s="33"/>
      <c r="D1487" s="142" t="s">
        <v>139</v>
      </c>
      <c r="F1487" s="143" t="s">
        <v>1691</v>
      </c>
      <c r="I1487" s="144"/>
      <c r="L1487" s="33"/>
      <c r="M1487" s="145"/>
      <c r="T1487" s="54"/>
      <c r="AT1487" s="18" t="s">
        <v>139</v>
      </c>
      <c r="AU1487" s="18" t="s">
        <v>83</v>
      </c>
    </row>
    <row r="1488" spans="2:65" s="12" customFormat="1" ht="10.199999999999999">
      <c r="B1488" s="154"/>
      <c r="D1488" s="146" t="s">
        <v>308</v>
      </c>
      <c r="E1488" s="155" t="s">
        <v>3</v>
      </c>
      <c r="F1488" s="156" t="s">
        <v>1692</v>
      </c>
      <c r="H1488" s="155" t="s">
        <v>3</v>
      </c>
      <c r="I1488" s="157"/>
      <c r="L1488" s="154"/>
      <c r="M1488" s="158"/>
      <c r="T1488" s="159"/>
      <c r="AT1488" s="155" t="s">
        <v>308</v>
      </c>
      <c r="AU1488" s="155" t="s">
        <v>83</v>
      </c>
      <c r="AV1488" s="12" t="s">
        <v>81</v>
      </c>
      <c r="AW1488" s="12" t="s">
        <v>35</v>
      </c>
      <c r="AX1488" s="12" t="s">
        <v>73</v>
      </c>
      <c r="AY1488" s="155" t="s">
        <v>129</v>
      </c>
    </row>
    <row r="1489" spans="2:65" s="13" customFormat="1" ht="10.199999999999999">
      <c r="B1489" s="160"/>
      <c r="D1489" s="146" t="s">
        <v>308</v>
      </c>
      <c r="E1489" s="161" t="s">
        <v>3</v>
      </c>
      <c r="F1489" s="162" t="s">
        <v>1693</v>
      </c>
      <c r="H1489" s="163">
        <v>3.5</v>
      </c>
      <c r="I1489" s="164"/>
      <c r="L1489" s="160"/>
      <c r="M1489" s="165"/>
      <c r="T1489" s="166"/>
      <c r="AT1489" s="161" t="s">
        <v>308</v>
      </c>
      <c r="AU1489" s="161" t="s">
        <v>83</v>
      </c>
      <c r="AV1489" s="13" t="s">
        <v>83</v>
      </c>
      <c r="AW1489" s="13" t="s">
        <v>35</v>
      </c>
      <c r="AX1489" s="13" t="s">
        <v>73</v>
      </c>
      <c r="AY1489" s="161" t="s">
        <v>129</v>
      </c>
    </row>
    <row r="1490" spans="2:65" s="12" customFormat="1" ht="10.199999999999999">
      <c r="B1490" s="154"/>
      <c r="D1490" s="146" t="s">
        <v>308</v>
      </c>
      <c r="E1490" s="155" t="s">
        <v>3</v>
      </c>
      <c r="F1490" s="156" t="s">
        <v>1694</v>
      </c>
      <c r="H1490" s="155" t="s">
        <v>3</v>
      </c>
      <c r="I1490" s="157"/>
      <c r="L1490" s="154"/>
      <c r="M1490" s="158"/>
      <c r="T1490" s="159"/>
      <c r="AT1490" s="155" t="s">
        <v>308</v>
      </c>
      <c r="AU1490" s="155" t="s">
        <v>83</v>
      </c>
      <c r="AV1490" s="12" t="s">
        <v>81</v>
      </c>
      <c r="AW1490" s="12" t="s">
        <v>35</v>
      </c>
      <c r="AX1490" s="12" t="s">
        <v>73</v>
      </c>
      <c r="AY1490" s="155" t="s">
        <v>129</v>
      </c>
    </row>
    <row r="1491" spans="2:65" s="13" customFormat="1" ht="10.199999999999999">
      <c r="B1491" s="160"/>
      <c r="D1491" s="146" t="s">
        <v>308</v>
      </c>
      <c r="E1491" s="161" t="s">
        <v>3</v>
      </c>
      <c r="F1491" s="162" t="s">
        <v>167</v>
      </c>
      <c r="H1491" s="163">
        <v>6</v>
      </c>
      <c r="I1491" s="164"/>
      <c r="L1491" s="160"/>
      <c r="M1491" s="165"/>
      <c r="T1491" s="166"/>
      <c r="AT1491" s="161" t="s">
        <v>308</v>
      </c>
      <c r="AU1491" s="161" t="s">
        <v>83</v>
      </c>
      <c r="AV1491" s="13" t="s">
        <v>83</v>
      </c>
      <c r="AW1491" s="13" t="s">
        <v>35</v>
      </c>
      <c r="AX1491" s="13" t="s">
        <v>73</v>
      </c>
      <c r="AY1491" s="161" t="s">
        <v>129</v>
      </c>
    </row>
    <row r="1492" spans="2:65" s="14" customFormat="1" ht="10.199999999999999">
      <c r="B1492" s="167"/>
      <c r="D1492" s="146" t="s">
        <v>308</v>
      </c>
      <c r="E1492" s="168" t="s">
        <v>3</v>
      </c>
      <c r="F1492" s="169" t="s">
        <v>313</v>
      </c>
      <c r="H1492" s="170">
        <v>9.5</v>
      </c>
      <c r="I1492" s="171"/>
      <c r="L1492" s="167"/>
      <c r="M1492" s="172"/>
      <c r="T1492" s="173"/>
      <c r="AT1492" s="168" t="s">
        <v>308</v>
      </c>
      <c r="AU1492" s="168" t="s">
        <v>83</v>
      </c>
      <c r="AV1492" s="14" t="s">
        <v>156</v>
      </c>
      <c r="AW1492" s="14" t="s">
        <v>35</v>
      </c>
      <c r="AX1492" s="14" t="s">
        <v>81</v>
      </c>
      <c r="AY1492" s="168" t="s">
        <v>129</v>
      </c>
    </row>
    <row r="1493" spans="2:65" s="1" customFormat="1" ht="24.15" customHeight="1">
      <c r="B1493" s="128"/>
      <c r="C1493" s="129" t="s">
        <v>1695</v>
      </c>
      <c r="D1493" s="129" t="s">
        <v>132</v>
      </c>
      <c r="E1493" s="130" t="s">
        <v>1696</v>
      </c>
      <c r="F1493" s="131" t="s">
        <v>1697</v>
      </c>
      <c r="G1493" s="132" t="s">
        <v>208</v>
      </c>
      <c r="H1493" s="133">
        <v>185.93</v>
      </c>
      <c r="I1493" s="134"/>
      <c r="J1493" s="135">
        <f>ROUND(I1493*H1493,2)</f>
        <v>0</v>
      </c>
      <c r="K1493" s="131" t="s">
        <v>136</v>
      </c>
      <c r="L1493" s="33"/>
      <c r="M1493" s="136" t="s">
        <v>3</v>
      </c>
      <c r="N1493" s="137" t="s">
        <v>44</v>
      </c>
      <c r="P1493" s="138">
        <f>O1493*H1493</f>
        <v>0</v>
      </c>
      <c r="Q1493" s="138">
        <v>6.6E-3</v>
      </c>
      <c r="R1493" s="138">
        <f>Q1493*H1493</f>
        <v>1.2271380000000001</v>
      </c>
      <c r="S1493" s="138">
        <v>0</v>
      </c>
      <c r="T1493" s="139">
        <f>S1493*H1493</f>
        <v>0</v>
      </c>
      <c r="AR1493" s="140" t="s">
        <v>398</v>
      </c>
      <c r="AT1493" s="140" t="s">
        <v>132</v>
      </c>
      <c r="AU1493" s="140" t="s">
        <v>83</v>
      </c>
      <c r="AY1493" s="18" t="s">
        <v>129</v>
      </c>
      <c r="BE1493" s="141">
        <f>IF(N1493="základní",J1493,0)</f>
        <v>0</v>
      </c>
      <c r="BF1493" s="141">
        <f>IF(N1493="snížená",J1493,0)</f>
        <v>0</v>
      </c>
      <c r="BG1493" s="141">
        <f>IF(N1493="zákl. přenesená",J1493,0)</f>
        <v>0</v>
      </c>
      <c r="BH1493" s="141">
        <f>IF(N1493="sníž. přenesená",J1493,0)</f>
        <v>0</v>
      </c>
      <c r="BI1493" s="141">
        <f>IF(N1493="nulová",J1493,0)</f>
        <v>0</v>
      </c>
      <c r="BJ1493" s="18" t="s">
        <v>81</v>
      </c>
      <c r="BK1493" s="141">
        <f>ROUND(I1493*H1493,2)</f>
        <v>0</v>
      </c>
      <c r="BL1493" s="18" t="s">
        <v>398</v>
      </c>
      <c r="BM1493" s="140" t="s">
        <v>1698</v>
      </c>
    </row>
    <row r="1494" spans="2:65" s="1" customFormat="1" ht="10.199999999999999">
      <c r="B1494" s="33"/>
      <c r="D1494" s="142" t="s">
        <v>139</v>
      </c>
      <c r="F1494" s="143" t="s">
        <v>1699</v>
      </c>
      <c r="I1494" s="144"/>
      <c r="L1494" s="33"/>
      <c r="M1494" s="145"/>
      <c r="T1494" s="54"/>
      <c r="AT1494" s="18" t="s">
        <v>139</v>
      </c>
      <c r="AU1494" s="18" t="s">
        <v>83</v>
      </c>
    </row>
    <row r="1495" spans="2:65" s="12" customFormat="1" ht="10.199999999999999">
      <c r="B1495" s="154"/>
      <c r="D1495" s="146" t="s">
        <v>308</v>
      </c>
      <c r="E1495" s="155" t="s">
        <v>3</v>
      </c>
      <c r="F1495" s="156" t="s">
        <v>1528</v>
      </c>
      <c r="H1495" s="155" t="s">
        <v>3</v>
      </c>
      <c r="I1495" s="157"/>
      <c r="L1495" s="154"/>
      <c r="M1495" s="158"/>
      <c r="T1495" s="159"/>
      <c r="AT1495" s="155" t="s">
        <v>308</v>
      </c>
      <c r="AU1495" s="155" t="s">
        <v>83</v>
      </c>
      <c r="AV1495" s="12" t="s">
        <v>81</v>
      </c>
      <c r="AW1495" s="12" t="s">
        <v>35</v>
      </c>
      <c r="AX1495" s="12" t="s">
        <v>73</v>
      </c>
      <c r="AY1495" s="155" t="s">
        <v>129</v>
      </c>
    </row>
    <row r="1496" spans="2:65" s="12" customFormat="1" ht="10.199999999999999">
      <c r="B1496" s="154"/>
      <c r="D1496" s="146" t="s">
        <v>308</v>
      </c>
      <c r="E1496" s="155" t="s">
        <v>3</v>
      </c>
      <c r="F1496" s="156" t="s">
        <v>1541</v>
      </c>
      <c r="H1496" s="155" t="s">
        <v>3</v>
      </c>
      <c r="I1496" s="157"/>
      <c r="L1496" s="154"/>
      <c r="M1496" s="158"/>
      <c r="T1496" s="159"/>
      <c r="AT1496" s="155" t="s">
        <v>308</v>
      </c>
      <c r="AU1496" s="155" t="s">
        <v>83</v>
      </c>
      <c r="AV1496" s="12" t="s">
        <v>81</v>
      </c>
      <c r="AW1496" s="12" t="s">
        <v>35</v>
      </c>
      <c r="AX1496" s="12" t="s">
        <v>73</v>
      </c>
      <c r="AY1496" s="155" t="s">
        <v>129</v>
      </c>
    </row>
    <row r="1497" spans="2:65" s="13" customFormat="1" ht="10.199999999999999">
      <c r="B1497" s="160"/>
      <c r="D1497" s="146" t="s">
        <v>308</v>
      </c>
      <c r="E1497" s="161" t="s">
        <v>3</v>
      </c>
      <c r="F1497" s="162" t="s">
        <v>1700</v>
      </c>
      <c r="H1497" s="163">
        <v>81.430000000000007</v>
      </c>
      <c r="I1497" s="164"/>
      <c r="L1497" s="160"/>
      <c r="M1497" s="165"/>
      <c r="T1497" s="166"/>
      <c r="AT1497" s="161" t="s">
        <v>308</v>
      </c>
      <c r="AU1497" s="161" t="s">
        <v>83</v>
      </c>
      <c r="AV1497" s="13" t="s">
        <v>83</v>
      </c>
      <c r="AW1497" s="13" t="s">
        <v>35</v>
      </c>
      <c r="AX1497" s="13" t="s">
        <v>73</v>
      </c>
      <c r="AY1497" s="161" t="s">
        <v>129</v>
      </c>
    </row>
    <row r="1498" spans="2:65" s="15" customFormat="1" ht="10.199999999999999">
      <c r="B1498" s="174"/>
      <c r="D1498" s="146" t="s">
        <v>308</v>
      </c>
      <c r="E1498" s="175" t="s">
        <v>270</v>
      </c>
      <c r="F1498" s="176" t="s">
        <v>528</v>
      </c>
      <c r="H1498" s="177">
        <v>81.430000000000007</v>
      </c>
      <c r="I1498" s="178"/>
      <c r="L1498" s="174"/>
      <c r="M1498" s="179"/>
      <c r="T1498" s="180"/>
      <c r="AT1498" s="175" t="s">
        <v>308</v>
      </c>
      <c r="AU1498" s="175" t="s">
        <v>83</v>
      </c>
      <c r="AV1498" s="15" t="s">
        <v>148</v>
      </c>
      <c r="AW1498" s="15" t="s">
        <v>35</v>
      </c>
      <c r="AX1498" s="15" t="s">
        <v>73</v>
      </c>
      <c r="AY1498" s="175" t="s">
        <v>129</v>
      </c>
    </row>
    <row r="1499" spans="2:65" s="12" customFormat="1" ht="10.199999999999999">
      <c r="B1499" s="154"/>
      <c r="D1499" s="146" t="s">
        <v>308</v>
      </c>
      <c r="E1499" s="155" t="s">
        <v>3</v>
      </c>
      <c r="F1499" s="156" t="s">
        <v>1529</v>
      </c>
      <c r="H1499" s="155" t="s">
        <v>3</v>
      </c>
      <c r="I1499" s="157"/>
      <c r="L1499" s="154"/>
      <c r="M1499" s="158"/>
      <c r="T1499" s="159"/>
      <c r="AT1499" s="155" t="s">
        <v>308</v>
      </c>
      <c r="AU1499" s="155" t="s">
        <v>83</v>
      </c>
      <c r="AV1499" s="12" t="s">
        <v>81</v>
      </c>
      <c r="AW1499" s="12" t="s">
        <v>35</v>
      </c>
      <c r="AX1499" s="12" t="s">
        <v>73</v>
      </c>
      <c r="AY1499" s="155" t="s">
        <v>129</v>
      </c>
    </row>
    <row r="1500" spans="2:65" s="13" customFormat="1" ht="10.199999999999999">
      <c r="B1500" s="160"/>
      <c r="D1500" s="146" t="s">
        <v>308</v>
      </c>
      <c r="E1500" s="161" t="s">
        <v>3</v>
      </c>
      <c r="F1500" s="162" t="s">
        <v>1701</v>
      </c>
      <c r="H1500" s="163">
        <v>104.5</v>
      </c>
      <c r="I1500" s="164"/>
      <c r="L1500" s="160"/>
      <c r="M1500" s="165"/>
      <c r="T1500" s="166"/>
      <c r="AT1500" s="161" t="s">
        <v>308</v>
      </c>
      <c r="AU1500" s="161" t="s">
        <v>83</v>
      </c>
      <c r="AV1500" s="13" t="s">
        <v>83</v>
      </c>
      <c r="AW1500" s="13" t="s">
        <v>35</v>
      </c>
      <c r="AX1500" s="13" t="s">
        <v>73</v>
      </c>
      <c r="AY1500" s="161" t="s">
        <v>129</v>
      </c>
    </row>
    <row r="1501" spans="2:65" s="15" customFormat="1" ht="10.199999999999999">
      <c r="B1501" s="174"/>
      <c r="D1501" s="146" t="s">
        <v>308</v>
      </c>
      <c r="E1501" s="175" t="s">
        <v>273</v>
      </c>
      <c r="F1501" s="176" t="s">
        <v>528</v>
      </c>
      <c r="H1501" s="177">
        <v>104.5</v>
      </c>
      <c r="I1501" s="178"/>
      <c r="L1501" s="174"/>
      <c r="M1501" s="179"/>
      <c r="T1501" s="180"/>
      <c r="AT1501" s="175" t="s">
        <v>308</v>
      </c>
      <c r="AU1501" s="175" t="s">
        <v>83</v>
      </c>
      <c r="AV1501" s="15" t="s">
        <v>148</v>
      </c>
      <c r="AW1501" s="15" t="s">
        <v>35</v>
      </c>
      <c r="AX1501" s="15" t="s">
        <v>73</v>
      </c>
      <c r="AY1501" s="175" t="s">
        <v>129</v>
      </c>
    </row>
    <row r="1502" spans="2:65" s="14" customFormat="1" ht="10.199999999999999">
      <c r="B1502" s="167"/>
      <c r="D1502" s="146" t="s">
        <v>308</v>
      </c>
      <c r="E1502" s="168" t="s">
        <v>3</v>
      </c>
      <c r="F1502" s="169" t="s">
        <v>313</v>
      </c>
      <c r="H1502" s="170">
        <v>185.93</v>
      </c>
      <c r="I1502" s="171"/>
      <c r="L1502" s="167"/>
      <c r="M1502" s="172"/>
      <c r="T1502" s="173"/>
      <c r="AT1502" s="168" t="s">
        <v>308</v>
      </c>
      <c r="AU1502" s="168" t="s">
        <v>83</v>
      </c>
      <c r="AV1502" s="14" t="s">
        <v>156</v>
      </c>
      <c r="AW1502" s="14" t="s">
        <v>35</v>
      </c>
      <c r="AX1502" s="14" t="s">
        <v>81</v>
      </c>
      <c r="AY1502" s="168" t="s">
        <v>129</v>
      </c>
    </row>
    <row r="1503" spans="2:65" s="1" customFormat="1" ht="24.15" customHeight="1">
      <c r="B1503" s="128"/>
      <c r="C1503" s="129" t="s">
        <v>1702</v>
      </c>
      <c r="D1503" s="129" t="s">
        <v>132</v>
      </c>
      <c r="E1503" s="130" t="s">
        <v>1703</v>
      </c>
      <c r="F1503" s="131" t="s">
        <v>1704</v>
      </c>
      <c r="G1503" s="132" t="s">
        <v>215</v>
      </c>
      <c r="H1503" s="133">
        <v>22.425000000000001</v>
      </c>
      <c r="I1503" s="134"/>
      <c r="J1503" s="135">
        <f>ROUND(I1503*H1503,2)</f>
        <v>0</v>
      </c>
      <c r="K1503" s="131" t="s">
        <v>136</v>
      </c>
      <c r="L1503" s="33"/>
      <c r="M1503" s="136" t="s">
        <v>3</v>
      </c>
      <c r="N1503" s="137" t="s">
        <v>44</v>
      </c>
      <c r="P1503" s="138">
        <f>O1503*H1503</f>
        <v>0</v>
      </c>
      <c r="Q1503" s="138">
        <v>4.9300000000000004E-3</v>
      </c>
      <c r="R1503" s="138">
        <f>Q1503*H1503</f>
        <v>0.11055525000000001</v>
      </c>
      <c r="S1503" s="138">
        <v>0</v>
      </c>
      <c r="T1503" s="139">
        <f>S1503*H1503</f>
        <v>0</v>
      </c>
      <c r="AR1503" s="140" t="s">
        <v>398</v>
      </c>
      <c r="AT1503" s="140" t="s">
        <v>132</v>
      </c>
      <c r="AU1503" s="140" t="s">
        <v>83</v>
      </c>
      <c r="AY1503" s="18" t="s">
        <v>129</v>
      </c>
      <c r="BE1503" s="141">
        <f>IF(N1503="základní",J1503,0)</f>
        <v>0</v>
      </c>
      <c r="BF1503" s="141">
        <f>IF(N1503="snížená",J1503,0)</f>
        <v>0</v>
      </c>
      <c r="BG1503" s="141">
        <f>IF(N1503="zákl. přenesená",J1503,0)</f>
        <v>0</v>
      </c>
      <c r="BH1503" s="141">
        <f>IF(N1503="sníž. přenesená",J1503,0)</f>
        <v>0</v>
      </c>
      <c r="BI1503" s="141">
        <f>IF(N1503="nulová",J1503,0)</f>
        <v>0</v>
      </c>
      <c r="BJ1503" s="18" t="s">
        <v>81</v>
      </c>
      <c r="BK1503" s="141">
        <f>ROUND(I1503*H1503,2)</f>
        <v>0</v>
      </c>
      <c r="BL1503" s="18" t="s">
        <v>398</v>
      </c>
      <c r="BM1503" s="140" t="s">
        <v>1705</v>
      </c>
    </row>
    <row r="1504" spans="2:65" s="1" customFormat="1" ht="10.199999999999999">
      <c r="B1504" s="33"/>
      <c r="D1504" s="142" t="s">
        <v>139</v>
      </c>
      <c r="F1504" s="143" t="s">
        <v>1706</v>
      </c>
      <c r="I1504" s="144"/>
      <c r="L1504" s="33"/>
      <c r="M1504" s="145"/>
      <c r="T1504" s="54"/>
      <c r="AT1504" s="18" t="s">
        <v>139</v>
      </c>
      <c r="AU1504" s="18" t="s">
        <v>83</v>
      </c>
    </row>
    <row r="1505" spans="2:65" s="12" customFormat="1" ht="10.199999999999999">
      <c r="B1505" s="154"/>
      <c r="D1505" s="146" t="s">
        <v>308</v>
      </c>
      <c r="E1505" s="155" t="s">
        <v>3</v>
      </c>
      <c r="F1505" s="156" t="s">
        <v>1528</v>
      </c>
      <c r="H1505" s="155" t="s">
        <v>3</v>
      </c>
      <c r="I1505" s="157"/>
      <c r="L1505" s="154"/>
      <c r="M1505" s="158"/>
      <c r="T1505" s="159"/>
      <c r="AT1505" s="155" t="s">
        <v>308</v>
      </c>
      <c r="AU1505" s="155" t="s">
        <v>83</v>
      </c>
      <c r="AV1505" s="12" t="s">
        <v>81</v>
      </c>
      <c r="AW1505" s="12" t="s">
        <v>35</v>
      </c>
      <c r="AX1505" s="12" t="s">
        <v>73</v>
      </c>
      <c r="AY1505" s="155" t="s">
        <v>129</v>
      </c>
    </row>
    <row r="1506" spans="2:65" s="12" customFormat="1" ht="10.199999999999999">
      <c r="B1506" s="154"/>
      <c r="D1506" s="146" t="s">
        <v>308</v>
      </c>
      <c r="E1506" s="155" t="s">
        <v>3</v>
      </c>
      <c r="F1506" s="156" t="s">
        <v>1541</v>
      </c>
      <c r="H1506" s="155" t="s">
        <v>3</v>
      </c>
      <c r="I1506" s="157"/>
      <c r="L1506" s="154"/>
      <c r="M1506" s="158"/>
      <c r="T1506" s="159"/>
      <c r="AT1506" s="155" t="s">
        <v>308</v>
      </c>
      <c r="AU1506" s="155" t="s">
        <v>83</v>
      </c>
      <c r="AV1506" s="12" t="s">
        <v>81</v>
      </c>
      <c r="AW1506" s="12" t="s">
        <v>35</v>
      </c>
      <c r="AX1506" s="12" t="s">
        <v>73</v>
      </c>
      <c r="AY1506" s="155" t="s">
        <v>129</v>
      </c>
    </row>
    <row r="1507" spans="2:65" s="13" customFormat="1" ht="10.199999999999999">
      <c r="B1507" s="160"/>
      <c r="D1507" s="146" t="s">
        <v>308</v>
      </c>
      <c r="E1507" s="161" t="s">
        <v>3</v>
      </c>
      <c r="F1507" s="162" t="s">
        <v>800</v>
      </c>
      <c r="H1507" s="163">
        <v>11.975</v>
      </c>
      <c r="I1507" s="164"/>
      <c r="L1507" s="160"/>
      <c r="M1507" s="165"/>
      <c r="T1507" s="166"/>
      <c r="AT1507" s="161" t="s">
        <v>308</v>
      </c>
      <c r="AU1507" s="161" t="s">
        <v>83</v>
      </c>
      <c r="AV1507" s="13" t="s">
        <v>83</v>
      </c>
      <c r="AW1507" s="13" t="s">
        <v>35</v>
      </c>
      <c r="AX1507" s="13" t="s">
        <v>73</v>
      </c>
      <c r="AY1507" s="161" t="s">
        <v>129</v>
      </c>
    </row>
    <row r="1508" spans="2:65" s="12" customFormat="1" ht="10.199999999999999">
      <c r="B1508" s="154"/>
      <c r="D1508" s="146" t="s">
        <v>308</v>
      </c>
      <c r="E1508" s="155" t="s">
        <v>3</v>
      </c>
      <c r="F1508" s="156" t="s">
        <v>1529</v>
      </c>
      <c r="H1508" s="155" t="s">
        <v>3</v>
      </c>
      <c r="I1508" s="157"/>
      <c r="L1508" s="154"/>
      <c r="M1508" s="158"/>
      <c r="T1508" s="159"/>
      <c r="AT1508" s="155" t="s">
        <v>308</v>
      </c>
      <c r="AU1508" s="155" t="s">
        <v>83</v>
      </c>
      <c r="AV1508" s="12" t="s">
        <v>81</v>
      </c>
      <c r="AW1508" s="12" t="s">
        <v>35</v>
      </c>
      <c r="AX1508" s="12" t="s">
        <v>73</v>
      </c>
      <c r="AY1508" s="155" t="s">
        <v>129</v>
      </c>
    </row>
    <row r="1509" spans="2:65" s="13" customFormat="1" ht="10.199999999999999">
      <c r="B1509" s="160"/>
      <c r="D1509" s="146" t="s">
        <v>308</v>
      </c>
      <c r="E1509" s="161" t="s">
        <v>3</v>
      </c>
      <c r="F1509" s="162" t="s">
        <v>1707</v>
      </c>
      <c r="H1509" s="163">
        <v>10.45</v>
      </c>
      <c r="I1509" s="164"/>
      <c r="L1509" s="160"/>
      <c r="M1509" s="165"/>
      <c r="T1509" s="166"/>
      <c r="AT1509" s="161" t="s">
        <v>308</v>
      </c>
      <c r="AU1509" s="161" t="s">
        <v>83</v>
      </c>
      <c r="AV1509" s="13" t="s">
        <v>83</v>
      </c>
      <c r="AW1509" s="13" t="s">
        <v>35</v>
      </c>
      <c r="AX1509" s="13" t="s">
        <v>73</v>
      </c>
      <c r="AY1509" s="161" t="s">
        <v>129</v>
      </c>
    </row>
    <row r="1510" spans="2:65" s="14" customFormat="1" ht="10.199999999999999">
      <c r="B1510" s="167"/>
      <c r="D1510" s="146" t="s">
        <v>308</v>
      </c>
      <c r="E1510" s="168" t="s">
        <v>3</v>
      </c>
      <c r="F1510" s="169" t="s">
        <v>313</v>
      </c>
      <c r="H1510" s="170">
        <v>22.425000000000001</v>
      </c>
      <c r="I1510" s="171"/>
      <c r="L1510" s="167"/>
      <c r="M1510" s="172"/>
      <c r="T1510" s="173"/>
      <c r="AT1510" s="168" t="s">
        <v>308</v>
      </c>
      <c r="AU1510" s="168" t="s">
        <v>83</v>
      </c>
      <c r="AV1510" s="14" t="s">
        <v>156</v>
      </c>
      <c r="AW1510" s="14" t="s">
        <v>35</v>
      </c>
      <c r="AX1510" s="14" t="s">
        <v>81</v>
      </c>
      <c r="AY1510" s="168" t="s">
        <v>129</v>
      </c>
    </row>
    <row r="1511" spans="2:65" s="1" customFormat="1" ht="24.15" customHeight="1">
      <c r="B1511" s="128"/>
      <c r="C1511" s="129" t="s">
        <v>1708</v>
      </c>
      <c r="D1511" s="129" t="s">
        <v>132</v>
      </c>
      <c r="E1511" s="130" t="s">
        <v>1709</v>
      </c>
      <c r="F1511" s="131" t="s">
        <v>1710</v>
      </c>
      <c r="G1511" s="132" t="s">
        <v>215</v>
      </c>
      <c r="H1511" s="133">
        <v>23.6</v>
      </c>
      <c r="I1511" s="134"/>
      <c r="J1511" s="135">
        <f>ROUND(I1511*H1511,2)</f>
        <v>0</v>
      </c>
      <c r="K1511" s="131" t="s">
        <v>136</v>
      </c>
      <c r="L1511" s="33"/>
      <c r="M1511" s="136" t="s">
        <v>3</v>
      </c>
      <c r="N1511" s="137" t="s">
        <v>44</v>
      </c>
      <c r="P1511" s="138">
        <f>O1511*H1511</f>
        <v>0</v>
      </c>
      <c r="Q1511" s="138">
        <v>2.66E-3</v>
      </c>
      <c r="R1511" s="138">
        <f>Q1511*H1511</f>
        <v>6.2775999999999998E-2</v>
      </c>
      <c r="S1511" s="138">
        <v>0</v>
      </c>
      <c r="T1511" s="139">
        <f>S1511*H1511</f>
        <v>0</v>
      </c>
      <c r="AR1511" s="140" t="s">
        <v>398</v>
      </c>
      <c r="AT1511" s="140" t="s">
        <v>132</v>
      </c>
      <c r="AU1511" s="140" t="s">
        <v>83</v>
      </c>
      <c r="AY1511" s="18" t="s">
        <v>129</v>
      </c>
      <c r="BE1511" s="141">
        <f>IF(N1511="základní",J1511,0)</f>
        <v>0</v>
      </c>
      <c r="BF1511" s="141">
        <f>IF(N1511="snížená",J1511,0)</f>
        <v>0</v>
      </c>
      <c r="BG1511" s="141">
        <f>IF(N1511="zákl. přenesená",J1511,0)</f>
        <v>0</v>
      </c>
      <c r="BH1511" s="141">
        <f>IF(N1511="sníž. přenesená",J1511,0)</f>
        <v>0</v>
      </c>
      <c r="BI1511" s="141">
        <f>IF(N1511="nulová",J1511,0)</f>
        <v>0</v>
      </c>
      <c r="BJ1511" s="18" t="s">
        <v>81</v>
      </c>
      <c r="BK1511" s="141">
        <f>ROUND(I1511*H1511,2)</f>
        <v>0</v>
      </c>
      <c r="BL1511" s="18" t="s">
        <v>398</v>
      </c>
      <c r="BM1511" s="140" t="s">
        <v>1711</v>
      </c>
    </row>
    <row r="1512" spans="2:65" s="1" customFormat="1" ht="10.199999999999999">
      <c r="B1512" s="33"/>
      <c r="D1512" s="142" t="s">
        <v>139</v>
      </c>
      <c r="F1512" s="143" t="s">
        <v>1712</v>
      </c>
      <c r="I1512" s="144"/>
      <c r="L1512" s="33"/>
      <c r="M1512" s="145"/>
      <c r="T1512" s="54"/>
      <c r="AT1512" s="18" t="s">
        <v>139</v>
      </c>
      <c r="AU1512" s="18" t="s">
        <v>83</v>
      </c>
    </row>
    <row r="1513" spans="2:65" s="12" customFormat="1" ht="10.199999999999999">
      <c r="B1513" s="154"/>
      <c r="D1513" s="146" t="s">
        <v>308</v>
      </c>
      <c r="E1513" s="155" t="s">
        <v>3</v>
      </c>
      <c r="F1513" s="156" t="s">
        <v>1528</v>
      </c>
      <c r="H1513" s="155" t="s">
        <v>3</v>
      </c>
      <c r="I1513" s="157"/>
      <c r="L1513" s="154"/>
      <c r="M1513" s="158"/>
      <c r="T1513" s="159"/>
      <c r="AT1513" s="155" t="s">
        <v>308</v>
      </c>
      <c r="AU1513" s="155" t="s">
        <v>83</v>
      </c>
      <c r="AV1513" s="12" t="s">
        <v>81</v>
      </c>
      <c r="AW1513" s="12" t="s">
        <v>35</v>
      </c>
      <c r="AX1513" s="12" t="s">
        <v>73</v>
      </c>
      <c r="AY1513" s="155" t="s">
        <v>129</v>
      </c>
    </row>
    <row r="1514" spans="2:65" s="12" customFormat="1" ht="10.199999999999999">
      <c r="B1514" s="154"/>
      <c r="D1514" s="146" t="s">
        <v>308</v>
      </c>
      <c r="E1514" s="155" t="s">
        <v>3</v>
      </c>
      <c r="F1514" s="156" t="s">
        <v>1541</v>
      </c>
      <c r="H1514" s="155" t="s">
        <v>3</v>
      </c>
      <c r="I1514" s="157"/>
      <c r="L1514" s="154"/>
      <c r="M1514" s="158"/>
      <c r="T1514" s="159"/>
      <c r="AT1514" s="155" t="s">
        <v>308</v>
      </c>
      <c r="AU1514" s="155" t="s">
        <v>83</v>
      </c>
      <c r="AV1514" s="12" t="s">
        <v>81</v>
      </c>
      <c r="AW1514" s="12" t="s">
        <v>35</v>
      </c>
      <c r="AX1514" s="12" t="s">
        <v>73</v>
      </c>
      <c r="AY1514" s="155" t="s">
        <v>129</v>
      </c>
    </row>
    <row r="1515" spans="2:65" s="13" customFormat="1" ht="10.199999999999999">
      <c r="B1515" s="160"/>
      <c r="D1515" s="146" t="s">
        <v>308</v>
      </c>
      <c r="E1515" s="161" t="s">
        <v>3</v>
      </c>
      <c r="F1515" s="162" t="s">
        <v>1713</v>
      </c>
      <c r="H1515" s="163">
        <v>13.6</v>
      </c>
      <c r="I1515" s="164"/>
      <c r="L1515" s="160"/>
      <c r="M1515" s="165"/>
      <c r="T1515" s="166"/>
      <c r="AT1515" s="161" t="s">
        <v>308</v>
      </c>
      <c r="AU1515" s="161" t="s">
        <v>83</v>
      </c>
      <c r="AV1515" s="13" t="s">
        <v>83</v>
      </c>
      <c r="AW1515" s="13" t="s">
        <v>35</v>
      </c>
      <c r="AX1515" s="13" t="s">
        <v>73</v>
      </c>
      <c r="AY1515" s="161" t="s">
        <v>129</v>
      </c>
    </row>
    <row r="1516" spans="2:65" s="12" customFormat="1" ht="10.199999999999999">
      <c r="B1516" s="154"/>
      <c r="D1516" s="146" t="s">
        <v>308</v>
      </c>
      <c r="E1516" s="155" t="s">
        <v>3</v>
      </c>
      <c r="F1516" s="156" t="s">
        <v>1529</v>
      </c>
      <c r="H1516" s="155" t="s">
        <v>3</v>
      </c>
      <c r="I1516" s="157"/>
      <c r="L1516" s="154"/>
      <c r="M1516" s="158"/>
      <c r="T1516" s="159"/>
      <c r="AT1516" s="155" t="s">
        <v>308</v>
      </c>
      <c r="AU1516" s="155" t="s">
        <v>83</v>
      </c>
      <c r="AV1516" s="12" t="s">
        <v>81</v>
      </c>
      <c r="AW1516" s="12" t="s">
        <v>35</v>
      </c>
      <c r="AX1516" s="12" t="s">
        <v>73</v>
      </c>
      <c r="AY1516" s="155" t="s">
        <v>129</v>
      </c>
    </row>
    <row r="1517" spans="2:65" s="13" customFormat="1" ht="10.199999999999999">
      <c r="B1517" s="160"/>
      <c r="D1517" s="146" t="s">
        <v>308</v>
      </c>
      <c r="E1517" s="161" t="s">
        <v>3</v>
      </c>
      <c r="F1517" s="162" t="s">
        <v>1714</v>
      </c>
      <c r="H1517" s="163">
        <v>10</v>
      </c>
      <c r="I1517" s="164"/>
      <c r="L1517" s="160"/>
      <c r="M1517" s="165"/>
      <c r="T1517" s="166"/>
      <c r="AT1517" s="161" t="s">
        <v>308</v>
      </c>
      <c r="AU1517" s="161" t="s">
        <v>83</v>
      </c>
      <c r="AV1517" s="13" t="s">
        <v>83</v>
      </c>
      <c r="AW1517" s="13" t="s">
        <v>35</v>
      </c>
      <c r="AX1517" s="13" t="s">
        <v>73</v>
      </c>
      <c r="AY1517" s="161" t="s">
        <v>129</v>
      </c>
    </row>
    <row r="1518" spans="2:65" s="14" customFormat="1" ht="10.199999999999999">
      <c r="B1518" s="167"/>
      <c r="D1518" s="146" t="s">
        <v>308</v>
      </c>
      <c r="E1518" s="168" t="s">
        <v>3</v>
      </c>
      <c r="F1518" s="169" t="s">
        <v>313</v>
      </c>
      <c r="H1518" s="170">
        <v>23.6</v>
      </c>
      <c r="I1518" s="171"/>
      <c r="L1518" s="167"/>
      <c r="M1518" s="172"/>
      <c r="T1518" s="173"/>
      <c r="AT1518" s="168" t="s">
        <v>308</v>
      </c>
      <c r="AU1518" s="168" t="s">
        <v>83</v>
      </c>
      <c r="AV1518" s="14" t="s">
        <v>156</v>
      </c>
      <c r="AW1518" s="14" t="s">
        <v>35</v>
      </c>
      <c r="AX1518" s="14" t="s">
        <v>81</v>
      </c>
      <c r="AY1518" s="168" t="s">
        <v>129</v>
      </c>
    </row>
    <row r="1519" spans="2:65" s="1" customFormat="1" ht="24.15" customHeight="1">
      <c r="B1519" s="128"/>
      <c r="C1519" s="129" t="s">
        <v>1715</v>
      </c>
      <c r="D1519" s="129" t="s">
        <v>132</v>
      </c>
      <c r="E1519" s="130" t="s">
        <v>1716</v>
      </c>
      <c r="F1519" s="131" t="s">
        <v>1717</v>
      </c>
      <c r="G1519" s="132" t="s">
        <v>215</v>
      </c>
      <c r="H1519" s="133">
        <v>44.85</v>
      </c>
      <c r="I1519" s="134"/>
      <c r="J1519" s="135">
        <f>ROUND(I1519*H1519,2)</f>
        <v>0</v>
      </c>
      <c r="K1519" s="131" t="s">
        <v>136</v>
      </c>
      <c r="L1519" s="33"/>
      <c r="M1519" s="136" t="s">
        <v>3</v>
      </c>
      <c r="N1519" s="137" t="s">
        <v>44</v>
      </c>
      <c r="P1519" s="138">
        <f>O1519*H1519</f>
        <v>0</v>
      </c>
      <c r="Q1519" s="138">
        <v>2.14E-3</v>
      </c>
      <c r="R1519" s="138">
        <f>Q1519*H1519</f>
        <v>9.5979000000000009E-2</v>
      </c>
      <c r="S1519" s="138">
        <v>0</v>
      </c>
      <c r="T1519" s="139">
        <f>S1519*H1519</f>
        <v>0</v>
      </c>
      <c r="AR1519" s="140" t="s">
        <v>398</v>
      </c>
      <c r="AT1519" s="140" t="s">
        <v>132</v>
      </c>
      <c r="AU1519" s="140" t="s">
        <v>83</v>
      </c>
      <c r="AY1519" s="18" t="s">
        <v>129</v>
      </c>
      <c r="BE1519" s="141">
        <f>IF(N1519="základní",J1519,0)</f>
        <v>0</v>
      </c>
      <c r="BF1519" s="141">
        <f>IF(N1519="snížená",J1519,0)</f>
        <v>0</v>
      </c>
      <c r="BG1519" s="141">
        <f>IF(N1519="zákl. přenesená",J1519,0)</f>
        <v>0</v>
      </c>
      <c r="BH1519" s="141">
        <f>IF(N1519="sníž. přenesená",J1519,0)</f>
        <v>0</v>
      </c>
      <c r="BI1519" s="141">
        <f>IF(N1519="nulová",J1519,0)</f>
        <v>0</v>
      </c>
      <c r="BJ1519" s="18" t="s">
        <v>81</v>
      </c>
      <c r="BK1519" s="141">
        <f>ROUND(I1519*H1519,2)</f>
        <v>0</v>
      </c>
      <c r="BL1519" s="18" t="s">
        <v>398</v>
      </c>
      <c r="BM1519" s="140" t="s">
        <v>1718</v>
      </c>
    </row>
    <row r="1520" spans="2:65" s="1" customFormat="1" ht="10.199999999999999">
      <c r="B1520" s="33"/>
      <c r="D1520" s="142" t="s">
        <v>139</v>
      </c>
      <c r="F1520" s="143" t="s">
        <v>1719</v>
      </c>
      <c r="I1520" s="144"/>
      <c r="L1520" s="33"/>
      <c r="M1520" s="145"/>
      <c r="T1520" s="54"/>
      <c r="AT1520" s="18" t="s">
        <v>139</v>
      </c>
      <c r="AU1520" s="18" t="s">
        <v>83</v>
      </c>
    </row>
    <row r="1521" spans="2:65" s="12" customFormat="1" ht="10.199999999999999">
      <c r="B1521" s="154"/>
      <c r="D1521" s="146" t="s">
        <v>308</v>
      </c>
      <c r="E1521" s="155" t="s">
        <v>3</v>
      </c>
      <c r="F1521" s="156" t="s">
        <v>1528</v>
      </c>
      <c r="H1521" s="155" t="s">
        <v>3</v>
      </c>
      <c r="I1521" s="157"/>
      <c r="L1521" s="154"/>
      <c r="M1521" s="158"/>
      <c r="T1521" s="159"/>
      <c r="AT1521" s="155" t="s">
        <v>308</v>
      </c>
      <c r="AU1521" s="155" t="s">
        <v>83</v>
      </c>
      <c r="AV1521" s="12" t="s">
        <v>81</v>
      </c>
      <c r="AW1521" s="12" t="s">
        <v>35</v>
      </c>
      <c r="AX1521" s="12" t="s">
        <v>73</v>
      </c>
      <c r="AY1521" s="155" t="s">
        <v>129</v>
      </c>
    </row>
    <row r="1522" spans="2:65" s="12" customFormat="1" ht="10.199999999999999">
      <c r="B1522" s="154"/>
      <c r="D1522" s="146" t="s">
        <v>308</v>
      </c>
      <c r="E1522" s="155" t="s">
        <v>3</v>
      </c>
      <c r="F1522" s="156" t="s">
        <v>1541</v>
      </c>
      <c r="H1522" s="155" t="s">
        <v>3</v>
      </c>
      <c r="I1522" s="157"/>
      <c r="L1522" s="154"/>
      <c r="M1522" s="158"/>
      <c r="T1522" s="159"/>
      <c r="AT1522" s="155" t="s">
        <v>308</v>
      </c>
      <c r="AU1522" s="155" t="s">
        <v>83</v>
      </c>
      <c r="AV1522" s="12" t="s">
        <v>81</v>
      </c>
      <c r="AW1522" s="12" t="s">
        <v>35</v>
      </c>
      <c r="AX1522" s="12" t="s">
        <v>73</v>
      </c>
      <c r="AY1522" s="155" t="s">
        <v>129</v>
      </c>
    </row>
    <row r="1523" spans="2:65" s="13" customFormat="1" ht="10.199999999999999">
      <c r="B1523" s="160"/>
      <c r="D1523" s="146" t="s">
        <v>308</v>
      </c>
      <c r="E1523" s="161" t="s">
        <v>3</v>
      </c>
      <c r="F1523" s="162" t="s">
        <v>1720</v>
      </c>
      <c r="H1523" s="163">
        <v>23.95</v>
      </c>
      <c r="I1523" s="164"/>
      <c r="L1523" s="160"/>
      <c r="M1523" s="165"/>
      <c r="T1523" s="166"/>
      <c r="AT1523" s="161" t="s">
        <v>308</v>
      </c>
      <c r="AU1523" s="161" t="s">
        <v>83</v>
      </c>
      <c r="AV1523" s="13" t="s">
        <v>83</v>
      </c>
      <c r="AW1523" s="13" t="s">
        <v>35</v>
      </c>
      <c r="AX1523" s="13" t="s">
        <v>73</v>
      </c>
      <c r="AY1523" s="161" t="s">
        <v>129</v>
      </c>
    </row>
    <row r="1524" spans="2:65" s="12" customFormat="1" ht="10.199999999999999">
      <c r="B1524" s="154"/>
      <c r="D1524" s="146" t="s">
        <v>308</v>
      </c>
      <c r="E1524" s="155" t="s">
        <v>3</v>
      </c>
      <c r="F1524" s="156" t="s">
        <v>1529</v>
      </c>
      <c r="H1524" s="155" t="s">
        <v>3</v>
      </c>
      <c r="I1524" s="157"/>
      <c r="L1524" s="154"/>
      <c r="M1524" s="158"/>
      <c r="T1524" s="159"/>
      <c r="AT1524" s="155" t="s">
        <v>308</v>
      </c>
      <c r="AU1524" s="155" t="s">
        <v>83</v>
      </c>
      <c r="AV1524" s="12" t="s">
        <v>81</v>
      </c>
      <c r="AW1524" s="12" t="s">
        <v>35</v>
      </c>
      <c r="AX1524" s="12" t="s">
        <v>73</v>
      </c>
      <c r="AY1524" s="155" t="s">
        <v>129</v>
      </c>
    </row>
    <row r="1525" spans="2:65" s="13" customFormat="1" ht="10.199999999999999">
      <c r="B1525" s="160"/>
      <c r="D1525" s="146" t="s">
        <v>308</v>
      </c>
      <c r="E1525" s="161" t="s">
        <v>3</v>
      </c>
      <c r="F1525" s="162" t="s">
        <v>1721</v>
      </c>
      <c r="H1525" s="163">
        <v>20.9</v>
      </c>
      <c r="I1525" s="164"/>
      <c r="L1525" s="160"/>
      <c r="M1525" s="165"/>
      <c r="T1525" s="166"/>
      <c r="AT1525" s="161" t="s">
        <v>308</v>
      </c>
      <c r="AU1525" s="161" t="s">
        <v>83</v>
      </c>
      <c r="AV1525" s="13" t="s">
        <v>83</v>
      </c>
      <c r="AW1525" s="13" t="s">
        <v>35</v>
      </c>
      <c r="AX1525" s="13" t="s">
        <v>73</v>
      </c>
      <c r="AY1525" s="161" t="s">
        <v>129</v>
      </c>
    </row>
    <row r="1526" spans="2:65" s="14" customFormat="1" ht="10.199999999999999">
      <c r="B1526" s="167"/>
      <c r="D1526" s="146" t="s">
        <v>308</v>
      </c>
      <c r="E1526" s="168" t="s">
        <v>3</v>
      </c>
      <c r="F1526" s="169" t="s">
        <v>313</v>
      </c>
      <c r="H1526" s="170">
        <v>44.85</v>
      </c>
      <c r="I1526" s="171"/>
      <c r="L1526" s="167"/>
      <c r="M1526" s="172"/>
      <c r="T1526" s="173"/>
      <c r="AT1526" s="168" t="s">
        <v>308</v>
      </c>
      <c r="AU1526" s="168" t="s">
        <v>83</v>
      </c>
      <c r="AV1526" s="14" t="s">
        <v>156</v>
      </c>
      <c r="AW1526" s="14" t="s">
        <v>35</v>
      </c>
      <c r="AX1526" s="14" t="s">
        <v>81</v>
      </c>
      <c r="AY1526" s="168" t="s">
        <v>129</v>
      </c>
    </row>
    <row r="1527" spans="2:65" s="1" customFormat="1" ht="24.15" customHeight="1">
      <c r="B1527" s="128"/>
      <c r="C1527" s="129" t="s">
        <v>1722</v>
      </c>
      <c r="D1527" s="129" t="s">
        <v>132</v>
      </c>
      <c r="E1527" s="130" t="s">
        <v>1723</v>
      </c>
      <c r="F1527" s="131" t="s">
        <v>1724</v>
      </c>
      <c r="G1527" s="132" t="s">
        <v>215</v>
      </c>
      <c r="H1527" s="133">
        <v>13.54</v>
      </c>
      <c r="I1527" s="134"/>
      <c r="J1527" s="135">
        <f>ROUND(I1527*H1527,2)</f>
        <v>0</v>
      </c>
      <c r="K1527" s="131" t="s">
        <v>136</v>
      </c>
      <c r="L1527" s="33"/>
      <c r="M1527" s="136" t="s">
        <v>3</v>
      </c>
      <c r="N1527" s="137" t="s">
        <v>44</v>
      </c>
      <c r="P1527" s="138">
        <f>O1527*H1527</f>
        <v>0</v>
      </c>
      <c r="Q1527" s="138">
        <v>2.2000000000000001E-3</v>
      </c>
      <c r="R1527" s="138">
        <f>Q1527*H1527</f>
        <v>2.9787999999999999E-2</v>
      </c>
      <c r="S1527" s="138">
        <v>0</v>
      </c>
      <c r="T1527" s="139">
        <f>S1527*H1527</f>
        <v>0</v>
      </c>
      <c r="AR1527" s="140" t="s">
        <v>398</v>
      </c>
      <c r="AT1527" s="140" t="s">
        <v>132</v>
      </c>
      <c r="AU1527" s="140" t="s">
        <v>83</v>
      </c>
      <c r="AY1527" s="18" t="s">
        <v>129</v>
      </c>
      <c r="BE1527" s="141">
        <f>IF(N1527="základní",J1527,0)</f>
        <v>0</v>
      </c>
      <c r="BF1527" s="141">
        <f>IF(N1527="snížená",J1527,0)</f>
        <v>0</v>
      </c>
      <c r="BG1527" s="141">
        <f>IF(N1527="zákl. přenesená",J1527,0)</f>
        <v>0</v>
      </c>
      <c r="BH1527" s="141">
        <f>IF(N1527="sníž. přenesená",J1527,0)</f>
        <v>0</v>
      </c>
      <c r="BI1527" s="141">
        <f>IF(N1527="nulová",J1527,0)</f>
        <v>0</v>
      </c>
      <c r="BJ1527" s="18" t="s">
        <v>81</v>
      </c>
      <c r="BK1527" s="141">
        <f>ROUND(I1527*H1527,2)</f>
        <v>0</v>
      </c>
      <c r="BL1527" s="18" t="s">
        <v>398</v>
      </c>
      <c r="BM1527" s="140" t="s">
        <v>1725</v>
      </c>
    </row>
    <row r="1528" spans="2:65" s="1" customFormat="1" ht="10.199999999999999">
      <c r="B1528" s="33"/>
      <c r="D1528" s="142" t="s">
        <v>139</v>
      </c>
      <c r="F1528" s="143" t="s">
        <v>1726</v>
      </c>
      <c r="I1528" s="144"/>
      <c r="L1528" s="33"/>
      <c r="M1528" s="145"/>
      <c r="T1528" s="54"/>
      <c r="AT1528" s="18" t="s">
        <v>139</v>
      </c>
      <c r="AU1528" s="18" t="s">
        <v>83</v>
      </c>
    </row>
    <row r="1529" spans="2:65" s="1" customFormat="1" ht="19.2">
      <c r="B1529" s="33"/>
      <c r="D1529" s="146" t="s">
        <v>141</v>
      </c>
      <c r="F1529" s="147" t="s">
        <v>1727</v>
      </c>
      <c r="I1529" s="144"/>
      <c r="L1529" s="33"/>
      <c r="M1529" s="145"/>
      <c r="T1529" s="54"/>
      <c r="AT1529" s="18" t="s">
        <v>141</v>
      </c>
      <c r="AU1529" s="18" t="s">
        <v>83</v>
      </c>
    </row>
    <row r="1530" spans="2:65" s="12" customFormat="1" ht="10.199999999999999">
      <c r="B1530" s="154"/>
      <c r="D1530" s="146" t="s">
        <v>308</v>
      </c>
      <c r="E1530" s="155" t="s">
        <v>3</v>
      </c>
      <c r="F1530" s="156" t="s">
        <v>919</v>
      </c>
      <c r="H1530" s="155" t="s">
        <v>3</v>
      </c>
      <c r="I1530" s="157"/>
      <c r="L1530" s="154"/>
      <c r="M1530" s="158"/>
      <c r="T1530" s="159"/>
      <c r="AT1530" s="155" t="s">
        <v>308</v>
      </c>
      <c r="AU1530" s="155" t="s">
        <v>83</v>
      </c>
      <c r="AV1530" s="12" t="s">
        <v>81</v>
      </c>
      <c r="AW1530" s="12" t="s">
        <v>35</v>
      </c>
      <c r="AX1530" s="12" t="s">
        <v>73</v>
      </c>
      <c r="AY1530" s="155" t="s">
        <v>129</v>
      </c>
    </row>
    <row r="1531" spans="2:65" s="13" customFormat="1" ht="10.199999999999999">
      <c r="B1531" s="160"/>
      <c r="D1531" s="146" t="s">
        <v>308</v>
      </c>
      <c r="E1531" s="161" t="s">
        <v>3</v>
      </c>
      <c r="F1531" s="162" t="s">
        <v>920</v>
      </c>
      <c r="H1531" s="163">
        <v>1.28</v>
      </c>
      <c r="I1531" s="164"/>
      <c r="L1531" s="160"/>
      <c r="M1531" s="165"/>
      <c r="T1531" s="166"/>
      <c r="AT1531" s="161" t="s">
        <v>308</v>
      </c>
      <c r="AU1531" s="161" t="s">
        <v>83</v>
      </c>
      <c r="AV1531" s="13" t="s">
        <v>83</v>
      </c>
      <c r="AW1531" s="13" t="s">
        <v>35</v>
      </c>
      <c r="AX1531" s="13" t="s">
        <v>73</v>
      </c>
      <c r="AY1531" s="161" t="s">
        <v>129</v>
      </c>
    </row>
    <row r="1532" spans="2:65" s="13" customFormat="1" ht="10.199999999999999">
      <c r="B1532" s="160"/>
      <c r="D1532" s="146" t="s">
        <v>308</v>
      </c>
      <c r="E1532" s="161" t="s">
        <v>3</v>
      </c>
      <c r="F1532" s="162" t="s">
        <v>921</v>
      </c>
      <c r="H1532" s="163">
        <v>1.26</v>
      </c>
      <c r="I1532" s="164"/>
      <c r="L1532" s="160"/>
      <c r="M1532" s="165"/>
      <c r="T1532" s="166"/>
      <c r="AT1532" s="161" t="s">
        <v>308</v>
      </c>
      <c r="AU1532" s="161" t="s">
        <v>83</v>
      </c>
      <c r="AV1532" s="13" t="s">
        <v>83</v>
      </c>
      <c r="AW1532" s="13" t="s">
        <v>35</v>
      </c>
      <c r="AX1532" s="13" t="s">
        <v>73</v>
      </c>
      <c r="AY1532" s="161" t="s">
        <v>129</v>
      </c>
    </row>
    <row r="1533" spans="2:65" s="13" customFormat="1" ht="10.199999999999999">
      <c r="B1533" s="160"/>
      <c r="D1533" s="146" t="s">
        <v>308</v>
      </c>
      <c r="E1533" s="161" t="s">
        <v>3</v>
      </c>
      <c r="F1533" s="162" t="s">
        <v>922</v>
      </c>
      <c r="H1533" s="163">
        <v>8</v>
      </c>
      <c r="I1533" s="164"/>
      <c r="L1533" s="160"/>
      <c r="M1533" s="165"/>
      <c r="T1533" s="166"/>
      <c r="AT1533" s="161" t="s">
        <v>308</v>
      </c>
      <c r="AU1533" s="161" t="s">
        <v>83</v>
      </c>
      <c r="AV1533" s="13" t="s">
        <v>83</v>
      </c>
      <c r="AW1533" s="13" t="s">
        <v>35</v>
      </c>
      <c r="AX1533" s="13" t="s">
        <v>73</v>
      </c>
      <c r="AY1533" s="161" t="s">
        <v>129</v>
      </c>
    </row>
    <row r="1534" spans="2:65" s="13" customFormat="1" ht="10.199999999999999">
      <c r="B1534" s="160"/>
      <c r="D1534" s="146" t="s">
        <v>308</v>
      </c>
      <c r="E1534" s="161" t="s">
        <v>3</v>
      </c>
      <c r="F1534" s="162" t="s">
        <v>923</v>
      </c>
      <c r="H1534" s="163">
        <v>3</v>
      </c>
      <c r="I1534" s="164"/>
      <c r="L1534" s="160"/>
      <c r="M1534" s="165"/>
      <c r="T1534" s="166"/>
      <c r="AT1534" s="161" t="s">
        <v>308</v>
      </c>
      <c r="AU1534" s="161" t="s">
        <v>83</v>
      </c>
      <c r="AV1534" s="13" t="s">
        <v>83</v>
      </c>
      <c r="AW1534" s="13" t="s">
        <v>35</v>
      </c>
      <c r="AX1534" s="13" t="s">
        <v>73</v>
      </c>
      <c r="AY1534" s="161" t="s">
        <v>129</v>
      </c>
    </row>
    <row r="1535" spans="2:65" s="14" customFormat="1" ht="10.199999999999999">
      <c r="B1535" s="167"/>
      <c r="D1535" s="146" t="s">
        <v>308</v>
      </c>
      <c r="E1535" s="168" t="s">
        <v>3</v>
      </c>
      <c r="F1535" s="169" t="s">
        <v>313</v>
      </c>
      <c r="H1535" s="170">
        <v>13.54</v>
      </c>
      <c r="I1535" s="171"/>
      <c r="L1535" s="167"/>
      <c r="M1535" s="172"/>
      <c r="T1535" s="173"/>
      <c r="AT1535" s="168" t="s">
        <v>308</v>
      </c>
      <c r="AU1535" s="168" t="s">
        <v>83</v>
      </c>
      <c r="AV1535" s="14" t="s">
        <v>156</v>
      </c>
      <c r="AW1535" s="14" t="s">
        <v>35</v>
      </c>
      <c r="AX1535" s="14" t="s">
        <v>81</v>
      </c>
      <c r="AY1535" s="168" t="s">
        <v>129</v>
      </c>
    </row>
    <row r="1536" spans="2:65" s="1" customFormat="1" ht="33" customHeight="1">
      <c r="B1536" s="128"/>
      <c r="C1536" s="129" t="s">
        <v>1728</v>
      </c>
      <c r="D1536" s="129" t="s">
        <v>132</v>
      </c>
      <c r="E1536" s="130" t="s">
        <v>1729</v>
      </c>
      <c r="F1536" s="131" t="s">
        <v>1730</v>
      </c>
      <c r="G1536" s="132" t="s">
        <v>420</v>
      </c>
      <c r="H1536" s="133">
        <v>24</v>
      </c>
      <c r="I1536" s="134"/>
      <c r="J1536" s="135">
        <f>ROUND(I1536*H1536,2)</f>
        <v>0</v>
      </c>
      <c r="K1536" s="131" t="s">
        <v>136</v>
      </c>
      <c r="L1536" s="33"/>
      <c r="M1536" s="136" t="s">
        <v>3</v>
      </c>
      <c r="N1536" s="137" t="s">
        <v>44</v>
      </c>
      <c r="P1536" s="138">
        <f>O1536*H1536</f>
        <v>0</v>
      </c>
      <c r="Q1536" s="138">
        <v>0</v>
      </c>
      <c r="R1536" s="138">
        <f>Q1536*H1536</f>
        <v>0</v>
      </c>
      <c r="S1536" s="138">
        <v>0</v>
      </c>
      <c r="T1536" s="139">
        <f>S1536*H1536</f>
        <v>0</v>
      </c>
      <c r="AR1536" s="140" t="s">
        <v>398</v>
      </c>
      <c r="AT1536" s="140" t="s">
        <v>132</v>
      </c>
      <c r="AU1536" s="140" t="s">
        <v>83</v>
      </c>
      <c r="AY1536" s="18" t="s">
        <v>129</v>
      </c>
      <c r="BE1536" s="141">
        <f>IF(N1536="základní",J1536,0)</f>
        <v>0</v>
      </c>
      <c r="BF1536" s="141">
        <f>IF(N1536="snížená",J1536,0)</f>
        <v>0</v>
      </c>
      <c r="BG1536" s="141">
        <f>IF(N1536="zákl. přenesená",J1536,0)</f>
        <v>0</v>
      </c>
      <c r="BH1536" s="141">
        <f>IF(N1536="sníž. přenesená",J1536,0)</f>
        <v>0</v>
      </c>
      <c r="BI1536" s="141">
        <f>IF(N1536="nulová",J1536,0)</f>
        <v>0</v>
      </c>
      <c r="BJ1536" s="18" t="s">
        <v>81</v>
      </c>
      <c r="BK1536" s="141">
        <f>ROUND(I1536*H1536,2)</f>
        <v>0</v>
      </c>
      <c r="BL1536" s="18" t="s">
        <v>398</v>
      </c>
      <c r="BM1536" s="140" t="s">
        <v>1731</v>
      </c>
    </row>
    <row r="1537" spans="2:65" s="1" customFormat="1" ht="10.199999999999999">
      <c r="B1537" s="33"/>
      <c r="D1537" s="142" t="s">
        <v>139</v>
      </c>
      <c r="F1537" s="143" t="s">
        <v>1732</v>
      </c>
      <c r="I1537" s="144"/>
      <c r="L1537" s="33"/>
      <c r="M1537" s="145"/>
      <c r="T1537" s="54"/>
      <c r="AT1537" s="18" t="s">
        <v>139</v>
      </c>
      <c r="AU1537" s="18" t="s">
        <v>83</v>
      </c>
    </row>
    <row r="1538" spans="2:65" s="12" customFormat="1" ht="10.199999999999999">
      <c r="B1538" s="154"/>
      <c r="D1538" s="146" t="s">
        <v>308</v>
      </c>
      <c r="E1538" s="155" t="s">
        <v>3</v>
      </c>
      <c r="F1538" s="156" t="s">
        <v>919</v>
      </c>
      <c r="H1538" s="155" t="s">
        <v>3</v>
      </c>
      <c r="I1538" s="157"/>
      <c r="L1538" s="154"/>
      <c r="M1538" s="158"/>
      <c r="T1538" s="159"/>
      <c r="AT1538" s="155" t="s">
        <v>308</v>
      </c>
      <c r="AU1538" s="155" t="s">
        <v>83</v>
      </c>
      <c r="AV1538" s="12" t="s">
        <v>81</v>
      </c>
      <c r="AW1538" s="12" t="s">
        <v>35</v>
      </c>
      <c r="AX1538" s="12" t="s">
        <v>73</v>
      </c>
      <c r="AY1538" s="155" t="s">
        <v>129</v>
      </c>
    </row>
    <row r="1539" spans="2:65" s="13" customFormat="1" ht="10.199999999999999">
      <c r="B1539" s="160"/>
      <c r="D1539" s="146" t="s">
        <v>308</v>
      </c>
      <c r="E1539" s="161" t="s">
        <v>3</v>
      </c>
      <c r="F1539" s="162" t="s">
        <v>1733</v>
      </c>
      <c r="H1539" s="163">
        <v>2</v>
      </c>
      <c r="I1539" s="164"/>
      <c r="L1539" s="160"/>
      <c r="M1539" s="165"/>
      <c r="T1539" s="166"/>
      <c r="AT1539" s="161" t="s">
        <v>308</v>
      </c>
      <c r="AU1539" s="161" t="s">
        <v>83</v>
      </c>
      <c r="AV1539" s="13" t="s">
        <v>83</v>
      </c>
      <c r="AW1539" s="13" t="s">
        <v>35</v>
      </c>
      <c r="AX1539" s="13" t="s">
        <v>73</v>
      </c>
      <c r="AY1539" s="161" t="s">
        <v>129</v>
      </c>
    </row>
    <row r="1540" spans="2:65" s="13" customFormat="1" ht="10.199999999999999">
      <c r="B1540" s="160"/>
      <c r="D1540" s="146" t="s">
        <v>308</v>
      </c>
      <c r="E1540" s="161" t="s">
        <v>3</v>
      </c>
      <c r="F1540" s="162" t="s">
        <v>1734</v>
      </c>
      <c r="H1540" s="163">
        <v>2</v>
      </c>
      <c r="I1540" s="164"/>
      <c r="L1540" s="160"/>
      <c r="M1540" s="165"/>
      <c r="T1540" s="166"/>
      <c r="AT1540" s="161" t="s">
        <v>308</v>
      </c>
      <c r="AU1540" s="161" t="s">
        <v>83</v>
      </c>
      <c r="AV1540" s="13" t="s">
        <v>83</v>
      </c>
      <c r="AW1540" s="13" t="s">
        <v>35</v>
      </c>
      <c r="AX1540" s="13" t="s">
        <v>73</v>
      </c>
      <c r="AY1540" s="161" t="s">
        <v>129</v>
      </c>
    </row>
    <row r="1541" spans="2:65" s="13" customFormat="1" ht="10.199999999999999">
      <c r="B1541" s="160"/>
      <c r="D1541" s="146" t="s">
        <v>308</v>
      </c>
      <c r="E1541" s="161" t="s">
        <v>3</v>
      </c>
      <c r="F1541" s="162" t="s">
        <v>1735</v>
      </c>
      <c r="H1541" s="163">
        <v>16</v>
      </c>
      <c r="I1541" s="164"/>
      <c r="L1541" s="160"/>
      <c r="M1541" s="165"/>
      <c r="T1541" s="166"/>
      <c r="AT1541" s="161" t="s">
        <v>308</v>
      </c>
      <c r="AU1541" s="161" t="s">
        <v>83</v>
      </c>
      <c r="AV1541" s="13" t="s">
        <v>83</v>
      </c>
      <c r="AW1541" s="13" t="s">
        <v>35</v>
      </c>
      <c r="AX1541" s="13" t="s">
        <v>73</v>
      </c>
      <c r="AY1541" s="161" t="s">
        <v>129</v>
      </c>
    </row>
    <row r="1542" spans="2:65" s="13" customFormat="1" ht="10.199999999999999">
      <c r="B1542" s="160"/>
      <c r="D1542" s="146" t="s">
        <v>308</v>
      </c>
      <c r="E1542" s="161" t="s">
        <v>3</v>
      </c>
      <c r="F1542" s="162" t="s">
        <v>1736</v>
      </c>
      <c r="H1542" s="163">
        <v>4</v>
      </c>
      <c r="I1542" s="164"/>
      <c r="L1542" s="160"/>
      <c r="M1542" s="165"/>
      <c r="T1542" s="166"/>
      <c r="AT1542" s="161" t="s">
        <v>308</v>
      </c>
      <c r="AU1542" s="161" t="s">
        <v>83</v>
      </c>
      <c r="AV1542" s="13" t="s">
        <v>83</v>
      </c>
      <c r="AW1542" s="13" t="s">
        <v>35</v>
      </c>
      <c r="AX1542" s="13" t="s">
        <v>73</v>
      </c>
      <c r="AY1542" s="161" t="s">
        <v>129</v>
      </c>
    </row>
    <row r="1543" spans="2:65" s="14" customFormat="1" ht="10.199999999999999">
      <c r="B1543" s="167"/>
      <c r="D1543" s="146" t="s">
        <v>308</v>
      </c>
      <c r="E1543" s="168" t="s">
        <v>3</v>
      </c>
      <c r="F1543" s="169" t="s">
        <v>313</v>
      </c>
      <c r="H1543" s="170">
        <v>24</v>
      </c>
      <c r="I1543" s="171"/>
      <c r="L1543" s="167"/>
      <c r="M1543" s="172"/>
      <c r="T1543" s="173"/>
      <c r="AT1543" s="168" t="s">
        <v>308</v>
      </c>
      <c r="AU1543" s="168" t="s">
        <v>83</v>
      </c>
      <c r="AV1543" s="14" t="s">
        <v>156</v>
      </c>
      <c r="AW1543" s="14" t="s">
        <v>35</v>
      </c>
      <c r="AX1543" s="14" t="s">
        <v>81</v>
      </c>
      <c r="AY1543" s="168" t="s">
        <v>129</v>
      </c>
    </row>
    <row r="1544" spans="2:65" s="1" customFormat="1" ht="24.15" customHeight="1">
      <c r="B1544" s="128"/>
      <c r="C1544" s="129" t="s">
        <v>1737</v>
      </c>
      <c r="D1544" s="129" t="s">
        <v>132</v>
      </c>
      <c r="E1544" s="130" t="s">
        <v>1738</v>
      </c>
      <c r="F1544" s="131" t="s">
        <v>1739</v>
      </c>
      <c r="G1544" s="132" t="s">
        <v>215</v>
      </c>
      <c r="H1544" s="133">
        <v>10</v>
      </c>
      <c r="I1544" s="134"/>
      <c r="J1544" s="135">
        <f>ROUND(I1544*H1544,2)</f>
        <v>0</v>
      </c>
      <c r="K1544" s="131" t="s">
        <v>136</v>
      </c>
      <c r="L1544" s="33"/>
      <c r="M1544" s="136" t="s">
        <v>3</v>
      </c>
      <c r="N1544" s="137" t="s">
        <v>44</v>
      </c>
      <c r="P1544" s="138">
        <f>O1544*H1544</f>
        <v>0</v>
      </c>
      <c r="Q1544" s="138">
        <v>3.5000000000000001E-3</v>
      </c>
      <c r="R1544" s="138">
        <f>Q1544*H1544</f>
        <v>3.5000000000000003E-2</v>
      </c>
      <c r="S1544" s="138">
        <v>0</v>
      </c>
      <c r="T1544" s="139">
        <f>S1544*H1544</f>
        <v>0</v>
      </c>
      <c r="AR1544" s="140" t="s">
        <v>398</v>
      </c>
      <c r="AT1544" s="140" t="s">
        <v>132</v>
      </c>
      <c r="AU1544" s="140" t="s">
        <v>83</v>
      </c>
      <c r="AY1544" s="18" t="s">
        <v>129</v>
      </c>
      <c r="BE1544" s="141">
        <f>IF(N1544="základní",J1544,0)</f>
        <v>0</v>
      </c>
      <c r="BF1544" s="141">
        <f>IF(N1544="snížená",J1544,0)</f>
        <v>0</v>
      </c>
      <c r="BG1544" s="141">
        <f>IF(N1544="zákl. přenesená",J1544,0)</f>
        <v>0</v>
      </c>
      <c r="BH1544" s="141">
        <f>IF(N1544="sníž. přenesená",J1544,0)</f>
        <v>0</v>
      </c>
      <c r="BI1544" s="141">
        <f>IF(N1544="nulová",J1544,0)</f>
        <v>0</v>
      </c>
      <c r="BJ1544" s="18" t="s">
        <v>81</v>
      </c>
      <c r="BK1544" s="141">
        <f>ROUND(I1544*H1544,2)</f>
        <v>0</v>
      </c>
      <c r="BL1544" s="18" t="s">
        <v>398</v>
      </c>
      <c r="BM1544" s="140" t="s">
        <v>1740</v>
      </c>
    </row>
    <row r="1545" spans="2:65" s="1" customFormat="1" ht="10.199999999999999">
      <c r="B1545" s="33"/>
      <c r="D1545" s="142" t="s">
        <v>139</v>
      </c>
      <c r="F1545" s="143" t="s">
        <v>1741</v>
      </c>
      <c r="I1545" s="144"/>
      <c r="L1545" s="33"/>
      <c r="M1545" s="145"/>
      <c r="T1545" s="54"/>
      <c r="AT1545" s="18" t="s">
        <v>139</v>
      </c>
      <c r="AU1545" s="18" t="s">
        <v>83</v>
      </c>
    </row>
    <row r="1546" spans="2:65" s="12" customFormat="1" ht="10.199999999999999">
      <c r="B1546" s="154"/>
      <c r="D1546" s="146" t="s">
        <v>308</v>
      </c>
      <c r="E1546" s="155" t="s">
        <v>3</v>
      </c>
      <c r="F1546" s="156" t="s">
        <v>1528</v>
      </c>
      <c r="H1546" s="155" t="s">
        <v>3</v>
      </c>
      <c r="I1546" s="157"/>
      <c r="L1546" s="154"/>
      <c r="M1546" s="158"/>
      <c r="T1546" s="159"/>
      <c r="AT1546" s="155" t="s">
        <v>308</v>
      </c>
      <c r="AU1546" s="155" t="s">
        <v>83</v>
      </c>
      <c r="AV1546" s="12" t="s">
        <v>81</v>
      </c>
      <c r="AW1546" s="12" t="s">
        <v>35</v>
      </c>
      <c r="AX1546" s="12" t="s">
        <v>73</v>
      </c>
      <c r="AY1546" s="155" t="s">
        <v>129</v>
      </c>
    </row>
    <row r="1547" spans="2:65" s="12" customFormat="1" ht="10.199999999999999">
      <c r="B1547" s="154"/>
      <c r="D1547" s="146" t="s">
        <v>308</v>
      </c>
      <c r="E1547" s="155" t="s">
        <v>3</v>
      </c>
      <c r="F1547" s="156" t="s">
        <v>1529</v>
      </c>
      <c r="H1547" s="155" t="s">
        <v>3</v>
      </c>
      <c r="I1547" s="157"/>
      <c r="L1547" s="154"/>
      <c r="M1547" s="158"/>
      <c r="T1547" s="159"/>
      <c r="AT1547" s="155" t="s">
        <v>308</v>
      </c>
      <c r="AU1547" s="155" t="s">
        <v>83</v>
      </c>
      <c r="AV1547" s="12" t="s">
        <v>81</v>
      </c>
      <c r="AW1547" s="12" t="s">
        <v>35</v>
      </c>
      <c r="AX1547" s="12" t="s">
        <v>73</v>
      </c>
      <c r="AY1547" s="155" t="s">
        <v>129</v>
      </c>
    </row>
    <row r="1548" spans="2:65" s="13" customFormat="1" ht="10.199999999999999">
      <c r="B1548" s="160"/>
      <c r="D1548" s="146" t="s">
        <v>308</v>
      </c>
      <c r="E1548" s="161" t="s">
        <v>3</v>
      </c>
      <c r="F1548" s="162" t="s">
        <v>1714</v>
      </c>
      <c r="H1548" s="163">
        <v>10</v>
      </c>
      <c r="I1548" s="164"/>
      <c r="L1548" s="160"/>
      <c r="M1548" s="165"/>
      <c r="T1548" s="166"/>
      <c r="AT1548" s="161" t="s">
        <v>308</v>
      </c>
      <c r="AU1548" s="161" t="s">
        <v>83</v>
      </c>
      <c r="AV1548" s="13" t="s">
        <v>83</v>
      </c>
      <c r="AW1548" s="13" t="s">
        <v>35</v>
      </c>
      <c r="AX1548" s="13" t="s">
        <v>73</v>
      </c>
      <c r="AY1548" s="161" t="s">
        <v>129</v>
      </c>
    </row>
    <row r="1549" spans="2:65" s="14" customFormat="1" ht="10.199999999999999">
      <c r="B1549" s="167"/>
      <c r="D1549" s="146" t="s">
        <v>308</v>
      </c>
      <c r="E1549" s="168" t="s">
        <v>3</v>
      </c>
      <c r="F1549" s="169" t="s">
        <v>313</v>
      </c>
      <c r="H1549" s="170">
        <v>10</v>
      </c>
      <c r="I1549" s="171"/>
      <c r="L1549" s="167"/>
      <c r="M1549" s="172"/>
      <c r="T1549" s="173"/>
      <c r="AT1549" s="168" t="s">
        <v>308</v>
      </c>
      <c r="AU1549" s="168" t="s">
        <v>83</v>
      </c>
      <c r="AV1549" s="14" t="s">
        <v>156</v>
      </c>
      <c r="AW1549" s="14" t="s">
        <v>35</v>
      </c>
      <c r="AX1549" s="14" t="s">
        <v>81</v>
      </c>
      <c r="AY1549" s="168" t="s">
        <v>129</v>
      </c>
    </row>
    <row r="1550" spans="2:65" s="1" customFormat="1" ht="24.15" customHeight="1">
      <c r="B1550" s="128"/>
      <c r="C1550" s="129" t="s">
        <v>1742</v>
      </c>
      <c r="D1550" s="129" t="s">
        <v>132</v>
      </c>
      <c r="E1550" s="130" t="s">
        <v>1743</v>
      </c>
      <c r="F1550" s="131" t="s">
        <v>1744</v>
      </c>
      <c r="G1550" s="132" t="s">
        <v>420</v>
      </c>
      <c r="H1550" s="133">
        <v>2</v>
      </c>
      <c r="I1550" s="134"/>
      <c r="J1550" s="135">
        <f>ROUND(I1550*H1550,2)</f>
        <v>0</v>
      </c>
      <c r="K1550" s="131" t="s">
        <v>136</v>
      </c>
      <c r="L1550" s="33"/>
      <c r="M1550" s="136" t="s">
        <v>3</v>
      </c>
      <c r="N1550" s="137" t="s">
        <v>44</v>
      </c>
      <c r="P1550" s="138">
        <f>O1550*H1550</f>
        <v>0</v>
      </c>
      <c r="Q1550" s="138">
        <v>4.4999999999999999E-4</v>
      </c>
      <c r="R1550" s="138">
        <f>Q1550*H1550</f>
        <v>8.9999999999999998E-4</v>
      </c>
      <c r="S1550" s="138">
        <v>0</v>
      </c>
      <c r="T1550" s="139">
        <f>S1550*H1550</f>
        <v>0</v>
      </c>
      <c r="AR1550" s="140" t="s">
        <v>398</v>
      </c>
      <c r="AT1550" s="140" t="s">
        <v>132</v>
      </c>
      <c r="AU1550" s="140" t="s">
        <v>83</v>
      </c>
      <c r="AY1550" s="18" t="s">
        <v>129</v>
      </c>
      <c r="BE1550" s="141">
        <f>IF(N1550="základní",J1550,0)</f>
        <v>0</v>
      </c>
      <c r="BF1550" s="141">
        <f>IF(N1550="snížená",J1550,0)</f>
        <v>0</v>
      </c>
      <c r="BG1550" s="141">
        <f>IF(N1550="zákl. přenesená",J1550,0)</f>
        <v>0</v>
      </c>
      <c r="BH1550" s="141">
        <f>IF(N1550="sníž. přenesená",J1550,0)</f>
        <v>0</v>
      </c>
      <c r="BI1550" s="141">
        <f>IF(N1550="nulová",J1550,0)</f>
        <v>0</v>
      </c>
      <c r="BJ1550" s="18" t="s">
        <v>81</v>
      </c>
      <c r="BK1550" s="141">
        <f>ROUND(I1550*H1550,2)</f>
        <v>0</v>
      </c>
      <c r="BL1550" s="18" t="s">
        <v>398</v>
      </c>
      <c r="BM1550" s="140" t="s">
        <v>1745</v>
      </c>
    </row>
    <row r="1551" spans="2:65" s="1" customFormat="1" ht="10.199999999999999">
      <c r="B1551" s="33"/>
      <c r="D1551" s="142" t="s">
        <v>139</v>
      </c>
      <c r="F1551" s="143" t="s">
        <v>1746</v>
      </c>
      <c r="I1551" s="144"/>
      <c r="L1551" s="33"/>
      <c r="M1551" s="145"/>
      <c r="T1551" s="54"/>
      <c r="AT1551" s="18" t="s">
        <v>139</v>
      </c>
      <c r="AU1551" s="18" t="s">
        <v>83</v>
      </c>
    </row>
    <row r="1552" spans="2:65" s="12" customFormat="1" ht="10.199999999999999">
      <c r="B1552" s="154"/>
      <c r="D1552" s="146" t="s">
        <v>308</v>
      </c>
      <c r="E1552" s="155" t="s">
        <v>3</v>
      </c>
      <c r="F1552" s="156" t="s">
        <v>1747</v>
      </c>
      <c r="H1552" s="155" t="s">
        <v>3</v>
      </c>
      <c r="I1552" s="157"/>
      <c r="L1552" s="154"/>
      <c r="M1552" s="158"/>
      <c r="T1552" s="159"/>
      <c r="AT1552" s="155" t="s">
        <v>308</v>
      </c>
      <c r="AU1552" s="155" t="s">
        <v>83</v>
      </c>
      <c r="AV1552" s="12" t="s">
        <v>81</v>
      </c>
      <c r="AW1552" s="12" t="s">
        <v>35</v>
      </c>
      <c r="AX1552" s="12" t="s">
        <v>73</v>
      </c>
      <c r="AY1552" s="155" t="s">
        <v>129</v>
      </c>
    </row>
    <row r="1553" spans="2:65" s="13" customFormat="1" ht="10.199999999999999">
      <c r="B1553" s="160"/>
      <c r="D1553" s="146" t="s">
        <v>308</v>
      </c>
      <c r="E1553" s="161" t="s">
        <v>3</v>
      </c>
      <c r="F1553" s="162" t="s">
        <v>83</v>
      </c>
      <c r="H1553" s="163">
        <v>2</v>
      </c>
      <c r="I1553" s="164"/>
      <c r="L1553" s="160"/>
      <c r="M1553" s="165"/>
      <c r="T1553" s="166"/>
      <c r="AT1553" s="161" t="s">
        <v>308</v>
      </c>
      <c r="AU1553" s="161" t="s">
        <v>83</v>
      </c>
      <c r="AV1553" s="13" t="s">
        <v>83</v>
      </c>
      <c r="AW1553" s="13" t="s">
        <v>35</v>
      </c>
      <c r="AX1553" s="13" t="s">
        <v>73</v>
      </c>
      <c r="AY1553" s="161" t="s">
        <v>129</v>
      </c>
    </row>
    <row r="1554" spans="2:65" s="14" customFormat="1" ht="10.199999999999999">
      <c r="B1554" s="167"/>
      <c r="D1554" s="146" t="s">
        <v>308</v>
      </c>
      <c r="E1554" s="168" t="s">
        <v>3</v>
      </c>
      <c r="F1554" s="169" t="s">
        <v>313</v>
      </c>
      <c r="H1554" s="170">
        <v>2</v>
      </c>
      <c r="I1554" s="171"/>
      <c r="L1554" s="167"/>
      <c r="M1554" s="172"/>
      <c r="T1554" s="173"/>
      <c r="AT1554" s="168" t="s">
        <v>308</v>
      </c>
      <c r="AU1554" s="168" t="s">
        <v>83</v>
      </c>
      <c r="AV1554" s="14" t="s">
        <v>156</v>
      </c>
      <c r="AW1554" s="14" t="s">
        <v>35</v>
      </c>
      <c r="AX1554" s="14" t="s">
        <v>81</v>
      </c>
      <c r="AY1554" s="168" t="s">
        <v>129</v>
      </c>
    </row>
    <row r="1555" spans="2:65" s="1" customFormat="1" ht="24.15" customHeight="1">
      <c r="B1555" s="128"/>
      <c r="C1555" s="129" t="s">
        <v>1748</v>
      </c>
      <c r="D1555" s="129" t="s">
        <v>132</v>
      </c>
      <c r="E1555" s="130" t="s">
        <v>1749</v>
      </c>
      <c r="F1555" s="131" t="s">
        <v>1750</v>
      </c>
      <c r="G1555" s="132" t="s">
        <v>420</v>
      </c>
      <c r="H1555" s="133">
        <v>2</v>
      </c>
      <c r="I1555" s="134"/>
      <c r="J1555" s="135">
        <f>ROUND(I1555*H1555,2)</f>
        <v>0</v>
      </c>
      <c r="K1555" s="131" t="s">
        <v>136</v>
      </c>
      <c r="L1555" s="33"/>
      <c r="M1555" s="136" t="s">
        <v>3</v>
      </c>
      <c r="N1555" s="137" t="s">
        <v>44</v>
      </c>
      <c r="P1555" s="138">
        <f>O1555*H1555</f>
        <v>0</v>
      </c>
      <c r="Q1555" s="138">
        <v>4.4999999999999999E-4</v>
      </c>
      <c r="R1555" s="138">
        <f>Q1555*H1555</f>
        <v>8.9999999999999998E-4</v>
      </c>
      <c r="S1555" s="138">
        <v>0</v>
      </c>
      <c r="T1555" s="139">
        <f>S1555*H1555</f>
        <v>0</v>
      </c>
      <c r="AR1555" s="140" t="s">
        <v>398</v>
      </c>
      <c r="AT1555" s="140" t="s">
        <v>132</v>
      </c>
      <c r="AU1555" s="140" t="s">
        <v>83</v>
      </c>
      <c r="AY1555" s="18" t="s">
        <v>129</v>
      </c>
      <c r="BE1555" s="141">
        <f>IF(N1555="základní",J1555,0)</f>
        <v>0</v>
      </c>
      <c r="BF1555" s="141">
        <f>IF(N1555="snížená",J1555,0)</f>
        <v>0</v>
      </c>
      <c r="BG1555" s="141">
        <f>IF(N1555="zákl. přenesená",J1555,0)</f>
        <v>0</v>
      </c>
      <c r="BH1555" s="141">
        <f>IF(N1555="sníž. přenesená",J1555,0)</f>
        <v>0</v>
      </c>
      <c r="BI1555" s="141">
        <f>IF(N1555="nulová",J1555,0)</f>
        <v>0</v>
      </c>
      <c r="BJ1555" s="18" t="s">
        <v>81</v>
      </c>
      <c r="BK1555" s="141">
        <f>ROUND(I1555*H1555,2)</f>
        <v>0</v>
      </c>
      <c r="BL1555" s="18" t="s">
        <v>398</v>
      </c>
      <c r="BM1555" s="140" t="s">
        <v>1751</v>
      </c>
    </row>
    <row r="1556" spans="2:65" s="1" customFormat="1" ht="10.199999999999999">
      <c r="B1556" s="33"/>
      <c r="D1556" s="142" t="s">
        <v>139</v>
      </c>
      <c r="F1556" s="143" t="s">
        <v>1752</v>
      </c>
      <c r="I1556" s="144"/>
      <c r="L1556" s="33"/>
      <c r="M1556" s="145"/>
      <c r="T1556" s="54"/>
      <c r="AT1556" s="18" t="s">
        <v>139</v>
      </c>
      <c r="AU1556" s="18" t="s">
        <v>83</v>
      </c>
    </row>
    <row r="1557" spans="2:65" s="12" customFormat="1" ht="10.199999999999999">
      <c r="B1557" s="154"/>
      <c r="D1557" s="146" t="s">
        <v>308</v>
      </c>
      <c r="E1557" s="155" t="s">
        <v>3</v>
      </c>
      <c r="F1557" s="156" t="s">
        <v>1747</v>
      </c>
      <c r="H1557" s="155" t="s">
        <v>3</v>
      </c>
      <c r="I1557" s="157"/>
      <c r="L1557" s="154"/>
      <c r="M1557" s="158"/>
      <c r="T1557" s="159"/>
      <c r="AT1557" s="155" t="s">
        <v>308</v>
      </c>
      <c r="AU1557" s="155" t="s">
        <v>83</v>
      </c>
      <c r="AV1557" s="12" t="s">
        <v>81</v>
      </c>
      <c r="AW1557" s="12" t="s">
        <v>35</v>
      </c>
      <c r="AX1557" s="12" t="s">
        <v>73</v>
      </c>
      <c r="AY1557" s="155" t="s">
        <v>129</v>
      </c>
    </row>
    <row r="1558" spans="2:65" s="13" customFormat="1" ht="10.199999999999999">
      <c r="B1558" s="160"/>
      <c r="D1558" s="146" t="s">
        <v>308</v>
      </c>
      <c r="E1558" s="161" t="s">
        <v>3</v>
      </c>
      <c r="F1558" s="162" t="s">
        <v>83</v>
      </c>
      <c r="H1558" s="163">
        <v>2</v>
      </c>
      <c r="I1558" s="164"/>
      <c r="L1558" s="160"/>
      <c r="M1558" s="165"/>
      <c r="T1558" s="166"/>
      <c r="AT1558" s="161" t="s">
        <v>308</v>
      </c>
      <c r="AU1558" s="161" t="s">
        <v>83</v>
      </c>
      <c r="AV1558" s="13" t="s">
        <v>83</v>
      </c>
      <c r="AW1558" s="13" t="s">
        <v>35</v>
      </c>
      <c r="AX1558" s="13" t="s">
        <v>73</v>
      </c>
      <c r="AY1558" s="161" t="s">
        <v>129</v>
      </c>
    </row>
    <row r="1559" spans="2:65" s="14" customFormat="1" ht="10.199999999999999">
      <c r="B1559" s="167"/>
      <c r="D1559" s="146" t="s">
        <v>308</v>
      </c>
      <c r="E1559" s="168" t="s">
        <v>3</v>
      </c>
      <c r="F1559" s="169" t="s">
        <v>313</v>
      </c>
      <c r="H1559" s="170">
        <v>2</v>
      </c>
      <c r="I1559" s="171"/>
      <c r="L1559" s="167"/>
      <c r="M1559" s="172"/>
      <c r="T1559" s="173"/>
      <c r="AT1559" s="168" t="s">
        <v>308</v>
      </c>
      <c r="AU1559" s="168" t="s">
        <v>83</v>
      </c>
      <c r="AV1559" s="14" t="s">
        <v>156</v>
      </c>
      <c r="AW1559" s="14" t="s">
        <v>35</v>
      </c>
      <c r="AX1559" s="14" t="s">
        <v>81</v>
      </c>
      <c r="AY1559" s="168" t="s">
        <v>129</v>
      </c>
    </row>
    <row r="1560" spans="2:65" s="1" customFormat="1" ht="24.15" customHeight="1">
      <c r="B1560" s="128"/>
      <c r="C1560" s="129" t="s">
        <v>1753</v>
      </c>
      <c r="D1560" s="129" t="s">
        <v>132</v>
      </c>
      <c r="E1560" s="130" t="s">
        <v>1754</v>
      </c>
      <c r="F1560" s="131" t="s">
        <v>1755</v>
      </c>
      <c r="G1560" s="132" t="s">
        <v>420</v>
      </c>
      <c r="H1560" s="133">
        <v>1</v>
      </c>
      <c r="I1560" s="134"/>
      <c r="J1560" s="135">
        <f>ROUND(I1560*H1560,2)</f>
        <v>0</v>
      </c>
      <c r="K1560" s="131" t="s">
        <v>136</v>
      </c>
      <c r="L1560" s="33"/>
      <c r="M1560" s="136" t="s">
        <v>3</v>
      </c>
      <c r="N1560" s="137" t="s">
        <v>44</v>
      </c>
      <c r="P1560" s="138">
        <f>O1560*H1560</f>
        <v>0</v>
      </c>
      <c r="Q1560" s="138">
        <v>4.4999999999999999E-4</v>
      </c>
      <c r="R1560" s="138">
        <f>Q1560*H1560</f>
        <v>4.4999999999999999E-4</v>
      </c>
      <c r="S1560" s="138">
        <v>0</v>
      </c>
      <c r="T1560" s="139">
        <f>S1560*H1560</f>
        <v>0</v>
      </c>
      <c r="AR1560" s="140" t="s">
        <v>398</v>
      </c>
      <c r="AT1560" s="140" t="s">
        <v>132</v>
      </c>
      <c r="AU1560" s="140" t="s">
        <v>83</v>
      </c>
      <c r="AY1560" s="18" t="s">
        <v>129</v>
      </c>
      <c r="BE1560" s="141">
        <f>IF(N1560="základní",J1560,0)</f>
        <v>0</v>
      </c>
      <c r="BF1560" s="141">
        <f>IF(N1560="snížená",J1560,0)</f>
        <v>0</v>
      </c>
      <c r="BG1560" s="141">
        <f>IF(N1560="zákl. přenesená",J1560,0)</f>
        <v>0</v>
      </c>
      <c r="BH1560" s="141">
        <f>IF(N1560="sníž. přenesená",J1560,0)</f>
        <v>0</v>
      </c>
      <c r="BI1560" s="141">
        <f>IF(N1560="nulová",J1560,0)</f>
        <v>0</v>
      </c>
      <c r="BJ1560" s="18" t="s">
        <v>81</v>
      </c>
      <c r="BK1560" s="141">
        <f>ROUND(I1560*H1560,2)</f>
        <v>0</v>
      </c>
      <c r="BL1560" s="18" t="s">
        <v>398</v>
      </c>
      <c r="BM1560" s="140" t="s">
        <v>1756</v>
      </c>
    </row>
    <row r="1561" spans="2:65" s="1" customFormat="1" ht="10.199999999999999">
      <c r="B1561" s="33"/>
      <c r="D1561" s="142" t="s">
        <v>139</v>
      </c>
      <c r="F1561" s="143" t="s">
        <v>1757</v>
      </c>
      <c r="I1561" s="144"/>
      <c r="L1561" s="33"/>
      <c r="M1561" s="145"/>
      <c r="T1561" s="54"/>
      <c r="AT1561" s="18" t="s">
        <v>139</v>
      </c>
      <c r="AU1561" s="18" t="s">
        <v>83</v>
      </c>
    </row>
    <row r="1562" spans="2:65" s="12" customFormat="1" ht="10.199999999999999">
      <c r="B1562" s="154"/>
      <c r="D1562" s="146" t="s">
        <v>308</v>
      </c>
      <c r="E1562" s="155" t="s">
        <v>3</v>
      </c>
      <c r="F1562" s="156" t="s">
        <v>1528</v>
      </c>
      <c r="H1562" s="155" t="s">
        <v>3</v>
      </c>
      <c r="I1562" s="157"/>
      <c r="L1562" s="154"/>
      <c r="M1562" s="158"/>
      <c r="T1562" s="159"/>
      <c r="AT1562" s="155" t="s">
        <v>308</v>
      </c>
      <c r="AU1562" s="155" t="s">
        <v>83</v>
      </c>
      <c r="AV1562" s="12" t="s">
        <v>81</v>
      </c>
      <c r="AW1562" s="12" t="s">
        <v>35</v>
      </c>
      <c r="AX1562" s="12" t="s">
        <v>73</v>
      </c>
      <c r="AY1562" s="155" t="s">
        <v>129</v>
      </c>
    </row>
    <row r="1563" spans="2:65" s="12" customFormat="1" ht="10.199999999999999">
      <c r="B1563" s="154"/>
      <c r="D1563" s="146" t="s">
        <v>308</v>
      </c>
      <c r="E1563" s="155" t="s">
        <v>3</v>
      </c>
      <c r="F1563" s="156" t="s">
        <v>1758</v>
      </c>
      <c r="H1563" s="155" t="s">
        <v>3</v>
      </c>
      <c r="I1563" s="157"/>
      <c r="L1563" s="154"/>
      <c r="M1563" s="158"/>
      <c r="T1563" s="159"/>
      <c r="AT1563" s="155" t="s">
        <v>308</v>
      </c>
      <c r="AU1563" s="155" t="s">
        <v>83</v>
      </c>
      <c r="AV1563" s="12" t="s">
        <v>81</v>
      </c>
      <c r="AW1563" s="12" t="s">
        <v>35</v>
      </c>
      <c r="AX1563" s="12" t="s">
        <v>73</v>
      </c>
      <c r="AY1563" s="155" t="s">
        <v>129</v>
      </c>
    </row>
    <row r="1564" spans="2:65" s="13" customFormat="1" ht="10.199999999999999">
      <c r="B1564" s="160"/>
      <c r="D1564" s="146" t="s">
        <v>308</v>
      </c>
      <c r="E1564" s="161" t="s">
        <v>3</v>
      </c>
      <c r="F1564" s="162" t="s">
        <v>81</v>
      </c>
      <c r="H1564" s="163">
        <v>1</v>
      </c>
      <c r="I1564" s="164"/>
      <c r="L1564" s="160"/>
      <c r="M1564" s="165"/>
      <c r="T1564" s="166"/>
      <c r="AT1564" s="161" t="s">
        <v>308</v>
      </c>
      <c r="AU1564" s="161" t="s">
        <v>83</v>
      </c>
      <c r="AV1564" s="13" t="s">
        <v>83</v>
      </c>
      <c r="AW1564" s="13" t="s">
        <v>35</v>
      </c>
      <c r="AX1564" s="13" t="s">
        <v>73</v>
      </c>
      <c r="AY1564" s="161" t="s">
        <v>129</v>
      </c>
    </row>
    <row r="1565" spans="2:65" s="14" customFormat="1" ht="10.199999999999999">
      <c r="B1565" s="167"/>
      <c r="D1565" s="146" t="s">
        <v>308</v>
      </c>
      <c r="E1565" s="168" t="s">
        <v>3</v>
      </c>
      <c r="F1565" s="169" t="s">
        <v>313</v>
      </c>
      <c r="H1565" s="170">
        <v>1</v>
      </c>
      <c r="I1565" s="171"/>
      <c r="L1565" s="167"/>
      <c r="M1565" s="172"/>
      <c r="T1565" s="173"/>
      <c r="AT1565" s="168" t="s">
        <v>308</v>
      </c>
      <c r="AU1565" s="168" t="s">
        <v>83</v>
      </c>
      <c r="AV1565" s="14" t="s">
        <v>156</v>
      </c>
      <c r="AW1565" s="14" t="s">
        <v>35</v>
      </c>
      <c r="AX1565" s="14" t="s">
        <v>81</v>
      </c>
      <c r="AY1565" s="168" t="s">
        <v>129</v>
      </c>
    </row>
    <row r="1566" spans="2:65" s="1" customFormat="1" ht="21.75" customHeight="1">
      <c r="B1566" s="128"/>
      <c r="C1566" s="129" t="s">
        <v>1759</v>
      </c>
      <c r="D1566" s="129" t="s">
        <v>132</v>
      </c>
      <c r="E1566" s="130" t="s">
        <v>1760</v>
      </c>
      <c r="F1566" s="131" t="s">
        <v>1761</v>
      </c>
      <c r="G1566" s="132" t="s">
        <v>215</v>
      </c>
      <c r="H1566" s="133">
        <v>43.3</v>
      </c>
      <c r="I1566" s="134"/>
      <c r="J1566" s="135">
        <f>ROUND(I1566*H1566,2)</f>
        <v>0</v>
      </c>
      <c r="K1566" s="131" t="s">
        <v>136</v>
      </c>
      <c r="L1566" s="33"/>
      <c r="M1566" s="136" t="s">
        <v>3</v>
      </c>
      <c r="N1566" s="137" t="s">
        <v>44</v>
      </c>
      <c r="P1566" s="138">
        <f>O1566*H1566</f>
        <v>0</v>
      </c>
      <c r="Q1566" s="138">
        <v>2.7399999999999998E-3</v>
      </c>
      <c r="R1566" s="138">
        <f>Q1566*H1566</f>
        <v>0.11864199999999998</v>
      </c>
      <c r="S1566" s="138">
        <v>0</v>
      </c>
      <c r="T1566" s="139">
        <f>S1566*H1566</f>
        <v>0</v>
      </c>
      <c r="AR1566" s="140" t="s">
        <v>398</v>
      </c>
      <c r="AT1566" s="140" t="s">
        <v>132</v>
      </c>
      <c r="AU1566" s="140" t="s">
        <v>83</v>
      </c>
      <c r="AY1566" s="18" t="s">
        <v>129</v>
      </c>
      <c r="BE1566" s="141">
        <f>IF(N1566="základní",J1566,0)</f>
        <v>0</v>
      </c>
      <c r="BF1566" s="141">
        <f>IF(N1566="snížená",J1566,0)</f>
        <v>0</v>
      </c>
      <c r="BG1566" s="141">
        <f>IF(N1566="zákl. přenesená",J1566,0)</f>
        <v>0</v>
      </c>
      <c r="BH1566" s="141">
        <f>IF(N1566="sníž. přenesená",J1566,0)</f>
        <v>0</v>
      </c>
      <c r="BI1566" s="141">
        <f>IF(N1566="nulová",J1566,0)</f>
        <v>0</v>
      </c>
      <c r="BJ1566" s="18" t="s">
        <v>81</v>
      </c>
      <c r="BK1566" s="141">
        <f>ROUND(I1566*H1566,2)</f>
        <v>0</v>
      </c>
      <c r="BL1566" s="18" t="s">
        <v>398</v>
      </c>
      <c r="BM1566" s="140" t="s">
        <v>1762</v>
      </c>
    </row>
    <row r="1567" spans="2:65" s="1" customFormat="1" ht="10.199999999999999">
      <c r="B1567" s="33"/>
      <c r="D1567" s="142" t="s">
        <v>139</v>
      </c>
      <c r="F1567" s="143" t="s">
        <v>1763</v>
      </c>
      <c r="I1567" s="144"/>
      <c r="L1567" s="33"/>
      <c r="M1567" s="145"/>
      <c r="T1567" s="54"/>
      <c r="AT1567" s="18" t="s">
        <v>139</v>
      </c>
      <c r="AU1567" s="18" t="s">
        <v>83</v>
      </c>
    </row>
    <row r="1568" spans="2:65" s="1" customFormat="1" ht="19.2">
      <c r="B1568" s="33"/>
      <c r="D1568" s="146" t="s">
        <v>141</v>
      </c>
      <c r="F1568" s="147" t="s">
        <v>1727</v>
      </c>
      <c r="I1568" s="144"/>
      <c r="L1568" s="33"/>
      <c r="M1568" s="145"/>
      <c r="T1568" s="54"/>
      <c r="AT1568" s="18" t="s">
        <v>141</v>
      </c>
      <c r="AU1568" s="18" t="s">
        <v>83</v>
      </c>
    </row>
    <row r="1569" spans="2:65" s="12" customFormat="1" ht="10.199999999999999">
      <c r="B1569" s="154"/>
      <c r="D1569" s="146" t="s">
        <v>308</v>
      </c>
      <c r="E1569" s="155" t="s">
        <v>3</v>
      </c>
      <c r="F1569" s="156" t="s">
        <v>919</v>
      </c>
      <c r="H1569" s="155" t="s">
        <v>3</v>
      </c>
      <c r="I1569" s="157"/>
      <c r="L1569" s="154"/>
      <c r="M1569" s="158"/>
      <c r="T1569" s="159"/>
      <c r="AT1569" s="155" t="s">
        <v>308</v>
      </c>
      <c r="AU1569" s="155" t="s">
        <v>83</v>
      </c>
      <c r="AV1569" s="12" t="s">
        <v>81</v>
      </c>
      <c r="AW1569" s="12" t="s">
        <v>35</v>
      </c>
      <c r="AX1569" s="12" t="s">
        <v>73</v>
      </c>
      <c r="AY1569" s="155" t="s">
        <v>129</v>
      </c>
    </row>
    <row r="1570" spans="2:65" s="13" customFormat="1" ht="10.199999999999999">
      <c r="B1570" s="160"/>
      <c r="D1570" s="146" t="s">
        <v>308</v>
      </c>
      <c r="E1570" s="161" t="s">
        <v>3</v>
      </c>
      <c r="F1570" s="162" t="s">
        <v>1764</v>
      </c>
      <c r="H1570" s="163">
        <v>43.3</v>
      </c>
      <c r="I1570" s="164"/>
      <c r="L1570" s="160"/>
      <c r="M1570" s="165"/>
      <c r="T1570" s="166"/>
      <c r="AT1570" s="161" t="s">
        <v>308</v>
      </c>
      <c r="AU1570" s="161" t="s">
        <v>83</v>
      </c>
      <c r="AV1570" s="13" t="s">
        <v>83</v>
      </c>
      <c r="AW1570" s="13" t="s">
        <v>35</v>
      </c>
      <c r="AX1570" s="13" t="s">
        <v>73</v>
      </c>
      <c r="AY1570" s="161" t="s">
        <v>129</v>
      </c>
    </row>
    <row r="1571" spans="2:65" s="14" customFormat="1" ht="10.199999999999999">
      <c r="B1571" s="167"/>
      <c r="D1571" s="146" t="s">
        <v>308</v>
      </c>
      <c r="E1571" s="168" t="s">
        <v>3</v>
      </c>
      <c r="F1571" s="169" t="s">
        <v>313</v>
      </c>
      <c r="H1571" s="170">
        <v>43.3</v>
      </c>
      <c r="I1571" s="171"/>
      <c r="L1571" s="167"/>
      <c r="M1571" s="172"/>
      <c r="T1571" s="173"/>
      <c r="AT1571" s="168" t="s">
        <v>308</v>
      </c>
      <c r="AU1571" s="168" t="s">
        <v>83</v>
      </c>
      <c r="AV1571" s="14" t="s">
        <v>156</v>
      </c>
      <c r="AW1571" s="14" t="s">
        <v>35</v>
      </c>
      <c r="AX1571" s="14" t="s">
        <v>81</v>
      </c>
      <c r="AY1571" s="168" t="s">
        <v>129</v>
      </c>
    </row>
    <row r="1572" spans="2:65" s="1" customFormat="1" ht="24.15" customHeight="1">
      <c r="B1572" s="128"/>
      <c r="C1572" s="129" t="s">
        <v>1765</v>
      </c>
      <c r="D1572" s="129" t="s">
        <v>132</v>
      </c>
      <c r="E1572" s="130" t="s">
        <v>1766</v>
      </c>
      <c r="F1572" s="131" t="s">
        <v>1767</v>
      </c>
      <c r="G1572" s="132" t="s">
        <v>420</v>
      </c>
      <c r="H1572" s="133">
        <v>5</v>
      </c>
      <c r="I1572" s="134"/>
      <c r="J1572" s="135">
        <f>ROUND(I1572*H1572,2)</f>
        <v>0</v>
      </c>
      <c r="K1572" s="131" t="s">
        <v>136</v>
      </c>
      <c r="L1572" s="33"/>
      <c r="M1572" s="136" t="s">
        <v>3</v>
      </c>
      <c r="N1572" s="137" t="s">
        <v>44</v>
      </c>
      <c r="P1572" s="138">
        <f>O1572*H1572</f>
        <v>0</v>
      </c>
      <c r="Q1572" s="138">
        <v>2.9999999999999997E-4</v>
      </c>
      <c r="R1572" s="138">
        <f>Q1572*H1572</f>
        <v>1.4999999999999998E-3</v>
      </c>
      <c r="S1572" s="138">
        <v>0</v>
      </c>
      <c r="T1572" s="139">
        <f>S1572*H1572</f>
        <v>0</v>
      </c>
      <c r="AR1572" s="140" t="s">
        <v>398</v>
      </c>
      <c r="AT1572" s="140" t="s">
        <v>132</v>
      </c>
      <c r="AU1572" s="140" t="s">
        <v>83</v>
      </c>
      <c r="AY1572" s="18" t="s">
        <v>129</v>
      </c>
      <c r="BE1572" s="141">
        <f>IF(N1572="základní",J1572,0)</f>
        <v>0</v>
      </c>
      <c r="BF1572" s="141">
        <f>IF(N1572="snížená",J1572,0)</f>
        <v>0</v>
      </c>
      <c r="BG1572" s="141">
        <f>IF(N1572="zákl. přenesená",J1572,0)</f>
        <v>0</v>
      </c>
      <c r="BH1572" s="141">
        <f>IF(N1572="sníž. přenesená",J1572,0)</f>
        <v>0</v>
      </c>
      <c r="BI1572" s="141">
        <f>IF(N1572="nulová",J1572,0)</f>
        <v>0</v>
      </c>
      <c r="BJ1572" s="18" t="s">
        <v>81</v>
      </c>
      <c r="BK1572" s="141">
        <f>ROUND(I1572*H1572,2)</f>
        <v>0</v>
      </c>
      <c r="BL1572" s="18" t="s">
        <v>398</v>
      </c>
      <c r="BM1572" s="140" t="s">
        <v>1768</v>
      </c>
    </row>
    <row r="1573" spans="2:65" s="1" customFormat="1" ht="10.199999999999999">
      <c r="B1573" s="33"/>
      <c r="D1573" s="142" t="s">
        <v>139</v>
      </c>
      <c r="F1573" s="143" t="s">
        <v>1769</v>
      </c>
      <c r="I1573" s="144"/>
      <c r="L1573" s="33"/>
      <c r="M1573" s="145"/>
      <c r="T1573" s="54"/>
      <c r="AT1573" s="18" t="s">
        <v>139</v>
      </c>
      <c r="AU1573" s="18" t="s">
        <v>83</v>
      </c>
    </row>
    <row r="1574" spans="2:65" s="1" customFormat="1" ht="24.15" customHeight="1">
      <c r="B1574" s="128"/>
      <c r="C1574" s="129" t="s">
        <v>1770</v>
      </c>
      <c r="D1574" s="129" t="s">
        <v>132</v>
      </c>
      <c r="E1574" s="130" t="s">
        <v>1771</v>
      </c>
      <c r="F1574" s="131" t="s">
        <v>1772</v>
      </c>
      <c r="G1574" s="132" t="s">
        <v>215</v>
      </c>
      <c r="H1574" s="133">
        <v>25.6</v>
      </c>
      <c r="I1574" s="134"/>
      <c r="J1574" s="135">
        <f>ROUND(I1574*H1574,2)</f>
        <v>0</v>
      </c>
      <c r="K1574" s="131" t="s">
        <v>136</v>
      </c>
      <c r="L1574" s="33"/>
      <c r="M1574" s="136" t="s">
        <v>3</v>
      </c>
      <c r="N1574" s="137" t="s">
        <v>44</v>
      </c>
      <c r="P1574" s="138">
        <f>O1574*H1574</f>
        <v>0</v>
      </c>
      <c r="Q1574" s="138">
        <v>2.0600000000000002E-3</v>
      </c>
      <c r="R1574" s="138">
        <f>Q1574*H1574</f>
        <v>5.2736000000000005E-2</v>
      </c>
      <c r="S1574" s="138">
        <v>0</v>
      </c>
      <c r="T1574" s="139">
        <f>S1574*H1574</f>
        <v>0</v>
      </c>
      <c r="AR1574" s="140" t="s">
        <v>398</v>
      </c>
      <c r="AT1574" s="140" t="s">
        <v>132</v>
      </c>
      <c r="AU1574" s="140" t="s">
        <v>83</v>
      </c>
      <c r="AY1574" s="18" t="s">
        <v>129</v>
      </c>
      <c r="BE1574" s="141">
        <f>IF(N1574="základní",J1574,0)</f>
        <v>0</v>
      </c>
      <c r="BF1574" s="141">
        <f>IF(N1574="snížená",J1574,0)</f>
        <v>0</v>
      </c>
      <c r="BG1574" s="141">
        <f>IF(N1574="zákl. přenesená",J1574,0)</f>
        <v>0</v>
      </c>
      <c r="BH1574" s="141">
        <f>IF(N1574="sníž. přenesená",J1574,0)</f>
        <v>0</v>
      </c>
      <c r="BI1574" s="141">
        <f>IF(N1574="nulová",J1574,0)</f>
        <v>0</v>
      </c>
      <c r="BJ1574" s="18" t="s">
        <v>81</v>
      </c>
      <c r="BK1574" s="141">
        <f>ROUND(I1574*H1574,2)</f>
        <v>0</v>
      </c>
      <c r="BL1574" s="18" t="s">
        <v>398</v>
      </c>
      <c r="BM1574" s="140" t="s">
        <v>1773</v>
      </c>
    </row>
    <row r="1575" spans="2:65" s="1" customFormat="1" ht="10.199999999999999">
      <c r="B1575" s="33"/>
      <c r="D1575" s="142" t="s">
        <v>139</v>
      </c>
      <c r="F1575" s="143" t="s">
        <v>1774</v>
      </c>
      <c r="I1575" s="144"/>
      <c r="L1575" s="33"/>
      <c r="M1575" s="145"/>
      <c r="T1575" s="54"/>
      <c r="AT1575" s="18" t="s">
        <v>139</v>
      </c>
      <c r="AU1575" s="18" t="s">
        <v>83</v>
      </c>
    </row>
    <row r="1576" spans="2:65" s="1" customFormat="1" ht="19.2">
      <c r="B1576" s="33"/>
      <c r="D1576" s="146" t="s">
        <v>141</v>
      </c>
      <c r="F1576" s="147" t="s">
        <v>1727</v>
      </c>
      <c r="I1576" s="144"/>
      <c r="L1576" s="33"/>
      <c r="M1576" s="145"/>
      <c r="T1576" s="54"/>
      <c r="AT1576" s="18" t="s">
        <v>141</v>
      </c>
      <c r="AU1576" s="18" t="s">
        <v>83</v>
      </c>
    </row>
    <row r="1577" spans="2:65" s="12" customFormat="1" ht="10.199999999999999">
      <c r="B1577" s="154"/>
      <c r="D1577" s="146" t="s">
        <v>308</v>
      </c>
      <c r="E1577" s="155" t="s">
        <v>3</v>
      </c>
      <c r="F1577" s="156" t="s">
        <v>919</v>
      </c>
      <c r="H1577" s="155" t="s">
        <v>3</v>
      </c>
      <c r="I1577" s="157"/>
      <c r="L1577" s="154"/>
      <c r="M1577" s="158"/>
      <c r="T1577" s="159"/>
      <c r="AT1577" s="155" t="s">
        <v>308</v>
      </c>
      <c r="AU1577" s="155" t="s">
        <v>83</v>
      </c>
      <c r="AV1577" s="12" t="s">
        <v>81</v>
      </c>
      <c r="AW1577" s="12" t="s">
        <v>35</v>
      </c>
      <c r="AX1577" s="12" t="s">
        <v>73</v>
      </c>
      <c r="AY1577" s="155" t="s">
        <v>129</v>
      </c>
    </row>
    <row r="1578" spans="2:65" s="13" customFormat="1" ht="10.199999999999999">
      <c r="B1578" s="160"/>
      <c r="D1578" s="146" t="s">
        <v>308</v>
      </c>
      <c r="E1578" s="161" t="s">
        <v>3</v>
      </c>
      <c r="F1578" s="162" t="s">
        <v>1775</v>
      </c>
      <c r="H1578" s="163">
        <v>25.6</v>
      </c>
      <c r="I1578" s="164"/>
      <c r="L1578" s="160"/>
      <c r="M1578" s="165"/>
      <c r="T1578" s="166"/>
      <c r="AT1578" s="161" t="s">
        <v>308</v>
      </c>
      <c r="AU1578" s="161" t="s">
        <v>83</v>
      </c>
      <c r="AV1578" s="13" t="s">
        <v>83</v>
      </c>
      <c r="AW1578" s="13" t="s">
        <v>35</v>
      </c>
      <c r="AX1578" s="13" t="s">
        <v>73</v>
      </c>
      <c r="AY1578" s="161" t="s">
        <v>129</v>
      </c>
    </row>
    <row r="1579" spans="2:65" s="14" customFormat="1" ht="10.199999999999999">
      <c r="B1579" s="167"/>
      <c r="D1579" s="146" t="s">
        <v>308</v>
      </c>
      <c r="E1579" s="168" t="s">
        <v>3</v>
      </c>
      <c r="F1579" s="169" t="s">
        <v>313</v>
      </c>
      <c r="H1579" s="170">
        <v>25.6</v>
      </c>
      <c r="I1579" s="171"/>
      <c r="L1579" s="167"/>
      <c r="M1579" s="172"/>
      <c r="T1579" s="173"/>
      <c r="AT1579" s="168" t="s">
        <v>308</v>
      </c>
      <c r="AU1579" s="168" t="s">
        <v>83</v>
      </c>
      <c r="AV1579" s="14" t="s">
        <v>156</v>
      </c>
      <c r="AW1579" s="14" t="s">
        <v>35</v>
      </c>
      <c r="AX1579" s="14" t="s">
        <v>81</v>
      </c>
      <c r="AY1579" s="168" t="s">
        <v>129</v>
      </c>
    </row>
    <row r="1580" spans="2:65" s="1" customFormat="1" ht="24.15" customHeight="1">
      <c r="B1580" s="128"/>
      <c r="C1580" s="129" t="s">
        <v>1776</v>
      </c>
      <c r="D1580" s="129" t="s">
        <v>132</v>
      </c>
      <c r="E1580" s="130" t="s">
        <v>1777</v>
      </c>
      <c r="F1580" s="131" t="s">
        <v>1778</v>
      </c>
      <c r="G1580" s="132" t="s">
        <v>382</v>
      </c>
      <c r="H1580" s="133">
        <v>1.736</v>
      </c>
      <c r="I1580" s="134"/>
      <c r="J1580" s="135">
        <f>ROUND(I1580*H1580,2)</f>
        <v>0</v>
      </c>
      <c r="K1580" s="131" t="s">
        <v>136</v>
      </c>
      <c r="L1580" s="33"/>
      <c r="M1580" s="136" t="s">
        <v>3</v>
      </c>
      <c r="N1580" s="137" t="s">
        <v>44</v>
      </c>
      <c r="P1580" s="138">
        <f>O1580*H1580</f>
        <v>0</v>
      </c>
      <c r="Q1580" s="138">
        <v>0</v>
      </c>
      <c r="R1580" s="138">
        <f>Q1580*H1580</f>
        <v>0</v>
      </c>
      <c r="S1580" s="138">
        <v>0</v>
      </c>
      <c r="T1580" s="139">
        <f>S1580*H1580</f>
        <v>0</v>
      </c>
      <c r="AR1580" s="140" t="s">
        <v>398</v>
      </c>
      <c r="AT1580" s="140" t="s">
        <v>132</v>
      </c>
      <c r="AU1580" s="140" t="s">
        <v>83</v>
      </c>
      <c r="AY1580" s="18" t="s">
        <v>129</v>
      </c>
      <c r="BE1580" s="141">
        <f>IF(N1580="základní",J1580,0)</f>
        <v>0</v>
      </c>
      <c r="BF1580" s="141">
        <f>IF(N1580="snížená",J1580,0)</f>
        <v>0</v>
      </c>
      <c r="BG1580" s="141">
        <f>IF(N1580="zákl. přenesená",J1580,0)</f>
        <v>0</v>
      </c>
      <c r="BH1580" s="141">
        <f>IF(N1580="sníž. přenesená",J1580,0)</f>
        <v>0</v>
      </c>
      <c r="BI1580" s="141">
        <f>IF(N1580="nulová",J1580,0)</f>
        <v>0</v>
      </c>
      <c r="BJ1580" s="18" t="s">
        <v>81</v>
      </c>
      <c r="BK1580" s="141">
        <f>ROUND(I1580*H1580,2)</f>
        <v>0</v>
      </c>
      <c r="BL1580" s="18" t="s">
        <v>398</v>
      </c>
      <c r="BM1580" s="140" t="s">
        <v>1779</v>
      </c>
    </row>
    <row r="1581" spans="2:65" s="1" customFormat="1" ht="10.199999999999999">
      <c r="B1581" s="33"/>
      <c r="D1581" s="142" t="s">
        <v>139</v>
      </c>
      <c r="F1581" s="143" t="s">
        <v>1780</v>
      </c>
      <c r="I1581" s="144"/>
      <c r="L1581" s="33"/>
      <c r="M1581" s="145"/>
      <c r="T1581" s="54"/>
      <c r="AT1581" s="18" t="s">
        <v>139</v>
      </c>
      <c r="AU1581" s="18" t="s">
        <v>83</v>
      </c>
    </row>
    <row r="1582" spans="2:65" s="11" customFormat="1" ht="22.8" customHeight="1">
      <c r="B1582" s="116"/>
      <c r="D1582" s="117" t="s">
        <v>72</v>
      </c>
      <c r="E1582" s="126" t="s">
        <v>1781</v>
      </c>
      <c r="F1582" s="126" t="s">
        <v>1782</v>
      </c>
      <c r="I1582" s="119"/>
      <c r="J1582" s="127">
        <f>BK1582</f>
        <v>0</v>
      </c>
      <c r="L1582" s="116"/>
      <c r="M1582" s="121"/>
      <c r="P1582" s="122">
        <f>SUM(P1583:P1623)</f>
        <v>0</v>
      </c>
      <c r="R1582" s="122">
        <f>SUM(R1583:R1623)</f>
        <v>6.0223499999999992E-2</v>
      </c>
      <c r="T1582" s="123">
        <f>SUM(T1583:T1623)</f>
        <v>0</v>
      </c>
      <c r="AR1582" s="117" t="s">
        <v>83</v>
      </c>
      <c r="AT1582" s="124" t="s">
        <v>72</v>
      </c>
      <c r="AU1582" s="124" t="s">
        <v>81</v>
      </c>
      <c r="AY1582" s="117" t="s">
        <v>129</v>
      </c>
      <c r="BK1582" s="125">
        <f>SUM(BK1583:BK1623)</f>
        <v>0</v>
      </c>
    </row>
    <row r="1583" spans="2:65" s="1" customFormat="1" ht="16.5" customHeight="1">
      <c r="B1583" s="128"/>
      <c r="C1583" s="129" t="s">
        <v>1783</v>
      </c>
      <c r="D1583" s="129" t="s">
        <v>132</v>
      </c>
      <c r="E1583" s="130" t="s">
        <v>1784</v>
      </c>
      <c r="F1583" s="131" t="s">
        <v>1785</v>
      </c>
      <c r="G1583" s="132" t="s">
        <v>215</v>
      </c>
      <c r="H1583" s="133">
        <v>44.85</v>
      </c>
      <c r="I1583" s="134"/>
      <c r="J1583" s="135">
        <f>ROUND(I1583*H1583,2)</f>
        <v>0</v>
      </c>
      <c r="K1583" s="131" t="s">
        <v>3</v>
      </c>
      <c r="L1583" s="33"/>
      <c r="M1583" s="136" t="s">
        <v>3</v>
      </c>
      <c r="N1583" s="137" t="s">
        <v>44</v>
      </c>
      <c r="P1583" s="138">
        <f>O1583*H1583</f>
        <v>0</v>
      </c>
      <c r="Q1583" s="138">
        <v>2.0000000000000001E-4</v>
      </c>
      <c r="R1583" s="138">
        <f>Q1583*H1583</f>
        <v>8.9700000000000005E-3</v>
      </c>
      <c r="S1583" s="138">
        <v>0</v>
      </c>
      <c r="T1583" s="139">
        <f>S1583*H1583</f>
        <v>0</v>
      </c>
      <c r="AR1583" s="140" t="s">
        <v>398</v>
      </c>
      <c r="AT1583" s="140" t="s">
        <v>132</v>
      </c>
      <c r="AU1583" s="140" t="s">
        <v>83</v>
      </c>
      <c r="AY1583" s="18" t="s">
        <v>129</v>
      </c>
      <c r="BE1583" s="141">
        <f>IF(N1583="základní",J1583,0)</f>
        <v>0</v>
      </c>
      <c r="BF1583" s="141">
        <f>IF(N1583="snížená",J1583,0)</f>
        <v>0</v>
      </c>
      <c r="BG1583" s="141">
        <f>IF(N1583="zákl. přenesená",J1583,0)</f>
        <v>0</v>
      </c>
      <c r="BH1583" s="141">
        <f>IF(N1583="sníž. přenesená",J1583,0)</f>
        <v>0</v>
      </c>
      <c r="BI1583" s="141">
        <f>IF(N1583="nulová",J1583,0)</f>
        <v>0</v>
      </c>
      <c r="BJ1583" s="18" t="s">
        <v>81</v>
      </c>
      <c r="BK1583" s="141">
        <f>ROUND(I1583*H1583,2)</f>
        <v>0</v>
      </c>
      <c r="BL1583" s="18" t="s">
        <v>398</v>
      </c>
      <c r="BM1583" s="140" t="s">
        <v>1786</v>
      </c>
    </row>
    <row r="1584" spans="2:65" s="12" customFormat="1" ht="10.199999999999999">
      <c r="B1584" s="154"/>
      <c r="D1584" s="146" t="s">
        <v>308</v>
      </c>
      <c r="E1584" s="155" t="s">
        <v>3</v>
      </c>
      <c r="F1584" s="156" t="s">
        <v>1528</v>
      </c>
      <c r="H1584" s="155" t="s">
        <v>3</v>
      </c>
      <c r="I1584" s="157"/>
      <c r="L1584" s="154"/>
      <c r="M1584" s="158"/>
      <c r="T1584" s="159"/>
      <c r="AT1584" s="155" t="s">
        <v>308</v>
      </c>
      <c r="AU1584" s="155" t="s">
        <v>83</v>
      </c>
      <c r="AV1584" s="12" t="s">
        <v>81</v>
      </c>
      <c r="AW1584" s="12" t="s">
        <v>35</v>
      </c>
      <c r="AX1584" s="12" t="s">
        <v>73</v>
      </c>
      <c r="AY1584" s="155" t="s">
        <v>129</v>
      </c>
    </row>
    <row r="1585" spans="2:65" s="12" customFormat="1" ht="10.199999999999999">
      <c r="B1585" s="154"/>
      <c r="D1585" s="146" t="s">
        <v>308</v>
      </c>
      <c r="E1585" s="155" t="s">
        <v>3</v>
      </c>
      <c r="F1585" s="156" t="s">
        <v>1541</v>
      </c>
      <c r="H1585" s="155" t="s">
        <v>3</v>
      </c>
      <c r="I1585" s="157"/>
      <c r="L1585" s="154"/>
      <c r="M1585" s="158"/>
      <c r="T1585" s="159"/>
      <c r="AT1585" s="155" t="s">
        <v>308</v>
      </c>
      <c r="AU1585" s="155" t="s">
        <v>83</v>
      </c>
      <c r="AV1585" s="12" t="s">
        <v>81</v>
      </c>
      <c r="AW1585" s="12" t="s">
        <v>35</v>
      </c>
      <c r="AX1585" s="12" t="s">
        <v>73</v>
      </c>
      <c r="AY1585" s="155" t="s">
        <v>129</v>
      </c>
    </row>
    <row r="1586" spans="2:65" s="13" customFormat="1" ht="10.199999999999999">
      <c r="B1586" s="160"/>
      <c r="D1586" s="146" t="s">
        <v>308</v>
      </c>
      <c r="E1586" s="161" t="s">
        <v>3</v>
      </c>
      <c r="F1586" s="162" t="s">
        <v>1720</v>
      </c>
      <c r="H1586" s="163">
        <v>23.95</v>
      </c>
      <c r="I1586" s="164"/>
      <c r="L1586" s="160"/>
      <c r="M1586" s="165"/>
      <c r="T1586" s="166"/>
      <c r="AT1586" s="161" t="s">
        <v>308</v>
      </c>
      <c r="AU1586" s="161" t="s">
        <v>83</v>
      </c>
      <c r="AV1586" s="13" t="s">
        <v>83</v>
      </c>
      <c r="AW1586" s="13" t="s">
        <v>35</v>
      </c>
      <c r="AX1586" s="13" t="s">
        <v>73</v>
      </c>
      <c r="AY1586" s="161" t="s">
        <v>129</v>
      </c>
    </row>
    <row r="1587" spans="2:65" s="12" customFormat="1" ht="10.199999999999999">
      <c r="B1587" s="154"/>
      <c r="D1587" s="146" t="s">
        <v>308</v>
      </c>
      <c r="E1587" s="155" t="s">
        <v>3</v>
      </c>
      <c r="F1587" s="156" t="s">
        <v>1529</v>
      </c>
      <c r="H1587" s="155" t="s">
        <v>3</v>
      </c>
      <c r="I1587" s="157"/>
      <c r="L1587" s="154"/>
      <c r="M1587" s="158"/>
      <c r="T1587" s="159"/>
      <c r="AT1587" s="155" t="s">
        <v>308</v>
      </c>
      <c r="AU1587" s="155" t="s">
        <v>83</v>
      </c>
      <c r="AV1587" s="12" t="s">
        <v>81</v>
      </c>
      <c r="AW1587" s="12" t="s">
        <v>35</v>
      </c>
      <c r="AX1587" s="12" t="s">
        <v>73</v>
      </c>
      <c r="AY1587" s="155" t="s">
        <v>129</v>
      </c>
    </row>
    <row r="1588" spans="2:65" s="13" customFormat="1" ht="10.199999999999999">
      <c r="B1588" s="160"/>
      <c r="D1588" s="146" t="s">
        <v>308</v>
      </c>
      <c r="E1588" s="161" t="s">
        <v>3</v>
      </c>
      <c r="F1588" s="162" t="s">
        <v>1721</v>
      </c>
      <c r="H1588" s="163">
        <v>20.9</v>
      </c>
      <c r="I1588" s="164"/>
      <c r="L1588" s="160"/>
      <c r="M1588" s="165"/>
      <c r="T1588" s="166"/>
      <c r="AT1588" s="161" t="s">
        <v>308</v>
      </c>
      <c r="AU1588" s="161" t="s">
        <v>83</v>
      </c>
      <c r="AV1588" s="13" t="s">
        <v>83</v>
      </c>
      <c r="AW1588" s="13" t="s">
        <v>35</v>
      </c>
      <c r="AX1588" s="13" t="s">
        <v>73</v>
      </c>
      <c r="AY1588" s="161" t="s">
        <v>129</v>
      </c>
    </row>
    <row r="1589" spans="2:65" s="14" customFormat="1" ht="10.199999999999999">
      <c r="B1589" s="167"/>
      <c r="D1589" s="146" t="s">
        <v>308</v>
      </c>
      <c r="E1589" s="168" t="s">
        <v>3</v>
      </c>
      <c r="F1589" s="169" t="s">
        <v>313</v>
      </c>
      <c r="H1589" s="170">
        <v>44.85</v>
      </c>
      <c r="I1589" s="171"/>
      <c r="L1589" s="167"/>
      <c r="M1589" s="172"/>
      <c r="T1589" s="173"/>
      <c r="AT1589" s="168" t="s">
        <v>308</v>
      </c>
      <c r="AU1589" s="168" t="s">
        <v>83</v>
      </c>
      <c r="AV1589" s="14" t="s">
        <v>156</v>
      </c>
      <c r="AW1589" s="14" t="s">
        <v>35</v>
      </c>
      <c r="AX1589" s="14" t="s">
        <v>81</v>
      </c>
      <c r="AY1589" s="168" t="s">
        <v>129</v>
      </c>
    </row>
    <row r="1590" spans="2:65" s="1" customFormat="1" ht="16.5" customHeight="1">
      <c r="B1590" s="128"/>
      <c r="C1590" s="129" t="s">
        <v>1787</v>
      </c>
      <c r="D1590" s="129" t="s">
        <v>132</v>
      </c>
      <c r="E1590" s="130" t="s">
        <v>1788</v>
      </c>
      <c r="F1590" s="131" t="s">
        <v>1789</v>
      </c>
      <c r="G1590" s="132" t="s">
        <v>215</v>
      </c>
      <c r="H1590" s="133">
        <v>44.85</v>
      </c>
      <c r="I1590" s="134"/>
      <c r="J1590" s="135">
        <f>ROUND(I1590*H1590,2)</f>
        <v>0</v>
      </c>
      <c r="K1590" s="131" t="s">
        <v>3</v>
      </c>
      <c r="L1590" s="33"/>
      <c r="M1590" s="136" t="s">
        <v>3</v>
      </c>
      <c r="N1590" s="137" t="s">
        <v>44</v>
      </c>
      <c r="P1590" s="138">
        <f>O1590*H1590</f>
        <v>0</v>
      </c>
      <c r="Q1590" s="138">
        <v>2.0000000000000001E-4</v>
      </c>
      <c r="R1590" s="138">
        <f>Q1590*H1590</f>
        <v>8.9700000000000005E-3</v>
      </c>
      <c r="S1590" s="138">
        <v>0</v>
      </c>
      <c r="T1590" s="139">
        <f>S1590*H1590</f>
        <v>0</v>
      </c>
      <c r="AR1590" s="140" t="s">
        <v>398</v>
      </c>
      <c r="AT1590" s="140" t="s">
        <v>132</v>
      </c>
      <c r="AU1590" s="140" t="s">
        <v>83</v>
      </c>
      <c r="AY1590" s="18" t="s">
        <v>129</v>
      </c>
      <c r="BE1590" s="141">
        <f>IF(N1590="základní",J1590,0)</f>
        <v>0</v>
      </c>
      <c r="BF1590" s="141">
        <f>IF(N1590="snížená",J1590,0)</f>
        <v>0</v>
      </c>
      <c r="BG1590" s="141">
        <f>IF(N1590="zákl. přenesená",J1590,0)</f>
        <v>0</v>
      </c>
      <c r="BH1590" s="141">
        <f>IF(N1590="sníž. přenesená",J1590,0)</f>
        <v>0</v>
      </c>
      <c r="BI1590" s="141">
        <f>IF(N1590="nulová",J1590,0)</f>
        <v>0</v>
      </c>
      <c r="BJ1590" s="18" t="s">
        <v>81</v>
      </c>
      <c r="BK1590" s="141">
        <f>ROUND(I1590*H1590,2)</f>
        <v>0</v>
      </c>
      <c r="BL1590" s="18" t="s">
        <v>398</v>
      </c>
      <c r="BM1590" s="140" t="s">
        <v>1790</v>
      </c>
    </row>
    <row r="1591" spans="2:65" s="12" customFormat="1" ht="10.199999999999999">
      <c r="B1591" s="154"/>
      <c r="D1591" s="146" t="s">
        <v>308</v>
      </c>
      <c r="E1591" s="155" t="s">
        <v>3</v>
      </c>
      <c r="F1591" s="156" t="s">
        <v>1528</v>
      </c>
      <c r="H1591" s="155" t="s">
        <v>3</v>
      </c>
      <c r="I1591" s="157"/>
      <c r="L1591" s="154"/>
      <c r="M1591" s="158"/>
      <c r="T1591" s="159"/>
      <c r="AT1591" s="155" t="s">
        <v>308</v>
      </c>
      <c r="AU1591" s="155" t="s">
        <v>83</v>
      </c>
      <c r="AV1591" s="12" t="s">
        <v>81</v>
      </c>
      <c r="AW1591" s="12" t="s">
        <v>35</v>
      </c>
      <c r="AX1591" s="12" t="s">
        <v>73</v>
      </c>
      <c r="AY1591" s="155" t="s">
        <v>129</v>
      </c>
    </row>
    <row r="1592" spans="2:65" s="12" customFormat="1" ht="10.199999999999999">
      <c r="B1592" s="154"/>
      <c r="D1592" s="146" t="s">
        <v>308</v>
      </c>
      <c r="E1592" s="155" t="s">
        <v>3</v>
      </c>
      <c r="F1592" s="156" t="s">
        <v>1541</v>
      </c>
      <c r="H1592" s="155" t="s">
        <v>3</v>
      </c>
      <c r="I1592" s="157"/>
      <c r="L1592" s="154"/>
      <c r="M1592" s="158"/>
      <c r="T1592" s="159"/>
      <c r="AT1592" s="155" t="s">
        <v>308</v>
      </c>
      <c r="AU1592" s="155" t="s">
        <v>83</v>
      </c>
      <c r="AV1592" s="12" t="s">
        <v>81</v>
      </c>
      <c r="AW1592" s="12" t="s">
        <v>35</v>
      </c>
      <c r="AX1592" s="12" t="s">
        <v>73</v>
      </c>
      <c r="AY1592" s="155" t="s">
        <v>129</v>
      </c>
    </row>
    <row r="1593" spans="2:65" s="13" customFormat="1" ht="10.199999999999999">
      <c r="B1593" s="160"/>
      <c r="D1593" s="146" t="s">
        <v>308</v>
      </c>
      <c r="E1593" s="161" t="s">
        <v>3</v>
      </c>
      <c r="F1593" s="162" t="s">
        <v>1720</v>
      </c>
      <c r="H1593" s="163">
        <v>23.95</v>
      </c>
      <c r="I1593" s="164"/>
      <c r="L1593" s="160"/>
      <c r="M1593" s="165"/>
      <c r="T1593" s="166"/>
      <c r="AT1593" s="161" t="s">
        <v>308</v>
      </c>
      <c r="AU1593" s="161" t="s">
        <v>83</v>
      </c>
      <c r="AV1593" s="13" t="s">
        <v>83</v>
      </c>
      <c r="AW1593" s="13" t="s">
        <v>35</v>
      </c>
      <c r="AX1593" s="13" t="s">
        <v>73</v>
      </c>
      <c r="AY1593" s="161" t="s">
        <v>129</v>
      </c>
    </row>
    <row r="1594" spans="2:65" s="12" customFormat="1" ht="10.199999999999999">
      <c r="B1594" s="154"/>
      <c r="D1594" s="146" t="s">
        <v>308</v>
      </c>
      <c r="E1594" s="155" t="s">
        <v>3</v>
      </c>
      <c r="F1594" s="156" t="s">
        <v>1529</v>
      </c>
      <c r="H1594" s="155" t="s">
        <v>3</v>
      </c>
      <c r="I1594" s="157"/>
      <c r="L1594" s="154"/>
      <c r="M1594" s="158"/>
      <c r="T1594" s="159"/>
      <c r="AT1594" s="155" t="s">
        <v>308</v>
      </c>
      <c r="AU1594" s="155" t="s">
        <v>83</v>
      </c>
      <c r="AV1594" s="12" t="s">
        <v>81</v>
      </c>
      <c r="AW1594" s="12" t="s">
        <v>35</v>
      </c>
      <c r="AX1594" s="12" t="s">
        <v>73</v>
      </c>
      <c r="AY1594" s="155" t="s">
        <v>129</v>
      </c>
    </row>
    <row r="1595" spans="2:65" s="13" customFormat="1" ht="10.199999999999999">
      <c r="B1595" s="160"/>
      <c r="D1595" s="146" t="s">
        <v>308</v>
      </c>
      <c r="E1595" s="161" t="s">
        <v>3</v>
      </c>
      <c r="F1595" s="162" t="s">
        <v>1721</v>
      </c>
      <c r="H1595" s="163">
        <v>20.9</v>
      </c>
      <c r="I1595" s="164"/>
      <c r="L1595" s="160"/>
      <c r="M1595" s="165"/>
      <c r="T1595" s="166"/>
      <c r="AT1595" s="161" t="s">
        <v>308</v>
      </c>
      <c r="AU1595" s="161" t="s">
        <v>83</v>
      </c>
      <c r="AV1595" s="13" t="s">
        <v>83</v>
      </c>
      <c r="AW1595" s="13" t="s">
        <v>35</v>
      </c>
      <c r="AX1595" s="13" t="s">
        <v>73</v>
      </c>
      <c r="AY1595" s="161" t="s">
        <v>129</v>
      </c>
    </row>
    <row r="1596" spans="2:65" s="14" customFormat="1" ht="10.199999999999999">
      <c r="B1596" s="167"/>
      <c r="D1596" s="146" t="s">
        <v>308</v>
      </c>
      <c r="E1596" s="168" t="s">
        <v>3</v>
      </c>
      <c r="F1596" s="169" t="s">
        <v>313</v>
      </c>
      <c r="H1596" s="170">
        <v>44.85</v>
      </c>
      <c r="I1596" s="171"/>
      <c r="L1596" s="167"/>
      <c r="M1596" s="172"/>
      <c r="T1596" s="173"/>
      <c r="AT1596" s="168" t="s">
        <v>308</v>
      </c>
      <c r="AU1596" s="168" t="s">
        <v>83</v>
      </c>
      <c r="AV1596" s="14" t="s">
        <v>156</v>
      </c>
      <c r="AW1596" s="14" t="s">
        <v>35</v>
      </c>
      <c r="AX1596" s="14" t="s">
        <v>81</v>
      </c>
      <c r="AY1596" s="168" t="s">
        <v>129</v>
      </c>
    </row>
    <row r="1597" spans="2:65" s="1" customFormat="1" ht="21.75" customHeight="1">
      <c r="B1597" s="128"/>
      <c r="C1597" s="129" t="s">
        <v>1791</v>
      </c>
      <c r="D1597" s="129" t="s">
        <v>132</v>
      </c>
      <c r="E1597" s="130" t="s">
        <v>1792</v>
      </c>
      <c r="F1597" s="131" t="s">
        <v>1793</v>
      </c>
      <c r="G1597" s="132" t="s">
        <v>208</v>
      </c>
      <c r="H1597" s="133">
        <v>185.93</v>
      </c>
      <c r="I1597" s="134"/>
      <c r="J1597" s="135">
        <f>ROUND(I1597*H1597,2)</f>
        <v>0</v>
      </c>
      <c r="K1597" s="131" t="s">
        <v>136</v>
      </c>
      <c r="L1597" s="33"/>
      <c r="M1597" s="136" t="s">
        <v>3</v>
      </c>
      <c r="N1597" s="137" t="s">
        <v>44</v>
      </c>
      <c r="P1597" s="138">
        <f>O1597*H1597</f>
        <v>0</v>
      </c>
      <c r="Q1597" s="138">
        <v>0</v>
      </c>
      <c r="R1597" s="138">
        <f>Q1597*H1597</f>
        <v>0</v>
      </c>
      <c r="S1597" s="138">
        <v>0</v>
      </c>
      <c r="T1597" s="139">
        <f>S1597*H1597</f>
        <v>0</v>
      </c>
      <c r="AR1597" s="140" t="s">
        <v>398</v>
      </c>
      <c r="AT1597" s="140" t="s">
        <v>132</v>
      </c>
      <c r="AU1597" s="140" t="s">
        <v>83</v>
      </c>
      <c r="AY1597" s="18" t="s">
        <v>129</v>
      </c>
      <c r="BE1597" s="141">
        <f>IF(N1597="základní",J1597,0)</f>
        <v>0</v>
      </c>
      <c r="BF1597" s="141">
        <f>IF(N1597="snížená",J1597,0)</f>
        <v>0</v>
      </c>
      <c r="BG1597" s="141">
        <f>IF(N1597="zákl. přenesená",J1597,0)</f>
        <v>0</v>
      </c>
      <c r="BH1597" s="141">
        <f>IF(N1597="sníž. přenesená",J1597,0)</f>
        <v>0</v>
      </c>
      <c r="BI1597" s="141">
        <f>IF(N1597="nulová",J1597,0)</f>
        <v>0</v>
      </c>
      <c r="BJ1597" s="18" t="s">
        <v>81</v>
      </c>
      <c r="BK1597" s="141">
        <f>ROUND(I1597*H1597,2)</f>
        <v>0</v>
      </c>
      <c r="BL1597" s="18" t="s">
        <v>398</v>
      </c>
      <c r="BM1597" s="140" t="s">
        <v>1794</v>
      </c>
    </row>
    <row r="1598" spans="2:65" s="1" customFormat="1" ht="10.199999999999999">
      <c r="B1598" s="33"/>
      <c r="D1598" s="142" t="s">
        <v>139</v>
      </c>
      <c r="F1598" s="143" t="s">
        <v>1795</v>
      </c>
      <c r="I1598" s="144"/>
      <c r="L1598" s="33"/>
      <c r="M1598" s="145"/>
      <c r="T1598" s="54"/>
      <c r="AT1598" s="18" t="s">
        <v>139</v>
      </c>
      <c r="AU1598" s="18" t="s">
        <v>83</v>
      </c>
    </row>
    <row r="1599" spans="2:65" s="13" customFormat="1" ht="10.199999999999999">
      <c r="B1599" s="160"/>
      <c r="D1599" s="146" t="s">
        <v>308</v>
      </c>
      <c r="E1599" s="161" t="s">
        <v>3</v>
      </c>
      <c r="F1599" s="162" t="s">
        <v>1566</v>
      </c>
      <c r="H1599" s="163">
        <v>185.93</v>
      </c>
      <c r="I1599" s="164"/>
      <c r="L1599" s="160"/>
      <c r="M1599" s="165"/>
      <c r="T1599" s="166"/>
      <c r="AT1599" s="161" t="s">
        <v>308</v>
      </c>
      <c r="AU1599" s="161" t="s">
        <v>83</v>
      </c>
      <c r="AV1599" s="13" t="s">
        <v>83</v>
      </c>
      <c r="AW1599" s="13" t="s">
        <v>35</v>
      </c>
      <c r="AX1599" s="13" t="s">
        <v>81</v>
      </c>
      <c r="AY1599" s="161" t="s">
        <v>129</v>
      </c>
    </row>
    <row r="1600" spans="2:65" s="1" customFormat="1" ht="16.5" customHeight="1">
      <c r="B1600" s="128"/>
      <c r="C1600" s="181" t="s">
        <v>1796</v>
      </c>
      <c r="D1600" s="181" t="s">
        <v>604</v>
      </c>
      <c r="E1600" s="182" t="s">
        <v>1797</v>
      </c>
      <c r="F1600" s="183" t="s">
        <v>1798</v>
      </c>
      <c r="G1600" s="184" t="s">
        <v>208</v>
      </c>
      <c r="H1600" s="185">
        <v>204.523</v>
      </c>
      <c r="I1600" s="186"/>
      <c r="J1600" s="187">
        <f>ROUND(I1600*H1600,2)</f>
        <v>0</v>
      </c>
      <c r="K1600" s="183" t="s">
        <v>136</v>
      </c>
      <c r="L1600" s="188"/>
      <c r="M1600" s="189" t="s">
        <v>3</v>
      </c>
      <c r="N1600" s="190" t="s">
        <v>44</v>
      </c>
      <c r="P1600" s="138">
        <f>O1600*H1600</f>
        <v>0</v>
      </c>
      <c r="Q1600" s="138">
        <v>1.4999999999999999E-4</v>
      </c>
      <c r="R1600" s="138">
        <f>Q1600*H1600</f>
        <v>3.0678449999999996E-2</v>
      </c>
      <c r="S1600" s="138">
        <v>0</v>
      </c>
      <c r="T1600" s="139">
        <f>S1600*H1600</f>
        <v>0</v>
      </c>
      <c r="AR1600" s="140" t="s">
        <v>514</v>
      </c>
      <c r="AT1600" s="140" t="s">
        <v>604</v>
      </c>
      <c r="AU1600" s="140" t="s">
        <v>83</v>
      </c>
      <c r="AY1600" s="18" t="s">
        <v>129</v>
      </c>
      <c r="BE1600" s="141">
        <f>IF(N1600="základní",J1600,0)</f>
        <v>0</v>
      </c>
      <c r="BF1600" s="141">
        <f>IF(N1600="snížená",J1600,0)</f>
        <v>0</v>
      </c>
      <c r="BG1600" s="141">
        <f>IF(N1600="zákl. přenesená",J1600,0)</f>
        <v>0</v>
      </c>
      <c r="BH1600" s="141">
        <f>IF(N1600="sníž. přenesená",J1600,0)</f>
        <v>0</v>
      </c>
      <c r="BI1600" s="141">
        <f>IF(N1600="nulová",J1600,0)</f>
        <v>0</v>
      </c>
      <c r="BJ1600" s="18" t="s">
        <v>81</v>
      </c>
      <c r="BK1600" s="141">
        <f>ROUND(I1600*H1600,2)</f>
        <v>0</v>
      </c>
      <c r="BL1600" s="18" t="s">
        <v>398</v>
      </c>
      <c r="BM1600" s="140" t="s">
        <v>1799</v>
      </c>
    </row>
    <row r="1601" spans="2:65" s="13" customFormat="1" ht="10.199999999999999">
      <c r="B1601" s="160"/>
      <c r="D1601" s="146" t="s">
        <v>308</v>
      </c>
      <c r="F1601" s="162" t="s">
        <v>1800</v>
      </c>
      <c r="H1601" s="163">
        <v>204.523</v>
      </c>
      <c r="I1601" s="164"/>
      <c r="L1601" s="160"/>
      <c r="M1601" s="165"/>
      <c r="T1601" s="166"/>
      <c r="AT1601" s="161" t="s">
        <v>308</v>
      </c>
      <c r="AU1601" s="161" t="s">
        <v>83</v>
      </c>
      <c r="AV1601" s="13" t="s">
        <v>83</v>
      </c>
      <c r="AW1601" s="13" t="s">
        <v>4</v>
      </c>
      <c r="AX1601" s="13" t="s">
        <v>81</v>
      </c>
      <c r="AY1601" s="161" t="s">
        <v>129</v>
      </c>
    </row>
    <row r="1602" spans="2:65" s="1" customFormat="1" ht="16.5" customHeight="1">
      <c r="B1602" s="128"/>
      <c r="C1602" s="129" t="s">
        <v>1801</v>
      </c>
      <c r="D1602" s="129" t="s">
        <v>132</v>
      </c>
      <c r="E1602" s="130" t="s">
        <v>1802</v>
      </c>
      <c r="F1602" s="131" t="s">
        <v>1803</v>
      </c>
      <c r="G1602" s="132" t="s">
        <v>215</v>
      </c>
      <c r="H1602" s="133">
        <v>22.425000000000001</v>
      </c>
      <c r="I1602" s="134"/>
      <c r="J1602" s="135">
        <f>ROUND(I1602*H1602,2)</f>
        <v>0</v>
      </c>
      <c r="K1602" s="131" t="s">
        <v>136</v>
      </c>
      <c r="L1602" s="33"/>
      <c r="M1602" s="136" t="s">
        <v>3</v>
      </c>
      <c r="N1602" s="137" t="s">
        <v>44</v>
      </c>
      <c r="P1602" s="138">
        <f>O1602*H1602</f>
        <v>0</v>
      </c>
      <c r="Q1602" s="138">
        <v>0</v>
      </c>
      <c r="R1602" s="138">
        <f>Q1602*H1602</f>
        <v>0</v>
      </c>
      <c r="S1602" s="138">
        <v>0</v>
      </c>
      <c r="T1602" s="139">
        <f>S1602*H1602</f>
        <v>0</v>
      </c>
      <c r="AR1602" s="140" t="s">
        <v>398</v>
      </c>
      <c r="AT1602" s="140" t="s">
        <v>132</v>
      </c>
      <c r="AU1602" s="140" t="s">
        <v>83</v>
      </c>
      <c r="AY1602" s="18" t="s">
        <v>129</v>
      </c>
      <c r="BE1602" s="141">
        <f>IF(N1602="základní",J1602,0)</f>
        <v>0</v>
      </c>
      <c r="BF1602" s="141">
        <f>IF(N1602="snížená",J1602,0)</f>
        <v>0</v>
      </c>
      <c r="BG1602" s="141">
        <f>IF(N1602="zákl. přenesená",J1602,0)</f>
        <v>0</v>
      </c>
      <c r="BH1602" s="141">
        <f>IF(N1602="sníž. přenesená",J1602,0)</f>
        <v>0</v>
      </c>
      <c r="BI1602" s="141">
        <f>IF(N1602="nulová",J1602,0)</f>
        <v>0</v>
      </c>
      <c r="BJ1602" s="18" t="s">
        <v>81</v>
      </c>
      <c r="BK1602" s="141">
        <f>ROUND(I1602*H1602,2)</f>
        <v>0</v>
      </c>
      <c r="BL1602" s="18" t="s">
        <v>398</v>
      </c>
      <c r="BM1602" s="140" t="s">
        <v>1804</v>
      </c>
    </row>
    <row r="1603" spans="2:65" s="1" customFormat="1" ht="10.199999999999999">
      <c r="B1603" s="33"/>
      <c r="D1603" s="142" t="s">
        <v>139</v>
      </c>
      <c r="F1603" s="143" t="s">
        <v>1805</v>
      </c>
      <c r="I1603" s="144"/>
      <c r="L1603" s="33"/>
      <c r="M1603" s="145"/>
      <c r="T1603" s="54"/>
      <c r="AT1603" s="18" t="s">
        <v>139</v>
      </c>
      <c r="AU1603" s="18" t="s">
        <v>83</v>
      </c>
    </row>
    <row r="1604" spans="2:65" s="12" customFormat="1" ht="10.199999999999999">
      <c r="B1604" s="154"/>
      <c r="D1604" s="146" t="s">
        <v>308</v>
      </c>
      <c r="E1604" s="155" t="s">
        <v>3</v>
      </c>
      <c r="F1604" s="156" t="s">
        <v>1528</v>
      </c>
      <c r="H1604" s="155" t="s">
        <v>3</v>
      </c>
      <c r="I1604" s="157"/>
      <c r="L1604" s="154"/>
      <c r="M1604" s="158"/>
      <c r="T1604" s="159"/>
      <c r="AT1604" s="155" t="s">
        <v>308</v>
      </c>
      <c r="AU1604" s="155" t="s">
        <v>83</v>
      </c>
      <c r="AV1604" s="12" t="s">
        <v>81</v>
      </c>
      <c r="AW1604" s="12" t="s">
        <v>35</v>
      </c>
      <c r="AX1604" s="12" t="s">
        <v>73</v>
      </c>
      <c r="AY1604" s="155" t="s">
        <v>129</v>
      </c>
    </row>
    <row r="1605" spans="2:65" s="12" customFormat="1" ht="10.199999999999999">
      <c r="B1605" s="154"/>
      <c r="D1605" s="146" t="s">
        <v>308</v>
      </c>
      <c r="E1605" s="155" t="s">
        <v>3</v>
      </c>
      <c r="F1605" s="156" t="s">
        <v>1541</v>
      </c>
      <c r="H1605" s="155" t="s">
        <v>3</v>
      </c>
      <c r="I1605" s="157"/>
      <c r="L1605" s="154"/>
      <c r="M1605" s="158"/>
      <c r="T1605" s="159"/>
      <c r="AT1605" s="155" t="s">
        <v>308</v>
      </c>
      <c r="AU1605" s="155" t="s">
        <v>83</v>
      </c>
      <c r="AV1605" s="12" t="s">
        <v>81</v>
      </c>
      <c r="AW1605" s="12" t="s">
        <v>35</v>
      </c>
      <c r="AX1605" s="12" t="s">
        <v>73</v>
      </c>
      <c r="AY1605" s="155" t="s">
        <v>129</v>
      </c>
    </row>
    <row r="1606" spans="2:65" s="13" customFormat="1" ht="10.199999999999999">
      <c r="B1606" s="160"/>
      <c r="D1606" s="146" t="s">
        <v>308</v>
      </c>
      <c r="E1606" s="161" t="s">
        <v>3</v>
      </c>
      <c r="F1606" s="162" t="s">
        <v>800</v>
      </c>
      <c r="H1606" s="163">
        <v>11.975</v>
      </c>
      <c r="I1606" s="164"/>
      <c r="L1606" s="160"/>
      <c r="M1606" s="165"/>
      <c r="T1606" s="166"/>
      <c r="AT1606" s="161" t="s">
        <v>308</v>
      </c>
      <c r="AU1606" s="161" t="s">
        <v>83</v>
      </c>
      <c r="AV1606" s="13" t="s">
        <v>83</v>
      </c>
      <c r="AW1606" s="13" t="s">
        <v>35</v>
      </c>
      <c r="AX1606" s="13" t="s">
        <v>73</v>
      </c>
      <c r="AY1606" s="161" t="s">
        <v>129</v>
      </c>
    </row>
    <row r="1607" spans="2:65" s="12" customFormat="1" ht="10.199999999999999">
      <c r="B1607" s="154"/>
      <c r="D1607" s="146" t="s">
        <v>308</v>
      </c>
      <c r="E1607" s="155" t="s">
        <v>3</v>
      </c>
      <c r="F1607" s="156" t="s">
        <v>1529</v>
      </c>
      <c r="H1607" s="155" t="s">
        <v>3</v>
      </c>
      <c r="I1607" s="157"/>
      <c r="L1607" s="154"/>
      <c r="M1607" s="158"/>
      <c r="T1607" s="159"/>
      <c r="AT1607" s="155" t="s">
        <v>308</v>
      </c>
      <c r="AU1607" s="155" t="s">
        <v>83</v>
      </c>
      <c r="AV1607" s="12" t="s">
        <v>81</v>
      </c>
      <c r="AW1607" s="12" t="s">
        <v>35</v>
      </c>
      <c r="AX1607" s="12" t="s">
        <v>73</v>
      </c>
      <c r="AY1607" s="155" t="s">
        <v>129</v>
      </c>
    </row>
    <row r="1608" spans="2:65" s="13" customFormat="1" ht="10.199999999999999">
      <c r="B1608" s="160"/>
      <c r="D1608" s="146" t="s">
        <v>308</v>
      </c>
      <c r="E1608" s="161" t="s">
        <v>3</v>
      </c>
      <c r="F1608" s="162" t="s">
        <v>1707</v>
      </c>
      <c r="H1608" s="163">
        <v>10.45</v>
      </c>
      <c r="I1608" s="164"/>
      <c r="L1608" s="160"/>
      <c r="M1608" s="165"/>
      <c r="T1608" s="166"/>
      <c r="AT1608" s="161" t="s">
        <v>308</v>
      </c>
      <c r="AU1608" s="161" t="s">
        <v>83</v>
      </c>
      <c r="AV1608" s="13" t="s">
        <v>83</v>
      </c>
      <c r="AW1608" s="13" t="s">
        <v>35</v>
      </c>
      <c r="AX1608" s="13" t="s">
        <v>73</v>
      </c>
      <c r="AY1608" s="161" t="s">
        <v>129</v>
      </c>
    </row>
    <row r="1609" spans="2:65" s="14" customFormat="1" ht="10.199999999999999">
      <c r="B1609" s="167"/>
      <c r="D1609" s="146" t="s">
        <v>308</v>
      </c>
      <c r="E1609" s="168" t="s">
        <v>3</v>
      </c>
      <c r="F1609" s="169" t="s">
        <v>313</v>
      </c>
      <c r="H1609" s="170">
        <v>22.424999999999997</v>
      </c>
      <c r="I1609" s="171"/>
      <c r="L1609" s="167"/>
      <c r="M1609" s="172"/>
      <c r="T1609" s="173"/>
      <c r="AT1609" s="168" t="s">
        <v>308</v>
      </c>
      <c r="AU1609" s="168" t="s">
        <v>83</v>
      </c>
      <c r="AV1609" s="14" t="s">
        <v>156</v>
      </c>
      <c r="AW1609" s="14" t="s">
        <v>35</v>
      </c>
      <c r="AX1609" s="14" t="s">
        <v>81</v>
      </c>
      <c r="AY1609" s="168" t="s">
        <v>129</v>
      </c>
    </row>
    <row r="1610" spans="2:65" s="1" customFormat="1" ht="16.5" customHeight="1">
      <c r="B1610" s="128"/>
      <c r="C1610" s="181" t="s">
        <v>1806</v>
      </c>
      <c r="D1610" s="181" t="s">
        <v>604</v>
      </c>
      <c r="E1610" s="182" t="s">
        <v>1797</v>
      </c>
      <c r="F1610" s="183" t="s">
        <v>1798</v>
      </c>
      <c r="G1610" s="184" t="s">
        <v>208</v>
      </c>
      <c r="H1610" s="185">
        <v>25.789000000000001</v>
      </c>
      <c r="I1610" s="186"/>
      <c r="J1610" s="187">
        <f>ROUND(I1610*H1610,2)</f>
        <v>0</v>
      </c>
      <c r="K1610" s="183" t="s">
        <v>136</v>
      </c>
      <c r="L1610" s="188"/>
      <c r="M1610" s="189" t="s">
        <v>3</v>
      </c>
      <c r="N1610" s="190" t="s">
        <v>44</v>
      </c>
      <c r="P1610" s="138">
        <f>O1610*H1610</f>
        <v>0</v>
      </c>
      <c r="Q1610" s="138">
        <v>1.4999999999999999E-4</v>
      </c>
      <c r="R1610" s="138">
        <f>Q1610*H1610</f>
        <v>3.86835E-3</v>
      </c>
      <c r="S1610" s="138">
        <v>0</v>
      </c>
      <c r="T1610" s="139">
        <f>S1610*H1610</f>
        <v>0</v>
      </c>
      <c r="AR1610" s="140" t="s">
        <v>514</v>
      </c>
      <c r="AT1610" s="140" t="s">
        <v>604</v>
      </c>
      <c r="AU1610" s="140" t="s">
        <v>83</v>
      </c>
      <c r="AY1610" s="18" t="s">
        <v>129</v>
      </c>
      <c r="BE1610" s="141">
        <f>IF(N1610="základní",J1610,0)</f>
        <v>0</v>
      </c>
      <c r="BF1610" s="141">
        <f>IF(N1610="snížená",J1610,0)</f>
        <v>0</v>
      </c>
      <c r="BG1610" s="141">
        <f>IF(N1610="zákl. přenesená",J1610,0)</f>
        <v>0</v>
      </c>
      <c r="BH1610" s="141">
        <f>IF(N1610="sníž. přenesená",J1610,0)</f>
        <v>0</v>
      </c>
      <c r="BI1610" s="141">
        <f>IF(N1610="nulová",J1610,0)</f>
        <v>0</v>
      </c>
      <c r="BJ1610" s="18" t="s">
        <v>81</v>
      </c>
      <c r="BK1610" s="141">
        <f>ROUND(I1610*H1610,2)</f>
        <v>0</v>
      </c>
      <c r="BL1610" s="18" t="s">
        <v>398</v>
      </c>
      <c r="BM1610" s="140" t="s">
        <v>1807</v>
      </c>
    </row>
    <row r="1611" spans="2:65" s="13" customFormat="1" ht="10.199999999999999">
      <c r="B1611" s="160"/>
      <c r="D1611" s="146" t="s">
        <v>308</v>
      </c>
      <c r="F1611" s="162" t="s">
        <v>1808</v>
      </c>
      <c r="H1611" s="163">
        <v>25.789000000000001</v>
      </c>
      <c r="I1611" s="164"/>
      <c r="L1611" s="160"/>
      <c r="M1611" s="165"/>
      <c r="T1611" s="166"/>
      <c r="AT1611" s="161" t="s">
        <v>308</v>
      </c>
      <c r="AU1611" s="161" t="s">
        <v>83</v>
      </c>
      <c r="AV1611" s="13" t="s">
        <v>83</v>
      </c>
      <c r="AW1611" s="13" t="s">
        <v>4</v>
      </c>
      <c r="AX1611" s="13" t="s">
        <v>81</v>
      </c>
      <c r="AY1611" s="161" t="s">
        <v>129</v>
      </c>
    </row>
    <row r="1612" spans="2:65" s="1" customFormat="1" ht="16.5" customHeight="1">
      <c r="B1612" s="128"/>
      <c r="C1612" s="129" t="s">
        <v>1809</v>
      </c>
      <c r="D1612" s="129" t="s">
        <v>132</v>
      </c>
      <c r="E1612" s="130" t="s">
        <v>1810</v>
      </c>
      <c r="F1612" s="131" t="s">
        <v>1811</v>
      </c>
      <c r="G1612" s="132" t="s">
        <v>215</v>
      </c>
      <c r="H1612" s="133">
        <v>44.85</v>
      </c>
      <c r="I1612" s="134"/>
      <c r="J1612" s="135">
        <f>ROUND(I1612*H1612,2)</f>
        <v>0</v>
      </c>
      <c r="K1612" s="131" t="s">
        <v>136</v>
      </c>
      <c r="L1612" s="33"/>
      <c r="M1612" s="136" t="s">
        <v>3</v>
      </c>
      <c r="N1612" s="137" t="s">
        <v>44</v>
      </c>
      <c r="P1612" s="138">
        <f>O1612*H1612</f>
        <v>0</v>
      </c>
      <c r="Q1612" s="138">
        <v>0</v>
      </c>
      <c r="R1612" s="138">
        <f>Q1612*H1612</f>
        <v>0</v>
      </c>
      <c r="S1612" s="138">
        <v>0</v>
      </c>
      <c r="T1612" s="139">
        <f>S1612*H1612</f>
        <v>0</v>
      </c>
      <c r="AR1612" s="140" t="s">
        <v>398</v>
      </c>
      <c r="AT1612" s="140" t="s">
        <v>132</v>
      </c>
      <c r="AU1612" s="140" t="s">
        <v>83</v>
      </c>
      <c r="AY1612" s="18" t="s">
        <v>129</v>
      </c>
      <c r="BE1612" s="141">
        <f>IF(N1612="základní",J1612,0)</f>
        <v>0</v>
      </c>
      <c r="BF1612" s="141">
        <f>IF(N1612="snížená",J1612,0)</f>
        <v>0</v>
      </c>
      <c r="BG1612" s="141">
        <f>IF(N1612="zákl. přenesená",J1612,0)</f>
        <v>0</v>
      </c>
      <c r="BH1612" s="141">
        <f>IF(N1612="sníž. přenesená",J1612,0)</f>
        <v>0</v>
      </c>
      <c r="BI1612" s="141">
        <f>IF(N1612="nulová",J1612,0)</f>
        <v>0</v>
      </c>
      <c r="BJ1612" s="18" t="s">
        <v>81</v>
      </c>
      <c r="BK1612" s="141">
        <f>ROUND(I1612*H1612,2)</f>
        <v>0</v>
      </c>
      <c r="BL1612" s="18" t="s">
        <v>398</v>
      </c>
      <c r="BM1612" s="140" t="s">
        <v>1812</v>
      </c>
    </row>
    <row r="1613" spans="2:65" s="1" customFormat="1" ht="10.199999999999999">
      <c r="B1613" s="33"/>
      <c r="D1613" s="142" t="s">
        <v>139</v>
      </c>
      <c r="F1613" s="143" t="s">
        <v>1813</v>
      </c>
      <c r="I1613" s="144"/>
      <c r="L1613" s="33"/>
      <c r="M1613" s="145"/>
      <c r="T1613" s="54"/>
      <c r="AT1613" s="18" t="s">
        <v>139</v>
      </c>
      <c r="AU1613" s="18" t="s">
        <v>83</v>
      </c>
    </row>
    <row r="1614" spans="2:65" s="12" customFormat="1" ht="10.199999999999999">
      <c r="B1614" s="154"/>
      <c r="D1614" s="146" t="s">
        <v>308</v>
      </c>
      <c r="E1614" s="155" t="s">
        <v>3</v>
      </c>
      <c r="F1614" s="156" t="s">
        <v>1528</v>
      </c>
      <c r="H1614" s="155" t="s">
        <v>3</v>
      </c>
      <c r="I1614" s="157"/>
      <c r="L1614" s="154"/>
      <c r="M1614" s="158"/>
      <c r="T1614" s="159"/>
      <c r="AT1614" s="155" t="s">
        <v>308</v>
      </c>
      <c r="AU1614" s="155" t="s">
        <v>83</v>
      </c>
      <c r="AV1614" s="12" t="s">
        <v>81</v>
      </c>
      <c r="AW1614" s="12" t="s">
        <v>35</v>
      </c>
      <c r="AX1614" s="12" t="s">
        <v>73</v>
      </c>
      <c r="AY1614" s="155" t="s">
        <v>129</v>
      </c>
    </row>
    <row r="1615" spans="2:65" s="12" customFormat="1" ht="10.199999999999999">
      <c r="B1615" s="154"/>
      <c r="D1615" s="146" t="s">
        <v>308</v>
      </c>
      <c r="E1615" s="155" t="s">
        <v>3</v>
      </c>
      <c r="F1615" s="156" t="s">
        <v>1541</v>
      </c>
      <c r="H1615" s="155" t="s">
        <v>3</v>
      </c>
      <c r="I1615" s="157"/>
      <c r="L1615" s="154"/>
      <c r="M1615" s="158"/>
      <c r="T1615" s="159"/>
      <c r="AT1615" s="155" t="s">
        <v>308</v>
      </c>
      <c r="AU1615" s="155" t="s">
        <v>83</v>
      </c>
      <c r="AV1615" s="12" t="s">
        <v>81</v>
      </c>
      <c r="AW1615" s="12" t="s">
        <v>35</v>
      </c>
      <c r="AX1615" s="12" t="s">
        <v>73</v>
      </c>
      <c r="AY1615" s="155" t="s">
        <v>129</v>
      </c>
    </row>
    <row r="1616" spans="2:65" s="13" customFormat="1" ht="10.199999999999999">
      <c r="B1616" s="160"/>
      <c r="D1616" s="146" t="s">
        <v>308</v>
      </c>
      <c r="E1616" s="161" t="s">
        <v>3</v>
      </c>
      <c r="F1616" s="162" t="s">
        <v>1720</v>
      </c>
      <c r="H1616" s="163">
        <v>23.95</v>
      </c>
      <c r="I1616" s="164"/>
      <c r="L1616" s="160"/>
      <c r="M1616" s="165"/>
      <c r="T1616" s="166"/>
      <c r="AT1616" s="161" t="s">
        <v>308</v>
      </c>
      <c r="AU1616" s="161" t="s">
        <v>83</v>
      </c>
      <c r="AV1616" s="13" t="s">
        <v>83</v>
      </c>
      <c r="AW1616" s="13" t="s">
        <v>35</v>
      </c>
      <c r="AX1616" s="13" t="s">
        <v>73</v>
      </c>
      <c r="AY1616" s="161" t="s">
        <v>129</v>
      </c>
    </row>
    <row r="1617" spans="2:65" s="12" customFormat="1" ht="10.199999999999999">
      <c r="B1617" s="154"/>
      <c r="D1617" s="146" t="s">
        <v>308</v>
      </c>
      <c r="E1617" s="155" t="s">
        <v>3</v>
      </c>
      <c r="F1617" s="156" t="s">
        <v>1529</v>
      </c>
      <c r="H1617" s="155" t="s">
        <v>3</v>
      </c>
      <c r="I1617" s="157"/>
      <c r="L1617" s="154"/>
      <c r="M1617" s="158"/>
      <c r="T1617" s="159"/>
      <c r="AT1617" s="155" t="s">
        <v>308</v>
      </c>
      <c r="AU1617" s="155" t="s">
        <v>83</v>
      </c>
      <c r="AV1617" s="12" t="s">
        <v>81</v>
      </c>
      <c r="AW1617" s="12" t="s">
        <v>35</v>
      </c>
      <c r="AX1617" s="12" t="s">
        <v>73</v>
      </c>
      <c r="AY1617" s="155" t="s">
        <v>129</v>
      </c>
    </row>
    <row r="1618" spans="2:65" s="13" customFormat="1" ht="10.199999999999999">
      <c r="B1618" s="160"/>
      <c r="D1618" s="146" t="s">
        <v>308</v>
      </c>
      <c r="E1618" s="161" t="s">
        <v>3</v>
      </c>
      <c r="F1618" s="162" t="s">
        <v>1721</v>
      </c>
      <c r="H1618" s="163">
        <v>20.9</v>
      </c>
      <c r="I1618" s="164"/>
      <c r="L1618" s="160"/>
      <c r="M1618" s="165"/>
      <c r="T1618" s="166"/>
      <c r="AT1618" s="161" t="s">
        <v>308</v>
      </c>
      <c r="AU1618" s="161" t="s">
        <v>83</v>
      </c>
      <c r="AV1618" s="13" t="s">
        <v>83</v>
      </c>
      <c r="AW1618" s="13" t="s">
        <v>35</v>
      </c>
      <c r="AX1618" s="13" t="s">
        <v>73</v>
      </c>
      <c r="AY1618" s="161" t="s">
        <v>129</v>
      </c>
    </row>
    <row r="1619" spans="2:65" s="14" customFormat="1" ht="10.199999999999999">
      <c r="B1619" s="167"/>
      <c r="D1619" s="146" t="s">
        <v>308</v>
      </c>
      <c r="E1619" s="168" t="s">
        <v>3</v>
      </c>
      <c r="F1619" s="169" t="s">
        <v>313</v>
      </c>
      <c r="H1619" s="170">
        <v>44.849999999999994</v>
      </c>
      <c r="I1619" s="171"/>
      <c r="L1619" s="167"/>
      <c r="M1619" s="172"/>
      <c r="T1619" s="173"/>
      <c r="AT1619" s="168" t="s">
        <v>308</v>
      </c>
      <c r="AU1619" s="168" t="s">
        <v>83</v>
      </c>
      <c r="AV1619" s="14" t="s">
        <v>156</v>
      </c>
      <c r="AW1619" s="14" t="s">
        <v>35</v>
      </c>
      <c r="AX1619" s="14" t="s">
        <v>81</v>
      </c>
      <c r="AY1619" s="168" t="s">
        <v>129</v>
      </c>
    </row>
    <row r="1620" spans="2:65" s="1" customFormat="1" ht="16.5" customHeight="1">
      <c r="B1620" s="128"/>
      <c r="C1620" s="181" t="s">
        <v>1814</v>
      </c>
      <c r="D1620" s="181" t="s">
        <v>604</v>
      </c>
      <c r="E1620" s="182" t="s">
        <v>1797</v>
      </c>
      <c r="F1620" s="183" t="s">
        <v>1798</v>
      </c>
      <c r="G1620" s="184" t="s">
        <v>208</v>
      </c>
      <c r="H1620" s="185">
        <v>51.578000000000003</v>
      </c>
      <c r="I1620" s="186"/>
      <c r="J1620" s="187">
        <f>ROUND(I1620*H1620,2)</f>
        <v>0</v>
      </c>
      <c r="K1620" s="183" t="s">
        <v>136</v>
      </c>
      <c r="L1620" s="188"/>
      <c r="M1620" s="189" t="s">
        <v>3</v>
      </c>
      <c r="N1620" s="190" t="s">
        <v>44</v>
      </c>
      <c r="P1620" s="138">
        <f>O1620*H1620</f>
        <v>0</v>
      </c>
      <c r="Q1620" s="138">
        <v>1.4999999999999999E-4</v>
      </c>
      <c r="R1620" s="138">
        <f>Q1620*H1620</f>
        <v>7.7367E-3</v>
      </c>
      <c r="S1620" s="138">
        <v>0</v>
      </c>
      <c r="T1620" s="139">
        <f>S1620*H1620</f>
        <v>0</v>
      </c>
      <c r="AR1620" s="140" t="s">
        <v>514</v>
      </c>
      <c r="AT1620" s="140" t="s">
        <v>604</v>
      </c>
      <c r="AU1620" s="140" t="s">
        <v>83</v>
      </c>
      <c r="AY1620" s="18" t="s">
        <v>129</v>
      </c>
      <c r="BE1620" s="141">
        <f>IF(N1620="základní",J1620,0)</f>
        <v>0</v>
      </c>
      <c r="BF1620" s="141">
        <f>IF(N1620="snížená",J1620,0)</f>
        <v>0</v>
      </c>
      <c r="BG1620" s="141">
        <f>IF(N1620="zákl. přenesená",J1620,0)</f>
        <v>0</v>
      </c>
      <c r="BH1620" s="141">
        <f>IF(N1620="sníž. přenesená",J1620,0)</f>
        <v>0</v>
      </c>
      <c r="BI1620" s="141">
        <f>IF(N1620="nulová",J1620,0)</f>
        <v>0</v>
      </c>
      <c r="BJ1620" s="18" t="s">
        <v>81</v>
      </c>
      <c r="BK1620" s="141">
        <f>ROUND(I1620*H1620,2)</f>
        <v>0</v>
      </c>
      <c r="BL1620" s="18" t="s">
        <v>398</v>
      </c>
      <c r="BM1620" s="140" t="s">
        <v>1815</v>
      </c>
    </row>
    <row r="1621" spans="2:65" s="13" customFormat="1" ht="10.199999999999999">
      <c r="B1621" s="160"/>
      <c r="D1621" s="146" t="s">
        <v>308</v>
      </c>
      <c r="F1621" s="162" t="s">
        <v>1816</v>
      </c>
      <c r="H1621" s="163">
        <v>51.578000000000003</v>
      </c>
      <c r="I1621" s="164"/>
      <c r="L1621" s="160"/>
      <c r="M1621" s="165"/>
      <c r="T1621" s="166"/>
      <c r="AT1621" s="161" t="s">
        <v>308</v>
      </c>
      <c r="AU1621" s="161" t="s">
        <v>83</v>
      </c>
      <c r="AV1621" s="13" t="s">
        <v>83</v>
      </c>
      <c r="AW1621" s="13" t="s">
        <v>4</v>
      </c>
      <c r="AX1621" s="13" t="s">
        <v>81</v>
      </c>
      <c r="AY1621" s="161" t="s">
        <v>129</v>
      </c>
    </row>
    <row r="1622" spans="2:65" s="1" customFormat="1" ht="24.15" customHeight="1">
      <c r="B1622" s="128"/>
      <c r="C1622" s="129" t="s">
        <v>1817</v>
      </c>
      <c r="D1622" s="129" t="s">
        <v>132</v>
      </c>
      <c r="E1622" s="130" t="s">
        <v>1818</v>
      </c>
      <c r="F1622" s="131" t="s">
        <v>1819</v>
      </c>
      <c r="G1622" s="132" t="s">
        <v>382</v>
      </c>
      <c r="H1622" s="133">
        <v>0.06</v>
      </c>
      <c r="I1622" s="134"/>
      <c r="J1622" s="135">
        <f>ROUND(I1622*H1622,2)</f>
        <v>0</v>
      </c>
      <c r="K1622" s="131" t="s">
        <v>136</v>
      </c>
      <c r="L1622" s="33"/>
      <c r="M1622" s="136" t="s">
        <v>3</v>
      </c>
      <c r="N1622" s="137" t="s">
        <v>44</v>
      </c>
      <c r="P1622" s="138">
        <f>O1622*H1622</f>
        <v>0</v>
      </c>
      <c r="Q1622" s="138">
        <v>0</v>
      </c>
      <c r="R1622" s="138">
        <f>Q1622*H1622</f>
        <v>0</v>
      </c>
      <c r="S1622" s="138">
        <v>0</v>
      </c>
      <c r="T1622" s="139">
        <f>S1622*H1622</f>
        <v>0</v>
      </c>
      <c r="AR1622" s="140" t="s">
        <v>398</v>
      </c>
      <c r="AT1622" s="140" t="s">
        <v>132</v>
      </c>
      <c r="AU1622" s="140" t="s">
        <v>83</v>
      </c>
      <c r="AY1622" s="18" t="s">
        <v>129</v>
      </c>
      <c r="BE1622" s="141">
        <f>IF(N1622="základní",J1622,0)</f>
        <v>0</v>
      </c>
      <c r="BF1622" s="141">
        <f>IF(N1622="snížená",J1622,0)</f>
        <v>0</v>
      </c>
      <c r="BG1622" s="141">
        <f>IF(N1622="zákl. přenesená",J1622,0)</f>
        <v>0</v>
      </c>
      <c r="BH1622" s="141">
        <f>IF(N1622="sníž. přenesená",J1622,0)</f>
        <v>0</v>
      </c>
      <c r="BI1622" s="141">
        <f>IF(N1622="nulová",J1622,0)</f>
        <v>0</v>
      </c>
      <c r="BJ1622" s="18" t="s">
        <v>81</v>
      </c>
      <c r="BK1622" s="141">
        <f>ROUND(I1622*H1622,2)</f>
        <v>0</v>
      </c>
      <c r="BL1622" s="18" t="s">
        <v>398</v>
      </c>
      <c r="BM1622" s="140" t="s">
        <v>1820</v>
      </c>
    </row>
    <row r="1623" spans="2:65" s="1" customFormat="1" ht="10.199999999999999">
      <c r="B1623" s="33"/>
      <c r="D1623" s="142" t="s">
        <v>139</v>
      </c>
      <c r="F1623" s="143" t="s">
        <v>1821</v>
      </c>
      <c r="I1623" s="144"/>
      <c r="L1623" s="33"/>
      <c r="M1623" s="145"/>
      <c r="T1623" s="54"/>
      <c r="AT1623" s="18" t="s">
        <v>139</v>
      </c>
      <c r="AU1623" s="18" t="s">
        <v>83</v>
      </c>
    </row>
    <row r="1624" spans="2:65" s="11" customFormat="1" ht="22.8" customHeight="1">
      <c r="B1624" s="116"/>
      <c r="D1624" s="117" t="s">
        <v>72</v>
      </c>
      <c r="E1624" s="126" t="s">
        <v>1822</v>
      </c>
      <c r="F1624" s="126" t="s">
        <v>1823</v>
      </c>
      <c r="I1624" s="119"/>
      <c r="J1624" s="127">
        <f>BK1624</f>
        <v>0</v>
      </c>
      <c r="L1624" s="116"/>
      <c r="M1624" s="121"/>
      <c r="P1624" s="122">
        <f>SUM(P1625:P1768)</f>
        <v>0</v>
      </c>
      <c r="R1624" s="122">
        <f>SUM(R1625:R1768)</f>
        <v>1.0145338099999999</v>
      </c>
      <c r="T1624" s="123">
        <f>SUM(T1625:T1768)</f>
        <v>0.229658</v>
      </c>
      <c r="AR1624" s="117" t="s">
        <v>83</v>
      </c>
      <c r="AT1624" s="124" t="s">
        <v>72</v>
      </c>
      <c r="AU1624" s="124" t="s">
        <v>81</v>
      </c>
      <c r="AY1624" s="117" t="s">
        <v>129</v>
      </c>
      <c r="BK1624" s="125">
        <f>SUM(BK1625:BK1768)</f>
        <v>0</v>
      </c>
    </row>
    <row r="1625" spans="2:65" s="1" customFormat="1" ht="16.5" customHeight="1">
      <c r="B1625" s="128"/>
      <c r="C1625" s="129" t="s">
        <v>1824</v>
      </c>
      <c r="D1625" s="129" t="s">
        <v>132</v>
      </c>
      <c r="E1625" s="130" t="s">
        <v>1825</v>
      </c>
      <c r="F1625" s="131" t="s">
        <v>1826</v>
      </c>
      <c r="G1625" s="132" t="s">
        <v>208</v>
      </c>
      <c r="H1625" s="133">
        <v>12.1</v>
      </c>
      <c r="I1625" s="134"/>
      <c r="J1625" s="135">
        <f>ROUND(I1625*H1625,2)</f>
        <v>0</v>
      </c>
      <c r="K1625" s="131" t="s">
        <v>136</v>
      </c>
      <c r="L1625" s="33"/>
      <c r="M1625" s="136" t="s">
        <v>3</v>
      </c>
      <c r="N1625" s="137" t="s">
        <v>44</v>
      </c>
      <c r="P1625" s="138">
        <f>O1625*H1625</f>
        <v>0</v>
      </c>
      <c r="Q1625" s="138">
        <v>0</v>
      </c>
      <c r="R1625" s="138">
        <f>Q1625*H1625</f>
        <v>0</v>
      </c>
      <c r="S1625" s="138">
        <v>1.098E-2</v>
      </c>
      <c r="T1625" s="139">
        <f>S1625*H1625</f>
        <v>0.132858</v>
      </c>
      <c r="AR1625" s="140" t="s">
        <v>398</v>
      </c>
      <c r="AT1625" s="140" t="s">
        <v>132</v>
      </c>
      <c r="AU1625" s="140" t="s">
        <v>83</v>
      </c>
      <c r="AY1625" s="18" t="s">
        <v>129</v>
      </c>
      <c r="BE1625" s="141">
        <f>IF(N1625="základní",J1625,0)</f>
        <v>0</v>
      </c>
      <c r="BF1625" s="141">
        <f>IF(N1625="snížená",J1625,0)</f>
        <v>0</v>
      </c>
      <c r="BG1625" s="141">
        <f>IF(N1625="zákl. přenesená",J1625,0)</f>
        <v>0</v>
      </c>
      <c r="BH1625" s="141">
        <f>IF(N1625="sníž. přenesená",J1625,0)</f>
        <v>0</v>
      </c>
      <c r="BI1625" s="141">
        <f>IF(N1625="nulová",J1625,0)</f>
        <v>0</v>
      </c>
      <c r="BJ1625" s="18" t="s">
        <v>81</v>
      </c>
      <c r="BK1625" s="141">
        <f>ROUND(I1625*H1625,2)</f>
        <v>0</v>
      </c>
      <c r="BL1625" s="18" t="s">
        <v>398</v>
      </c>
      <c r="BM1625" s="140" t="s">
        <v>1827</v>
      </c>
    </row>
    <row r="1626" spans="2:65" s="1" customFormat="1" ht="10.199999999999999">
      <c r="B1626" s="33"/>
      <c r="D1626" s="142" t="s">
        <v>139</v>
      </c>
      <c r="F1626" s="143" t="s">
        <v>1828</v>
      </c>
      <c r="I1626" s="144"/>
      <c r="L1626" s="33"/>
      <c r="M1626" s="145"/>
      <c r="T1626" s="54"/>
      <c r="AT1626" s="18" t="s">
        <v>139</v>
      </c>
      <c r="AU1626" s="18" t="s">
        <v>83</v>
      </c>
    </row>
    <row r="1627" spans="2:65" s="12" customFormat="1" ht="10.199999999999999">
      <c r="B1627" s="154"/>
      <c r="D1627" s="146" t="s">
        <v>308</v>
      </c>
      <c r="E1627" s="155" t="s">
        <v>3</v>
      </c>
      <c r="F1627" s="156" t="s">
        <v>1247</v>
      </c>
      <c r="H1627" s="155" t="s">
        <v>3</v>
      </c>
      <c r="I1627" s="157"/>
      <c r="L1627" s="154"/>
      <c r="M1627" s="158"/>
      <c r="T1627" s="159"/>
      <c r="AT1627" s="155" t="s">
        <v>308</v>
      </c>
      <c r="AU1627" s="155" t="s">
        <v>83</v>
      </c>
      <c r="AV1627" s="12" t="s">
        <v>81</v>
      </c>
      <c r="AW1627" s="12" t="s">
        <v>35</v>
      </c>
      <c r="AX1627" s="12" t="s">
        <v>73</v>
      </c>
      <c r="AY1627" s="155" t="s">
        <v>129</v>
      </c>
    </row>
    <row r="1628" spans="2:65" s="13" customFormat="1" ht="10.199999999999999">
      <c r="B1628" s="160"/>
      <c r="D1628" s="146" t="s">
        <v>308</v>
      </c>
      <c r="E1628" s="161" t="s">
        <v>3</v>
      </c>
      <c r="F1628" s="162" t="s">
        <v>1829</v>
      </c>
      <c r="H1628" s="163">
        <v>12.1</v>
      </c>
      <c r="I1628" s="164"/>
      <c r="L1628" s="160"/>
      <c r="M1628" s="165"/>
      <c r="T1628" s="166"/>
      <c r="AT1628" s="161" t="s">
        <v>308</v>
      </c>
      <c r="AU1628" s="161" t="s">
        <v>83</v>
      </c>
      <c r="AV1628" s="13" t="s">
        <v>83</v>
      </c>
      <c r="AW1628" s="13" t="s">
        <v>35</v>
      </c>
      <c r="AX1628" s="13" t="s">
        <v>73</v>
      </c>
      <c r="AY1628" s="161" t="s">
        <v>129</v>
      </c>
    </row>
    <row r="1629" spans="2:65" s="14" customFormat="1" ht="10.199999999999999">
      <c r="B1629" s="167"/>
      <c r="D1629" s="146" t="s">
        <v>308</v>
      </c>
      <c r="E1629" s="168" t="s">
        <v>3</v>
      </c>
      <c r="F1629" s="169" t="s">
        <v>313</v>
      </c>
      <c r="H1629" s="170">
        <v>12.1</v>
      </c>
      <c r="I1629" s="171"/>
      <c r="L1629" s="167"/>
      <c r="M1629" s="172"/>
      <c r="T1629" s="173"/>
      <c r="AT1629" s="168" t="s">
        <v>308</v>
      </c>
      <c r="AU1629" s="168" t="s">
        <v>83</v>
      </c>
      <c r="AV1629" s="14" t="s">
        <v>156</v>
      </c>
      <c r="AW1629" s="14" t="s">
        <v>35</v>
      </c>
      <c r="AX1629" s="14" t="s">
        <v>81</v>
      </c>
      <c r="AY1629" s="168" t="s">
        <v>129</v>
      </c>
    </row>
    <row r="1630" spans="2:65" s="1" customFormat="1" ht="16.5" customHeight="1">
      <c r="B1630" s="128"/>
      <c r="C1630" s="129" t="s">
        <v>1830</v>
      </c>
      <c r="D1630" s="129" t="s">
        <v>132</v>
      </c>
      <c r="E1630" s="130" t="s">
        <v>1831</v>
      </c>
      <c r="F1630" s="131" t="s">
        <v>1832</v>
      </c>
      <c r="G1630" s="132" t="s">
        <v>208</v>
      </c>
      <c r="H1630" s="133">
        <v>12.1</v>
      </c>
      <c r="I1630" s="134"/>
      <c r="J1630" s="135">
        <f>ROUND(I1630*H1630,2)</f>
        <v>0</v>
      </c>
      <c r="K1630" s="131" t="s">
        <v>136</v>
      </c>
      <c r="L1630" s="33"/>
      <c r="M1630" s="136" t="s">
        <v>3</v>
      </c>
      <c r="N1630" s="137" t="s">
        <v>44</v>
      </c>
      <c r="P1630" s="138">
        <f>O1630*H1630</f>
        <v>0</v>
      </c>
      <c r="Q1630" s="138">
        <v>0</v>
      </c>
      <c r="R1630" s="138">
        <f>Q1630*H1630</f>
        <v>0</v>
      </c>
      <c r="S1630" s="138">
        <v>8.0000000000000002E-3</v>
      </c>
      <c r="T1630" s="139">
        <f>S1630*H1630</f>
        <v>9.6799999999999997E-2</v>
      </c>
      <c r="AR1630" s="140" t="s">
        <v>398</v>
      </c>
      <c r="AT1630" s="140" t="s">
        <v>132</v>
      </c>
      <c r="AU1630" s="140" t="s">
        <v>83</v>
      </c>
      <c r="AY1630" s="18" t="s">
        <v>129</v>
      </c>
      <c r="BE1630" s="141">
        <f>IF(N1630="základní",J1630,0)</f>
        <v>0</v>
      </c>
      <c r="BF1630" s="141">
        <f>IF(N1630="snížená",J1630,0)</f>
        <v>0</v>
      </c>
      <c r="BG1630" s="141">
        <f>IF(N1630="zákl. přenesená",J1630,0)</f>
        <v>0</v>
      </c>
      <c r="BH1630" s="141">
        <f>IF(N1630="sníž. přenesená",J1630,0)</f>
        <v>0</v>
      </c>
      <c r="BI1630" s="141">
        <f>IF(N1630="nulová",J1630,0)</f>
        <v>0</v>
      </c>
      <c r="BJ1630" s="18" t="s">
        <v>81</v>
      </c>
      <c r="BK1630" s="141">
        <f>ROUND(I1630*H1630,2)</f>
        <v>0</v>
      </c>
      <c r="BL1630" s="18" t="s">
        <v>398</v>
      </c>
      <c r="BM1630" s="140" t="s">
        <v>1833</v>
      </c>
    </row>
    <row r="1631" spans="2:65" s="1" customFormat="1" ht="10.199999999999999">
      <c r="B1631" s="33"/>
      <c r="D1631" s="142" t="s">
        <v>139</v>
      </c>
      <c r="F1631" s="143" t="s">
        <v>1834</v>
      </c>
      <c r="I1631" s="144"/>
      <c r="L1631" s="33"/>
      <c r="M1631" s="145"/>
      <c r="T1631" s="54"/>
      <c r="AT1631" s="18" t="s">
        <v>139</v>
      </c>
      <c r="AU1631" s="18" t="s">
        <v>83</v>
      </c>
    </row>
    <row r="1632" spans="2:65" s="1" customFormat="1" ht="21.75" customHeight="1">
      <c r="B1632" s="128"/>
      <c r="C1632" s="129" t="s">
        <v>1835</v>
      </c>
      <c r="D1632" s="129" t="s">
        <v>132</v>
      </c>
      <c r="E1632" s="130" t="s">
        <v>1836</v>
      </c>
      <c r="F1632" s="131" t="s">
        <v>1837</v>
      </c>
      <c r="G1632" s="132" t="s">
        <v>208</v>
      </c>
      <c r="H1632" s="133">
        <v>2.4</v>
      </c>
      <c r="I1632" s="134"/>
      <c r="J1632" s="135">
        <f>ROUND(I1632*H1632,2)</f>
        <v>0</v>
      </c>
      <c r="K1632" s="131" t="s">
        <v>136</v>
      </c>
      <c r="L1632" s="33"/>
      <c r="M1632" s="136" t="s">
        <v>3</v>
      </c>
      <c r="N1632" s="137" t="s">
        <v>44</v>
      </c>
      <c r="P1632" s="138">
        <f>O1632*H1632</f>
        <v>0</v>
      </c>
      <c r="Q1632" s="138">
        <v>2.5999999999999998E-4</v>
      </c>
      <c r="R1632" s="138">
        <f>Q1632*H1632</f>
        <v>6.2399999999999988E-4</v>
      </c>
      <c r="S1632" s="138">
        <v>0</v>
      </c>
      <c r="T1632" s="139">
        <f>S1632*H1632</f>
        <v>0</v>
      </c>
      <c r="AR1632" s="140" t="s">
        <v>398</v>
      </c>
      <c r="AT1632" s="140" t="s">
        <v>132</v>
      </c>
      <c r="AU1632" s="140" t="s">
        <v>83</v>
      </c>
      <c r="AY1632" s="18" t="s">
        <v>129</v>
      </c>
      <c r="BE1632" s="141">
        <f>IF(N1632="základní",J1632,0)</f>
        <v>0</v>
      </c>
      <c r="BF1632" s="141">
        <f>IF(N1632="snížená",J1632,0)</f>
        <v>0</v>
      </c>
      <c r="BG1632" s="141">
        <f>IF(N1632="zákl. přenesená",J1632,0)</f>
        <v>0</v>
      </c>
      <c r="BH1632" s="141">
        <f>IF(N1632="sníž. přenesená",J1632,0)</f>
        <v>0</v>
      </c>
      <c r="BI1632" s="141">
        <f>IF(N1632="nulová",J1632,0)</f>
        <v>0</v>
      </c>
      <c r="BJ1632" s="18" t="s">
        <v>81</v>
      </c>
      <c r="BK1632" s="141">
        <f>ROUND(I1632*H1632,2)</f>
        <v>0</v>
      </c>
      <c r="BL1632" s="18" t="s">
        <v>398</v>
      </c>
      <c r="BM1632" s="140" t="s">
        <v>1838</v>
      </c>
    </row>
    <row r="1633" spans="2:65" s="1" customFormat="1" ht="10.199999999999999">
      <c r="B1633" s="33"/>
      <c r="D1633" s="142" t="s">
        <v>139</v>
      </c>
      <c r="F1633" s="143" t="s">
        <v>1839</v>
      </c>
      <c r="I1633" s="144"/>
      <c r="L1633" s="33"/>
      <c r="M1633" s="145"/>
      <c r="T1633" s="54"/>
      <c r="AT1633" s="18" t="s">
        <v>139</v>
      </c>
      <c r="AU1633" s="18" t="s">
        <v>83</v>
      </c>
    </row>
    <row r="1634" spans="2:65" s="12" customFormat="1" ht="10.199999999999999">
      <c r="B1634" s="154"/>
      <c r="D1634" s="146" t="s">
        <v>308</v>
      </c>
      <c r="E1634" s="155" t="s">
        <v>3</v>
      </c>
      <c r="F1634" s="156" t="s">
        <v>1840</v>
      </c>
      <c r="H1634" s="155" t="s">
        <v>3</v>
      </c>
      <c r="I1634" s="157"/>
      <c r="L1634" s="154"/>
      <c r="M1634" s="158"/>
      <c r="T1634" s="159"/>
      <c r="AT1634" s="155" t="s">
        <v>308</v>
      </c>
      <c r="AU1634" s="155" t="s">
        <v>83</v>
      </c>
      <c r="AV1634" s="12" t="s">
        <v>81</v>
      </c>
      <c r="AW1634" s="12" t="s">
        <v>35</v>
      </c>
      <c r="AX1634" s="12" t="s">
        <v>73</v>
      </c>
      <c r="AY1634" s="155" t="s">
        <v>129</v>
      </c>
    </row>
    <row r="1635" spans="2:65" s="13" customFormat="1" ht="10.199999999999999">
      <c r="B1635" s="160"/>
      <c r="D1635" s="146" t="s">
        <v>308</v>
      </c>
      <c r="E1635" s="161" t="s">
        <v>3</v>
      </c>
      <c r="F1635" s="162" t="s">
        <v>1841</v>
      </c>
      <c r="H1635" s="163">
        <v>2.4</v>
      </c>
      <c r="I1635" s="164"/>
      <c r="L1635" s="160"/>
      <c r="M1635" s="165"/>
      <c r="T1635" s="166"/>
      <c r="AT1635" s="161" t="s">
        <v>308</v>
      </c>
      <c r="AU1635" s="161" t="s">
        <v>83</v>
      </c>
      <c r="AV1635" s="13" t="s">
        <v>83</v>
      </c>
      <c r="AW1635" s="13" t="s">
        <v>35</v>
      </c>
      <c r="AX1635" s="13" t="s">
        <v>73</v>
      </c>
      <c r="AY1635" s="161" t="s">
        <v>129</v>
      </c>
    </row>
    <row r="1636" spans="2:65" s="14" customFormat="1" ht="10.199999999999999">
      <c r="B1636" s="167"/>
      <c r="D1636" s="146" t="s">
        <v>308</v>
      </c>
      <c r="E1636" s="168" t="s">
        <v>3</v>
      </c>
      <c r="F1636" s="169" t="s">
        <v>313</v>
      </c>
      <c r="H1636" s="170">
        <v>2.4</v>
      </c>
      <c r="I1636" s="171"/>
      <c r="L1636" s="167"/>
      <c r="M1636" s="172"/>
      <c r="T1636" s="173"/>
      <c r="AT1636" s="168" t="s">
        <v>308</v>
      </c>
      <c r="AU1636" s="168" t="s">
        <v>83</v>
      </c>
      <c r="AV1636" s="14" t="s">
        <v>156</v>
      </c>
      <c r="AW1636" s="14" t="s">
        <v>35</v>
      </c>
      <c r="AX1636" s="14" t="s">
        <v>81</v>
      </c>
      <c r="AY1636" s="168" t="s">
        <v>129</v>
      </c>
    </row>
    <row r="1637" spans="2:65" s="1" customFormat="1" ht="16.5" customHeight="1">
      <c r="B1637" s="128"/>
      <c r="C1637" s="181" t="s">
        <v>1842</v>
      </c>
      <c r="D1637" s="181" t="s">
        <v>604</v>
      </c>
      <c r="E1637" s="182" t="s">
        <v>1843</v>
      </c>
      <c r="F1637" s="183" t="s">
        <v>1844</v>
      </c>
      <c r="G1637" s="184" t="s">
        <v>208</v>
      </c>
      <c r="H1637" s="185">
        <v>2.4</v>
      </c>
      <c r="I1637" s="186"/>
      <c r="J1637" s="187">
        <f>ROUND(I1637*H1637,2)</f>
        <v>0</v>
      </c>
      <c r="K1637" s="183" t="s">
        <v>136</v>
      </c>
      <c r="L1637" s="188"/>
      <c r="M1637" s="189" t="s">
        <v>3</v>
      </c>
      <c r="N1637" s="190" t="s">
        <v>44</v>
      </c>
      <c r="P1637" s="138">
        <f>O1637*H1637</f>
        <v>0</v>
      </c>
      <c r="Q1637" s="138">
        <v>3.6810000000000002E-2</v>
      </c>
      <c r="R1637" s="138">
        <f>Q1637*H1637</f>
        <v>8.8344000000000006E-2</v>
      </c>
      <c r="S1637" s="138">
        <v>0</v>
      </c>
      <c r="T1637" s="139">
        <f>S1637*H1637</f>
        <v>0</v>
      </c>
      <c r="AR1637" s="140" t="s">
        <v>514</v>
      </c>
      <c r="AT1637" s="140" t="s">
        <v>604</v>
      </c>
      <c r="AU1637" s="140" t="s">
        <v>83</v>
      </c>
      <c r="AY1637" s="18" t="s">
        <v>129</v>
      </c>
      <c r="BE1637" s="141">
        <f>IF(N1637="základní",J1637,0)</f>
        <v>0</v>
      </c>
      <c r="BF1637" s="141">
        <f>IF(N1637="snížená",J1637,0)</f>
        <v>0</v>
      </c>
      <c r="BG1637" s="141">
        <f>IF(N1637="zákl. přenesená",J1637,0)</f>
        <v>0</v>
      </c>
      <c r="BH1637" s="141">
        <f>IF(N1637="sníž. přenesená",J1637,0)</f>
        <v>0</v>
      </c>
      <c r="BI1637" s="141">
        <f>IF(N1637="nulová",J1637,0)</f>
        <v>0</v>
      </c>
      <c r="BJ1637" s="18" t="s">
        <v>81</v>
      </c>
      <c r="BK1637" s="141">
        <f>ROUND(I1637*H1637,2)</f>
        <v>0</v>
      </c>
      <c r="BL1637" s="18" t="s">
        <v>398</v>
      </c>
      <c r="BM1637" s="140" t="s">
        <v>1845</v>
      </c>
    </row>
    <row r="1638" spans="2:65" s="1" customFormat="1" ht="19.2">
      <c r="B1638" s="33"/>
      <c r="D1638" s="146" t="s">
        <v>141</v>
      </c>
      <c r="F1638" s="147" t="s">
        <v>1846</v>
      </c>
      <c r="I1638" s="144"/>
      <c r="L1638" s="33"/>
      <c r="M1638" s="145"/>
      <c r="T1638" s="54"/>
      <c r="AT1638" s="18" t="s">
        <v>141</v>
      </c>
      <c r="AU1638" s="18" t="s">
        <v>83</v>
      </c>
    </row>
    <row r="1639" spans="2:65" s="1" customFormat="1" ht="21.75" customHeight="1">
      <c r="B1639" s="128"/>
      <c r="C1639" s="129" t="s">
        <v>1847</v>
      </c>
      <c r="D1639" s="129" t="s">
        <v>132</v>
      </c>
      <c r="E1639" s="130" t="s">
        <v>1848</v>
      </c>
      <c r="F1639" s="131" t="s">
        <v>1849</v>
      </c>
      <c r="G1639" s="132" t="s">
        <v>208</v>
      </c>
      <c r="H1639" s="133">
        <v>7.125</v>
      </c>
      <c r="I1639" s="134"/>
      <c r="J1639" s="135">
        <f>ROUND(I1639*H1639,2)</f>
        <v>0</v>
      </c>
      <c r="K1639" s="131" t="s">
        <v>136</v>
      </c>
      <c r="L1639" s="33"/>
      <c r="M1639" s="136" t="s">
        <v>3</v>
      </c>
      <c r="N1639" s="137" t="s">
        <v>44</v>
      </c>
      <c r="P1639" s="138">
        <f>O1639*H1639</f>
        <v>0</v>
      </c>
      <c r="Q1639" s="138">
        <v>2.5000000000000001E-4</v>
      </c>
      <c r="R1639" s="138">
        <f>Q1639*H1639</f>
        <v>1.7812500000000001E-3</v>
      </c>
      <c r="S1639" s="138">
        <v>0</v>
      </c>
      <c r="T1639" s="139">
        <f>S1639*H1639</f>
        <v>0</v>
      </c>
      <c r="AR1639" s="140" t="s">
        <v>398</v>
      </c>
      <c r="AT1639" s="140" t="s">
        <v>132</v>
      </c>
      <c r="AU1639" s="140" t="s">
        <v>83</v>
      </c>
      <c r="AY1639" s="18" t="s">
        <v>129</v>
      </c>
      <c r="BE1639" s="141">
        <f>IF(N1639="základní",J1639,0)</f>
        <v>0</v>
      </c>
      <c r="BF1639" s="141">
        <f>IF(N1639="snížená",J1639,0)</f>
        <v>0</v>
      </c>
      <c r="BG1639" s="141">
        <f>IF(N1639="zákl. přenesená",J1639,0)</f>
        <v>0</v>
      </c>
      <c r="BH1639" s="141">
        <f>IF(N1639="sníž. přenesená",J1639,0)</f>
        <v>0</v>
      </c>
      <c r="BI1639" s="141">
        <f>IF(N1639="nulová",J1639,0)</f>
        <v>0</v>
      </c>
      <c r="BJ1639" s="18" t="s">
        <v>81</v>
      </c>
      <c r="BK1639" s="141">
        <f>ROUND(I1639*H1639,2)</f>
        <v>0</v>
      </c>
      <c r="BL1639" s="18" t="s">
        <v>398</v>
      </c>
      <c r="BM1639" s="140" t="s">
        <v>1850</v>
      </c>
    </row>
    <row r="1640" spans="2:65" s="1" customFormat="1" ht="10.199999999999999">
      <c r="B1640" s="33"/>
      <c r="D1640" s="142" t="s">
        <v>139</v>
      </c>
      <c r="F1640" s="143" t="s">
        <v>1851</v>
      </c>
      <c r="I1640" s="144"/>
      <c r="L1640" s="33"/>
      <c r="M1640" s="145"/>
      <c r="T1640" s="54"/>
      <c r="AT1640" s="18" t="s">
        <v>139</v>
      </c>
      <c r="AU1640" s="18" t="s">
        <v>83</v>
      </c>
    </row>
    <row r="1641" spans="2:65" s="12" customFormat="1" ht="10.199999999999999">
      <c r="B1641" s="154"/>
      <c r="D1641" s="146" t="s">
        <v>308</v>
      </c>
      <c r="E1641" s="155" t="s">
        <v>3</v>
      </c>
      <c r="F1641" s="156" t="s">
        <v>1840</v>
      </c>
      <c r="H1641" s="155" t="s">
        <v>3</v>
      </c>
      <c r="I1641" s="157"/>
      <c r="L1641" s="154"/>
      <c r="M1641" s="158"/>
      <c r="T1641" s="159"/>
      <c r="AT1641" s="155" t="s">
        <v>308</v>
      </c>
      <c r="AU1641" s="155" t="s">
        <v>83</v>
      </c>
      <c r="AV1641" s="12" t="s">
        <v>81</v>
      </c>
      <c r="AW1641" s="12" t="s">
        <v>35</v>
      </c>
      <c r="AX1641" s="12" t="s">
        <v>73</v>
      </c>
      <c r="AY1641" s="155" t="s">
        <v>129</v>
      </c>
    </row>
    <row r="1642" spans="2:65" s="13" customFormat="1" ht="10.199999999999999">
      <c r="B1642" s="160"/>
      <c r="D1642" s="146" t="s">
        <v>308</v>
      </c>
      <c r="E1642" s="161" t="s">
        <v>3</v>
      </c>
      <c r="F1642" s="162" t="s">
        <v>1852</v>
      </c>
      <c r="H1642" s="163">
        <v>7.125</v>
      </c>
      <c r="I1642" s="164"/>
      <c r="L1642" s="160"/>
      <c r="M1642" s="165"/>
      <c r="T1642" s="166"/>
      <c r="AT1642" s="161" t="s">
        <v>308</v>
      </c>
      <c r="AU1642" s="161" t="s">
        <v>83</v>
      </c>
      <c r="AV1642" s="13" t="s">
        <v>83</v>
      </c>
      <c r="AW1642" s="13" t="s">
        <v>35</v>
      </c>
      <c r="AX1642" s="13" t="s">
        <v>73</v>
      </c>
      <c r="AY1642" s="161" t="s">
        <v>129</v>
      </c>
    </row>
    <row r="1643" spans="2:65" s="14" customFormat="1" ht="10.199999999999999">
      <c r="B1643" s="167"/>
      <c r="D1643" s="146" t="s">
        <v>308</v>
      </c>
      <c r="E1643" s="168" t="s">
        <v>3</v>
      </c>
      <c r="F1643" s="169" t="s">
        <v>313</v>
      </c>
      <c r="H1643" s="170">
        <v>7.125</v>
      </c>
      <c r="I1643" s="171"/>
      <c r="L1643" s="167"/>
      <c r="M1643" s="172"/>
      <c r="T1643" s="173"/>
      <c r="AT1643" s="168" t="s">
        <v>308</v>
      </c>
      <c r="AU1643" s="168" t="s">
        <v>83</v>
      </c>
      <c r="AV1643" s="14" t="s">
        <v>156</v>
      </c>
      <c r="AW1643" s="14" t="s">
        <v>35</v>
      </c>
      <c r="AX1643" s="14" t="s">
        <v>81</v>
      </c>
      <c r="AY1643" s="168" t="s">
        <v>129</v>
      </c>
    </row>
    <row r="1644" spans="2:65" s="1" customFormat="1" ht="16.5" customHeight="1">
      <c r="B1644" s="128"/>
      <c r="C1644" s="181" t="s">
        <v>1853</v>
      </c>
      <c r="D1644" s="181" t="s">
        <v>604</v>
      </c>
      <c r="E1644" s="182" t="s">
        <v>1854</v>
      </c>
      <c r="F1644" s="183" t="s">
        <v>1855</v>
      </c>
      <c r="G1644" s="184" t="s">
        <v>208</v>
      </c>
      <c r="H1644" s="185">
        <v>7.125</v>
      </c>
      <c r="I1644" s="186"/>
      <c r="J1644" s="187">
        <f>ROUND(I1644*H1644,2)</f>
        <v>0</v>
      </c>
      <c r="K1644" s="183" t="s">
        <v>136</v>
      </c>
      <c r="L1644" s="188"/>
      <c r="M1644" s="189" t="s">
        <v>3</v>
      </c>
      <c r="N1644" s="190" t="s">
        <v>44</v>
      </c>
      <c r="P1644" s="138">
        <f>O1644*H1644</f>
        <v>0</v>
      </c>
      <c r="Q1644" s="138">
        <v>3.6420000000000001E-2</v>
      </c>
      <c r="R1644" s="138">
        <f>Q1644*H1644</f>
        <v>0.25949250000000001</v>
      </c>
      <c r="S1644" s="138">
        <v>0</v>
      </c>
      <c r="T1644" s="139">
        <f>S1644*H1644</f>
        <v>0</v>
      </c>
      <c r="AR1644" s="140" t="s">
        <v>514</v>
      </c>
      <c r="AT1644" s="140" t="s">
        <v>604</v>
      </c>
      <c r="AU1644" s="140" t="s">
        <v>83</v>
      </c>
      <c r="AY1644" s="18" t="s">
        <v>129</v>
      </c>
      <c r="BE1644" s="141">
        <f>IF(N1644="základní",J1644,0)</f>
        <v>0</v>
      </c>
      <c r="BF1644" s="141">
        <f>IF(N1644="snížená",J1644,0)</f>
        <v>0</v>
      </c>
      <c r="BG1644" s="141">
        <f>IF(N1644="zákl. přenesená",J1644,0)</f>
        <v>0</v>
      </c>
      <c r="BH1644" s="141">
        <f>IF(N1644="sníž. přenesená",J1644,0)</f>
        <v>0</v>
      </c>
      <c r="BI1644" s="141">
        <f>IF(N1644="nulová",J1644,0)</f>
        <v>0</v>
      </c>
      <c r="BJ1644" s="18" t="s">
        <v>81</v>
      </c>
      <c r="BK1644" s="141">
        <f>ROUND(I1644*H1644,2)</f>
        <v>0</v>
      </c>
      <c r="BL1644" s="18" t="s">
        <v>398</v>
      </c>
      <c r="BM1644" s="140" t="s">
        <v>1856</v>
      </c>
    </row>
    <row r="1645" spans="2:65" s="1" customFormat="1" ht="19.2">
      <c r="B1645" s="33"/>
      <c r="D1645" s="146" t="s">
        <v>141</v>
      </c>
      <c r="F1645" s="147" t="s">
        <v>1846</v>
      </c>
      <c r="I1645" s="144"/>
      <c r="L1645" s="33"/>
      <c r="M1645" s="145"/>
      <c r="T1645" s="54"/>
      <c r="AT1645" s="18" t="s">
        <v>141</v>
      </c>
      <c r="AU1645" s="18" t="s">
        <v>83</v>
      </c>
    </row>
    <row r="1646" spans="2:65" s="1" customFormat="1" ht="16.5" customHeight="1">
      <c r="B1646" s="128"/>
      <c r="C1646" s="129" t="s">
        <v>1857</v>
      </c>
      <c r="D1646" s="129" t="s">
        <v>132</v>
      </c>
      <c r="E1646" s="130" t="s">
        <v>1858</v>
      </c>
      <c r="F1646" s="131" t="s">
        <v>1859</v>
      </c>
      <c r="G1646" s="132" t="s">
        <v>420</v>
      </c>
      <c r="H1646" s="133">
        <v>7</v>
      </c>
      <c r="I1646" s="134"/>
      <c r="J1646" s="135">
        <f>ROUND(I1646*H1646,2)</f>
        <v>0</v>
      </c>
      <c r="K1646" s="131" t="s">
        <v>136</v>
      </c>
      <c r="L1646" s="33"/>
      <c r="M1646" s="136" t="s">
        <v>3</v>
      </c>
      <c r="N1646" s="137" t="s">
        <v>44</v>
      </c>
      <c r="P1646" s="138">
        <f>O1646*H1646</f>
        <v>0</v>
      </c>
      <c r="Q1646" s="138">
        <v>2.5999999999999998E-4</v>
      </c>
      <c r="R1646" s="138">
        <f>Q1646*H1646</f>
        <v>1.8199999999999998E-3</v>
      </c>
      <c r="S1646" s="138">
        <v>0</v>
      </c>
      <c r="T1646" s="139">
        <f>S1646*H1646</f>
        <v>0</v>
      </c>
      <c r="AR1646" s="140" t="s">
        <v>398</v>
      </c>
      <c r="AT1646" s="140" t="s">
        <v>132</v>
      </c>
      <c r="AU1646" s="140" t="s">
        <v>83</v>
      </c>
      <c r="AY1646" s="18" t="s">
        <v>129</v>
      </c>
      <c r="BE1646" s="141">
        <f>IF(N1646="základní",J1646,0)</f>
        <v>0</v>
      </c>
      <c r="BF1646" s="141">
        <f>IF(N1646="snížená",J1646,0)</f>
        <v>0</v>
      </c>
      <c r="BG1646" s="141">
        <f>IF(N1646="zákl. přenesená",J1646,0)</f>
        <v>0</v>
      </c>
      <c r="BH1646" s="141">
        <f>IF(N1646="sníž. přenesená",J1646,0)</f>
        <v>0</v>
      </c>
      <c r="BI1646" s="141">
        <f>IF(N1646="nulová",J1646,0)</f>
        <v>0</v>
      </c>
      <c r="BJ1646" s="18" t="s">
        <v>81</v>
      </c>
      <c r="BK1646" s="141">
        <f>ROUND(I1646*H1646,2)</f>
        <v>0</v>
      </c>
      <c r="BL1646" s="18" t="s">
        <v>398</v>
      </c>
      <c r="BM1646" s="140" t="s">
        <v>1860</v>
      </c>
    </row>
    <row r="1647" spans="2:65" s="1" customFormat="1" ht="10.199999999999999">
      <c r="B1647" s="33"/>
      <c r="D1647" s="142" t="s">
        <v>139</v>
      </c>
      <c r="F1647" s="143" t="s">
        <v>1861</v>
      </c>
      <c r="I1647" s="144"/>
      <c r="L1647" s="33"/>
      <c r="M1647" s="145"/>
      <c r="T1647" s="54"/>
      <c r="AT1647" s="18" t="s">
        <v>139</v>
      </c>
      <c r="AU1647" s="18" t="s">
        <v>83</v>
      </c>
    </row>
    <row r="1648" spans="2:65" s="12" customFormat="1" ht="10.199999999999999">
      <c r="B1648" s="154"/>
      <c r="D1648" s="146" t="s">
        <v>308</v>
      </c>
      <c r="E1648" s="155" t="s">
        <v>3</v>
      </c>
      <c r="F1648" s="156" t="s">
        <v>1840</v>
      </c>
      <c r="H1648" s="155" t="s">
        <v>3</v>
      </c>
      <c r="I1648" s="157"/>
      <c r="L1648" s="154"/>
      <c r="M1648" s="158"/>
      <c r="T1648" s="159"/>
      <c r="AT1648" s="155" t="s">
        <v>308</v>
      </c>
      <c r="AU1648" s="155" t="s">
        <v>83</v>
      </c>
      <c r="AV1648" s="12" t="s">
        <v>81</v>
      </c>
      <c r="AW1648" s="12" t="s">
        <v>35</v>
      </c>
      <c r="AX1648" s="12" t="s">
        <v>73</v>
      </c>
      <c r="AY1648" s="155" t="s">
        <v>129</v>
      </c>
    </row>
    <row r="1649" spans="2:65" s="13" customFormat="1" ht="10.199999999999999">
      <c r="B1649" s="160"/>
      <c r="D1649" s="146" t="s">
        <v>308</v>
      </c>
      <c r="E1649" s="161" t="s">
        <v>3</v>
      </c>
      <c r="F1649" s="162" t="s">
        <v>1862</v>
      </c>
      <c r="H1649" s="163">
        <v>1</v>
      </c>
      <c r="I1649" s="164"/>
      <c r="L1649" s="160"/>
      <c r="M1649" s="165"/>
      <c r="T1649" s="166"/>
      <c r="AT1649" s="161" t="s">
        <v>308</v>
      </c>
      <c r="AU1649" s="161" t="s">
        <v>83</v>
      </c>
      <c r="AV1649" s="13" t="s">
        <v>83</v>
      </c>
      <c r="AW1649" s="13" t="s">
        <v>35</v>
      </c>
      <c r="AX1649" s="13" t="s">
        <v>73</v>
      </c>
      <c r="AY1649" s="161" t="s">
        <v>129</v>
      </c>
    </row>
    <row r="1650" spans="2:65" s="13" customFormat="1" ht="10.199999999999999">
      <c r="B1650" s="160"/>
      <c r="D1650" s="146" t="s">
        <v>308</v>
      </c>
      <c r="E1650" s="161" t="s">
        <v>3</v>
      </c>
      <c r="F1650" s="162" t="s">
        <v>1863</v>
      </c>
      <c r="H1650" s="163">
        <v>1</v>
      </c>
      <c r="I1650" s="164"/>
      <c r="L1650" s="160"/>
      <c r="M1650" s="165"/>
      <c r="T1650" s="166"/>
      <c r="AT1650" s="161" t="s">
        <v>308</v>
      </c>
      <c r="AU1650" s="161" t="s">
        <v>83</v>
      </c>
      <c r="AV1650" s="13" t="s">
        <v>83</v>
      </c>
      <c r="AW1650" s="13" t="s">
        <v>35</v>
      </c>
      <c r="AX1650" s="13" t="s">
        <v>73</v>
      </c>
      <c r="AY1650" s="161" t="s">
        <v>129</v>
      </c>
    </row>
    <row r="1651" spans="2:65" s="13" customFormat="1" ht="10.199999999999999">
      <c r="B1651" s="160"/>
      <c r="D1651" s="146" t="s">
        <v>308</v>
      </c>
      <c r="E1651" s="161" t="s">
        <v>3</v>
      </c>
      <c r="F1651" s="162" t="s">
        <v>1864</v>
      </c>
      <c r="H1651" s="163">
        <v>5</v>
      </c>
      <c r="I1651" s="164"/>
      <c r="L1651" s="160"/>
      <c r="M1651" s="165"/>
      <c r="T1651" s="166"/>
      <c r="AT1651" s="161" t="s">
        <v>308</v>
      </c>
      <c r="AU1651" s="161" t="s">
        <v>83</v>
      </c>
      <c r="AV1651" s="13" t="s">
        <v>83</v>
      </c>
      <c r="AW1651" s="13" t="s">
        <v>35</v>
      </c>
      <c r="AX1651" s="13" t="s">
        <v>73</v>
      </c>
      <c r="AY1651" s="161" t="s">
        <v>129</v>
      </c>
    </row>
    <row r="1652" spans="2:65" s="14" customFormat="1" ht="10.199999999999999">
      <c r="B1652" s="167"/>
      <c r="D1652" s="146" t="s">
        <v>308</v>
      </c>
      <c r="E1652" s="168" t="s">
        <v>3</v>
      </c>
      <c r="F1652" s="169" t="s">
        <v>313</v>
      </c>
      <c r="H1652" s="170">
        <v>7</v>
      </c>
      <c r="I1652" s="171"/>
      <c r="L1652" s="167"/>
      <c r="M1652" s="172"/>
      <c r="T1652" s="173"/>
      <c r="AT1652" s="168" t="s">
        <v>308</v>
      </c>
      <c r="AU1652" s="168" t="s">
        <v>83</v>
      </c>
      <c r="AV1652" s="14" t="s">
        <v>156</v>
      </c>
      <c r="AW1652" s="14" t="s">
        <v>35</v>
      </c>
      <c r="AX1652" s="14" t="s">
        <v>81</v>
      </c>
      <c r="AY1652" s="168" t="s">
        <v>129</v>
      </c>
    </row>
    <row r="1653" spans="2:65" s="1" customFormat="1" ht="16.5" customHeight="1">
      <c r="B1653" s="128"/>
      <c r="C1653" s="181" t="s">
        <v>1865</v>
      </c>
      <c r="D1653" s="181" t="s">
        <v>604</v>
      </c>
      <c r="E1653" s="182" t="s">
        <v>1866</v>
      </c>
      <c r="F1653" s="183" t="s">
        <v>1867</v>
      </c>
      <c r="G1653" s="184" t="s">
        <v>208</v>
      </c>
      <c r="H1653" s="185">
        <v>1.6479999999999999</v>
      </c>
      <c r="I1653" s="186"/>
      <c r="J1653" s="187">
        <f>ROUND(I1653*H1653,2)</f>
        <v>0</v>
      </c>
      <c r="K1653" s="183" t="s">
        <v>136</v>
      </c>
      <c r="L1653" s="188"/>
      <c r="M1653" s="189" t="s">
        <v>3</v>
      </c>
      <c r="N1653" s="190" t="s">
        <v>44</v>
      </c>
      <c r="P1653" s="138">
        <f>O1653*H1653</f>
        <v>0</v>
      </c>
      <c r="Q1653" s="138">
        <v>3.4720000000000001E-2</v>
      </c>
      <c r="R1653" s="138">
        <f>Q1653*H1653</f>
        <v>5.7218560000000002E-2</v>
      </c>
      <c r="S1653" s="138">
        <v>0</v>
      </c>
      <c r="T1653" s="139">
        <f>S1653*H1653</f>
        <v>0</v>
      </c>
      <c r="AR1653" s="140" t="s">
        <v>514</v>
      </c>
      <c r="AT1653" s="140" t="s">
        <v>604</v>
      </c>
      <c r="AU1653" s="140" t="s">
        <v>83</v>
      </c>
      <c r="AY1653" s="18" t="s">
        <v>129</v>
      </c>
      <c r="BE1653" s="141">
        <f>IF(N1653="základní",J1653,0)</f>
        <v>0</v>
      </c>
      <c r="BF1653" s="141">
        <f>IF(N1653="snížená",J1653,0)</f>
        <v>0</v>
      </c>
      <c r="BG1653" s="141">
        <f>IF(N1653="zákl. přenesená",J1653,0)</f>
        <v>0</v>
      </c>
      <c r="BH1653" s="141">
        <f>IF(N1653="sníž. přenesená",J1653,0)</f>
        <v>0</v>
      </c>
      <c r="BI1653" s="141">
        <f>IF(N1653="nulová",J1653,0)</f>
        <v>0</v>
      </c>
      <c r="BJ1653" s="18" t="s">
        <v>81</v>
      </c>
      <c r="BK1653" s="141">
        <f>ROUND(I1653*H1653,2)</f>
        <v>0</v>
      </c>
      <c r="BL1653" s="18" t="s">
        <v>398</v>
      </c>
      <c r="BM1653" s="140" t="s">
        <v>1868</v>
      </c>
    </row>
    <row r="1654" spans="2:65" s="1" customFormat="1" ht="19.2">
      <c r="B1654" s="33"/>
      <c r="D1654" s="146" t="s">
        <v>141</v>
      </c>
      <c r="F1654" s="147" t="s">
        <v>1846</v>
      </c>
      <c r="I1654" s="144"/>
      <c r="L1654" s="33"/>
      <c r="M1654" s="145"/>
      <c r="T1654" s="54"/>
      <c r="AT1654" s="18" t="s">
        <v>141</v>
      </c>
      <c r="AU1654" s="18" t="s">
        <v>83</v>
      </c>
    </row>
    <row r="1655" spans="2:65" s="12" customFormat="1" ht="10.199999999999999">
      <c r="B1655" s="154"/>
      <c r="D1655" s="146" t="s">
        <v>308</v>
      </c>
      <c r="E1655" s="155" t="s">
        <v>3</v>
      </c>
      <c r="F1655" s="156" t="s">
        <v>1840</v>
      </c>
      <c r="H1655" s="155" t="s">
        <v>3</v>
      </c>
      <c r="I1655" s="157"/>
      <c r="L1655" s="154"/>
      <c r="M1655" s="158"/>
      <c r="T1655" s="159"/>
      <c r="AT1655" s="155" t="s">
        <v>308</v>
      </c>
      <c r="AU1655" s="155" t="s">
        <v>83</v>
      </c>
      <c r="AV1655" s="12" t="s">
        <v>81</v>
      </c>
      <c r="AW1655" s="12" t="s">
        <v>35</v>
      </c>
      <c r="AX1655" s="12" t="s">
        <v>73</v>
      </c>
      <c r="AY1655" s="155" t="s">
        <v>129</v>
      </c>
    </row>
    <row r="1656" spans="2:65" s="13" customFormat="1" ht="10.199999999999999">
      <c r="B1656" s="160"/>
      <c r="D1656" s="146" t="s">
        <v>308</v>
      </c>
      <c r="E1656" s="161" t="s">
        <v>3</v>
      </c>
      <c r="F1656" s="162" t="s">
        <v>1869</v>
      </c>
      <c r="H1656" s="163">
        <v>0.83199999999999996</v>
      </c>
      <c r="I1656" s="164"/>
      <c r="L1656" s="160"/>
      <c r="M1656" s="165"/>
      <c r="T1656" s="166"/>
      <c r="AT1656" s="161" t="s">
        <v>308</v>
      </c>
      <c r="AU1656" s="161" t="s">
        <v>83</v>
      </c>
      <c r="AV1656" s="13" t="s">
        <v>83</v>
      </c>
      <c r="AW1656" s="13" t="s">
        <v>35</v>
      </c>
      <c r="AX1656" s="13" t="s">
        <v>73</v>
      </c>
      <c r="AY1656" s="161" t="s">
        <v>129</v>
      </c>
    </row>
    <row r="1657" spans="2:65" s="13" customFormat="1" ht="10.199999999999999">
      <c r="B1657" s="160"/>
      <c r="D1657" s="146" t="s">
        <v>308</v>
      </c>
      <c r="E1657" s="161" t="s">
        <v>3</v>
      </c>
      <c r="F1657" s="162" t="s">
        <v>1870</v>
      </c>
      <c r="H1657" s="163">
        <v>0.81599999999999995</v>
      </c>
      <c r="I1657" s="164"/>
      <c r="L1657" s="160"/>
      <c r="M1657" s="165"/>
      <c r="T1657" s="166"/>
      <c r="AT1657" s="161" t="s">
        <v>308</v>
      </c>
      <c r="AU1657" s="161" t="s">
        <v>83</v>
      </c>
      <c r="AV1657" s="13" t="s">
        <v>83</v>
      </c>
      <c r="AW1657" s="13" t="s">
        <v>35</v>
      </c>
      <c r="AX1657" s="13" t="s">
        <v>73</v>
      </c>
      <c r="AY1657" s="161" t="s">
        <v>129</v>
      </c>
    </row>
    <row r="1658" spans="2:65" s="14" customFormat="1" ht="10.199999999999999">
      <c r="B1658" s="167"/>
      <c r="D1658" s="146" t="s">
        <v>308</v>
      </c>
      <c r="E1658" s="168" t="s">
        <v>3</v>
      </c>
      <c r="F1658" s="169" t="s">
        <v>313</v>
      </c>
      <c r="H1658" s="170">
        <v>1.6479999999999999</v>
      </c>
      <c r="I1658" s="171"/>
      <c r="L1658" s="167"/>
      <c r="M1658" s="172"/>
      <c r="T1658" s="173"/>
      <c r="AT1658" s="168" t="s">
        <v>308</v>
      </c>
      <c r="AU1658" s="168" t="s">
        <v>83</v>
      </c>
      <c r="AV1658" s="14" t="s">
        <v>156</v>
      </c>
      <c r="AW1658" s="14" t="s">
        <v>35</v>
      </c>
      <c r="AX1658" s="14" t="s">
        <v>81</v>
      </c>
      <c r="AY1658" s="168" t="s">
        <v>129</v>
      </c>
    </row>
    <row r="1659" spans="2:65" s="1" customFormat="1" ht="16.5" customHeight="1">
      <c r="B1659" s="128"/>
      <c r="C1659" s="181" t="s">
        <v>1871</v>
      </c>
      <c r="D1659" s="181" t="s">
        <v>604</v>
      </c>
      <c r="E1659" s="182" t="s">
        <v>1872</v>
      </c>
      <c r="F1659" s="183" t="s">
        <v>1873</v>
      </c>
      <c r="G1659" s="184" t="s">
        <v>208</v>
      </c>
      <c r="H1659" s="185">
        <v>4</v>
      </c>
      <c r="I1659" s="186"/>
      <c r="J1659" s="187">
        <f>ROUND(I1659*H1659,2)</f>
        <v>0</v>
      </c>
      <c r="K1659" s="183" t="s">
        <v>136</v>
      </c>
      <c r="L1659" s="188"/>
      <c r="M1659" s="189" t="s">
        <v>3</v>
      </c>
      <c r="N1659" s="190" t="s">
        <v>44</v>
      </c>
      <c r="P1659" s="138">
        <f>O1659*H1659</f>
        <v>0</v>
      </c>
      <c r="Q1659" s="138">
        <v>4.0280000000000003E-2</v>
      </c>
      <c r="R1659" s="138">
        <f>Q1659*H1659</f>
        <v>0.16112000000000001</v>
      </c>
      <c r="S1659" s="138">
        <v>0</v>
      </c>
      <c r="T1659" s="139">
        <f>S1659*H1659</f>
        <v>0</v>
      </c>
      <c r="AR1659" s="140" t="s">
        <v>514</v>
      </c>
      <c r="AT1659" s="140" t="s">
        <v>604</v>
      </c>
      <c r="AU1659" s="140" t="s">
        <v>83</v>
      </c>
      <c r="AY1659" s="18" t="s">
        <v>129</v>
      </c>
      <c r="BE1659" s="141">
        <f>IF(N1659="základní",J1659,0)</f>
        <v>0</v>
      </c>
      <c r="BF1659" s="141">
        <f>IF(N1659="snížená",J1659,0)</f>
        <v>0</v>
      </c>
      <c r="BG1659" s="141">
        <f>IF(N1659="zákl. přenesená",J1659,0)</f>
        <v>0</v>
      </c>
      <c r="BH1659" s="141">
        <f>IF(N1659="sníž. přenesená",J1659,0)</f>
        <v>0</v>
      </c>
      <c r="BI1659" s="141">
        <f>IF(N1659="nulová",J1659,0)</f>
        <v>0</v>
      </c>
      <c r="BJ1659" s="18" t="s">
        <v>81</v>
      </c>
      <c r="BK1659" s="141">
        <f>ROUND(I1659*H1659,2)</f>
        <v>0</v>
      </c>
      <c r="BL1659" s="18" t="s">
        <v>398</v>
      </c>
      <c r="BM1659" s="140" t="s">
        <v>1874</v>
      </c>
    </row>
    <row r="1660" spans="2:65" s="1" customFormat="1" ht="19.2">
      <c r="B1660" s="33"/>
      <c r="D1660" s="146" t="s">
        <v>141</v>
      </c>
      <c r="F1660" s="147" t="s">
        <v>1846</v>
      </c>
      <c r="I1660" s="144"/>
      <c r="L1660" s="33"/>
      <c r="M1660" s="145"/>
      <c r="T1660" s="54"/>
      <c r="AT1660" s="18" t="s">
        <v>141</v>
      </c>
      <c r="AU1660" s="18" t="s">
        <v>83</v>
      </c>
    </row>
    <row r="1661" spans="2:65" s="12" customFormat="1" ht="10.199999999999999">
      <c r="B1661" s="154"/>
      <c r="D1661" s="146" t="s">
        <v>308</v>
      </c>
      <c r="E1661" s="155" t="s">
        <v>3</v>
      </c>
      <c r="F1661" s="156" t="s">
        <v>1840</v>
      </c>
      <c r="H1661" s="155" t="s">
        <v>3</v>
      </c>
      <c r="I1661" s="157"/>
      <c r="L1661" s="154"/>
      <c r="M1661" s="158"/>
      <c r="T1661" s="159"/>
      <c r="AT1661" s="155" t="s">
        <v>308</v>
      </c>
      <c r="AU1661" s="155" t="s">
        <v>83</v>
      </c>
      <c r="AV1661" s="12" t="s">
        <v>81</v>
      </c>
      <c r="AW1661" s="12" t="s">
        <v>35</v>
      </c>
      <c r="AX1661" s="12" t="s">
        <v>73</v>
      </c>
      <c r="AY1661" s="155" t="s">
        <v>129</v>
      </c>
    </row>
    <row r="1662" spans="2:65" s="13" customFormat="1" ht="10.199999999999999">
      <c r="B1662" s="160"/>
      <c r="D1662" s="146" t="s">
        <v>308</v>
      </c>
      <c r="E1662" s="161" t="s">
        <v>3</v>
      </c>
      <c r="F1662" s="162" t="s">
        <v>1875</v>
      </c>
      <c r="H1662" s="163">
        <v>4</v>
      </c>
      <c r="I1662" s="164"/>
      <c r="L1662" s="160"/>
      <c r="M1662" s="165"/>
      <c r="T1662" s="166"/>
      <c r="AT1662" s="161" t="s">
        <v>308</v>
      </c>
      <c r="AU1662" s="161" t="s">
        <v>83</v>
      </c>
      <c r="AV1662" s="13" t="s">
        <v>83</v>
      </c>
      <c r="AW1662" s="13" t="s">
        <v>35</v>
      </c>
      <c r="AX1662" s="13" t="s">
        <v>73</v>
      </c>
      <c r="AY1662" s="161" t="s">
        <v>129</v>
      </c>
    </row>
    <row r="1663" spans="2:65" s="14" customFormat="1" ht="10.199999999999999">
      <c r="B1663" s="167"/>
      <c r="D1663" s="146" t="s">
        <v>308</v>
      </c>
      <c r="E1663" s="168" t="s">
        <v>3</v>
      </c>
      <c r="F1663" s="169" t="s">
        <v>313</v>
      </c>
      <c r="H1663" s="170">
        <v>4</v>
      </c>
      <c r="I1663" s="171"/>
      <c r="L1663" s="167"/>
      <c r="M1663" s="172"/>
      <c r="T1663" s="173"/>
      <c r="AT1663" s="168" t="s">
        <v>308</v>
      </c>
      <c r="AU1663" s="168" t="s">
        <v>83</v>
      </c>
      <c r="AV1663" s="14" t="s">
        <v>156</v>
      </c>
      <c r="AW1663" s="14" t="s">
        <v>35</v>
      </c>
      <c r="AX1663" s="14" t="s">
        <v>81</v>
      </c>
      <c r="AY1663" s="168" t="s">
        <v>129</v>
      </c>
    </row>
    <row r="1664" spans="2:65" s="1" customFormat="1" ht="16.5" customHeight="1">
      <c r="B1664" s="128"/>
      <c r="C1664" s="129" t="s">
        <v>1876</v>
      </c>
      <c r="D1664" s="129" t="s">
        <v>132</v>
      </c>
      <c r="E1664" s="130" t="s">
        <v>1877</v>
      </c>
      <c r="F1664" s="131" t="s">
        <v>1878</v>
      </c>
      <c r="G1664" s="132" t="s">
        <v>420</v>
      </c>
      <c r="H1664" s="133">
        <v>12</v>
      </c>
      <c r="I1664" s="134"/>
      <c r="J1664" s="135">
        <f>ROUND(I1664*H1664,2)</f>
        <v>0</v>
      </c>
      <c r="K1664" s="131" t="s">
        <v>3</v>
      </c>
      <c r="L1664" s="33"/>
      <c r="M1664" s="136" t="s">
        <v>3</v>
      </c>
      <c r="N1664" s="137" t="s">
        <v>44</v>
      </c>
      <c r="P1664" s="138">
        <f>O1664*H1664</f>
        <v>0</v>
      </c>
      <c r="Q1664" s="138">
        <v>2E-3</v>
      </c>
      <c r="R1664" s="138">
        <f>Q1664*H1664</f>
        <v>2.4E-2</v>
      </c>
      <c r="S1664" s="138">
        <v>0</v>
      </c>
      <c r="T1664" s="139">
        <f>S1664*H1664</f>
        <v>0</v>
      </c>
      <c r="AR1664" s="140" t="s">
        <v>398</v>
      </c>
      <c r="AT1664" s="140" t="s">
        <v>132</v>
      </c>
      <c r="AU1664" s="140" t="s">
        <v>83</v>
      </c>
      <c r="AY1664" s="18" t="s">
        <v>129</v>
      </c>
      <c r="BE1664" s="141">
        <f>IF(N1664="základní",J1664,0)</f>
        <v>0</v>
      </c>
      <c r="BF1664" s="141">
        <f>IF(N1664="snížená",J1664,0)</f>
        <v>0</v>
      </c>
      <c r="BG1664" s="141">
        <f>IF(N1664="zákl. přenesená",J1664,0)</f>
        <v>0</v>
      </c>
      <c r="BH1664" s="141">
        <f>IF(N1664="sníž. přenesená",J1664,0)</f>
        <v>0</v>
      </c>
      <c r="BI1664" s="141">
        <f>IF(N1664="nulová",J1664,0)</f>
        <v>0</v>
      </c>
      <c r="BJ1664" s="18" t="s">
        <v>81</v>
      </c>
      <c r="BK1664" s="141">
        <f>ROUND(I1664*H1664,2)</f>
        <v>0</v>
      </c>
      <c r="BL1664" s="18" t="s">
        <v>398</v>
      </c>
      <c r="BM1664" s="140" t="s">
        <v>1879</v>
      </c>
    </row>
    <row r="1665" spans="2:65" s="12" customFormat="1" ht="10.199999999999999">
      <c r="B1665" s="154"/>
      <c r="D1665" s="146" t="s">
        <v>308</v>
      </c>
      <c r="E1665" s="155" t="s">
        <v>3</v>
      </c>
      <c r="F1665" s="156" t="s">
        <v>1840</v>
      </c>
      <c r="H1665" s="155" t="s">
        <v>3</v>
      </c>
      <c r="I1665" s="157"/>
      <c r="L1665" s="154"/>
      <c r="M1665" s="158"/>
      <c r="T1665" s="159"/>
      <c r="AT1665" s="155" t="s">
        <v>308</v>
      </c>
      <c r="AU1665" s="155" t="s">
        <v>83</v>
      </c>
      <c r="AV1665" s="12" t="s">
        <v>81</v>
      </c>
      <c r="AW1665" s="12" t="s">
        <v>35</v>
      </c>
      <c r="AX1665" s="12" t="s">
        <v>73</v>
      </c>
      <c r="AY1665" s="155" t="s">
        <v>129</v>
      </c>
    </row>
    <row r="1666" spans="2:65" s="13" customFormat="1" ht="10.199999999999999">
      <c r="B1666" s="160"/>
      <c r="D1666" s="146" t="s">
        <v>308</v>
      </c>
      <c r="E1666" s="161" t="s">
        <v>3</v>
      </c>
      <c r="F1666" s="162" t="s">
        <v>1862</v>
      </c>
      <c r="H1666" s="163">
        <v>1</v>
      </c>
      <c r="I1666" s="164"/>
      <c r="L1666" s="160"/>
      <c r="M1666" s="165"/>
      <c r="T1666" s="166"/>
      <c r="AT1666" s="161" t="s">
        <v>308</v>
      </c>
      <c r="AU1666" s="161" t="s">
        <v>83</v>
      </c>
      <c r="AV1666" s="13" t="s">
        <v>83</v>
      </c>
      <c r="AW1666" s="13" t="s">
        <v>35</v>
      </c>
      <c r="AX1666" s="13" t="s">
        <v>73</v>
      </c>
      <c r="AY1666" s="161" t="s">
        <v>129</v>
      </c>
    </row>
    <row r="1667" spans="2:65" s="13" customFormat="1" ht="10.199999999999999">
      <c r="B1667" s="160"/>
      <c r="D1667" s="146" t="s">
        <v>308</v>
      </c>
      <c r="E1667" s="161" t="s">
        <v>3</v>
      </c>
      <c r="F1667" s="162" t="s">
        <v>1863</v>
      </c>
      <c r="H1667" s="163">
        <v>1</v>
      </c>
      <c r="I1667" s="164"/>
      <c r="L1667" s="160"/>
      <c r="M1667" s="165"/>
      <c r="T1667" s="166"/>
      <c r="AT1667" s="161" t="s">
        <v>308</v>
      </c>
      <c r="AU1667" s="161" t="s">
        <v>83</v>
      </c>
      <c r="AV1667" s="13" t="s">
        <v>83</v>
      </c>
      <c r="AW1667" s="13" t="s">
        <v>35</v>
      </c>
      <c r="AX1667" s="13" t="s">
        <v>73</v>
      </c>
      <c r="AY1667" s="161" t="s">
        <v>129</v>
      </c>
    </row>
    <row r="1668" spans="2:65" s="13" customFormat="1" ht="10.199999999999999">
      <c r="B1668" s="160"/>
      <c r="D1668" s="146" t="s">
        <v>308</v>
      </c>
      <c r="E1668" s="161" t="s">
        <v>3</v>
      </c>
      <c r="F1668" s="162" t="s">
        <v>1864</v>
      </c>
      <c r="H1668" s="163">
        <v>5</v>
      </c>
      <c r="I1668" s="164"/>
      <c r="L1668" s="160"/>
      <c r="M1668" s="165"/>
      <c r="T1668" s="166"/>
      <c r="AT1668" s="161" t="s">
        <v>308</v>
      </c>
      <c r="AU1668" s="161" t="s">
        <v>83</v>
      </c>
      <c r="AV1668" s="13" t="s">
        <v>83</v>
      </c>
      <c r="AW1668" s="13" t="s">
        <v>35</v>
      </c>
      <c r="AX1668" s="13" t="s">
        <v>73</v>
      </c>
      <c r="AY1668" s="161" t="s">
        <v>129</v>
      </c>
    </row>
    <row r="1669" spans="2:65" s="13" customFormat="1" ht="10.199999999999999">
      <c r="B1669" s="160"/>
      <c r="D1669" s="146" t="s">
        <v>308</v>
      </c>
      <c r="E1669" s="161" t="s">
        <v>3</v>
      </c>
      <c r="F1669" s="162" t="s">
        <v>1880</v>
      </c>
      <c r="H1669" s="163">
        <v>2</v>
      </c>
      <c r="I1669" s="164"/>
      <c r="L1669" s="160"/>
      <c r="M1669" s="165"/>
      <c r="T1669" s="166"/>
      <c r="AT1669" s="161" t="s">
        <v>308</v>
      </c>
      <c r="AU1669" s="161" t="s">
        <v>83</v>
      </c>
      <c r="AV1669" s="13" t="s">
        <v>83</v>
      </c>
      <c r="AW1669" s="13" t="s">
        <v>35</v>
      </c>
      <c r="AX1669" s="13" t="s">
        <v>73</v>
      </c>
      <c r="AY1669" s="161" t="s">
        <v>129</v>
      </c>
    </row>
    <row r="1670" spans="2:65" s="13" customFormat="1" ht="10.199999999999999">
      <c r="B1670" s="160"/>
      <c r="D1670" s="146" t="s">
        <v>308</v>
      </c>
      <c r="E1670" s="161" t="s">
        <v>3</v>
      </c>
      <c r="F1670" s="162" t="s">
        <v>1881</v>
      </c>
      <c r="H1670" s="163">
        <v>3</v>
      </c>
      <c r="I1670" s="164"/>
      <c r="L1670" s="160"/>
      <c r="M1670" s="165"/>
      <c r="T1670" s="166"/>
      <c r="AT1670" s="161" t="s">
        <v>308</v>
      </c>
      <c r="AU1670" s="161" t="s">
        <v>83</v>
      </c>
      <c r="AV1670" s="13" t="s">
        <v>83</v>
      </c>
      <c r="AW1670" s="13" t="s">
        <v>35</v>
      </c>
      <c r="AX1670" s="13" t="s">
        <v>73</v>
      </c>
      <c r="AY1670" s="161" t="s">
        <v>129</v>
      </c>
    </row>
    <row r="1671" spans="2:65" s="14" customFormat="1" ht="10.199999999999999">
      <c r="B1671" s="167"/>
      <c r="D1671" s="146" t="s">
        <v>308</v>
      </c>
      <c r="E1671" s="168" t="s">
        <v>3</v>
      </c>
      <c r="F1671" s="169" t="s">
        <v>313</v>
      </c>
      <c r="H1671" s="170">
        <v>12</v>
      </c>
      <c r="I1671" s="171"/>
      <c r="L1671" s="167"/>
      <c r="M1671" s="172"/>
      <c r="T1671" s="173"/>
      <c r="AT1671" s="168" t="s">
        <v>308</v>
      </c>
      <c r="AU1671" s="168" t="s">
        <v>83</v>
      </c>
      <c r="AV1671" s="14" t="s">
        <v>156</v>
      </c>
      <c r="AW1671" s="14" t="s">
        <v>35</v>
      </c>
      <c r="AX1671" s="14" t="s">
        <v>81</v>
      </c>
      <c r="AY1671" s="168" t="s">
        <v>129</v>
      </c>
    </row>
    <row r="1672" spans="2:65" s="1" customFormat="1" ht="24.15" customHeight="1">
      <c r="B1672" s="128"/>
      <c r="C1672" s="129" t="s">
        <v>1882</v>
      </c>
      <c r="D1672" s="129" t="s">
        <v>132</v>
      </c>
      <c r="E1672" s="130" t="s">
        <v>1883</v>
      </c>
      <c r="F1672" s="131" t="s">
        <v>1884</v>
      </c>
      <c r="G1672" s="132" t="s">
        <v>215</v>
      </c>
      <c r="H1672" s="133">
        <v>154.47</v>
      </c>
      <c r="I1672" s="134"/>
      <c r="J1672" s="135">
        <f>ROUND(I1672*H1672,2)</f>
        <v>0</v>
      </c>
      <c r="K1672" s="131" t="s">
        <v>3</v>
      </c>
      <c r="L1672" s="33"/>
      <c r="M1672" s="136" t="s">
        <v>3</v>
      </c>
      <c r="N1672" s="137" t="s">
        <v>44</v>
      </c>
      <c r="P1672" s="138">
        <f>O1672*H1672</f>
        <v>0</v>
      </c>
      <c r="Q1672" s="138">
        <v>1.4999999999999999E-4</v>
      </c>
      <c r="R1672" s="138">
        <f>Q1672*H1672</f>
        <v>2.3170499999999997E-2</v>
      </c>
      <c r="S1672" s="138">
        <v>0</v>
      </c>
      <c r="T1672" s="139">
        <f>S1672*H1672</f>
        <v>0</v>
      </c>
      <c r="AR1672" s="140" t="s">
        <v>398</v>
      </c>
      <c r="AT1672" s="140" t="s">
        <v>132</v>
      </c>
      <c r="AU1672" s="140" t="s">
        <v>83</v>
      </c>
      <c r="AY1672" s="18" t="s">
        <v>129</v>
      </c>
      <c r="BE1672" s="141">
        <f>IF(N1672="základní",J1672,0)</f>
        <v>0</v>
      </c>
      <c r="BF1672" s="141">
        <f>IF(N1672="snížená",J1672,0)</f>
        <v>0</v>
      </c>
      <c r="BG1672" s="141">
        <f>IF(N1672="zákl. přenesená",J1672,0)</f>
        <v>0</v>
      </c>
      <c r="BH1672" s="141">
        <f>IF(N1672="sníž. přenesená",J1672,0)</f>
        <v>0</v>
      </c>
      <c r="BI1672" s="141">
        <f>IF(N1672="nulová",J1672,0)</f>
        <v>0</v>
      </c>
      <c r="BJ1672" s="18" t="s">
        <v>81</v>
      </c>
      <c r="BK1672" s="141">
        <f>ROUND(I1672*H1672,2)</f>
        <v>0</v>
      </c>
      <c r="BL1672" s="18" t="s">
        <v>398</v>
      </c>
      <c r="BM1672" s="140" t="s">
        <v>1885</v>
      </c>
    </row>
    <row r="1673" spans="2:65" s="12" customFormat="1" ht="10.199999999999999">
      <c r="B1673" s="154"/>
      <c r="D1673" s="146" t="s">
        <v>308</v>
      </c>
      <c r="E1673" s="155" t="s">
        <v>3</v>
      </c>
      <c r="F1673" s="156" t="s">
        <v>1840</v>
      </c>
      <c r="H1673" s="155" t="s">
        <v>3</v>
      </c>
      <c r="I1673" s="157"/>
      <c r="L1673" s="154"/>
      <c r="M1673" s="158"/>
      <c r="T1673" s="159"/>
      <c r="AT1673" s="155" t="s">
        <v>308</v>
      </c>
      <c r="AU1673" s="155" t="s">
        <v>83</v>
      </c>
      <c r="AV1673" s="12" t="s">
        <v>81</v>
      </c>
      <c r="AW1673" s="12" t="s">
        <v>35</v>
      </c>
      <c r="AX1673" s="12" t="s">
        <v>73</v>
      </c>
      <c r="AY1673" s="155" t="s">
        <v>129</v>
      </c>
    </row>
    <row r="1674" spans="2:65" s="13" customFormat="1" ht="10.199999999999999">
      <c r="B1674" s="160"/>
      <c r="D1674" s="146" t="s">
        <v>308</v>
      </c>
      <c r="E1674" s="161" t="s">
        <v>3</v>
      </c>
      <c r="F1674" s="162" t="s">
        <v>1886</v>
      </c>
      <c r="H1674" s="163">
        <v>7.72</v>
      </c>
      <c r="I1674" s="164"/>
      <c r="L1674" s="160"/>
      <c r="M1674" s="165"/>
      <c r="T1674" s="166"/>
      <c r="AT1674" s="161" t="s">
        <v>308</v>
      </c>
      <c r="AU1674" s="161" t="s">
        <v>83</v>
      </c>
      <c r="AV1674" s="13" t="s">
        <v>83</v>
      </c>
      <c r="AW1674" s="13" t="s">
        <v>35</v>
      </c>
      <c r="AX1674" s="13" t="s">
        <v>73</v>
      </c>
      <c r="AY1674" s="161" t="s">
        <v>129</v>
      </c>
    </row>
    <row r="1675" spans="2:65" s="13" customFormat="1" ht="10.199999999999999">
      <c r="B1675" s="160"/>
      <c r="D1675" s="146" t="s">
        <v>308</v>
      </c>
      <c r="E1675" s="161" t="s">
        <v>3</v>
      </c>
      <c r="F1675" s="162" t="s">
        <v>1887</v>
      </c>
      <c r="H1675" s="163">
        <v>7.62</v>
      </c>
      <c r="I1675" s="164"/>
      <c r="L1675" s="160"/>
      <c r="M1675" s="165"/>
      <c r="T1675" s="166"/>
      <c r="AT1675" s="161" t="s">
        <v>308</v>
      </c>
      <c r="AU1675" s="161" t="s">
        <v>83</v>
      </c>
      <c r="AV1675" s="13" t="s">
        <v>83</v>
      </c>
      <c r="AW1675" s="13" t="s">
        <v>35</v>
      </c>
      <c r="AX1675" s="13" t="s">
        <v>73</v>
      </c>
      <c r="AY1675" s="161" t="s">
        <v>129</v>
      </c>
    </row>
    <row r="1676" spans="2:65" s="13" customFormat="1" ht="10.199999999999999">
      <c r="B1676" s="160"/>
      <c r="D1676" s="146" t="s">
        <v>308</v>
      </c>
      <c r="E1676" s="161" t="s">
        <v>3</v>
      </c>
      <c r="F1676" s="162" t="s">
        <v>1888</v>
      </c>
      <c r="H1676" s="163">
        <v>36</v>
      </c>
      <c r="I1676" s="164"/>
      <c r="L1676" s="160"/>
      <c r="M1676" s="165"/>
      <c r="T1676" s="166"/>
      <c r="AT1676" s="161" t="s">
        <v>308</v>
      </c>
      <c r="AU1676" s="161" t="s">
        <v>83</v>
      </c>
      <c r="AV1676" s="13" t="s">
        <v>83</v>
      </c>
      <c r="AW1676" s="13" t="s">
        <v>35</v>
      </c>
      <c r="AX1676" s="13" t="s">
        <v>73</v>
      </c>
      <c r="AY1676" s="161" t="s">
        <v>129</v>
      </c>
    </row>
    <row r="1677" spans="2:65" s="13" customFormat="1" ht="10.199999999999999">
      <c r="B1677" s="160"/>
      <c r="D1677" s="146" t="s">
        <v>308</v>
      </c>
      <c r="E1677" s="161" t="s">
        <v>3</v>
      </c>
      <c r="F1677" s="162" t="s">
        <v>1889</v>
      </c>
      <c r="H1677" s="163">
        <v>18.399999999999999</v>
      </c>
      <c r="I1677" s="164"/>
      <c r="L1677" s="160"/>
      <c r="M1677" s="165"/>
      <c r="T1677" s="166"/>
      <c r="AT1677" s="161" t="s">
        <v>308</v>
      </c>
      <c r="AU1677" s="161" t="s">
        <v>83</v>
      </c>
      <c r="AV1677" s="13" t="s">
        <v>83</v>
      </c>
      <c r="AW1677" s="13" t="s">
        <v>35</v>
      </c>
      <c r="AX1677" s="13" t="s">
        <v>73</v>
      </c>
      <c r="AY1677" s="161" t="s">
        <v>129</v>
      </c>
    </row>
    <row r="1678" spans="2:65" s="13" customFormat="1" ht="10.199999999999999">
      <c r="B1678" s="160"/>
      <c r="D1678" s="146" t="s">
        <v>308</v>
      </c>
      <c r="E1678" s="161" t="s">
        <v>3</v>
      </c>
      <c r="F1678" s="162" t="s">
        <v>1890</v>
      </c>
      <c r="H1678" s="163">
        <v>40.5</v>
      </c>
      <c r="I1678" s="164"/>
      <c r="L1678" s="160"/>
      <c r="M1678" s="165"/>
      <c r="T1678" s="166"/>
      <c r="AT1678" s="161" t="s">
        <v>308</v>
      </c>
      <c r="AU1678" s="161" t="s">
        <v>83</v>
      </c>
      <c r="AV1678" s="13" t="s">
        <v>83</v>
      </c>
      <c r="AW1678" s="13" t="s">
        <v>35</v>
      </c>
      <c r="AX1678" s="13" t="s">
        <v>73</v>
      </c>
      <c r="AY1678" s="161" t="s">
        <v>129</v>
      </c>
    </row>
    <row r="1679" spans="2:65" s="13" customFormat="1" ht="10.199999999999999">
      <c r="B1679" s="160"/>
      <c r="D1679" s="146" t="s">
        <v>308</v>
      </c>
      <c r="E1679" s="161" t="s">
        <v>3</v>
      </c>
      <c r="F1679" s="162" t="s">
        <v>1891</v>
      </c>
      <c r="H1679" s="163">
        <v>10.73</v>
      </c>
      <c r="I1679" s="164"/>
      <c r="L1679" s="160"/>
      <c r="M1679" s="165"/>
      <c r="T1679" s="166"/>
      <c r="AT1679" s="161" t="s">
        <v>308</v>
      </c>
      <c r="AU1679" s="161" t="s">
        <v>83</v>
      </c>
      <c r="AV1679" s="13" t="s">
        <v>83</v>
      </c>
      <c r="AW1679" s="13" t="s">
        <v>35</v>
      </c>
      <c r="AX1679" s="13" t="s">
        <v>73</v>
      </c>
      <c r="AY1679" s="161" t="s">
        <v>129</v>
      </c>
    </row>
    <row r="1680" spans="2:65" s="13" customFormat="1" ht="10.199999999999999">
      <c r="B1680" s="160"/>
      <c r="D1680" s="146" t="s">
        <v>308</v>
      </c>
      <c r="E1680" s="161" t="s">
        <v>3</v>
      </c>
      <c r="F1680" s="162" t="s">
        <v>1892</v>
      </c>
      <c r="H1680" s="163">
        <v>10.199999999999999</v>
      </c>
      <c r="I1680" s="164"/>
      <c r="L1680" s="160"/>
      <c r="M1680" s="165"/>
      <c r="T1680" s="166"/>
      <c r="AT1680" s="161" t="s">
        <v>308</v>
      </c>
      <c r="AU1680" s="161" t="s">
        <v>83</v>
      </c>
      <c r="AV1680" s="13" t="s">
        <v>83</v>
      </c>
      <c r="AW1680" s="13" t="s">
        <v>35</v>
      </c>
      <c r="AX1680" s="13" t="s">
        <v>73</v>
      </c>
      <c r="AY1680" s="161" t="s">
        <v>129</v>
      </c>
    </row>
    <row r="1681" spans="2:65" s="13" customFormat="1" ht="10.199999999999999">
      <c r="B1681" s="160"/>
      <c r="D1681" s="146" t="s">
        <v>308</v>
      </c>
      <c r="E1681" s="161" t="s">
        <v>3</v>
      </c>
      <c r="F1681" s="162" t="s">
        <v>1893</v>
      </c>
      <c r="H1681" s="163">
        <v>23.3</v>
      </c>
      <c r="I1681" s="164"/>
      <c r="L1681" s="160"/>
      <c r="M1681" s="165"/>
      <c r="T1681" s="166"/>
      <c r="AT1681" s="161" t="s">
        <v>308</v>
      </c>
      <c r="AU1681" s="161" t="s">
        <v>83</v>
      </c>
      <c r="AV1681" s="13" t="s">
        <v>83</v>
      </c>
      <c r="AW1681" s="13" t="s">
        <v>35</v>
      </c>
      <c r="AX1681" s="13" t="s">
        <v>73</v>
      </c>
      <c r="AY1681" s="161" t="s">
        <v>129</v>
      </c>
    </row>
    <row r="1682" spans="2:65" s="14" customFormat="1" ht="10.199999999999999">
      <c r="B1682" s="167"/>
      <c r="D1682" s="146" t="s">
        <v>308</v>
      </c>
      <c r="E1682" s="168" t="s">
        <v>3</v>
      </c>
      <c r="F1682" s="169" t="s">
        <v>313</v>
      </c>
      <c r="H1682" s="170">
        <v>154.47</v>
      </c>
      <c r="I1682" s="171"/>
      <c r="L1682" s="167"/>
      <c r="M1682" s="172"/>
      <c r="T1682" s="173"/>
      <c r="AT1682" s="168" t="s">
        <v>308</v>
      </c>
      <c r="AU1682" s="168" t="s">
        <v>83</v>
      </c>
      <c r="AV1682" s="14" t="s">
        <v>156</v>
      </c>
      <c r="AW1682" s="14" t="s">
        <v>35</v>
      </c>
      <c r="AX1682" s="14" t="s">
        <v>81</v>
      </c>
      <c r="AY1682" s="168" t="s">
        <v>129</v>
      </c>
    </row>
    <row r="1683" spans="2:65" s="1" customFormat="1" ht="24.15" customHeight="1">
      <c r="B1683" s="128"/>
      <c r="C1683" s="129" t="s">
        <v>1894</v>
      </c>
      <c r="D1683" s="129" t="s">
        <v>132</v>
      </c>
      <c r="E1683" s="130" t="s">
        <v>1895</v>
      </c>
      <c r="F1683" s="131" t="s">
        <v>1896</v>
      </c>
      <c r="G1683" s="132" t="s">
        <v>420</v>
      </c>
      <c r="H1683" s="133">
        <v>10</v>
      </c>
      <c r="I1683" s="134"/>
      <c r="J1683" s="135">
        <f>ROUND(I1683*H1683,2)</f>
        <v>0</v>
      </c>
      <c r="K1683" s="131" t="s">
        <v>136</v>
      </c>
      <c r="L1683" s="33"/>
      <c r="M1683" s="136" t="s">
        <v>3</v>
      </c>
      <c r="N1683" s="137" t="s">
        <v>44</v>
      </c>
      <c r="P1683" s="138">
        <f>O1683*H1683</f>
        <v>0</v>
      </c>
      <c r="Q1683" s="138">
        <v>0</v>
      </c>
      <c r="R1683" s="138">
        <f>Q1683*H1683</f>
        <v>0</v>
      </c>
      <c r="S1683" s="138">
        <v>0</v>
      </c>
      <c r="T1683" s="139">
        <f>S1683*H1683</f>
        <v>0</v>
      </c>
      <c r="AR1683" s="140" t="s">
        <v>398</v>
      </c>
      <c r="AT1683" s="140" t="s">
        <v>132</v>
      </c>
      <c r="AU1683" s="140" t="s">
        <v>83</v>
      </c>
      <c r="AY1683" s="18" t="s">
        <v>129</v>
      </c>
      <c r="BE1683" s="141">
        <f>IF(N1683="základní",J1683,0)</f>
        <v>0</v>
      </c>
      <c r="BF1683" s="141">
        <f>IF(N1683="snížená",J1683,0)</f>
        <v>0</v>
      </c>
      <c r="BG1683" s="141">
        <f>IF(N1683="zákl. přenesená",J1683,0)</f>
        <v>0</v>
      </c>
      <c r="BH1683" s="141">
        <f>IF(N1683="sníž. přenesená",J1683,0)</f>
        <v>0</v>
      </c>
      <c r="BI1683" s="141">
        <f>IF(N1683="nulová",J1683,0)</f>
        <v>0</v>
      </c>
      <c r="BJ1683" s="18" t="s">
        <v>81</v>
      </c>
      <c r="BK1683" s="141">
        <f>ROUND(I1683*H1683,2)</f>
        <v>0</v>
      </c>
      <c r="BL1683" s="18" t="s">
        <v>398</v>
      </c>
      <c r="BM1683" s="140" t="s">
        <v>1897</v>
      </c>
    </row>
    <row r="1684" spans="2:65" s="1" customFormat="1" ht="10.199999999999999">
      <c r="B1684" s="33"/>
      <c r="D1684" s="142" t="s">
        <v>139</v>
      </c>
      <c r="F1684" s="143" t="s">
        <v>1898</v>
      </c>
      <c r="I1684" s="144"/>
      <c r="L1684" s="33"/>
      <c r="M1684" s="145"/>
      <c r="T1684" s="54"/>
      <c r="AT1684" s="18" t="s">
        <v>139</v>
      </c>
      <c r="AU1684" s="18" t="s">
        <v>83</v>
      </c>
    </row>
    <row r="1685" spans="2:65" s="12" customFormat="1" ht="10.199999999999999">
      <c r="B1685" s="154"/>
      <c r="D1685" s="146" t="s">
        <v>308</v>
      </c>
      <c r="E1685" s="155" t="s">
        <v>3</v>
      </c>
      <c r="F1685" s="156" t="s">
        <v>1840</v>
      </c>
      <c r="H1685" s="155" t="s">
        <v>3</v>
      </c>
      <c r="I1685" s="157"/>
      <c r="L1685" s="154"/>
      <c r="M1685" s="158"/>
      <c r="T1685" s="159"/>
      <c r="AT1685" s="155" t="s">
        <v>308</v>
      </c>
      <c r="AU1685" s="155" t="s">
        <v>83</v>
      </c>
      <c r="AV1685" s="12" t="s">
        <v>81</v>
      </c>
      <c r="AW1685" s="12" t="s">
        <v>35</v>
      </c>
      <c r="AX1685" s="12" t="s">
        <v>73</v>
      </c>
      <c r="AY1685" s="155" t="s">
        <v>129</v>
      </c>
    </row>
    <row r="1686" spans="2:65" s="13" customFormat="1" ht="10.199999999999999">
      <c r="B1686" s="160"/>
      <c r="D1686" s="146" t="s">
        <v>308</v>
      </c>
      <c r="E1686" s="161" t="s">
        <v>3</v>
      </c>
      <c r="F1686" s="162" t="s">
        <v>1899</v>
      </c>
      <c r="H1686" s="163">
        <v>5</v>
      </c>
      <c r="I1686" s="164"/>
      <c r="L1686" s="160"/>
      <c r="M1686" s="165"/>
      <c r="T1686" s="166"/>
      <c r="AT1686" s="161" t="s">
        <v>308</v>
      </c>
      <c r="AU1686" s="161" t="s">
        <v>83</v>
      </c>
      <c r="AV1686" s="13" t="s">
        <v>83</v>
      </c>
      <c r="AW1686" s="13" t="s">
        <v>35</v>
      </c>
      <c r="AX1686" s="13" t="s">
        <v>73</v>
      </c>
      <c r="AY1686" s="161" t="s">
        <v>129</v>
      </c>
    </row>
    <row r="1687" spans="2:65" s="13" customFormat="1" ht="10.199999999999999">
      <c r="B1687" s="160"/>
      <c r="D1687" s="146" t="s">
        <v>308</v>
      </c>
      <c r="E1687" s="161" t="s">
        <v>3</v>
      </c>
      <c r="F1687" s="162" t="s">
        <v>1900</v>
      </c>
      <c r="H1687" s="163">
        <v>3</v>
      </c>
      <c r="I1687" s="164"/>
      <c r="L1687" s="160"/>
      <c r="M1687" s="165"/>
      <c r="T1687" s="166"/>
      <c r="AT1687" s="161" t="s">
        <v>308</v>
      </c>
      <c r="AU1687" s="161" t="s">
        <v>83</v>
      </c>
      <c r="AV1687" s="13" t="s">
        <v>83</v>
      </c>
      <c r="AW1687" s="13" t="s">
        <v>35</v>
      </c>
      <c r="AX1687" s="13" t="s">
        <v>73</v>
      </c>
      <c r="AY1687" s="161" t="s">
        <v>129</v>
      </c>
    </row>
    <row r="1688" spans="2:65" s="13" customFormat="1" ht="10.199999999999999">
      <c r="B1688" s="160"/>
      <c r="D1688" s="146" t="s">
        <v>308</v>
      </c>
      <c r="E1688" s="161" t="s">
        <v>3</v>
      </c>
      <c r="F1688" s="162" t="s">
        <v>1901</v>
      </c>
      <c r="H1688" s="163">
        <v>2</v>
      </c>
      <c r="I1688" s="164"/>
      <c r="L1688" s="160"/>
      <c r="M1688" s="165"/>
      <c r="T1688" s="166"/>
      <c r="AT1688" s="161" t="s">
        <v>308</v>
      </c>
      <c r="AU1688" s="161" t="s">
        <v>83</v>
      </c>
      <c r="AV1688" s="13" t="s">
        <v>83</v>
      </c>
      <c r="AW1688" s="13" t="s">
        <v>35</v>
      </c>
      <c r="AX1688" s="13" t="s">
        <v>73</v>
      </c>
      <c r="AY1688" s="161" t="s">
        <v>129</v>
      </c>
    </row>
    <row r="1689" spans="2:65" s="14" customFormat="1" ht="10.199999999999999">
      <c r="B1689" s="167"/>
      <c r="D1689" s="146" t="s">
        <v>308</v>
      </c>
      <c r="E1689" s="168" t="s">
        <v>3</v>
      </c>
      <c r="F1689" s="169" t="s">
        <v>313</v>
      </c>
      <c r="H1689" s="170">
        <v>10</v>
      </c>
      <c r="I1689" s="171"/>
      <c r="L1689" s="167"/>
      <c r="M1689" s="172"/>
      <c r="T1689" s="173"/>
      <c r="AT1689" s="168" t="s">
        <v>308</v>
      </c>
      <c r="AU1689" s="168" t="s">
        <v>83</v>
      </c>
      <c r="AV1689" s="14" t="s">
        <v>156</v>
      </c>
      <c r="AW1689" s="14" t="s">
        <v>35</v>
      </c>
      <c r="AX1689" s="14" t="s">
        <v>81</v>
      </c>
      <c r="AY1689" s="168" t="s">
        <v>129</v>
      </c>
    </row>
    <row r="1690" spans="2:65" s="1" customFormat="1" ht="24.15" customHeight="1">
      <c r="B1690" s="128"/>
      <c r="C1690" s="181" t="s">
        <v>1902</v>
      </c>
      <c r="D1690" s="181" t="s">
        <v>604</v>
      </c>
      <c r="E1690" s="182" t="s">
        <v>1903</v>
      </c>
      <c r="F1690" s="183" t="s">
        <v>1904</v>
      </c>
      <c r="G1690" s="184" t="s">
        <v>420</v>
      </c>
      <c r="H1690" s="185">
        <v>5</v>
      </c>
      <c r="I1690" s="186"/>
      <c r="J1690" s="187">
        <f>ROUND(I1690*H1690,2)</f>
        <v>0</v>
      </c>
      <c r="K1690" s="183" t="s">
        <v>3</v>
      </c>
      <c r="L1690" s="188"/>
      <c r="M1690" s="189" t="s">
        <v>3</v>
      </c>
      <c r="N1690" s="190" t="s">
        <v>44</v>
      </c>
      <c r="P1690" s="138">
        <f>O1690*H1690</f>
        <v>0</v>
      </c>
      <c r="Q1690" s="138">
        <v>1.95E-2</v>
      </c>
      <c r="R1690" s="138">
        <f>Q1690*H1690</f>
        <v>9.7500000000000003E-2</v>
      </c>
      <c r="S1690" s="138">
        <v>0</v>
      </c>
      <c r="T1690" s="139">
        <f>S1690*H1690</f>
        <v>0</v>
      </c>
      <c r="AR1690" s="140" t="s">
        <v>514</v>
      </c>
      <c r="AT1690" s="140" t="s">
        <v>604</v>
      </c>
      <c r="AU1690" s="140" t="s">
        <v>83</v>
      </c>
      <c r="AY1690" s="18" t="s">
        <v>129</v>
      </c>
      <c r="BE1690" s="141">
        <f>IF(N1690="základní",J1690,0)</f>
        <v>0</v>
      </c>
      <c r="BF1690" s="141">
        <f>IF(N1690="snížená",J1690,0)</f>
        <v>0</v>
      </c>
      <c r="BG1690" s="141">
        <f>IF(N1690="zákl. přenesená",J1690,0)</f>
        <v>0</v>
      </c>
      <c r="BH1690" s="141">
        <f>IF(N1690="sníž. přenesená",J1690,0)</f>
        <v>0</v>
      </c>
      <c r="BI1690" s="141">
        <f>IF(N1690="nulová",J1690,0)</f>
        <v>0</v>
      </c>
      <c r="BJ1690" s="18" t="s">
        <v>81</v>
      </c>
      <c r="BK1690" s="141">
        <f>ROUND(I1690*H1690,2)</f>
        <v>0</v>
      </c>
      <c r="BL1690" s="18" t="s">
        <v>398</v>
      </c>
      <c r="BM1690" s="140" t="s">
        <v>1905</v>
      </c>
    </row>
    <row r="1691" spans="2:65" s="1" customFormat="1" ht="19.2">
      <c r="B1691" s="33"/>
      <c r="D1691" s="146" t="s">
        <v>141</v>
      </c>
      <c r="F1691" s="147" t="s">
        <v>1846</v>
      </c>
      <c r="I1691" s="144"/>
      <c r="L1691" s="33"/>
      <c r="M1691" s="145"/>
      <c r="T1691" s="54"/>
      <c r="AT1691" s="18" t="s">
        <v>141</v>
      </c>
      <c r="AU1691" s="18" t="s">
        <v>83</v>
      </c>
    </row>
    <row r="1692" spans="2:65" s="12" customFormat="1" ht="10.199999999999999">
      <c r="B1692" s="154"/>
      <c r="D1692" s="146" t="s">
        <v>308</v>
      </c>
      <c r="E1692" s="155" t="s">
        <v>3</v>
      </c>
      <c r="F1692" s="156" t="s">
        <v>1840</v>
      </c>
      <c r="H1692" s="155" t="s">
        <v>3</v>
      </c>
      <c r="I1692" s="157"/>
      <c r="L1692" s="154"/>
      <c r="M1692" s="158"/>
      <c r="T1692" s="159"/>
      <c r="AT1692" s="155" t="s">
        <v>308</v>
      </c>
      <c r="AU1692" s="155" t="s">
        <v>83</v>
      </c>
      <c r="AV1692" s="12" t="s">
        <v>81</v>
      </c>
      <c r="AW1692" s="12" t="s">
        <v>35</v>
      </c>
      <c r="AX1692" s="12" t="s">
        <v>73</v>
      </c>
      <c r="AY1692" s="155" t="s">
        <v>129</v>
      </c>
    </row>
    <row r="1693" spans="2:65" s="13" customFormat="1" ht="10.199999999999999">
      <c r="B1693" s="160"/>
      <c r="D1693" s="146" t="s">
        <v>308</v>
      </c>
      <c r="E1693" s="161" t="s">
        <v>3</v>
      </c>
      <c r="F1693" s="162" t="s">
        <v>1899</v>
      </c>
      <c r="H1693" s="163">
        <v>5</v>
      </c>
      <c r="I1693" s="164"/>
      <c r="L1693" s="160"/>
      <c r="M1693" s="165"/>
      <c r="T1693" s="166"/>
      <c r="AT1693" s="161" t="s">
        <v>308</v>
      </c>
      <c r="AU1693" s="161" t="s">
        <v>83</v>
      </c>
      <c r="AV1693" s="13" t="s">
        <v>83</v>
      </c>
      <c r="AW1693" s="13" t="s">
        <v>35</v>
      </c>
      <c r="AX1693" s="13" t="s">
        <v>73</v>
      </c>
      <c r="AY1693" s="161" t="s">
        <v>129</v>
      </c>
    </row>
    <row r="1694" spans="2:65" s="14" customFormat="1" ht="10.199999999999999">
      <c r="B1694" s="167"/>
      <c r="D1694" s="146" t="s">
        <v>308</v>
      </c>
      <c r="E1694" s="168" t="s">
        <v>3</v>
      </c>
      <c r="F1694" s="169" t="s">
        <v>313</v>
      </c>
      <c r="H1694" s="170">
        <v>5</v>
      </c>
      <c r="I1694" s="171"/>
      <c r="L1694" s="167"/>
      <c r="M1694" s="172"/>
      <c r="T1694" s="173"/>
      <c r="AT1694" s="168" t="s">
        <v>308</v>
      </c>
      <c r="AU1694" s="168" t="s">
        <v>83</v>
      </c>
      <c r="AV1694" s="14" t="s">
        <v>156</v>
      </c>
      <c r="AW1694" s="14" t="s">
        <v>35</v>
      </c>
      <c r="AX1694" s="14" t="s">
        <v>81</v>
      </c>
      <c r="AY1694" s="168" t="s">
        <v>129</v>
      </c>
    </row>
    <row r="1695" spans="2:65" s="1" customFormat="1" ht="24.15" customHeight="1">
      <c r="B1695" s="128"/>
      <c r="C1695" s="181" t="s">
        <v>1906</v>
      </c>
      <c r="D1695" s="181" t="s">
        <v>604</v>
      </c>
      <c r="E1695" s="182" t="s">
        <v>1907</v>
      </c>
      <c r="F1695" s="183" t="s">
        <v>1908</v>
      </c>
      <c r="G1695" s="184" t="s">
        <v>420</v>
      </c>
      <c r="H1695" s="185">
        <v>3</v>
      </c>
      <c r="I1695" s="186"/>
      <c r="J1695" s="187">
        <f>ROUND(I1695*H1695,2)</f>
        <v>0</v>
      </c>
      <c r="K1695" s="183" t="s">
        <v>3</v>
      </c>
      <c r="L1695" s="188"/>
      <c r="M1695" s="189" t="s">
        <v>3</v>
      </c>
      <c r="N1695" s="190" t="s">
        <v>44</v>
      </c>
      <c r="P1695" s="138">
        <f>O1695*H1695</f>
        <v>0</v>
      </c>
      <c r="Q1695" s="138">
        <v>1.7500000000000002E-2</v>
      </c>
      <c r="R1695" s="138">
        <f>Q1695*H1695</f>
        <v>5.2500000000000005E-2</v>
      </c>
      <c r="S1695" s="138">
        <v>0</v>
      </c>
      <c r="T1695" s="139">
        <f>S1695*H1695</f>
        <v>0</v>
      </c>
      <c r="AR1695" s="140" t="s">
        <v>514</v>
      </c>
      <c r="AT1695" s="140" t="s">
        <v>604</v>
      </c>
      <c r="AU1695" s="140" t="s">
        <v>83</v>
      </c>
      <c r="AY1695" s="18" t="s">
        <v>129</v>
      </c>
      <c r="BE1695" s="141">
        <f>IF(N1695="základní",J1695,0)</f>
        <v>0</v>
      </c>
      <c r="BF1695" s="141">
        <f>IF(N1695="snížená",J1695,0)</f>
        <v>0</v>
      </c>
      <c r="BG1695" s="141">
        <f>IF(N1695="zákl. přenesená",J1695,0)</f>
        <v>0</v>
      </c>
      <c r="BH1695" s="141">
        <f>IF(N1695="sníž. přenesená",J1695,0)</f>
        <v>0</v>
      </c>
      <c r="BI1695" s="141">
        <f>IF(N1695="nulová",J1695,0)</f>
        <v>0</v>
      </c>
      <c r="BJ1695" s="18" t="s">
        <v>81</v>
      </c>
      <c r="BK1695" s="141">
        <f>ROUND(I1695*H1695,2)</f>
        <v>0</v>
      </c>
      <c r="BL1695" s="18" t="s">
        <v>398</v>
      </c>
      <c r="BM1695" s="140" t="s">
        <v>1909</v>
      </c>
    </row>
    <row r="1696" spans="2:65" s="1" customFormat="1" ht="19.2">
      <c r="B1696" s="33"/>
      <c r="D1696" s="146" t="s">
        <v>141</v>
      </c>
      <c r="F1696" s="147" t="s">
        <v>1846</v>
      </c>
      <c r="I1696" s="144"/>
      <c r="L1696" s="33"/>
      <c r="M1696" s="145"/>
      <c r="T1696" s="54"/>
      <c r="AT1696" s="18" t="s">
        <v>141</v>
      </c>
      <c r="AU1696" s="18" t="s">
        <v>83</v>
      </c>
    </row>
    <row r="1697" spans="2:65" s="12" customFormat="1" ht="10.199999999999999">
      <c r="B1697" s="154"/>
      <c r="D1697" s="146" t="s">
        <v>308</v>
      </c>
      <c r="E1697" s="155" t="s">
        <v>3</v>
      </c>
      <c r="F1697" s="156" t="s">
        <v>1840</v>
      </c>
      <c r="H1697" s="155" t="s">
        <v>3</v>
      </c>
      <c r="I1697" s="157"/>
      <c r="L1697" s="154"/>
      <c r="M1697" s="158"/>
      <c r="T1697" s="159"/>
      <c r="AT1697" s="155" t="s">
        <v>308</v>
      </c>
      <c r="AU1697" s="155" t="s">
        <v>83</v>
      </c>
      <c r="AV1697" s="12" t="s">
        <v>81</v>
      </c>
      <c r="AW1697" s="12" t="s">
        <v>35</v>
      </c>
      <c r="AX1697" s="12" t="s">
        <v>73</v>
      </c>
      <c r="AY1697" s="155" t="s">
        <v>129</v>
      </c>
    </row>
    <row r="1698" spans="2:65" s="13" customFormat="1" ht="10.199999999999999">
      <c r="B1698" s="160"/>
      <c r="D1698" s="146" t="s">
        <v>308</v>
      </c>
      <c r="E1698" s="161" t="s">
        <v>3</v>
      </c>
      <c r="F1698" s="162" t="s">
        <v>1900</v>
      </c>
      <c r="H1698" s="163">
        <v>3</v>
      </c>
      <c r="I1698" s="164"/>
      <c r="L1698" s="160"/>
      <c r="M1698" s="165"/>
      <c r="T1698" s="166"/>
      <c r="AT1698" s="161" t="s">
        <v>308</v>
      </c>
      <c r="AU1698" s="161" t="s">
        <v>83</v>
      </c>
      <c r="AV1698" s="13" t="s">
        <v>83</v>
      </c>
      <c r="AW1698" s="13" t="s">
        <v>35</v>
      </c>
      <c r="AX1698" s="13" t="s">
        <v>73</v>
      </c>
      <c r="AY1698" s="161" t="s">
        <v>129</v>
      </c>
    </row>
    <row r="1699" spans="2:65" s="14" customFormat="1" ht="10.199999999999999">
      <c r="B1699" s="167"/>
      <c r="D1699" s="146" t="s">
        <v>308</v>
      </c>
      <c r="E1699" s="168" t="s">
        <v>3</v>
      </c>
      <c r="F1699" s="169" t="s">
        <v>313</v>
      </c>
      <c r="H1699" s="170">
        <v>3</v>
      </c>
      <c r="I1699" s="171"/>
      <c r="L1699" s="167"/>
      <c r="M1699" s="172"/>
      <c r="T1699" s="173"/>
      <c r="AT1699" s="168" t="s">
        <v>308</v>
      </c>
      <c r="AU1699" s="168" t="s">
        <v>83</v>
      </c>
      <c r="AV1699" s="14" t="s">
        <v>156</v>
      </c>
      <c r="AW1699" s="14" t="s">
        <v>35</v>
      </c>
      <c r="AX1699" s="14" t="s">
        <v>81</v>
      </c>
      <c r="AY1699" s="168" t="s">
        <v>129</v>
      </c>
    </row>
    <row r="1700" spans="2:65" s="1" customFormat="1" ht="24.15" customHeight="1">
      <c r="B1700" s="128"/>
      <c r="C1700" s="181" t="s">
        <v>1910</v>
      </c>
      <c r="D1700" s="181" t="s">
        <v>604</v>
      </c>
      <c r="E1700" s="182" t="s">
        <v>1911</v>
      </c>
      <c r="F1700" s="183" t="s">
        <v>1912</v>
      </c>
      <c r="G1700" s="184" t="s">
        <v>420</v>
      </c>
      <c r="H1700" s="185">
        <v>2</v>
      </c>
      <c r="I1700" s="186"/>
      <c r="J1700" s="187">
        <f>ROUND(I1700*H1700,2)</f>
        <v>0</v>
      </c>
      <c r="K1700" s="183" t="s">
        <v>3</v>
      </c>
      <c r="L1700" s="188"/>
      <c r="M1700" s="189" t="s">
        <v>3</v>
      </c>
      <c r="N1700" s="190" t="s">
        <v>44</v>
      </c>
      <c r="P1700" s="138">
        <f>O1700*H1700</f>
        <v>0</v>
      </c>
      <c r="Q1700" s="138">
        <v>1.6E-2</v>
      </c>
      <c r="R1700" s="138">
        <f>Q1700*H1700</f>
        <v>3.2000000000000001E-2</v>
      </c>
      <c r="S1700" s="138">
        <v>0</v>
      </c>
      <c r="T1700" s="139">
        <f>S1700*H1700</f>
        <v>0</v>
      </c>
      <c r="AR1700" s="140" t="s">
        <v>514</v>
      </c>
      <c r="AT1700" s="140" t="s">
        <v>604</v>
      </c>
      <c r="AU1700" s="140" t="s">
        <v>83</v>
      </c>
      <c r="AY1700" s="18" t="s">
        <v>129</v>
      </c>
      <c r="BE1700" s="141">
        <f>IF(N1700="základní",J1700,0)</f>
        <v>0</v>
      </c>
      <c r="BF1700" s="141">
        <f>IF(N1700="snížená",J1700,0)</f>
        <v>0</v>
      </c>
      <c r="BG1700" s="141">
        <f>IF(N1700="zákl. přenesená",J1700,0)</f>
        <v>0</v>
      </c>
      <c r="BH1700" s="141">
        <f>IF(N1700="sníž. přenesená",J1700,0)</f>
        <v>0</v>
      </c>
      <c r="BI1700" s="141">
        <f>IF(N1700="nulová",J1700,0)</f>
        <v>0</v>
      </c>
      <c r="BJ1700" s="18" t="s">
        <v>81</v>
      </c>
      <c r="BK1700" s="141">
        <f>ROUND(I1700*H1700,2)</f>
        <v>0</v>
      </c>
      <c r="BL1700" s="18" t="s">
        <v>398</v>
      </c>
      <c r="BM1700" s="140" t="s">
        <v>1913</v>
      </c>
    </row>
    <row r="1701" spans="2:65" s="1" customFormat="1" ht="19.2">
      <c r="B1701" s="33"/>
      <c r="D1701" s="146" t="s">
        <v>141</v>
      </c>
      <c r="F1701" s="147" t="s">
        <v>1846</v>
      </c>
      <c r="I1701" s="144"/>
      <c r="L1701" s="33"/>
      <c r="M1701" s="145"/>
      <c r="T1701" s="54"/>
      <c r="AT1701" s="18" t="s">
        <v>141</v>
      </c>
      <c r="AU1701" s="18" t="s">
        <v>83</v>
      </c>
    </row>
    <row r="1702" spans="2:65" s="12" customFormat="1" ht="10.199999999999999">
      <c r="B1702" s="154"/>
      <c r="D1702" s="146" t="s">
        <v>308</v>
      </c>
      <c r="E1702" s="155" t="s">
        <v>3</v>
      </c>
      <c r="F1702" s="156" t="s">
        <v>1840</v>
      </c>
      <c r="H1702" s="155" t="s">
        <v>3</v>
      </c>
      <c r="I1702" s="157"/>
      <c r="L1702" s="154"/>
      <c r="M1702" s="158"/>
      <c r="T1702" s="159"/>
      <c r="AT1702" s="155" t="s">
        <v>308</v>
      </c>
      <c r="AU1702" s="155" t="s">
        <v>83</v>
      </c>
      <c r="AV1702" s="12" t="s">
        <v>81</v>
      </c>
      <c r="AW1702" s="12" t="s">
        <v>35</v>
      </c>
      <c r="AX1702" s="12" t="s">
        <v>73</v>
      </c>
      <c r="AY1702" s="155" t="s">
        <v>129</v>
      </c>
    </row>
    <row r="1703" spans="2:65" s="13" customFormat="1" ht="10.199999999999999">
      <c r="B1703" s="160"/>
      <c r="D1703" s="146" t="s">
        <v>308</v>
      </c>
      <c r="E1703" s="161" t="s">
        <v>3</v>
      </c>
      <c r="F1703" s="162" t="s">
        <v>1901</v>
      </c>
      <c r="H1703" s="163">
        <v>2</v>
      </c>
      <c r="I1703" s="164"/>
      <c r="L1703" s="160"/>
      <c r="M1703" s="165"/>
      <c r="T1703" s="166"/>
      <c r="AT1703" s="161" t="s">
        <v>308</v>
      </c>
      <c r="AU1703" s="161" t="s">
        <v>83</v>
      </c>
      <c r="AV1703" s="13" t="s">
        <v>83</v>
      </c>
      <c r="AW1703" s="13" t="s">
        <v>35</v>
      </c>
      <c r="AX1703" s="13" t="s">
        <v>73</v>
      </c>
      <c r="AY1703" s="161" t="s">
        <v>129</v>
      </c>
    </row>
    <row r="1704" spans="2:65" s="14" customFormat="1" ht="10.199999999999999">
      <c r="B1704" s="167"/>
      <c r="D1704" s="146" t="s">
        <v>308</v>
      </c>
      <c r="E1704" s="168" t="s">
        <v>3</v>
      </c>
      <c r="F1704" s="169" t="s">
        <v>313</v>
      </c>
      <c r="H1704" s="170">
        <v>2</v>
      </c>
      <c r="I1704" s="171"/>
      <c r="L1704" s="167"/>
      <c r="M1704" s="172"/>
      <c r="T1704" s="173"/>
      <c r="AT1704" s="168" t="s">
        <v>308</v>
      </c>
      <c r="AU1704" s="168" t="s">
        <v>83</v>
      </c>
      <c r="AV1704" s="14" t="s">
        <v>156</v>
      </c>
      <c r="AW1704" s="14" t="s">
        <v>35</v>
      </c>
      <c r="AX1704" s="14" t="s">
        <v>81</v>
      </c>
      <c r="AY1704" s="168" t="s">
        <v>129</v>
      </c>
    </row>
    <row r="1705" spans="2:65" s="1" customFormat="1" ht="24.15" customHeight="1">
      <c r="B1705" s="128"/>
      <c r="C1705" s="129" t="s">
        <v>1914</v>
      </c>
      <c r="D1705" s="129" t="s">
        <v>132</v>
      </c>
      <c r="E1705" s="130" t="s">
        <v>1915</v>
      </c>
      <c r="F1705" s="131" t="s">
        <v>1916</v>
      </c>
      <c r="G1705" s="132" t="s">
        <v>420</v>
      </c>
      <c r="H1705" s="133">
        <v>1</v>
      </c>
      <c r="I1705" s="134"/>
      <c r="J1705" s="135">
        <f>ROUND(I1705*H1705,2)</f>
        <v>0</v>
      </c>
      <c r="K1705" s="131" t="s">
        <v>136</v>
      </c>
      <c r="L1705" s="33"/>
      <c r="M1705" s="136" t="s">
        <v>3</v>
      </c>
      <c r="N1705" s="137" t="s">
        <v>44</v>
      </c>
      <c r="P1705" s="138">
        <f>O1705*H1705</f>
        <v>0</v>
      </c>
      <c r="Q1705" s="138">
        <v>0</v>
      </c>
      <c r="R1705" s="138">
        <f>Q1705*H1705</f>
        <v>0</v>
      </c>
      <c r="S1705" s="138">
        <v>0</v>
      </c>
      <c r="T1705" s="139">
        <f>S1705*H1705</f>
        <v>0</v>
      </c>
      <c r="AR1705" s="140" t="s">
        <v>398</v>
      </c>
      <c r="AT1705" s="140" t="s">
        <v>132</v>
      </c>
      <c r="AU1705" s="140" t="s">
        <v>83</v>
      </c>
      <c r="AY1705" s="18" t="s">
        <v>129</v>
      </c>
      <c r="BE1705" s="141">
        <f>IF(N1705="základní",J1705,0)</f>
        <v>0</v>
      </c>
      <c r="BF1705" s="141">
        <f>IF(N1705="snížená",J1705,0)</f>
        <v>0</v>
      </c>
      <c r="BG1705" s="141">
        <f>IF(N1705="zákl. přenesená",J1705,0)</f>
        <v>0</v>
      </c>
      <c r="BH1705" s="141">
        <f>IF(N1705="sníž. přenesená",J1705,0)</f>
        <v>0</v>
      </c>
      <c r="BI1705" s="141">
        <f>IF(N1705="nulová",J1705,0)</f>
        <v>0</v>
      </c>
      <c r="BJ1705" s="18" t="s">
        <v>81</v>
      </c>
      <c r="BK1705" s="141">
        <f>ROUND(I1705*H1705,2)</f>
        <v>0</v>
      </c>
      <c r="BL1705" s="18" t="s">
        <v>398</v>
      </c>
      <c r="BM1705" s="140" t="s">
        <v>1917</v>
      </c>
    </row>
    <row r="1706" spans="2:65" s="1" customFormat="1" ht="10.199999999999999">
      <c r="B1706" s="33"/>
      <c r="D1706" s="142" t="s">
        <v>139</v>
      </c>
      <c r="F1706" s="143" t="s">
        <v>1918</v>
      </c>
      <c r="I1706" s="144"/>
      <c r="L1706" s="33"/>
      <c r="M1706" s="145"/>
      <c r="T1706" s="54"/>
      <c r="AT1706" s="18" t="s">
        <v>139</v>
      </c>
      <c r="AU1706" s="18" t="s">
        <v>83</v>
      </c>
    </row>
    <row r="1707" spans="2:65" s="12" customFormat="1" ht="10.199999999999999">
      <c r="B1707" s="154"/>
      <c r="D1707" s="146" t="s">
        <v>308</v>
      </c>
      <c r="E1707" s="155" t="s">
        <v>3</v>
      </c>
      <c r="F1707" s="156" t="s">
        <v>1840</v>
      </c>
      <c r="H1707" s="155" t="s">
        <v>3</v>
      </c>
      <c r="I1707" s="157"/>
      <c r="L1707" s="154"/>
      <c r="M1707" s="158"/>
      <c r="T1707" s="159"/>
      <c r="AT1707" s="155" t="s">
        <v>308</v>
      </c>
      <c r="AU1707" s="155" t="s">
        <v>83</v>
      </c>
      <c r="AV1707" s="12" t="s">
        <v>81</v>
      </c>
      <c r="AW1707" s="12" t="s">
        <v>35</v>
      </c>
      <c r="AX1707" s="12" t="s">
        <v>73</v>
      </c>
      <c r="AY1707" s="155" t="s">
        <v>129</v>
      </c>
    </row>
    <row r="1708" spans="2:65" s="13" customFormat="1" ht="10.199999999999999">
      <c r="B1708" s="160"/>
      <c r="D1708" s="146" t="s">
        <v>308</v>
      </c>
      <c r="E1708" s="161" t="s">
        <v>3</v>
      </c>
      <c r="F1708" s="162" t="s">
        <v>1919</v>
      </c>
      <c r="H1708" s="163">
        <v>1</v>
      </c>
      <c r="I1708" s="164"/>
      <c r="L1708" s="160"/>
      <c r="M1708" s="165"/>
      <c r="T1708" s="166"/>
      <c r="AT1708" s="161" t="s">
        <v>308</v>
      </c>
      <c r="AU1708" s="161" t="s">
        <v>83</v>
      </c>
      <c r="AV1708" s="13" t="s">
        <v>83</v>
      </c>
      <c r="AW1708" s="13" t="s">
        <v>35</v>
      </c>
      <c r="AX1708" s="13" t="s">
        <v>73</v>
      </c>
      <c r="AY1708" s="161" t="s">
        <v>129</v>
      </c>
    </row>
    <row r="1709" spans="2:65" s="14" customFormat="1" ht="10.199999999999999">
      <c r="B1709" s="167"/>
      <c r="D1709" s="146" t="s">
        <v>308</v>
      </c>
      <c r="E1709" s="168" t="s">
        <v>3</v>
      </c>
      <c r="F1709" s="169" t="s">
        <v>313</v>
      </c>
      <c r="H1709" s="170">
        <v>1</v>
      </c>
      <c r="I1709" s="171"/>
      <c r="L1709" s="167"/>
      <c r="M1709" s="172"/>
      <c r="T1709" s="173"/>
      <c r="AT1709" s="168" t="s">
        <v>308</v>
      </c>
      <c r="AU1709" s="168" t="s">
        <v>83</v>
      </c>
      <c r="AV1709" s="14" t="s">
        <v>156</v>
      </c>
      <c r="AW1709" s="14" t="s">
        <v>35</v>
      </c>
      <c r="AX1709" s="14" t="s">
        <v>81</v>
      </c>
      <c r="AY1709" s="168" t="s">
        <v>129</v>
      </c>
    </row>
    <row r="1710" spans="2:65" s="1" customFormat="1" ht="33" customHeight="1">
      <c r="B1710" s="128"/>
      <c r="C1710" s="181" t="s">
        <v>1920</v>
      </c>
      <c r="D1710" s="181" t="s">
        <v>604</v>
      </c>
      <c r="E1710" s="182" t="s">
        <v>1921</v>
      </c>
      <c r="F1710" s="183" t="s">
        <v>1922</v>
      </c>
      <c r="G1710" s="184" t="s">
        <v>420</v>
      </c>
      <c r="H1710" s="185">
        <v>1</v>
      </c>
      <c r="I1710" s="186"/>
      <c r="J1710" s="187">
        <f>ROUND(I1710*H1710,2)</f>
        <v>0</v>
      </c>
      <c r="K1710" s="183" t="s">
        <v>3</v>
      </c>
      <c r="L1710" s="188"/>
      <c r="M1710" s="189" t="s">
        <v>3</v>
      </c>
      <c r="N1710" s="190" t="s">
        <v>44</v>
      </c>
      <c r="P1710" s="138">
        <f>O1710*H1710</f>
        <v>0</v>
      </c>
      <c r="Q1710" s="138">
        <v>2.4299999999999999E-2</v>
      </c>
      <c r="R1710" s="138">
        <f>Q1710*H1710</f>
        <v>2.4299999999999999E-2</v>
      </c>
      <c r="S1710" s="138">
        <v>0</v>
      </c>
      <c r="T1710" s="139">
        <f>S1710*H1710</f>
        <v>0</v>
      </c>
      <c r="AR1710" s="140" t="s">
        <v>514</v>
      </c>
      <c r="AT1710" s="140" t="s">
        <v>604</v>
      </c>
      <c r="AU1710" s="140" t="s">
        <v>83</v>
      </c>
      <c r="AY1710" s="18" t="s">
        <v>129</v>
      </c>
      <c r="BE1710" s="141">
        <f>IF(N1710="základní",J1710,0)</f>
        <v>0</v>
      </c>
      <c r="BF1710" s="141">
        <f>IF(N1710="snížená",J1710,0)</f>
        <v>0</v>
      </c>
      <c r="BG1710" s="141">
        <f>IF(N1710="zákl. přenesená",J1710,0)</f>
        <v>0</v>
      </c>
      <c r="BH1710" s="141">
        <f>IF(N1710="sníž. přenesená",J1710,0)</f>
        <v>0</v>
      </c>
      <c r="BI1710" s="141">
        <f>IF(N1710="nulová",J1710,0)</f>
        <v>0</v>
      </c>
      <c r="BJ1710" s="18" t="s">
        <v>81</v>
      </c>
      <c r="BK1710" s="141">
        <f>ROUND(I1710*H1710,2)</f>
        <v>0</v>
      </c>
      <c r="BL1710" s="18" t="s">
        <v>398</v>
      </c>
      <c r="BM1710" s="140" t="s">
        <v>1923</v>
      </c>
    </row>
    <row r="1711" spans="2:65" s="1" customFormat="1" ht="19.2">
      <c r="B1711" s="33"/>
      <c r="D1711" s="146" t="s">
        <v>141</v>
      </c>
      <c r="F1711" s="147" t="s">
        <v>1846</v>
      </c>
      <c r="I1711" s="144"/>
      <c r="L1711" s="33"/>
      <c r="M1711" s="145"/>
      <c r="T1711" s="54"/>
      <c r="AT1711" s="18" t="s">
        <v>141</v>
      </c>
      <c r="AU1711" s="18" t="s">
        <v>83</v>
      </c>
    </row>
    <row r="1712" spans="2:65" s="12" customFormat="1" ht="10.199999999999999">
      <c r="B1712" s="154"/>
      <c r="D1712" s="146" t="s">
        <v>308</v>
      </c>
      <c r="E1712" s="155" t="s">
        <v>3</v>
      </c>
      <c r="F1712" s="156" t="s">
        <v>1840</v>
      </c>
      <c r="H1712" s="155" t="s">
        <v>3</v>
      </c>
      <c r="I1712" s="157"/>
      <c r="L1712" s="154"/>
      <c r="M1712" s="158"/>
      <c r="T1712" s="159"/>
      <c r="AT1712" s="155" t="s">
        <v>308</v>
      </c>
      <c r="AU1712" s="155" t="s">
        <v>83</v>
      </c>
      <c r="AV1712" s="12" t="s">
        <v>81</v>
      </c>
      <c r="AW1712" s="12" t="s">
        <v>35</v>
      </c>
      <c r="AX1712" s="12" t="s">
        <v>73</v>
      </c>
      <c r="AY1712" s="155" t="s">
        <v>129</v>
      </c>
    </row>
    <row r="1713" spans="2:65" s="13" customFormat="1" ht="10.199999999999999">
      <c r="B1713" s="160"/>
      <c r="D1713" s="146" t="s">
        <v>308</v>
      </c>
      <c r="E1713" s="161" t="s">
        <v>3</v>
      </c>
      <c r="F1713" s="162" t="s">
        <v>1919</v>
      </c>
      <c r="H1713" s="163">
        <v>1</v>
      </c>
      <c r="I1713" s="164"/>
      <c r="L1713" s="160"/>
      <c r="M1713" s="165"/>
      <c r="T1713" s="166"/>
      <c r="AT1713" s="161" t="s">
        <v>308</v>
      </c>
      <c r="AU1713" s="161" t="s">
        <v>83</v>
      </c>
      <c r="AV1713" s="13" t="s">
        <v>83</v>
      </c>
      <c r="AW1713" s="13" t="s">
        <v>35</v>
      </c>
      <c r="AX1713" s="13" t="s">
        <v>73</v>
      </c>
      <c r="AY1713" s="161" t="s">
        <v>129</v>
      </c>
    </row>
    <row r="1714" spans="2:65" s="14" customFormat="1" ht="10.199999999999999">
      <c r="B1714" s="167"/>
      <c r="D1714" s="146" t="s">
        <v>308</v>
      </c>
      <c r="E1714" s="168" t="s">
        <v>3</v>
      </c>
      <c r="F1714" s="169" t="s">
        <v>313</v>
      </c>
      <c r="H1714" s="170">
        <v>1</v>
      </c>
      <c r="I1714" s="171"/>
      <c r="L1714" s="167"/>
      <c r="M1714" s="172"/>
      <c r="T1714" s="173"/>
      <c r="AT1714" s="168" t="s">
        <v>308</v>
      </c>
      <c r="AU1714" s="168" t="s">
        <v>83</v>
      </c>
      <c r="AV1714" s="14" t="s">
        <v>156</v>
      </c>
      <c r="AW1714" s="14" t="s">
        <v>35</v>
      </c>
      <c r="AX1714" s="14" t="s">
        <v>81</v>
      </c>
      <c r="AY1714" s="168" t="s">
        <v>129</v>
      </c>
    </row>
    <row r="1715" spans="2:65" s="1" customFormat="1" ht="16.5" customHeight="1">
      <c r="B1715" s="128"/>
      <c r="C1715" s="129" t="s">
        <v>1924</v>
      </c>
      <c r="D1715" s="129" t="s">
        <v>132</v>
      </c>
      <c r="E1715" s="130" t="s">
        <v>1925</v>
      </c>
      <c r="F1715" s="131" t="s">
        <v>1926</v>
      </c>
      <c r="G1715" s="132" t="s">
        <v>420</v>
      </c>
      <c r="H1715" s="133">
        <v>1</v>
      </c>
      <c r="I1715" s="134"/>
      <c r="J1715" s="135">
        <f>ROUND(I1715*H1715,2)</f>
        <v>0</v>
      </c>
      <c r="K1715" s="131" t="s">
        <v>136</v>
      </c>
      <c r="L1715" s="33"/>
      <c r="M1715" s="136" t="s">
        <v>3</v>
      </c>
      <c r="N1715" s="137" t="s">
        <v>44</v>
      </c>
      <c r="P1715" s="138">
        <f>O1715*H1715</f>
        <v>0</v>
      </c>
      <c r="Q1715" s="138">
        <v>8.7000000000000001E-4</v>
      </c>
      <c r="R1715" s="138">
        <f>Q1715*H1715</f>
        <v>8.7000000000000001E-4</v>
      </c>
      <c r="S1715" s="138">
        <v>0</v>
      </c>
      <c r="T1715" s="139">
        <f>S1715*H1715</f>
        <v>0</v>
      </c>
      <c r="AR1715" s="140" t="s">
        <v>398</v>
      </c>
      <c r="AT1715" s="140" t="s">
        <v>132</v>
      </c>
      <c r="AU1715" s="140" t="s">
        <v>83</v>
      </c>
      <c r="AY1715" s="18" t="s">
        <v>129</v>
      </c>
      <c r="BE1715" s="141">
        <f>IF(N1715="základní",J1715,0)</f>
        <v>0</v>
      </c>
      <c r="BF1715" s="141">
        <f>IF(N1715="snížená",J1715,0)</f>
        <v>0</v>
      </c>
      <c r="BG1715" s="141">
        <f>IF(N1715="zákl. přenesená",J1715,0)</f>
        <v>0</v>
      </c>
      <c r="BH1715" s="141">
        <f>IF(N1715="sníž. přenesená",J1715,0)</f>
        <v>0</v>
      </c>
      <c r="BI1715" s="141">
        <f>IF(N1715="nulová",J1715,0)</f>
        <v>0</v>
      </c>
      <c r="BJ1715" s="18" t="s">
        <v>81</v>
      </c>
      <c r="BK1715" s="141">
        <f>ROUND(I1715*H1715,2)</f>
        <v>0</v>
      </c>
      <c r="BL1715" s="18" t="s">
        <v>398</v>
      </c>
      <c r="BM1715" s="140" t="s">
        <v>1927</v>
      </c>
    </row>
    <row r="1716" spans="2:65" s="1" customFormat="1" ht="10.199999999999999">
      <c r="B1716" s="33"/>
      <c r="D1716" s="142" t="s">
        <v>139</v>
      </c>
      <c r="F1716" s="143" t="s">
        <v>1928</v>
      </c>
      <c r="I1716" s="144"/>
      <c r="L1716" s="33"/>
      <c r="M1716" s="145"/>
      <c r="T1716" s="54"/>
      <c r="AT1716" s="18" t="s">
        <v>139</v>
      </c>
      <c r="AU1716" s="18" t="s">
        <v>83</v>
      </c>
    </row>
    <row r="1717" spans="2:65" s="12" customFormat="1" ht="10.199999999999999">
      <c r="B1717" s="154"/>
      <c r="D1717" s="146" t="s">
        <v>308</v>
      </c>
      <c r="E1717" s="155" t="s">
        <v>3</v>
      </c>
      <c r="F1717" s="156" t="s">
        <v>1840</v>
      </c>
      <c r="H1717" s="155" t="s">
        <v>3</v>
      </c>
      <c r="I1717" s="157"/>
      <c r="L1717" s="154"/>
      <c r="M1717" s="158"/>
      <c r="T1717" s="159"/>
      <c r="AT1717" s="155" t="s">
        <v>308</v>
      </c>
      <c r="AU1717" s="155" t="s">
        <v>83</v>
      </c>
      <c r="AV1717" s="12" t="s">
        <v>81</v>
      </c>
      <c r="AW1717" s="12" t="s">
        <v>35</v>
      </c>
      <c r="AX1717" s="12" t="s">
        <v>73</v>
      </c>
      <c r="AY1717" s="155" t="s">
        <v>129</v>
      </c>
    </row>
    <row r="1718" spans="2:65" s="13" customFormat="1" ht="10.199999999999999">
      <c r="B1718" s="160"/>
      <c r="D1718" s="146" t="s">
        <v>308</v>
      </c>
      <c r="E1718" s="161" t="s">
        <v>3</v>
      </c>
      <c r="F1718" s="162" t="s">
        <v>1929</v>
      </c>
      <c r="H1718" s="163">
        <v>1</v>
      </c>
      <c r="I1718" s="164"/>
      <c r="L1718" s="160"/>
      <c r="M1718" s="165"/>
      <c r="T1718" s="166"/>
      <c r="AT1718" s="161" t="s">
        <v>308</v>
      </c>
      <c r="AU1718" s="161" t="s">
        <v>83</v>
      </c>
      <c r="AV1718" s="13" t="s">
        <v>83</v>
      </c>
      <c r="AW1718" s="13" t="s">
        <v>35</v>
      </c>
      <c r="AX1718" s="13" t="s">
        <v>73</v>
      </c>
      <c r="AY1718" s="161" t="s">
        <v>129</v>
      </c>
    </row>
    <row r="1719" spans="2:65" s="14" customFormat="1" ht="10.199999999999999">
      <c r="B1719" s="167"/>
      <c r="D1719" s="146" t="s">
        <v>308</v>
      </c>
      <c r="E1719" s="168" t="s">
        <v>3</v>
      </c>
      <c r="F1719" s="169" t="s">
        <v>313</v>
      </c>
      <c r="H1719" s="170">
        <v>1</v>
      </c>
      <c r="I1719" s="171"/>
      <c r="L1719" s="167"/>
      <c r="M1719" s="172"/>
      <c r="T1719" s="173"/>
      <c r="AT1719" s="168" t="s">
        <v>308</v>
      </c>
      <c r="AU1719" s="168" t="s">
        <v>83</v>
      </c>
      <c r="AV1719" s="14" t="s">
        <v>156</v>
      </c>
      <c r="AW1719" s="14" t="s">
        <v>35</v>
      </c>
      <c r="AX1719" s="14" t="s">
        <v>81</v>
      </c>
      <c r="AY1719" s="168" t="s">
        <v>129</v>
      </c>
    </row>
    <row r="1720" spans="2:65" s="1" customFormat="1" ht="37.799999999999997" customHeight="1">
      <c r="B1720" s="128"/>
      <c r="C1720" s="181" t="s">
        <v>1930</v>
      </c>
      <c r="D1720" s="181" t="s">
        <v>604</v>
      </c>
      <c r="E1720" s="182" t="s">
        <v>1931</v>
      </c>
      <c r="F1720" s="183" t="s">
        <v>1932</v>
      </c>
      <c r="G1720" s="184" t="s">
        <v>420</v>
      </c>
      <c r="H1720" s="185">
        <v>1</v>
      </c>
      <c r="I1720" s="186"/>
      <c r="J1720" s="187">
        <f>ROUND(I1720*H1720,2)</f>
        <v>0</v>
      </c>
      <c r="K1720" s="183" t="s">
        <v>3</v>
      </c>
      <c r="L1720" s="188"/>
      <c r="M1720" s="189" t="s">
        <v>3</v>
      </c>
      <c r="N1720" s="190" t="s">
        <v>44</v>
      </c>
      <c r="P1720" s="138">
        <f>O1720*H1720</f>
        <v>0</v>
      </c>
      <c r="Q1720" s="138">
        <v>7.4999999999999997E-2</v>
      </c>
      <c r="R1720" s="138">
        <f>Q1720*H1720</f>
        <v>7.4999999999999997E-2</v>
      </c>
      <c r="S1720" s="138">
        <v>0</v>
      </c>
      <c r="T1720" s="139">
        <f>S1720*H1720</f>
        <v>0</v>
      </c>
      <c r="AR1720" s="140" t="s">
        <v>514</v>
      </c>
      <c r="AT1720" s="140" t="s">
        <v>604</v>
      </c>
      <c r="AU1720" s="140" t="s">
        <v>83</v>
      </c>
      <c r="AY1720" s="18" t="s">
        <v>129</v>
      </c>
      <c r="BE1720" s="141">
        <f>IF(N1720="základní",J1720,0)</f>
        <v>0</v>
      </c>
      <c r="BF1720" s="141">
        <f>IF(N1720="snížená",J1720,0)</f>
        <v>0</v>
      </c>
      <c r="BG1720" s="141">
        <f>IF(N1720="zákl. přenesená",J1720,0)</f>
        <v>0</v>
      </c>
      <c r="BH1720" s="141">
        <f>IF(N1720="sníž. přenesená",J1720,0)</f>
        <v>0</v>
      </c>
      <c r="BI1720" s="141">
        <f>IF(N1720="nulová",J1720,0)</f>
        <v>0</v>
      </c>
      <c r="BJ1720" s="18" t="s">
        <v>81</v>
      </c>
      <c r="BK1720" s="141">
        <f>ROUND(I1720*H1720,2)</f>
        <v>0</v>
      </c>
      <c r="BL1720" s="18" t="s">
        <v>398</v>
      </c>
      <c r="BM1720" s="140" t="s">
        <v>1933</v>
      </c>
    </row>
    <row r="1721" spans="2:65" s="1" customFormat="1" ht="19.2">
      <c r="B1721" s="33"/>
      <c r="D1721" s="146" t="s">
        <v>141</v>
      </c>
      <c r="F1721" s="147" t="s">
        <v>1846</v>
      </c>
      <c r="I1721" s="144"/>
      <c r="L1721" s="33"/>
      <c r="M1721" s="145"/>
      <c r="T1721" s="54"/>
      <c r="AT1721" s="18" t="s">
        <v>141</v>
      </c>
      <c r="AU1721" s="18" t="s">
        <v>83</v>
      </c>
    </row>
    <row r="1722" spans="2:65" s="1" customFormat="1" ht="16.5" customHeight="1">
      <c r="B1722" s="128"/>
      <c r="C1722" s="129" t="s">
        <v>1934</v>
      </c>
      <c r="D1722" s="129" t="s">
        <v>132</v>
      </c>
      <c r="E1722" s="130" t="s">
        <v>1935</v>
      </c>
      <c r="F1722" s="131" t="s">
        <v>1936</v>
      </c>
      <c r="G1722" s="132" t="s">
        <v>420</v>
      </c>
      <c r="H1722" s="133">
        <v>1</v>
      </c>
      <c r="I1722" s="134"/>
      <c r="J1722" s="135">
        <f>ROUND(I1722*H1722,2)</f>
        <v>0</v>
      </c>
      <c r="K1722" s="131" t="s">
        <v>136</v>
      </c>
      <c r="L1722" s="33"/>
      <c r="M1722" s="136" t="s">
        <v>3</v>
      </c>
      <c r="N1722" s="137" t="s">
        <v>44</v>
      </c>
      <c r="P1722" s="138">
        <f>O1722*H1722</f>
        <v>0</v>
      </c>
      <c r="Q1722" s="138">
        <v>8.8000000000000003E-4</v>
      </c>
      <c r="R1722" s="138">
        <f>Q1722*H1722</f>
        <v>8.8000000000000003E-4</v>
      </c>
      <c r="S1722" s="138">
        <v>0</v>
      </c>
      <c r="T1722" s="139">
        <f>S1722*H1722</f>
        <v>0</v>
      </c>
      <c r="AR1722" s="140" t="s">
        <v>398</v>
      </c>
      <c r="AT1722" s="140" t="s">
        <v>132</v>
      </c>
      <c r="AU1722" s="140" t="s">
        <v>83</v>
      </c>
      <c r="AY1722" s="18" t="s">
        <v>129</v>
      </c>
      <c r="BE1722" s="141">
        <f>IF(N1722="základní",J1722,0)</f>
        <v>0</v>
      </c>
      <c r="BF1722" s="141">
        <f>IF(N1722="snížená",J1722,0)</f>
        <v>0</v>
      </c>
      <c r="BG1722" s="141">
        <f>IF(N1722="zákl. přenesená",J1722,0)</f>
        <v>0</v>
      </c>
      <c r="BH1722" s="141">
        <f>IF(N1722="sníž. přenesená",J1722,0)</f>
        <v>0</v>
      </c>
      <c r="BI1722" s="141">
        <f>IF(N1722="nulová",J1722,0)</f>
        <v>0</v>
      </c>
      <c r="BJ1722" s="18" t="s">
        <v>81</v>
      </c>
      <c r="BK1722" s="141">
        <f>ROUND(I1722*H1722,2)</f>
        <v>0</v>
      </c>
      <c r="BL1722" s="18" t="s">
        <v>398</v>
      </c>
      <c r="BM1722" s="140" t="s">
        <v>1937</v>
      </c>
    </row>
    <row r="1723" spans="2:65" s="1" customFormat="1" ht="10.199999999999999">
      <c r="B1723" s="33"/>
      <c r="D1723" s="142" t="s">
        <v>139</v>
      </c>
      <c r="F1723" s="143" t="s">
        <v>1938</v>
      </c>
      <c r="I1723" s="144"/>
      <c r="L1723" s="33"/>
      <c r="M1723" s="145"/>
      <c r="T1723" s="54"/>
      <c r="AT1723" s="18" t="s">
        <v>139</v>
      </c>
      <c r="AU1723" s="18" t="s">
        <v>83</v>
      </c>
    </row>
    <row r="1724" spans="2:65" s="12" customFormat="1" ht="10.199999999999999">
      <c r="B1724" s="154"/>
      <c r="D1724" s="146" t="s">
        <v>308</v>
      </c>
      <c r="E1724" s="155" t="s">
        <v>3</v>
      </c>
      <c r="F1724" s="156" t="s">
        <v>1840</v>
      </c>
      <c r="H1724" s="155" t="s">
        <v>3</v>
      </c>
      <c r="I1724" s="157"/>
      <c r="L1724" s="154"/>
      <c r="M1724" s="158"/>
      <c r="T1724" s="159"/>
      <c r="AT1724" s="155" t="s">
        <v>308</v>
      </c>
      <c r="AU1724" s="155" t="s">
        <v>83</v>
      </c>
      <c r="AV1724" s="12" t="s">
        <v>81</v>
      </c>
      <c r="AW1724" s="12" t="s">
        <v>35</v>
      </c>
      <c r="AX1724" s="12" t="s">
        <v>73</v>
      </c>
      <c r="AY1724" s="155" t="s">
        <v>129</v>
      </c>
    </row>
    <row r="1725" spans="2:65" s="13" customFormat="1" ht="10.199999999999999">
      <c r="B1725" s="160"/>
      <c r="D1725" s="146" t="s">
        <v>308</v>
      </c>
      <c r="E1725" s="161" t="s">
        <v>3</v>
      </c>
      <c r="F1725" s="162" t="s">
        <v>1939</v>
      </c>
      <c r="H1725" s="163">
        <v>1</v>
      </c>
      <c r="I1725" s="164"/>
      <c r="L1725" s="160"/>
      <c r="M1725" s="165"/>
      <c r="T1725" s="166"/>
      <c r="AT1725" s="161" t="s">
        <v>308</v>
      </c>
      <c r="AU1725" s="161" t="s">
        <v>83</v>
      </c>
      <c r="AV1725" s="13" t="s">
        <v>83</v>
      </c>
      <c r="AW1725" s="13" t="s">
        <v>35</v>
      </c>
      <c r="AX1725" s="13" t="s">
        <v>73</v>
      </c>
      <c r="AY1725" s="161" t="s">
        <v>129</v>
      </c>
    </row>
    <row r="1726" spans="2:65" s="14" customFormat="1" ht="10.199999999999999">
      <c r="B1726" s="167"/>
      <c r="D1726" s="146" t="s">
        <v>308</v>
      </c>
      <c r="E1726" s="168" t="s">
        <v>3</v>
      </c>
      <c r="F1726" s="169" t="s">
        <v>313</v>
      </c>
      <c r="H1726" s="170">
        <v>1</v>
      </c>
      <c r="I1726" s="171"/>
      <c r="L1726" s="167"/>
      <c r="M1726" s="172"/>
      <c r="T1726" s="173"/>
      <c r="AT1726" s="168" t="s">
        <v>308</v>
      </c>
      <c r="AU1726" s="168" t="s">
        <v>83</v>
      </c>
      <c r="AV1726" s="14" t="s">
        <v>156</v>
      </c>
      <c r="AW1726" s="14" t="s">
        <v>35</v>
      </c>
      <c r="AX1726" s="14" t="s">
        <v>81</v>
      </c>
      <c r="AY1726" s="168" t="s">
        <v>129</v>
      </c>
    </row>
    <row r="1727" spans="2:65" s="1" customFormat="1" ht="33" customHeight="1">
      <c r="B1727" s="128"/>
      <c r="C1727" s="181" t="s">
        <v>1940</v>
      </c>
      <c r="D1727" s="181" t="s">
        <v>604</v>
      </c>
      <c r="E1727" s="182" t="s">
        <v>1941</v>
      </c>
      <c r="F1727" s="183" t="s">
        <v>1942</v>
      </c>
      <c r="G1727" s="184" t="s">
        <v>420</v>
      </c>
      <c r="H1727" s="185">
        <v>1</v>
      </c>
      <c r="I1727" s="186"/>
      <c r="J1727" s="187">
        <f>ROUND(I1727*H1727,2)</f>
        <v>0</v>
      </c>
      <c r="K1727" s="183" t="s">
        <v>3</v>
      </c>
      <c r="L1727" s="188"/>
      <c r="M1727" s="189" t="s">
        <v>3</v>
      </c>
      <c r="N1727" s="190" t="s">
        <v>44</v>
      </c>
      <c r="P1727" s="138">
        <f>O1727*H1727</f>
        <v>0</v>
      </c>
      <c r="Q1727" s="138">
        <v>7.4999999999999997E-2</v>
      </c>
      <c r="R1727" s="138">
        <f>Q1727*H1727</f>
        <v>7.4999999999999997E-2</v>
      </c>
      <c r="S1727" s="138">
        <v>0</v>
      </c>
      <c r="T1727" s="139">
        <f>S1727*H1727</f>
        <v>0</v>
      </c>
      <c r="AR1727" s="140" t="s">
        <v>514</v>
      </c>
      <c r="AT1727" s="140" t="s">
        <v>604</v>
      </c>
      <c r="AU1727" s="140" t="s">
        <v>83</v>
      </c>
      <c r="AY1727" s="18" t="s">
        <v>129</v>
      </c>
      <c r="BE1727" s="141">
        <f>IF(N1727="základní",J1727,0)</f>
        <v>0</v>
      </c>
      <c r="BF1727" s="141">
        <f>IF(N1727="snížená",J1727,0)</f>
        <v>0</v>
      </c>
      <c r="BG1727" s="141">
        <f>IF(N1727="zákl. přenesená",J1727,0)</f>
        <v>0</v>
      </c>
      <c r="BH1727" s="141">
        <f>IF(N1727="sníž. přenesená",J1727,0)</f>
        <v>0</v>
      </c>
      <c r="BI1727" s="141">
        <f>IF(N1727="nulová",J1727,0)</f>
        <v>0</v>
      </c>
      <c r="BJ1727" s="18" t="s">
        <v>81</v>
      </c>
      <c r="BK1727" s="141">
        <f>ROUND(I1727*H1727,2)</f>
        <v>0</v>
      </c>
      <c r="BL1727" s="18" t="s">
        <v>398</v>
      </c>
      <c r="BM1727" s="140" t="s">
        <v>1943</v>
      </c>
    </row>
    <row r="1728" spans="2:65" s="1" customFormat="1" ht="19.2">
      <c r="B1728" s="33"/>
      <c r="D1728" s="146" t="s">
        <v>141</v>
      </c>
      <c r="F1728" s="147" t="s">
        <v>1846</v>
      </c>
      <c r="I1728" s="144"/>
      <c r="L1728" s="33"/>
      <c r="M1728" s="145"/>
      <c r="T1728" s="54"/>
      <c r="AT1728" s="18" t="s">
        <v>141</v>
      </c>
      <c r="AU1728" s="18" t="s">
        <v>83</v>
      </c>
    </row>
    <row r="1729" spans="2:65" s="1" customFormat="1" ht="16.5" customHeight="1">
      <c r="B1729" s="128"/>
      <c r="C1729" s="129" t="s">
        <v>1944</v>
      </c>
      <c r="D1729" s="129" t="s">
        <v>132</v>
      </c>
      <c r="E1729" s="130" t="s">
        <v>1945</v>
      </c>
      <c r="F1729" s="131" t="s">
        <v>1946</v>
      </c>
      <c r="G1729" s="132" t="s">
        <v>420</v>
      </c>
      <c r="H1729" s="133">
        <v>1</v>
      </c>
      <c r="I1729" s="134"/>
      <c r="J1729" s="135">
        <f>ROUND(I1729*H1729,2)</f>
        <v>0</v>
      </c>
      <c r="K1729" s="131" t="s">
        <v>136</v>
      </c>
      <c r="L1729" s="33"/>
      <c r="M1729" s="136" t="s">
        <v>3</v>
      </c>
      <c r="N1729" s="137" t="s">
        <v>44</v>
      </c>
      <c r="P1729" s="138">
        <f>O1729*H1729</f>
        <v>0</v>
      </c>
      <c r="Q1729" s="138">
        <v>0</v>
      </c>
      <c r="R1729" s="138">
        <f>Q1729*H1729</f>
        <v>0</v>
      </c>
      <c r="S1729" s="138">
        <v>0</v>
      </c>
      <c r="T1729" s="139">
        <f>S1729*H1729</f>
        <v>0</v>
      </c>
      <c r="AR1729" s="140" t="s">
        <v>398</v>
      </c>
      <c r="AT1729" s="140" t="s">
        <v>132</v>
      </c>
      <c r="AU1729" s="140" t="s">
        <v>83</v>
      </c>
      <c r="AY1729" s="18" t="s">
        <v>129</v>
      </c>
      <c r="BE1729" s="141">
        <f>IF(N1729="základní",J1729,0)</f>
        <v>0</v>
      </c>
      <c r="BF1729" s="141">
        <f>IF(N1729="snížená",J1729,0)</f>
        <v>0</v>
      </c>
      <c r="BG1729" s="141">
        <f>IF(N1729="zákl. přenesená",J1729,0)</f>
        <v>0</v>
      </c>
      <c r="BH1729" s="141">
        <f>IF(N1729="sníž. přenesená",J1729,0)</f>
        <v>0</v>
      </c>
      <c r="BI1729" s="141">
        <f>IF(N1729="nulová",J1729,0)</f>
        <v>0</v>
      </c>
      <c r="BJ1729" s="18" t="s">
        <v>81</v>
      </c>
      <c r="BK1729" s="141">
        <f>ROUND(I1729*H1729,2)</f>
        <v>0</v>
      </c>
      <c r="BL1729" s="18" t="s">
        <v>398</v>
      </c>
      <c r="BM1729" s="140" t="s">
        <v>1947</v>
      </c>
    </row>
    <row r="1730" spans="2:65" s="1" customFormat="1" ht="10.199999999999999">
      <c r="B1730" s="33"/>
      <c r="D1730" s="142" t="s">
        <v>139</v>
      </c>
      <c r="F1730" s="143" t="s">
        <v>1948</v>
      </c>
      <c r="I1730" s="144"/>
      <c r="L1730" s="33"/>
      <c r="M1730" s="145"/>
      <c r="T1730" s="54"/>
      <c r="AT1730" s="18" t="s">
        <v>139</v>
      </c>
      <c r="AU1730" s="18" t="s">
        <v>83</v>
      </c>
    </row>
    <row r="1731" spans="2:65" s="12" customFormat="1" ht="10.199999999999999">
      <c r="B1731" s="154"/>
      <c r="D1731" s="146" t="s">
        <v>308</v>
      </c>
      <c r="E1731" s="155" t="s">
        <v>3</v>
      </c>
      <c r="F1731" s="156" t="s">
        <v>1840</v>
      </c>
      <c r="H1731" s="155" t="s">
        <v>3</v>
      </c>
      <c r="I1731" s="157"/>
      <c r="L1731" s="154"/>
      <c r="M1731" s="158"/>
      <c r="T1731" s="159"/>
      <c r="AT1731" s="155" t="s">
        <v>308</v>
      </c>
      <c r="AU1731" s="155" t="s">
        <v>83</v>
      </c>
      <c r="AV1731" s="12" t="s">
        <v>81</v>
      </c>
      <c r="AW1731" s="12" t="s">
        <v>35</v>
      </c>
      <c r="AX1731" s="12" t="s">
        <v>73</v>
      </c>
      <c r="AY1731" s="155" t="s">
        <v>129</v>
      </c>
    </row>
    <row r="1732" spans="2:65" s="13" customFormat="1" ht="10.199999999999999">
      <c r="B1732" s="160"/>
      <c r="D1732" s="146" t="s">
        <v>308</v>
      </c>
      <c r="E1732" s="161" t="s">
        <v>3</v>
      </c>
      <c r="F1732" s="162" t="s">
        <v>1919</v>
      </c>
      <c r="H1732" s="163">
        <v>1</v>
      </c>
      <c r="I1732" s="164"/>
      <c r="L1732" s="160"/>
      <c r="M1732" s="165"/>
      <c r="T1732" s="166"/>
      <c r="AT1732" s="161" t="s">
        <v>308</v>
      </c>
      <c r="AU1732" s="161" t="s">
        <v>83</v>
      </c>
      <c r="AV1732" s="13" t="s">
        <v>83</v>
      </c>
      <c r="AW1732" s="13" t="s">
        <v>35</v>
      </c>
      <c r="AX1732" s="13" t="s">
        <v>73</v>
      </c>
      <c r="AY1732" s="161" t="s">
        <v>129</v>
      </c>
    </row>
    <row r="1733" spans="2:65" s="14" customFormat="1" ht="10.199999999999999">
      <c r="B1733" s="167"/>
      <c r="D1733" s="146" t="s">
        <v>308</v>
      </c>
      <c r="E1733" s="168" t="s">
        <v>3</v>
      </c>
      <c r="F1733" s="169" t="s">
        <v>313</v>
      </c>
      <c r="H1733" s="170">
        <v>1</v>
      </c>
      <c r="I1733" s="171"/>
      <c r="L1733" s="167"/>
      <c r="M1733" s="172"/>
      <c r="T1733" s="173"/>
      <c r="AT1733" s="168" t="s">
        <v>308</v>
      </c>
      <c r="AU1733" s="168" t="s">
        <v>83</v>
      </c>
      <c r="AV1733" s="14" t="s">
        <v>156</v>
      </c>
      <c r="AW1733" s="14" t="s">
        <v>35</v>
      </c>
      <c r="AX1733" s="14" t="s">
        <v>81</v>
      </c>
      <c r="AY1733" s="168" t="s">
        <v>129</v>
      </c>
    </row>
    <row r="1734" spans="2:65" s="1" customFormat="1" ht="24.15" customHeight="1">
      <c r="B1734" s="128"/>
      <c r="C1734" s="181" t="s">
        <v>1949</v>
      </c>
      <c r="D1734" s="181" t="s">
        <v>604</v>
      </c>
      <c r="E1734" s="182" t="s">
        <v>1950</v>
      </c>
      <c r="F1734" s="183" t="s">
        <v>1951</v>
      </c>
      <c r="G1734" s="184" t="s">
        <v>420</v>
      </c>
      <c r="H1734" s="185">
        <v>1</v>
      </c>
      <c r="I1734" s="186"/>
      <c r="J1734" s="187">
        <f>ROUND(I1734*H1734,2)</f>
        <v>0</v>
      </c>
      <c r="K1734" s="183" t="s">
        <v>3</v>
      </c>
      <c r="L1734" s="188"/>
      <c r="M1734" s="189" t="s">
        <v>3</v>
      </c>
      <c r="N1734" s="190" t="s">
        <v>44</v>
      </c>
      <c r="P1734" s="138">
        <f>O1734*H1734</f>
        <v>0</v>
      </c>
      <c r="Q1734" s="138">
        <v>2.3999999999999998E-3</v>
      </c>
      <c r="R1734" s="138">
        <f>Q1734*H1734</f>
        <v>2.3999999999999998E-3</v>
      </c>
      <c r="S1734" s="138">
        <v>0</v>
      </c>
      <c r="T1734" s="139">
        <f>S1734*H1734</f>
        <v>0</v>
      </c>
      <c r="AR1734" s="140" t="s">
        <v>514</v>
      </c>
      <c r="AT1734" s="140" t="s">
        <v>604</v>
      </c>
      <c r="AU1734" s="140" t="s">
        <v>83</v>
      </c>
      <c r="AY1734" s="18" t="s">
        <v>129</v>
      </c>
      <c r="BE1734" s="141">
        <f>IF(N1734="základní",J1734,0)</f>
        <v>0</v>
      </c>
      <c r="BF1734" s="141">
        <f>IF(N1734="snížená",J1734,0)</f>
        <v>0</v>
      </c>
      <c r="BG1734" s="141">
        <f>IF(N1734="zákl. přenesená",J1734,0)</f>
        <v>0</v>
      </c>
      <c r="BH1734" s="141">
        <f>IF(N1734="sníž. přenesená",J1734,0)</f>
        <v>0</v>
      </c>
      <c r="BI1734" s="141">
        <f>IF(N1734="nulová",J1734,0)</f>
        <v>0</v>
      </c>
      <c r="BJ1734" s="18" t="s">
        <v>81</v>
      </c>
      <c r="BK1734" s="141">
        <f>ROUND(I1734*H1734,2)</f>
        <v>0</v>
      </c>
      <c r="BL1734" s="18" t="s">
        <v>398</v>
      </c>
      <c r="BM1734" s="140" t="s">
        <v>1952</v>
      </c>
    </row>
    <row r="1735" spans="2:65" s="1" customFormat="1" ht="16.5" customHeight="1">
      <c r="B1735" s="128"/>
      <c r="C1735" s="129" t="s">
        <v>1953</v>
      </c>
      <c r="D1735" s="129" t="s">
        <v>132</v>
      </c>
      <c r="E1735" s="130" t="s">
        <v>1945</v>
      </c>
      <c r="F1735" s="131" t="s">
        <v>1946</v>
      </c>
      <c r="G1735" s="132" t="s">
        <v>420</v>
      </c>
      <c r="H1735" s="133">
        <v>2</v>
      </c>
      <c r="I1735" s="134"/>
      <c r="J1735" s="135">
        <f>ROUND(I1735*H1735,2)</f>
        <v>0</v>
      </c>
      <c r="K1735" s="131" t="s">
        <v>136</v>
      </c>
      <c r="L1735" s="33"/>
      <c r="M1735" s="136" t="s">
        <v>3</v>
      </c>
      <c r="N1735" s="137" t="s">
        <v>44</v>
      </c>
      <c r="P1735" s="138">
        <f>O1735*H1735</f>
        <v>0</v>
      </c>
      <c r="Q1735" s="138">
        <v>0</v>
      </c>
      <c r="R1735" s="138">
        <f>Q1735*H1735</f>
        <v>0</v>
      </c>
      <c r="S1735" s="138">
        <v>0</v>
      </c>
      <c r="T1735" s="139">
        <f>S1735*H1735</f>
        <v>0</v>
      </c>
      <c r="AR1735" s="140" t="s">
        <v>398</v>
      </c>
      <c r="AT1735" s="140" t="s">
        <v>132</v>
      </c>
      <c r="AU1735" s="140" t="s">
        <v>83</v>
      </c>
      <c r="AY1735" s="18" t="s">
        <v>129</v>
      </c>
      <c r="BE1735" s="141">
        <f>IF(N1735="základní",J1735,0)</f>
        <v>0</v>
      </c>
      <c r="BF1735" s="141">
        <f>IF(N1735="snížená",J1735,0)</f>
        <v>0</v>
      </c>
      <c r="BG1735" s="141">
        <f>IF(N1735="zákl. přenesená",J1735,0)</f>
        <v>0</v>
      </c>
      <c r="BH1735" s="141">
        <f>IF(N1735="sníž. přenesená",J1735,0)</f>
        <v>0</v>
      </c>
      <c r="BI1735" s="141">
        <f>IF(N1735="nulová",J1735,0)</f>
        <v>0</v>
      </c>
      <c r="BJ1735" s="18" t="s">
        <v>81</v>
      </c>
      <c r="BK1735" s="141">
        <f>ROUND(I1735*H1735,2)</f>
        <v>0</v>
      </c>
      <c r="BL1735" s="18" t="s">
        <v>398</v>
      </c>
      <c r="BM1735" s="140" t="s">
        <v>1954</v>
      </c>
    </row>
    <row r="1736" spans="2:65" s="1" customFormat="1" ht="10.199999999999999">
      <c r="B1736" s="33"/>
      <c r="D1736" s="142" t="s">
        <v>139</v>
      </c>
      <c r="F1736" s="143" t="s">
        <v>1948</v>
      </c>
      <c r="I1736" s="144"/>
      <c r="L1736" s="33"/>
      <c r="M1736" s="145"/>
      <c r="T1736" s="54"/>
      <c r="AT1736" s="18" t="s">
        <v>139</v>
      </c>
      <c r="AU1736" s="18" t="s">
        <v>83</v>
      </c>
    </row>
    <row r="1737" spans="2:65" s="12" customFormat="1" ht="10.199999999999999">
      <c r="B1737" s="154"/>
      <c r="D1737" s="146" t="s">
        <v>308</v>
      </c>
      <c r="E1737" s="155" t="s">
        <v>3</v>
      </c>
      <c r="F1737" s="156" t="s">
        <v>1840</v>
      </c>
      <c r="H1737" s="155" t="s">
        <v>3</v>
      </c>
      <c r="I1737" s="157"/>
      <c r="L1737" s="154"/>
      <c r="M1737" s="158"/>
      <c r="T1737" s="159"/>
      <c r="AT1737" s="155" t="s">
        <v>308</v>
      </c>
      <c r="AU1737" s="155" t="s">
        <v>83</v>
      </c>
      <c r="AV1737" s="12" t="s">
        <v>81</v>
      </c>
      <c r="AW1737" s="12" t="s">
        <v>35</v>
      </c>
      <c r="AX1737" s="12" t="s">
        <v>73</v>
      </c>
      <c r="AY1737" s="155" t="s">
        <v>129</v>
      </c>
    </row>
    <row r="1738" spans="2:65" s="13" customFormat="1" ht="10.199999999999999">
      <c r="B1738" s="160"/>
      <c r="D1738" s="146" t="s">
        <v>308</v>
      </c>
      <c r="E1738" s="161" t="s">
        <v>3</v>
      </c>
      <c r="F1738" s="162" t="s">
        <v>1939</v>
      </c>
      <c r="H1738" s="163">
        <v>1</v>
      </c>
      <c r="I1738" s="164"/>
      <c r="L1738" s="160"/>
      <c r="M1738" s="165"/>
      <c r="T1738" s="166"/>
      <c r="AT1738" s="161" t="s">
        <v>308</v>
      </c>
      <c r="AU1738" s="161" t="s">
        <v>83</v>
      </c>
      <c r="AV1738" s="13" t="s">
        <v>83</v>
      </c>
      <c r="AW1738" s="13" t="s">
        <v>35</v>
      </c>
      <c r="AX1738" s="13" t="s">
        <v>73</v>
      </c>
      <c r="AY1738" s="161" t="s">
        <v>129</v>
      </c>
    </row>
    <row r="1739" spans="2:65" s="13" customFormat="1" ht="10.199999999999999">
      <c r="B1739" s="160"/>
      <c r="D1739" s="146" t="s">
        <v>308</v>
      </c>
      <c r="E1739" s="161" t="s">
        <v>3</v>
      </c>
      <c r="F1739" s="162" t="s">
        <v>1929</v>
      </c>
      <c r="H1739" s="163">
        <v>1</v>
      </c>
      <c r="I1739" s="164"/>
      <c r="L1739" s="160"/>
      <c r="M1739" s="165"/>
      <c r="T1739" s="166"/>
      <c r="AT1739" s="161" t="s">
        <v>308</v>
      </c>
      <c r="AU1739" s="161" t="s">
        <v>83</v>
      </c>
      <c r="AV1739" s="13" t="s">
        <v>83</v>
      </c>
      <c r="AW1739" s="13" t="s">
        <v>35</v>
      </c>
      <c r="AX1739" s="13" t="s">
        <v>73</v>
      </c>
      <c r="AY1739" s="161" t="s">
        <v>129</v>
      </c>
    </row>
    <row r="1740" spans="2:65" s="14" customFormat="1" ht="10.199999999999999">
      <c r="B1740" s="167"/>
      <c r="D1740" s="146" t="s">
        <v>308</v>
      </c>
      <c r="E1740" s="168" t="s">
        <v>3</v>
      </c>
      <c r="F1740" s="169" t="s">
        <v>313</v>
      </c>
      <c r="H1740" s="170">
        <v>2</v>
      </c>
      <c r="I1740" s="171"/>
      <c r="L1740" s="167"/>
      <c r="M1740" s="172"/>
      <c r="T1740" s="173"/>
      <c r="AT1740" s="168" t="s">
        <v>308</v>
      </c>
      <c r="AU1740" s="168" t="s">
        <v>83</v>
      </c>
      <c r="AV1740" s="14" t="s">
        <v>156</v>
      </c>
      <c r="AW1740" s="14" t="s">
        <v>35</v>
      </c>
      <c r="AX1740" s="14" t="s">
        <v>81</v>
      </c>
      <c r="AY1740" s="168" t="s">
        <v>129</v>
      </c>
    </row>
    <row r="1741" spans="2:65" s="1" customFormat="1" ht="24.15" customHeight="1">
      <c r="B1741" s="128"/>
      <c r="C1741" s="181" t="s">
        <v>1955</v>
      </c>
      <c r="D1741" s="181" t="s">
        <v>604</v>
      </c>
      <c r="E1741" s="182" t="s">
        <v>1956</v>
      </c>
      <c r="F1741" s="183" t="s">
        <v>1957</v>
      </c>
      <c r="G1741" s="184" t="s">
        <v>420</v>
      </c>
      <c r="H1741" s="185">
        <v>1</v>
      </c>
      <c r="I1741" s="186"/>
      <c r="J1741" s="187">
        <f>ROUND(I1741*H1741,2)</f>
        <v>0</v>
      </c>
      <c r="K1741" s="183" t="s">
        <v>3</v>
      </c>
      <c r="L1741" s="188"/>
      <c r="M1741" s="189" t="s">
        <v>3</v>
      </c>
      <c r="N1741" s="190" t="s">
        <v>44</v>
      </c>
      <c r="P1741" s="138">
        <f>O1741*H1741</f>
        <v>0</v>
      </c>
      <c r="Q1741" s="138">
        <v>2.3999999999999998E-3</v>
      </c>
      <c r="R1741" s="138">
        <f>Q1741*H1741</f>
        <v>2.3999999999999998E-3</v>
      </c>
      <c r="S1741" s="138">
        <v>0</v>
      </c>
      <c r="T1741" s="139">
        <f>S1741*H1741</f>
        <v>0</v>
      </c>
      <c r="AR1741" s="140" t="s">
        <v>514</v>
      </c>
      <c r="AT1741" s="140" t="s">
        <v>604</v>
      </c>
      <c r="AU1741" s="140" t="s">
        <v>83</v>
      </c>
      <c r="AY1741" s="18" t="s">
        <v>129</v>
      </c>
      <c r="BE1741" s="141">
        <f>IF(N1741="základní",J1741,0)</f>
        <v>0</v>
      </c>
      <c r="BF1741" s="141">
        <f>IF(N1741="snížená",J1741,0)</f>
        <v>0</v>
      </c>
      <c r="BG1741" s="141">
        <f>IF(N1741="zákl. přenesená",J1741,0)</f>
        <v>0</v>
      </c>
      <c r="BH1741" s="141">
        <f>IF(N1741="sníž. přenesená",J1741,0)</f>
        <v>0</v>
      </c>
      <c r="BI1741" s="141">
        <f>IF(N1741="nulová",J1741,0)</f>
        <v>0</v>
      </c>
      <c r="BJ1741" s="18" t="s">
        <v>81</v>
      </c>
      <c r="BK1741" s="141">
        <f>ROUND(I1741*H1741,2)</f>
        <v>0</v>
      </c>
      <c r="BL1741" s="18" t="s">
        <v>398</v>
      </c>
      <c r="BM1741" s="140" t="s">
        <v>1958</v>
      </c>
    </row>
    <row r="1742" spans="2:65" s="12" customFormat="1" ht="10.199999999999999">
      <c r="B1742" s="154"/>
      <c r="D1742" s="146" t="s">
        <v>308</v>
      </c>
      <c r="E1742" s="155" t="s">
        <v>3</v>
      </c>
      <c r="F1742" s="156" t="s">
        <v>1840</v>
      </c>
      <c r="H1742" s="155" t="s">
        <v>3</v>
      </c>
      <c r="I1742" s="157"/>
      <c r="L1742" s="154"/>
      <c r="M1742" s="158"/>
      <c r="T1742" s="159"/>
      <c r="AT1742" s="155" t="s">
        <v>308</v>
      </c>
      <c r="AU1742" s="155" t="s">
        <v>83</v>
      </c>
      <c r="AV1742" s="12" t="s">
        <v>81</v>
      </c>
      <c r="AW1742" s="12" t="s">
        <v>35</v>
      </c>
      <c r="AX1742" s="12" t="s">
        <v>73</v>
      </c>
      <c r="AY1742" s="155" t="s">
        <v>129</v>
      </c>
    </row>
    <row r="1743" spans="2:65" s="13" customFormat="1" ht="10.199999999999999">
      <c r="B1743" s="160"/>
      <c r="D1743" s="146" t="s">
        <v>308</v>
      </c>
      <c r="E1743" s="161" t="s">
        <v>3</v>
      </c>
      <c r="F1743" s="162" t="s">
        <v>1939</v>
      </c>
      <c r="H1743" s="163">
        <v>1</v>
      </c>
      <c r="I1743" s="164"/>
      <c r="L1743" s="160"/>
      <c r="M1743" s="165"/>
      <c r="T1743" s="166"/>
      <c r="AT1743" s="161" t="s">
        <v>308</v>
      </c>
      <c r="AU1743" s="161" t="s">
        <v>83</v>
      </c>
      <c r="AV1743" s="13" t="s">
        <v>83</v>
      </c>
      <c r="AW1743" s="13" t="s">
        <v>35</v>
      </c>
      <c r="AX1743" s="13" t="s">
        <v>73</v>
      </c>
      <c r="AY1743" s="161" t="s">
        <v>129</v>
      </c>
    </row>
    <row r="1744" spans="2:65" s="14" customFormat="1" ht="10.199999999999999">
      <c r="B1744" s="167"/>
      <c r="D1744" s="146" t="s">
        <v>308</v>
      </c>
      <c r="E1744" s="168" t="s">
        <v>3</v>
      </c>
      <c r="F1744" s="169" t="s">
        <v>313</v>
      </c>
      <c r="H1744" s="170">
        <v>1</v>
      </c>
      <c r="I1744" s="171"/>
      <c r="L1744" s="167"/>
      <c r="M1744" s="172"/>
      <c r="T1744" s="173"/>
      <c r="AT1744" s="168" t="s">
        <v>308</v>
      </c>
      <c r="AU1744" s="168" t="s">
        <v>83</v>
      </c>
      <c r="AV1744" s="14" t="s">
        <v>156</v>
      </c>
      <c r="AW1744" s="14" t="s">
        <v>35</v>
      </c>
      <c r="AX1744" s="14" t="s">
        <v>81</v>
      </c>
      <c r="AY1744" s="168" t="s">
        <v>129</v>
      </c>
    </row>
    <row r="1745" spans="2:65" s="1" customFormat="1" ht="24.15" customHeight="1">
      <c r="B1745" s="128"/>
      <c r="C1745" s="181" t="s">
        <v>1959</v>
      </c>
      <c r="D1745" s="181" t="s">
        <v>604</v>
      </c>
      <c r="E1745" s="182" t="s">
        <v>1960</v>
      </c>
      <c r="F1745" s="183" t="s">
        <v>1961</v>
      </c>
      <c r="G1745" s="184" t="s">
        <v>420</v>
      </c>
      <c r="H1745" s="185">
        <v>1</v>
      </c>
      <c r="I1745" s="186"/>
      <c r="J1745" s="187">
        <f>ROUND(I1745*H1745,2)</f>
        <v>0</v>
      </c>
      <c r="K1745" s="183" t="s">
        <v>3</v>
      </c>
      <c r="L1745" s="188"/>
      <c r="M1745" s="189" t="s">
        <v>3</v>
      </c>
      <c r="N1745" s="190" t="s">
        <v>44</v>
      </c>
      <c r="P1745" s="138">
        <f>O1745*H1745</f>
        <v>0</v>
      </c>
      <c r="Q1745" s="138">
        <v>2.3999999999999998E-3</v>
      </c>
      <c r="R1745" s="138">
        <f>Q1745*H1745</f>
        <v>2.3999999999999998E-3</v>
      </c>
      <c r="S1745" s="138">
        <v>0</v>
      </c>
      <c r="T1745" s="139">
        <f>S1745*H1745</f>
        <v>0</v>
      </c>
      <c r="AR1745" s="140" t="s">
        <v>514</v>
      </c>
      <c r="AT1745" s="140" t="s">
        <v>604</v>
      </c>
      <c r="AU1745" s="140" t="s">
        <v>83</v>
      </c>
      <c r="AY1745" s="18" t="s">
        <v>129</v>
      </c>
      <c r="BE1745" s="141">
        <f>IF(N1745="základní",J1745,0)</f>
        <v>0</v>
      </c>
      <c r="BF1745" s="141">
        <f>IF(N1745="snížená",J1745,0)</f>
        <v>0</v>
      </c>
      <c r="BG1745" s="141">
        <f>IF(N1745="zákl. přenesená",J1745,0)</f>
        <v>0</v>
      </c>
      <c r="BH1745" s="141">
        <f>IF(N1745="sníž. přenesená",J1745,0)</f>
        <v>0</v>
      </c>
      <c r="BI1745" s="141">
        <f>IF(N1745="nulová",J1745,0)</f>
        <v>0</v>
      </c>
      <c r="BJ1745" s="18" t="s">
        <v>81</v>
      </c>
      <c r="BK1745" s="141">
        <f>ROUND(I1745*H1745,2)</f>
        <v>0</v>
      </c>
      <c r="BL1745" s="18" t="s">
        <v>398</v>
      </c>
      <c r="BM1745" s="140" t="s">
        <v>1962</v>
      </c>
    </row>
    <row r="1746" spans="2:65" s="12" customFormat="1" ht="10.199999999999999">
      <c r="B1746" s="154"/>
      <c r="D1746" s="146" t="s">
        <v>308</v>
      </c>
      <c r="E1746" s="155" t="s">
        <v>3</v>
      </c>
      <c r="F1746" s="156" t="s">
        <v>1840</v>
      </c>
      <c r="H1746" s="155" t="s">
        <v>3</v>
      </c>
      <c r="I1746" s="157"/>
      <c r="L1746" s="154"/>
      <c r="M1746" s="158"/>
      <c r="T1746" s="159"/>
      <c r="AT1746" s="155" t="s">
        <v>308</v>
      </c>
      <c r="AU1746" s="155" t="s">
        <v>83</v>
      </c>
      <c r="AV1746" s="12" t="s">
        <v>81</v>
      </c>
      <c r="AW1746" s="12" t="s">
        <v>35</v>
      </c>
      <c r="AX1746" s="12" t="s">
        <v>73</v>
      </c>
      <c r="AY1746" s="155" t="s">
        <v>129</v>
      </c>
    </row>
    <row r="1747" spans="2:65" s="13" customFormat="1" ht="10.199999999999999">
      <c r="B1747" s="160"/>
      <c r="D1747" s="146" t="s">
        <v>308</v>
      </c>
      <c r="E1747" s="161" t="s">
        <v>3</v>
      </c>
      <c r="F1747" s="162" t="s">
        <v>1929</v>
      </c>
      <c r="H1747" s="163">
        <v>1</v>
      </c>
      <c r="I1747" s="164"/>
      <c r="L1747" s="160"/>
      <c r="M1747" s="165"/>
      <c r="T1747" s="166"/>
      <c r="AT1747" s="161" t="s">
        <v>308</v>
      </c>
      <c r="AU1747" s="161" t="s">
        <v>83</v>
      </c>
      <c r="AV1747" s="13" t="s">
        <v>83</v>
      </c>
      <c r="AW1747" s="13" t="s">
        <v>35</v>
      </c>
      <c r="AX1747" s="13" t="s">
        <v>73</v>
      </c>
      <c r="AY1747" s="161" t="s">
        <v>129</v>
      </c>
    </row>
    <row r="1748" spans="2:65" s="14" customFormat="1" ht="10.199999999999999">
      <c r="B1748" s="167"/>
      <c r="D1748" s="146" t="s">
        <v>308</v>
      </c>
      <c r="E1748" s="168" t="s">
        <v>3</v>
      </c>
      <c r="F1748" s="169" t="s">
        <v>313</v>
      </c>
      <c r="H1748" s="170">
        <v>1</v>
      </c>
      <c r="I1748" s="171"/>
      <c r="L1748" s="167"/>
      <c r="M1748" s="172"/>
      <c r="T1748" s="173"/>
      <c r="AT1748" s="168" t="s">
        <v>308</v>
      </c>
      <c r="AU1748" s="168" t="s">
        <v>83</v>
      </c>
      <c r="AV1748" s="14" t="s">
        <v>156</v>
      </c>
      <c r="AW1748" s="14" t="s">
        <v>35</v>
      </c>
      <c r="AX1748" s="14" t="s">
        <v>81</v>
      </c>
      <c r="AY1748" s="168" t="s">
        <v>129</v>
      </c>
    </row>
    <row r="1749" spans="2:65" s="1" customFormat="1" ht="16.5" customHeight="1">
      <c r="B1749" s="128"/>
      <c r="C1749" s="129" t="s">
        <v>1963</v>
      </c>
      <c r="D1749" s="129" t="s">
        <v>132</v>
      </c>
      <c r="E1749" s="130" t="s">
        <v>1964</v>
      </c>
      <c r="F1749" s="131" t="s">
        <v>1965</v>
      </c>
      <c r="G1749" s="132" t="s">
        <v>420</v>
      </c>
      <c r="H1749" s="133">
        <v>5</v>
      </c>
      <c r="I1749" s="134"/>
      <c r="J1749" s="135">
        <f>ROUND(I1749*H1749,2)</f>
        <v>0</v>
      </c>
      <c r="K1749" s="131" t="s">
        <v>136</v>
      </c>
      <c r="L1749" s="33"/>
      <c r="M1749" s="136" t="s">
        <v>3</v>
      </c>
      <c r="N1749" s="137" t="s">
        <v>44</v>
      </c>
      <c r="P1749" s="138">
        <f>O1749*H1749</f>
        <v>0</v>
      </c>
      <c r="Q1749" s="138">
        <v>0</v>
      </c>
      <c r="R1749" s="138">
        <f>Q1749*H1749</f>
        <v>0</v>
      </c>
      <c r="S1749" s="138">
        <v>0</v>
      </c>
      <c r="T1749" s="139">
        <f>S1749*H1749</f>
        <v>0</v>
      </c>
      <c r="AR1749" s="140" t="s">
        <v>398</v>
      </c>
      <c r="AT1749" s="140" t="s">
        <v>132</v>
      </c>
      <c r="AU1749" s="140" t="s">
        <v>83</v>
      </c>
      <c r="AY1749" s="18" t="s">
        <v>129</v>
      </c>
      <c r="BE1749" s="141">
        <f>IF(N1749="základní",J1749,0)</f>
        <v>0</v>
      </c>
      <c r="BF1749" s="141">
        <f>IF(N1749="snížená",J1749,0)</f>
        <v>0</v>
      </c>
      <c r="BG1749" s="141">
        <f>IF(N1749="zákl. přenesená",J1749,0)</f>
        <v>0</v>
      </c>
      <c r="BH1749" s="141">
        <f>IF(N1749="sníž. přenesená",J1749,0)</f>
        <v>0</v>
      </c>
      <c r="BI1749" s="141">
        <f>IF(N1749="nulová",J1749,0)</f>
        <v>0</v>
      </c>
      <c r="BJ1749" s="18" t="s">
        <v>81</v>
      </c>
      <c r="BK1749" s="141">
        <f>ROUND(I1749*H1749,2)</f>
        <v>0</v>
      </c>
      <c r="BL1749" s="18" t="s">
        <v>398</v>
      </c>
      <c r="BM1749" s="140" t="s">
        <v>1966</v>
      </c>
    </row>
    <row r="1750" spans="2:65" s="1" customFormat="1" ht="10.199999999999999">
      <c r="B1750" s="33"/>
      <c r="D1750" s="142" t="s">
        <v>139</v>
      </c>
      <c r="F1750" s="143" t="s">
        <v>1967</v>
      </c>
      <c r="I1750" s="144"/>
      <c r="L1750" s="33"/>
      <c r="M1750" s="145"/>
      <c r="T1750" s="54"/>
      <c r="AT1750" s="18" t="s">
        <v>139</v>
      </c>
      <c r="AU1750" s="18" t="s">
        <v>83</v>
      </c>
    </row>
    <row r="1751" spans="2:65" s="12" customFormat="1" ht="10.199999999999999">
      <c r="B1751" s="154"/>
      <c r="D1751" s="146" t="s">
        <v>308</v>
      </c>
      <c r="E1751" s="155" t="s">
        <v>3</v>
      </c>
      <c r="F1751" s="156" t="s">
        <v>1840</v>
      </c>
      <c r="H1751" s="155" t="s">
        <v>3</v>
      </c>
      <c r="I1751" s="157"/>
      <c r="L1751" s="154"/>
      <c r="M1751" s="158"/>
      <c r="T1751" s="159"/>
      <c r="AT1751" s="155" t="s">
        <v>308</v>
      </c>
      <c r="AU1751" s="155" t="s">
        <v>83</v>
      </c>
      <c r="AV1751" s="12" t="s">
        <v>81</v>
      </c>
      <c r="AW1751" s="12" t="s">
        <v>35</v>
      </c>
      <c r="AX1751" s="12" t="s">
        <v>73</v>
      </c>
      <c r="AY1751" s="155" t="s">
        <v>129</v>
      </c>
    </row>
    <row r="1752" spans="2:65" s="13" customFormat="1" ht="10.199999999999999">
      <c r="B1752" s="160"/>
      <c r="D1752" s="146" t="s">
        <v>308</v>
      </c>
      <c r="E1752" s="161" t="s">
        <v>3</v>
      </c>
      <c r="F1752" s="162" t="s">
        <v>1900</v>
      </c>
      <c r="H1752" s="163">
        <v>3</v>
      </c>
      <c r="I1752" s="164"/>
      <c r="L1752" s="160"/>
      <c r="M1752" s="165"/>
      <c r="T1752" s="166"/>
      <c r="AT1752" s="161" t="s">
        <v>308</v>
      </c>
      <c r="AU1752" s="161" t="s">
        <v>83</v>
      </c>
      <c r="AV1752" s="13" t="s">
        <v>83</v>
      </c>
      <c r="AW1752" s="13" t="s">
        <v>35</v>
      </c>
      <c r="AX1752" s="13" t="s">
        <v>73</v>
      </c>
      <c r="AY1752" s="161" t="s">
        <v>129</v>
      </c>
    </row>
    <row r="1753" spans="2:65" s="13" customFormat="1" ht="10.199999999999999">
      <c r="B1753" s="160"/>
      <c r="D1753" s="146" t="s">
        <v>308</v>
      </c>
      <c r="E1753" s="161" t="s">
        <v>3</v>
      </c>
      <c r="F1753" s="162" t="s">
        <v>1901</v>
      </c>
      <c r="H1753" s="163">
        <v>2</v>
      </c>
      <c r="I1753" s="164"/>
      <c r="L1753" s="160"/>
      <c r="M1753" s="165"/>
      <c r="T1753" s="166"/>
      <c r="AT1753" s="161" t="s">
        <v>308</v>
      </c>
      <c r="AU1753" s="161" t="s">
        <v>83</v>
      </c>
      <c r="AV1753" s="13" t="s">
        <v>83</v>
      </c>
      <c r="AW1753" s="13" t="s">
        <v>35</v>
      </c>
      <c r="AX1753" s="13" t="s">
        <v>73</v>
      </c>
      <c r="AY1753" s="161" t="s">
        <v>129</v>
      </c>
    </row>
    <row r="1754" spans="2:65" s="14" customFormat="1" ht="10.199999999999999">
      <c r="B1754" s="167"/>
      <c r="D1754" s="146" t="s">
        <v>308</v>
      </c>
      <c r="E1754" s="168" t="s">
        <v>3</v>
      </c>
      <c r="F1754" s="169" t="s">
        <v>313</v>
      </c>
      <c r="H1754" s="170">
        <v>5</v>
      </c>
      <c r="I1754" s="171"/>
      <c r="L1754" s="167"/>
      <c r="M1754" s="172"/>
      <c r="T1754" s="173"/>
      <c r="AT1754" s="168" t="s">
        <v>308</v>
      </c>
      <c r="AU1754" s="168" t="s">
        <v>83</v>
      </c>
      <c r="AV1754" s="14" t="s">
        <v>156</v>
      </c>
      <c r="AW1754" s="14" t="s">
        <v>35</v>
      </c>
      <c r="AX1754" s="14" t="s">
        <v>81</v>
      </c>
      <c r="AY1754" s="168" t="s">
        <v>129</v>
      </c>
    </row>
    <row r="1755" spans="2:65" s="1" customFormat="1" ht="16.5" customHeight="1">
      <c r="B1755" s="128"/>
      <c r="C1755" s="181" t="s">
        <v>1968</v>
      </c>
      <c r="D1755" s="181" t="s">
        <v>604</v>
      </c>
      <c r="E1755" s="182" t="s">
        <v>1969</v>
      </c>
      <c r="F1755" s="183" t="s">
        <v>1970</v>
      </c>
      <c r="G1755" s="184" t="s">
        <v>420</v>
      </c>
      <c r="H1755" s="185">
        <v>5</v>
      </c>
      <c r="I1755" s="186"/>
      <c r="J1755" s="187">
        <f>ROUND(I1755*H1755,2)</f>
        <v>0</v>
      </c>
      <c r="K1755" s="183" t="s">
        <v>136</v>
      </c>
      <c r="L1755" s="188"/>
      <c r="M1755" s="189" t="s">
        <v>3</v>
      </c>
      <c r="N1755" s="190" t="s">
        <v>44</v>
      </c>
      <c r="P1755" s="138">
        <f>O1755*H1755</f>
        <v>0</v>
      </c>
      <c r="Q1755" s="138">
        <v>9.8999999999999999E-4</v>
      </c>
      <c r="R1755" s="138">
        <f>Q1755*H1755</f>
        <v>4.9499999999999995E-3</v>
      </c>
      <c r="S1755" s="138">
        <v>0</v>
      </c>
      <c r="T1755" s="139">
        <f>S1755*H1755</f>
        <v>0</v>
      </c>
      <c r="AR1755" s="140" t="s">
        <v>514</v>
      </c>
      <c r="AT1755" s="140" t="s">
        <v>604</v>
      </c>
      <c r="AU1755" s="140" t="s">
        <v>83</v>
      </c>
      <c r="AY1755" s="18" t="s">
        <v>129</v>
      </c>
      <c r="BE1755" s="141">
        <f>IF(N1755="základní",J1755,0)</f>
        <v>0</v>
      </c>
      <c r="BF1755" s="141">
        <f>IF(N1755="snížená",J1755,0)</f>
        <v>0</v>
      </c>
      <c r="BG1755" s="141">
        <f>IF(N1755="zákl. přenesená",J1755,0)</f>
        <v>0</v>
      </c>
      <c r="BH1755" s="141">
        <f>IF(N1755="sníž. přenesená",J1755,0)</f>
        <v>0</v>
      </c>
      <c r="BI1755" s="141">
        <f>IF(N1755="nulová",J1755,0)</f>
        <v>0</v>
      </c>
      <c r="BJ1755" s="18" t="s">
        <v>81</v>
      </c>
      <c r="BK1755" s="141">
        <f>ROUND(I1755*H1755,2)</f>
        <v>0</v>
      </c>
      <c r="BL1755" s="18" t="s">
        <v>398</v>
      </c>
      <c r="BM1755" s="140" t="s">
        <v>1971</v>
      </c>
    </row>
    <row r="1756" spans="2:65" s="1" customFormat="1" ht="21.75" customHeight="1">
      <c r="B1756" s="128"/>
      <c r="C1756" s="129" t="s">
        <v>1972</v>
      </c>
      <c r="D1756" s="129" t="s">
        <v>132</v>
      </c>
      <c r="E1756" s="130" t="s">
        <v>1973</v>
      </c>
      <c r="F1756" s="131" t="s">
        <v>1974</v>
      </c>
      <c r="G1756" s="132" t="s">
        <v>215</v>
      </c>
      <c r="H1756" s="133">
        <v>13.535</v>
      </c>
      <c r="I1756" s="134"/>
      <c r="J1756" s="135">
        <f>ROUND(I1756*H1756,2)</f>
        <v>0</v>
      </c>
      <c r="K1756" s="131" t="s">
        <v>136</v>
      </c>
      <c r="L1756" s="33"/>
      <c r="M1756" s="136" t="s">
        <v>3</v>
      </c>
      <c r="N1756" s="137" t="s">
        <v>44</v>
      </c>
      <c r="P1756" s="138">
        <f>O1756*H1756</f>
        <v>0</v>
      </c>
      <c r="Q1756" s="138">
        <v>0</v>
      </c>
      <c r="R1756" s="138">
        <f>Q1756*H1756</f>
        <v>0</v>
      </c>
      <c r="S1756" s="138">
        <v>0</v>
      </c>
      <c r="T1756" s="139">
        <f>S1756*H1756</f>
        <v>0</v>
      </c>
      <c r="AR1756" s="140" t="s">
        <v>398</v>
      </c>
      <c r="AT1756" s="140" t="s">
        <v>132</v>
      </c>
      <c r="AU1756" s="140" t="s">
        <v>83</v>
      </c>
      <c r="AY1756" s="18" t="s">
        <v>129</v>
      </c>
      <c r="BE1756" s="141">
        <f>IF(N1756="základní",J1756,0)</f>
        <v>0</v>
      </c>
      <c r="BF1756" s="141">
        <f>IF(N1756="snížená",J1756,0)</f>
        <v>0</v>
      </c>
      <c r="BG1756" s="141">
        <f>IF(N1756="zákl. přenesená",J1756,0)</f>
        <v>0</v>
      </c>
      <c r="BH1756" s="141">
        <f>IF(N1756="sníž. přenesená",J1756,0)</f>
        <v>0</v>
      </c>
      <c r="BI1756" s="141">
        <f>IF(N1756="nulová",J1756,0)</f>
        <v>0</v>
      </c>
      <c r="BJ1756" s="18" t="s">
        <v>81</v>
      </c>
      <c r="BK1756" s="141">
        <f>ROUND(I1756*H1756,2)</f>
        <v>0</v>
      </c>
      <c r="BL1756" s="18" t="s">
        <v>398</v>
      </c>
      <c r="BM1756" s="140" t="s">
        <v>1975</v>
      </c>
    </row>
    <row r="1757" spans="2:65" s="1" customFormat="1" ht="10.199999999999999">
      <c r="B1757" s="33"/>
      <c r="D1757" s="142" t="s">
        <v>139</v>
      </c>
      <c r="F1757" s="143" t="s">
        <v>1976</v>
      </c>
      <c r="I1757" s="144"/>
      <c r="L1757" s="33"/>
      <c r="M1757" s="145"/>
      <c r="T1757" s="54"/>
      <c r="AT1757" s="18" t="s">
        <v>139</v>
      </c>
      <c r="AU1757" s="18" t="s">
        <v>83</v>
      </c>
    </row>
    <row r="1758" spans="2:65" s="12" customFormat="1" ht="10.199999999999999">
      <c r="B1758" s="154"/>
      <c r="D1758" s="146" t="s">
        <v>308</v>
      </c>
      <c r="E1758" s="155" t="s">
        <v>3</v>
      </c>
      <c r="F1758" s="156" t="s">
        <v>1840</v>
      </c>
      <c r="H1758" s="155" t="s">
        <v>3</v>
      </c>
      <c r="I1758" s="157"/>
      <c r="L1758" s="154"/>
      <c r="M1758" s="158"/>
      <c r="T1758" s="159"/>
      <c r="AT1758" s="155" t="s">
        <v>308</v>
      </c>
      <c r="AU1758" s="155" t="s">
        <v>83</v>
      </c>
      <c r="AV1758" s="12" t="s">
        <v>81</v>
      </c>
      <c r="AW1758" s="12" t="s">
        <v>35</v>
      </c>
      <c r="AX1758" s="12" t="s">
        <v>73</v>
      </c>
      <c r="AY1758" s="155" t="s">
        <v>129</v>
      </c>
    </row>
    <row r="1759" spans="2:65" s="13" customFormat="1" ht="10.199999999999999">
      <c r="B1759" s="160"/>
      <c r="D1759" s="146" t="s">
        <v>308</v>
      </c>
      <c r="E1759" s="161" t="s">
        <v>3</v>
      </c>
      <c r="F1759" s="162" t="s">
        <v>1977</v>
      </c>
      <c r="H1759" s="163">
        <v>1.28</v>
      </c>
      <c r="I1759" s="164"/>
      <c r="L1759" s="160"/>
      <c r="M1759" s="165"/>
      <c r="T1759" s="166"/>
      <c r="AT1759" s="161" t="s">
        <v>308</v>
      </c>
      <c r="AU1759" s="161" t="s">
        <v>83</v>
      </c>
      <c r="AV1759" s="13" t="s">
        <v>83</v>
      </c>
      <c r="AW1759" s="13" t="s">
        <v>35</v>
      </c>
      <c r="AX1759" s="13" t="s">
        <v>73</v>
      </c>
      <c r="AY1759" s="161" t="s">
        <v>129</v>
      </c>
    </row>
    <row r="1760" spans="2:65" s="13" customFormat="1" ht="10.199999999999999">
      <c r="B1760" s="160"/>
      <c r="D1760" s="146" t="s">
        <v>308</v>
      </c>
      <c r="E1760" s="161" t="s">
        <v>3</v>
      </c>
      <c r="F1760" s="162" t="s">
        <v>1978</v>
      </c>
      <c r="H1760" s="163">
        <v>1.2549999999999999</v>
      </c>
      <c r="I1760" s="164"/>
      <c r="L1760" s="160"/>
      <c r="M1760" s="165"/>
      <c r="T1760" s="166"/>
      <c r="AT1760" s="161" t="s">
        <v>308</v>
      </c>
      <c r="AU1760" s="161" t="s">
        <v>83</v>
      </c>
      <c r="AV1760" s="13" t="s">
        <v>83</v>
      </c>
      <c r="AW1760" s="13" t="s">
        <v>35</v>
      </c>
      <c r="AX1760" s="13" t="s">
        <v>73</v>
      </c>
      <c r="AY1760" s="161" t="s">
        <v>129</v>
      </c>
    </row>
    <row r="1761" spans="2:65" s="13" customFormat="1" ht="10.199999999999999">
      <c r="B1761" s="160"/>
      <c r="D1761" s="146" t="s">
        <v>308</v>
      </c>
      <c r="E1761" s="161" t="s">
        <v>3</v>
      </c>
      <c r="F1761" s="162" t="s">
        <v>1979</v>
      </c>
      <c r="H1761" s="163">
        <v>5</v>
      </c>
      <c r="I1761" s="164"/>
      <c r="L1761" s="160"/>
      <c r="M1761" s="165"/>
      <c r="T1761" s="166"/>
      <c r="AT1761" s="161" t="s">
        <v>308</v>
      </c>
      <c r="AU1761" s="161" t="s">
        <v>83</v>
      </c>
      <c r="AV1761" s="13" t="s">
        <v>83</v>
      </c>
      <c r="AW1761" s="13" t="s">
        <v>35</v>
      </c>
      <c r="AX1761" s="13" t="s">
        <v>73</v>
      </c>
      <c r="AY1761" s="161" t="s">
        <v>129</v>
      </c>
    </row>
    <row r="1762" spans="2:65" s="13" customFormat="1" ht="10.199999999999999">
      <c r="B1762" s="160"/>
      <c r="D1762" s="146" t="s">
        <v>308</v>
      </c>
      <c r="E1762" s="161" t="s">
        <v>3</v>
      </c>
      <c r="F1762" s="162" t="s">
        <v>1980</v>
      </c>
      <c r="H1762" s="163">
        <v>3</v>
      </c>
      <c r="I1762" s="164"/>
      <c r="L1762" s="160"/>
      <c r="M1762" s="165"/>
      <c r="T1762" s="166"/>
      <c r="AT1762" s="161" t="s">
        <v>308</v>
      </c>
      <c r="AU1762" s="161" t="s">
        <v>83</v>
      </c>
      <c r="AV1762" s="13" t="s">
        <v>83</v>
      </c>
      <c r="AW1762" s="13" t="s">
        <v>35</v>
      </c>
      <c r="AX1762" s="13" t="s">
        <v>73</v>
      </c>
      <c r="AY1762" s="161" t="s">
        <v>129</v>
      </c>
    </row>
    <row r="1763" spans="2:65" s="13" customFormat="1" ht="10.199999999999999">
      <c r="B1763" s="160"/>
      <c r="D1763" s="146" t="s">
        <v>308</v>
      </c>
      <c r="E1763" s="161" t="s">
        <v>3</v>
      </c>
      <c r="F1763" s="162" t="s">
        <v>1981</v>
      </c>
      <c r="H1763" s="163">
        <v>3</v>
      </c>
      <c r="I1763" s="164"/>
      <c r="L1763" s="160"/>
      <c r="M1763" s="165"/>
      <c r="T1763" s="166"/>
      <c r="AT1763" s="161" t="s">
        <v>308</v>
      </c>
      <c r="AU1763" s="161" t="s">
        <v>83</v>
      </c>
      <c r="AV1763" s="13" t="s">
        <v>83</v>
      </c>
      <c r="AW1763" s="13" t="s">
        <v>35</v>
      </c>
      <c r="AX1763" s="13" t="s">
        <v>73</v>
      </c>
      <c r="AY1763" s="161" t="s">
        <v>129</v>
      </c>
    </row>
    <row r="1764" spans="2:65" s="14" customFormat="1" ht="10.199999999999999">
      <c r="B1764" s="167"/>
      <c r="D1764" s="146" t="s">
        <v>308</v>
      </c>
      <c r="E1764" s="168" t="s">
        <v>3</v>
      </c>
      <c r="F1764" s="169" t="s">
        <v>313</v>
      </c>
      <c r="H1764" s="170">
        <v>13.535</v>
      </c>
      <c r="I1764" s="171"/>
      <c r="L1764" s="167"/>
      <c r="M1764" s="172"/>
      <c r="T1764" s="173"/>
      <c r="AT1764" s="168" t="s">
        <v>308</v>
      </c>
      <c r="AU1764" s="168" t="s">
        <v>83</v>
      </c>
      <c r="AV1764" s="14" t="s">
        <v>156</v>
      </c>
      <c r="AW1764" s="14" t="s">
        <v>35</v>
      </c>
      <c r="AX1764" s="14" t="s">
        <v>81</v>
      </c>
      <c r="AY1764" s="168" t="s">
        <v>129</v>
      </c>
    </row>
    <row r="1765" spans="2:65" s="1" customFormat="1" ht="16.5" customHeight="1">
      <c r="B1765" s="128"/>
      <c r="C1765" s="181" t="s">
        <v>1982</v>
      </c>
      <c r="D1765" s="181" t="s">
        <v>604</v>
      </c>
      <c r="E1765" s="182" t="s">
        <v>1983</v>
      </c>
      <c r="F1765" s="183" t="s">
        <v>1984</v>
      </c>
      <c r="G1765" s="184" t="s">
        <v>215</v>
      </c>
      <c r="H1765" s="185">
        <v>13.535</v>
      </c>
      <c r="I1765" s="186"/>
      <c r="J1765" s="187">
        <f>ROUND(I1765*H1765,2)</f>
        <v>0</v>
      </c>
      <c r="K1765" s="183" t="s">
        <v>136</v>
      </c>
      <c r="L1765" s="188"/>
      <c r="M1765" s="189" t="s">
        <v>3</v>
      </c>
      <c r="N1765" s="190" t="s">
        <v>44</v>
      </c>
      <c r="P1765" s="138">
        <f>O1765*H1765</f>
        <v>0</v>
      </c>
      <c r="Q1765" s="138">
        <v>1.8E-3</v>
      </c>
      <c r="R1765" s="138">
        <f>Q1765*H1765</f>
        <v>2.4362999999999999E-2</v>
      </c>
      <c r="S1765" s="138">
        <v>0</v>
      </c>
      <c r="T1765" s="139">
        <f>S1765*H1765</f>
        <v>0</v>
      </c>
      <c r="AR1765" s="140" t="s">
        <v>514</v>
      </c>
      <c r="AT1765" s="140" t="s">
        <v>604</v>
      </c>
      <c r="AU1765" s="140" t="s">
        <v>83</v>
      </c>
      <c r="AY1765" s="18" t="s">
        <v>129</v>
      </c>
      <c r="BE1765" s="141">
        <f>IF(N1765="základní",J1765,0)</f>
        <v>0</v>
      </c>
      <c r="BF1765" s="141">
        <f>IF(N1765="snížená",J1765,0)</f>
        <v>0</v>
      </c>
      <c r="BG1765" s="141">
        <f>IF(N1765="zákl. přenesená",J1765,0)</f>
        <v>0</v>
      </c>
      <c r="BH1765" s="141">
        <f>IF(N1765="sníž. přenesená",J1765,0)</f>
        <v>0</v>
      </c>
      <c r="BI1765" s="141">
        <f>IF(N1765="nulová",J1765,0)</f>
        <v>0</v>
      </c>
      <c r="BJ1765" s="18" t="s">
        <v>81</v>
      </c>
      <c r="BK1765" s="141">
        <f>ROUND(I1765*H1765,2)</f>
        <v>0</v>
      </c>
      <c r="BL1765" s="18" t="s">
        <v>398</v>
      </c>
      <c r="BM1765" s="140" t="s">
        <v>1985</v>
      </c>
    </row>
    <row r="1766" spans="2:65" s="1" customFormat="1" ht="16.5" customHeight="1">
      <c r="B1766" s="128"/>
      <c r="C1766" s="181" t="s">
        <v>1986</v>
      </c>
      <c r="D1766" s="181" t="s">
        <v>604</v>
      </c>
      <c r="E1766" s="182" t="s">
        <v>1987</v>
      </c>
      <c r="F1766" s="183" t="s">
        <v>1988</v>
      </c>
      <c r="G1766" s="184" t="s">
        <v>1989</v>
      </c>
      <c r="H1766" s="185">
        <v>12</v>
      </c>
      <c r="I1766" s="186"/>
      <c r="J1766" s="187">
        <f>ROUND(I1766*H1766,2)</f>
        <v>0</v>
      </c>
      <c r="K1766" s="183" t="s">
        <v>136</v>
      </c>
      <c r="L1766" s="188"/>
      <c r="M1766" s="189" t="s">
        <v>3</v>
      </c>
      <c r="N1766" s="190" t="s">
        <v>44</v>
      </c>
      <c r="P1766" s="138">
        <f>O1766*H1766</f>
        <v>0</v>
      </c>
      <c r="Q1766" s="138">
        <v>2.0000000000000001E-4</v>
      </c>
      <c r="R1766" s="138">
        <f>Q1766*H1766</f>
        <v>2.4000000000000002E-3</v>
      </c>
      <c r="S1766" s="138">
        <v>0</v>
      </c>
      <c r="T1766" s="139">
        <f>S1766*H1766</f>
        <v>0</v>
      </c>
      <c r="AR1766" s="140" t="s">
        <v>514</v>
      </c>
      <c r="AT1766" s="140" t="s">
        <v>604</v>
      </c>
      <c r="AU1766" s="140" t="s">
        <v>83</v>
      </c>
      <c r="AY1766" s="18" t="s">
        <v>129</v>
      </c>
      <c r="BE1766" s="141">
        <f>IF(N1766="základní",J1766,0)</f>
        <v>0</v>
      </c>
      <c r="BF1766" s="141">
        <f>IF(N1766="snížená",J1766,0)</f>
        <v>0</v>
      </c>
      <c r="BG1766" s="141">
        <f>IF(N1766="zákl. přenesená",J1766,0)</f>
        <v>0</v>
      </c>
      <c r="BH1766" s="141">
        <f>IF(N1766="sníž. přenesená",J1766,0)</f>
        <v>0</v>
      </c>
      <c r="BI1766" s="141">
        <f>IF(N1766="nulová",J1766,0)</f>
        <v>0</v>
      </c>
      <c r="BJ1766" s="18" t="s">
        <v>81</v>
      </c>
      <c r="BK1766" s="141">
        <f>ROUND(I1766*H1766,2)</f>
        <v>0</v>
      </c>
      <c r="BL1766" s="18" t="s">
        <v>398</v>
      </c>
      <c r="BM1766" s="140" t="s">
        <v>1990</v>
      </c>
    </row>
    <row r="1767" spans="2:65" s="1" customFormat="1" ht="24.15" customHeight="1">
      <c r="B1767" s="128"/>
      <c r="C1767" s="129" t="s">
        <v>1991</v>
      </c>
      <c r="D1767" s="129" t="s">
        <v>132</v>
      </c>
      <c r="E1767" s="130" t="s">
        <v>1992</v>
      </c>
      <c r="F1767" s="131" t="s">
        <v>1993</v>
      </c>
      <c r="G1767" s="132" t="s">
        <v>382</v>
      </c>
      <c r="H1767" s="133">
        <v>1.0149999999999999</v>
      </c>
      <c r="I1767" s="134"/>
      <c r="J1767" s="135">
        <f>ROUND(I1767*H1767,2)</f>
        <v>0</v>
      </c>
      <c r="K1767" s="131" t="s">
        <v>136</v>
      </c>
      <c r="L1767" s="33"/>
      <c r="M1767" s="136" t="s">
        <v>3</v>
      </c>
      <c r="N1767" s="137" t="s">
        <v>44</v>
      </c>
      <c r="P1767" s="138">
        <f>O1767*H1767</f>
        <v>0</v>
      </c>
      <c r="Q1767" s="138">
        <v>0</v>
      </c>
      <c r="R1767" s="138">
        <f>Q1767*H1767</f>
        <v>0</v>
      </c>
      <c r="S1767" s="138">
        <v>0</v>
      </c>
      <c r="T1767" s="139">
        <f>S1767*H1767</f>
        <v>0</v>
      </c>
      <c r="AR1767" s="140" t="s">
        <v>398</v>
      </c>
      <c r="AT1767" s="140" t="s">
        <v>132</v>
      </c>
      <c r="AU1767" s="140" t="s">
        <v>83</v>
      </c>
      <c r="AY1767" s="18" t="s">
        <v>129</v>
      </c>
      <c r="BE1767" s="141">
        <f>IF(N1767="základní",J1767,0)</f>
        <v>0</v>
      </c>
      <c r="BF1767" s="141">
        <f>IF(N1767="snížená",J1767,0)</f>
        <v>0</v>
      </c>
      <c r="BG1767" s="141">
        <f>IF(N1767="zákl. přenesená",J1767,0)</f>
        <v>0</v>
      </c>
      <c r="BH1767" s="141">
        <f>IF(N1767="sníž. přenesená",J1767,0)</f>
        <v>0</v>
      </c>
      <c r="BI1767" s="141">
        <f>IF(N1767="nulová",J1767,0)</f>
        <v>0</v>
      </c>
      <c r="BJ1767" s="18" t="s">
        <v>81</v>
      </c>
      <c r="BK1767" s="141">
        <f>ROUND(I1767*H1767,2)</f>
        <v>0</v>
      </c>
      <c r="BL1767" s="18" t="s">
        <v>398</v>
      </c>
      <c r="BM1767" s="140" t="s">
        <v>1994</v>
      </c>
    </row>
    <row r="1768" spans="2:65" s="1" customFormat="1" ht="10.199999999999999">
      <c r="B1768" s="33"/>
      <c r="D1768" s="142" t="s">
        <v>139</v>
      </c>
      <c r="F1768" s="143" t="s">
        <v>1995</v>
      </c>
      <c r="I1768" s="144"/>
      <c r="L1768" s="33"/>
      <c r="M1768" s="145"/>
      <c r="T1768" s="54"/>
      <c r="AT1768" s="18" t="s">
        <v>139</v>
      </c>
      <c r="AU1768" s="18" t="s">
        <v>83</v>
      </c>
    </row>
    <row r="1769" spans="2:65" s="11" customFormat="1" ht="22.8" customHeight="1">
      <c r="B1769" s="116"/>
      <c r="D1769" s="117" t="s">
        <v>72</v>
      </c>
      <c r="E1769" s="126" t="s">
        <v>1996</v>
      </c>
      <c r="F1769" s="126" t="s">
        <v>1997</v>
      </c>
      <c r="I1769" s="119"/>
      <c r="J1769" s="127">
        <f>BK1769</f>
        <v>0</v>
      </c>
      <c r="L1769" s="116"/>
      <c r="M1769" s="121"/>
      <c r="P1769" s="122">
        <f>SUM(P1770:P1777)</f>
        <v>0</v>
      </c>
      <c r="R1769" s="122">
        <f>SUM(R1770:R1777)</f>
        <v>1.1499999999999999</v>
      </c>
      <c r="T1769" s="123">
        <f>SUM(T1770:T1777)</f>
        <v>0</v>
      </c>
      <c r="AR1769" s="117" t="s">
        <v>83</v>
      </c>
      <c r="AT1769" s="124" t="s">
        <v>72</v>
      </c>
      <c r="AU1769" s="124" t="s">
        <v>81</v>
      </c>
      <c r="AY1769" s="117" t="s">
        <v>129</v>
      </c>
      <c r="BK1769" s="125">
        <f>SUM(BK1770:BK1777)</f>
        <v>0</v>
      </c>
    </row>
    <row r="1770" spans="2:65" s="1" customFormat="1" ht="37.799999999999997" customHeight="1">
      <c r="B1770" s="128"/>
      <c r="C1770" s="129" t="s">
        <v>1998</v>
      </c>
      <c r="D1770" s="129" t="s">
        <v>132</v>
      </c>
      <c r="E1770" s="130" t="s">
        <v>1999</v>
      </c>
      <c r="F1770" s="131" t="s">
        <v>3290</v>
      </c>
      <c r="G1770" s="132" t="s">
        <v>420</v>
      </c>
      <c r="H1770" s="133">
        <v>1</v>
      </c>
      <c r="I1770" s="134"/>
      <c r="J1770" s="135">
        <f>ROUND(I1770*H1770,2)</f>
        <v>0</v>
      </c>
      <c r="K1770" s="131" t="s">
        <v>3</v>
      </c>
      <c r="L1770" s="33"/>
      <c r="M1770" s="136" t="s">
        <v>3</v>
      </c>
      <c r="N1770" s="137" t="s">
        <v>44</v>
      </c>
      <c r="P1770" s="138">
        <f>O1770*H1770</f>
        <v>0</v>
      </c>
      <c r="Q1770" s="138">
        <v>0.15</v>
      </c>
      <c r="R1770" s="138">
        <f>Q1770*H1770</f>
        <v>0.15</v>
      </c>
      <c r="S1770" s="138">
        <v>0</v>
      </c>
      <c r="T1770" s="139">
        <f>S1770*H1770</f>
        <v>0</v>
      </c>
      <c r="AR1770" s="140" t="s">
        <v>398</v>
      </c>
      <c r="AT1770" s="140" t="s">
        <v>132</v>
      </c>
      <c r="AU1770" s="140" t="s">
        <v>83</v>
      </c>
      <c r="AY1770" s="18" t="s">
        <v>129</v>
      </c>
      <c r="BE1770" s="141">
        <f>IF(N1770="základní",J1770,0)</f>
        <v>0</v>
      </c>
      <c r="BF1770" s="141">
        <f>IF(N1770="snížená",J1770,0)</f>
        <v>0</v>
      </c>
      <c r="BG1770" s="141">
        <f>IF(N1770="zákl. přenesená",J1770,0)</f>
        <v>0</v>
      </c>
      <c r="BH1770" s="141">
        <f>IF(N1770="sníž. přenesená",J1770,0)</f>
        <v>0</v>
      </c>
      <c r="BI1770" s="141">
        <f>IF(N1770="nulová",J1770,0)</f>
        <v>0</v>
      </c>
      <c r="BJ1770" s="18" t="s">
        <v>81</v>
      </c>
      <c r="BK1770" s="141">
        <f>ROUND(I1770*H1770,2)</f>
        <v>0</v>
      </c>
      <c r="BL1770" s="18" t="s">
        <v>398</v>
      </c>
      <c r="BM1770" s="140" t="s">
        <v>2000</v>
      </c>
    </row>
    <row r="1771" spans="2:65" s="1" customFormat="1" ht="19.2">
      <c r="B1771" s="33"/>
      <c r="D1771" s="146" t="s">
        <v>141</v>
      </c>
      <c r="F1771" s="147" t="s">
        <v>1846</v>
      </c>
      <c r="I1771" s="144"/>
      <c r="L1771" s="33"/>
      <c r="M1771" s="145"/>
      <c r="T1771" s="54"/>
      <c r="AT1771" s="18" t="s">
        <v>141</v>
      </c>
      <c r="AU1771" s="18" t="s">
        <v>83</v>
      </c>
    </row>
    <row r="1772" spans="2:65" s="12" customFormat="1" ht="10.199999999999999">
      <c r="B1772" s="154"/>
      <c r="D1772" s="146" t="s">
        <v>308</v>
      </c>
      <c r="E1772" s="155" t="s">
        <v>3</v>
      </c>
      <c r="F1772" s="156" t="s">
        <v>1840</v>
      </c>
      <c r="H1772" s="155" t="s">
        <v>3</v>
      </c>
      <c r="I1772" s="157"/>
      <c r="L1772" s="154"/>
      <c r="M1772" s="158"/>
      <c r="T1772" s="159"/>
      <c r="AT1772" s="155" t="s">
        <v>308</v>
      </c>
      <c r="AU1772" s="155" t="s">
        <v>83</v>
      </c>
      <c r="AV1772" s="12" t="s">
        <v>81</v>
      </c>
      <c r="AW1772" s="12" t="s">
        <v>35</v>
      </c>
      <c r="AX1772" s="12" t="s">
        <v>73</v>
      </c>
      <c r="AY1772" s="155" t="s">
        <v>129</v>
      </c>
    </row>
    <row r="1773" spans="2:65" s="13" customFormat="1" ht="10.199999999999999">
      <c r="B1773" s="160"/>
      <c r="D1773" s="146" t="s">
        <v>308</v>
      </c>
      <c r="E1773" s="161" t="s">
        <v>3</v>
      </c>
      <c r="F1773" s="162" t="s">
        <v>2001</v>
      </c>
      <c r="H1773" s="163">
        <v>1</v>
      </c>
      <c r="I1773" s="164"/>
      <c r="L1773" s="160"/>
      <c r="M1773" s="165"/>
      <c r="T1773" s="166"/>
      <c r="AT1773" s="161" t="s">
        <v>308</v>
      </c>
      <c r="AU1773" s="161" t="s">
        <v>83</v>
      </c>
      <c r="AV1773" s="13" t="s">
        <v>83</v>
      </c>
      <c r="AW1773" s="13" t="s">
        <v>35</v>
      </c>
      <c r="AX1773" s="13" t="s">
        <v>73</v>
      </c>
      <c r="AY1773" s="161" t="s">
        <v>129</v>
      </c>
    </row>
    <row r="1774" spans="2:65" s="14" customFormat="1" ht="10.199999999999999">
      <c r="B1774" s="167"/>
      <c r="D1774" s="146" t="s">
        <v>308</v>
      </c>
      <c r="E1774" s="168" t="s">
        <v>3</v>
      </c>
      <c r="F1774" s="169" t="s">
        <v>313</v>
      </c>
      <c r="H1774" s="170">
        <v>1</v>
      </c>
      <c r="I1774" s="171"/>
      <c r="L1774" s="167"/>
      <c r="M1774" s="172"/>
      <c r="T1774" s="173"/>
      <c r="AT1774" s="168" t="s">
        <v>308</v>
      </c>
      <c r="AU1774" s="168" t="s">
        <v>83</v>
      </c>
      <c r="AV1774" s="14" t="s">
        <v>156</v>
      </c>
      <c r="AW1774" s="14" t="s">
        <v>35</v>
      </c>
      <c r="AX1774" s="14" t="s">
        <v>81</v>
      </c>
      <c r="AY1774" s="168" t="s">
        <v>129</v>
      </c>
    </row>
    <row r="1775" spans="2:65" s="1" customFormat="1" ht="21.75" customHeight="1">
      <c r="B1775" s="128"/>
      <c r="C1775" s="129" t="s">
        <v>2002</v>
      </c>
      <c r="D1775" s="129" t="s">
        <v>132</v>
      </c>
      <c r="E1775" s="130" t="s">
        <v>2003</v>
      </c>
      <c r="F1775" s="131" t="s">
        <v>2004</v>
      </c>
      <c r="G1775" s="132" t="s">
        <v>135</v>
      </c>
      <c r="H1775" s="133">
        <v>1</v>
      </c>
      <c r="I1775" s="134"/>
      <c r="J1775" s="135">
        <f>ROUND(I1775*H1775,2)</f>
        <v>0</v>
      </c>
      <c r="K1775" s="131" t="s">
        <v>3</v>
      </c>
      <c r="L1775" s="33"/>
      <c r="M1775" s="136" t="s">
        <v>3</v>
      </c>
      <c r="N1775" s="137" t="s">
        <v>44</v>
      </c>
      <c r="P1775" s="138">
        <f>O1775*H1775</f>
        <v>0</v>
      </c>
      <c r="Q1775" s="138">
        <v>1</v>
      </c>
      <c r="R1775" s="138">
        <f>Q1775*H1775</f>
        <v>1</v>
      </c>
      <c r="S1775" s="138">
        <v>0</v>
      </c>
      <c r="T1775" s="139">
        <f>S1775*H1775</f>
        <v>0</v>
      </c>
      <c r="AR1775" s="140" t="s">
        <v>398</v>
      </c>
      <c r="AT1775" s="140" t="s">
        <v>132</v>
      </c>
      <c r="AU1775" s="140" t="s">
        <v>83</v>
      </c>
      <c r="AY1775" s="18" t="s">
        <v>129</v>
      </c>
      <c r="BE1775" s="141">
        <f>IF(N1775="základní",J1775,0)</f>
        <v>0</v>
      </c>
      <c r="BF1775" s="141">
        <f>IF(N1775="snížená",J1775,0)</f>
        <v>0</v>
      </c>
      <c r="BG1775" s="141">
        <f>IF(N1775="zákl. přenesená",J1775,0)</f>
        <v>0</v>
      </c>
      <c r="BH1775" s="141">
        <f>IF(N1775="sníž. přenesená",J1775,0)</f>
        <v>0</v>
      </c>
      <c r="BI1775" s="141">
        <f>IF(N1775="nulová",J1775,0)</f>
        <v>0</v>
      </c>
      <c r="BJ1775" s="18" t="s">
        <v>81</v>
      </c>
      <c r="BK1775" s="141">
        <f>ROUND(I1775*H1775,2)</f>
        <v>0</v>
      </c>
      <c r="BL1775" s="18" t="s">
        <v>398</v>
      </c>
      <c r="BM1775" s="140" t="s">
        <v>2005</v>
      </c>
    </row>
    <row r="1776" spans="2:65" s="1" customFormat="1" ht="24.15" customHeight="1">
      <c r="B1776" s="128"/>
      <c r="C1776" s="129" t="s">
        <v>2006</v>
      </c>
      <c r="D1776" s="129" t="s">
        <v>132</v>
      </c>
      <c r="E1776" s="130" t="s">
        <v>2007</v>
      </c>
      <c r="F1776" s="131" t="s">
        <v>2008</v>
      </c>
      <c r="G1776" s="132" t="s">
        <v>382</v>
      </c>
      <c r="H1776" s="133">
        <v>1.1499999999999999</v>
      </c>
      <c r="I1776" s="134"/>
      <c r="J1776" s="135">
        <f>ROUND(I1776*H1776,2)</f>
        <v>0</v>
      </c>
      <c r="K1776" s="131" t="s">
        <v>136</v>
      </c>
      <c r="L1776" s="33"/>
      <c r="M1776" s="136" t="s">
        <v>3</v>
      </c>
      <c r="N1776" s="137" t="s">
        <v>44</v>
      </c>
      <c r="P1776" s="138">
        <f>O1776*H1776</f>
        <v>0</v>
      </c>
      <c r="Q1776" s="138">
        <v>0</v>
      </c>
      <c r="R1776" s="138">
        <f>Q1776*H1776</f>
        <v>0</v>
      </c>
      <c r="S1776" s="138">
        <v>0</v>
      </c>
      <c r="T1776" s="139">
        <f>S1776*H1776</f>
        <v>0</v>
      </c>
      <c r="AR1776" s="140" t="s">
        <v>398</v>
      </c>
      <c r="AT1776" s="140" t="s">
        <v>132</v>
      </c>
      <c r="AU1776" s="140" t="s">
        <v>83</v>
      </c>
      <c r="AY1776" s="18" t="s">
        <v>129</v>
      </c>
      <c r="BE1776" s="141">
        <f>IF(N1776="základní",J1776,0)</f>
        <v>0</v>
      </c>
      <c r="BF1776" s="141">
        <f>IF(N1776="snížená",J1776,0)</f>
        <v>0</v>
      </c>
      <c r="BG1776" s="141">
        <f>IF(N1776="zákl. přenesená",J1776,0)</f>
        <v>0</v>
      </c>
      <c r="BH1776" s="141">
        <f>IF(N1776="sníž. přenesená",J1776,0)</f>
        <v>0</v>
      </c>
      <c r="BI1776" s="141">
        <f>IF(N1776="nulová",J1776,0)</f>
        <v>0</v>
      </c>
      <c r="BJ1776" s="18" t="s">
        <v>81</v>
      </c>
      <c r="BK1776" s="141">
        <f>ROUND(I1776*H1776,2)</f>
        <v>0</v>
      </c>
      <c r="BL1776" s="18" t="s">
        <v>398</v>
      </c>
      <c r="BM1776" s="140" t="s">
        <v>2009</v>
      </c>
    </row>
    <row r="1777" spans="2:65" s="1" customFormat="1" ht="10.199999999999999">
      <c r="B1777" s="33"/>
      <c r="D1777" s="142" t="s">
        <v>139</v>
      </c>
      <c r="F1777" s="143" t="s">
        <v>2010</v>
      </c>
      <c r="I1777" s="144"/>
      <c r="L1777" s="33"/>
      <c r="M1777" s="145"/>
      <c r="T1777" s="54"/>
      <c r="AT1777" s="18" t="s">
        <v>139</v>
      </c>
      <c r="AU1777" s="18" t="s">
        <v>83</v>
      </c>
    </row>
    <row r="1778" spans="2:65" s="11" customFormat="1" ht="22.8" customHeight="1">
      <c r="B1778" s="116"/>
      <c r="D1778" s="117" t="s">
        <v>72</v>
      </c>
      <c r="E1778" s="126" t="s">
        <v>2011</v>
      </c>
      <c r="F1778" s="126" t="s">
        <v>2012</v>
      </c>
      <c r="I1778" s="119"/>
      <c r="J1778" s="127">
        <f>BK1778</f>
        <v>0</v>
      </c>
      <c r="L1778" s="116"/>
      <c r="M1778" s="121"/>
      <c r="P1778" s="122">
        <f>SUM(P1779:P1877)</f>
        <v>0</v>
      </c>
      <c r="R1778" s="122">
        <f>SUM(R1779:R1877)</f>
        <v>3.3769121699999998</v>
      </c>
      <c r="T1778" s="123">
        <f>SUM(T1779:T1877)</f>
        <v>0.46801499999999996</v>
      </c>
      <c r="AR1778" s="117" t="s">
        <v>83</v>
      </c>
      <c r="AT1778" s="124" t="s">
        <v>72</v>
      </c>
      <c r="AU1778" s="124" t="s">
        <v>81</v>
      </c>
      <c r="AY1778" s="117" t="s">
        <v>129</v>
      </c>
      <c r="BK1778" s="125">
        <f>SUM(BK1779:BK1877)</f>
        <v>0</v>
      </c>
    </row>
    <row r="1779" spans="2:65" s="1" customFormat="1" ht="16.5" customHeight="1">
      <c r="B1779" s="128"/>
      <c r="C1779" s="129" t="s">
        <v>2013</v>
      </c>
      <c r="D1779" s="129" t="s">
        <v>132</v>
      </c>
      <c r="E1779" s="130" t="s">
        <v>2014</v>
      </c>
      <c r="F1779" s="131" t="s">
        <v>2015</v>
      </c>
      <c r="G1779" s="132" t="s">
        <v>208</v>
      </c>
      <c r="H1779" s="133">
        <v>80.3</v>
      </c>
      <c r="I1779" s="134"/>
      <c r="J1779" s="135">
        <f>ROUND(I1779*H1779,2)</f>
        <v>0</v>
      </c>
      <c r="K1779" s="131" t="s">
        <v>136</v>
      </c>
      <c r="L1779" s="33"/>
      <c r="M1779" s="136" t="s">
        <v>3</v>
      </c>
      <c r="N1779" s="137" t="s">
        <v>44</v>
      </c>
      <c r="P1779" s="138">
        <f>O1779*H1779</f>
        <v>0</v>
      </c>
      <c r="Q1779" s="138">
        <v>0</v>
      </c>
      <c r="R1779" s="138">
        <f>Q1779*H1779</f>
        <v>0</v>
      </c>
      <c r="S1779" s="138">
        <v>0</v>
      </c>
      <c r="T1779" s="139">
        <f>S1779*H1779</f>
        <v>0</v>
      </c>
      <c r="AR1779" s="140" t="s">
        <v>398</v>
      </c>
      <c r="AT1779" s="140" t="s">
        <v>132</v>
      </c>
      <c r="AU1779" s="140" t="s">
        <v>83</v>
      </c>
      <c r="AY1779" s="18" t="s">
        <v>129</v>
      </c>
      <c r="BE1779" s="141">
        <f>IF(N1779="základní",J1779,0)</f>
        <v>0</v>
      </c>
      <c r="BF1779" s="141">
        <f>IF(N1779="snížená",J1779,0)</f>
        <v>0</v>
      </c>
      <c r="BG1779" s="141">
        <f>IF(N1779="zákl. přenesená",J1779,0)</f>
        <v>0</v>
      </c>
      <c r="BH1779" s="141">
        <f>IF(N1779="sníž. přenesená",J1779,0)</f>
        <v>0</v>
      </c>
      <c r="BI1779" s="141">
        <f>IF(N1779="nulová",J1779,0)</f>
        <v>0</v>
      </c>
      <c r="BJ1779" s="18" t="s">
        <v>81</v>
      </c>
      <c r="BK1779" s="141">
        <f>ROUND(I1779*H1779,2)</f>
        <v>0</v>
      </c>
      <c r="BL1779" s="18" t="s">
        <v>398</v>
      </c>
      <c r="BM1779" s="140" t="s">
        <v>2016</v>
      </c>
    </row>
    <row r="1780" spans="2:65" s="1" customFormat="1" ht="10.199999999999999">
      <c r="B1780" s="33"/>
      <c r="D1780" s="142" t="s">
        <v>139</v>
      </c>
      <c r="F1780" s="143" t="s">
        <v>2017</v>
      </c>
      <c r="I1780" s="144"/>
      <c r="L1780" s="33"/>
      <c r="M1780" s="145"/>
      <c r="T1780" s="54"/>
      <c r="AT1780" s="18" t="s">
        <v>139</v>
      </c>
      <c r="AU1780" s="18" t="s">
        <v>83</v>
      </c>
    </row>
    <row r="1781" spans="2:65" s="13" customFormat="1" ht="10.199999999999999">
      <c r="B1781" s="160"/>
      <c r="D1781" s="146" t="s">
        <v>308</v>
      </c>
      <c r="E1781" s="161" t="s">
        <v>3</v>
      </c>
      <c r="F1781" s="162" t="s">
        <v>210</v>
      </c>
      <c r="H1781" s="163">
        <v>80.3</v>
      </c>
      <c r="I1781" s="164"/>
      <c r="L1781" s="160"/>
      <c r="M1781" s="165"/>
      <c r="T1781" s="166"/>
      <c r="AT1781" s="161" t="s">
        <v>308</v>
      </c>
      <c r="AU1781" s="161" t="s">
        <v>83</v>
      </c>
      <c r="AV1781" s="13" t="s">
        <v>83</v>
      </c>
      <c r="AW1781" s="13" t="s">
        <v>35</v>
      </c>
      <c r="AX1781" s="13" t="s">
        <v>81</v>
      </c>
      <c r="AY1781" s="161" t="s">
        <v>129</v>
      </c>
    </row>
    <row r="1782" spans="2:65" s="1" customFormat="1" ht="16.5" customHeight="1">
      <c r="B1782" s="128"/>
      <c r="C1782" s="129" t="s">
        <v>2018</v>
      </c>
      <c r="D1782" s="129" t="s">
        <v>132</v>
      </c>
      <c r="E1782" s="130" t="s">
        <v>2019</v>
      </c>
      <c r="F1782" s="131" t="s">
        <v>2020</v>
      </c>
      <c r="G1782" s="132" t="s">
        <v>208</v>
      </c>
      <c r="H1782" s="133">
        <v>80.3</v>
      </c>
      <c r="I1782" s="134"/>
      <c r="J1782" s="135">
        <f>ROUND(I1782*H1782,2)</f>
        <v>0</v>
      </c>
      <c r="K1782" s="131" t="s">
        <v>136</v>
      </c>
      <c r="L1782" s="33"/>
      <c r="M1782" s="136" t="s">
        <v>3</v>
      </c>
      <c r="N1782" s="137" t="s">
        <v>44</v>
      </c>
      <c r="P1782" s="138">
        <f>O1782*H1782</f>
        <v>0</v>
      </c>
      <c r="Q1782" s="138">
        <v>2.9999999999999997E-4</v>
      </c>
      <c r="R1782" s="138">
        <f>Q1782*H1782</f>
        <v>2.4089999999999997E-2</v>
      </c>
      <c r="S1782" s="138">
        <v>0</v>
      </c>
      <c r="T1782" s="139">
        <f>S1782*H1782</f>
        <v>0</v>
      </c>
      <c r="AR1782" s="140" t="s">
        <v>398</v>
      </c>
      <c r="AT1782" s="140" t="s">
        <v>132</v>
      </c>
      <c r="AU1782" s="140" t="s">
        <v>83</v>
      </c>
      <c r="AY1782" s="18" t="s">
        <v>129</v>
      </c>
      <c r="BE1782" s="141">
        <f>IF(N1782="základní",J1782,0)</f>
        <v>0</v>
      </c>
      <c r="BF1782" s="141">
        <f>IF(N1782="snížená",J1782,0)</f>
        <v>0</v>
      </c>
      <c r="BG1782" s="141">
        <f>IF(N1782="zákl. přenesená",J1782,0)</f>
        <v>0</v>
      </c>
      <c r="BH1782" s="141">
        <f>IF(N1782="sníž. přenesená",J1782,0)</f>
        <v>0</v>
      </c>
      <c r="BI1782" s="141">
        <f>IF(N1782="nulová",J1782,0)</f>
        <v>0</v>
      </c>
      <c r="BJ1782" s="18" t="s">
        <v>81</v>
      </c>
      <c r="BK1782" s="141">
        <f>ROUND(I1782*H1782,2)</f>
        <v>0</v>
      </c>
      <c r="BL1782" s="18" t="s">
        <v>398</v>
      </c>
      <c r="BM1782" s="140" t="s">
        <v>2021</v>
      </c>
    </row>
    <row r="1783" spans="2:65" s="1" customFormat="1" ht="10.199999999999999">
      <c r="B1783" s="33"/>
      <c r="D1783" s="142" t="s">
        <v>139</v>
      </c>
      <c r="F1783" s="143" t="s">
        <v>2022</v>
      </c>
      <c r="I1783" s="144"/>
      <c r="L1783" s="33"/>
      <c r="M1783" s="145"/>
      <c r="T1783" s="54"/>
      <c r="AT1783" s="18" t="s">
        <v>139</v>
      </c>
      <c r="AU1783" s="18" t="s">
        <v>83</v>
      </c>
    </row>
    <row r="1784" spans="2:65" s="13" customFormat="1" ht="10.199999999999999">
      <c r="B1784" s="160"/>
      <c r="D1784" s="146" t="s">
        <v>308</v>
      </c>
      <c r="E1784" s="161" t="s">
        <v>3</v>
      </c>
      <c r="F1784" s="162" t="s">
        <v>210</v>
      </c>
      <c r="H1784" s="163">
        <v>80.3</v>
      </c>
      <c r="I1784" s="164"/>
      <c r="L1784" s="160"/>
      <c r="M1784" s="165"/>
      <c r="T1784" s="166"/>
      <c r="AT1784" s="161" t="s">
        <v>308</v>
      </c>
      <c r="AU1784" s="161" t="s">
        <v>83</v>
      </c>
      <c r="AV1784" s="13" t="s">
        <v>83</v>
      </c>
      <c r="AW1784" s="13" t="s">
        <v>35</v>
      </c>
      <c r="AX1784" s="13" t="s">
        <v>81</v>
      </c>
      <c r="AY1784" s="161" t="s">
        <v>129</v>
      </c>
    </row>
    <row r="1785" spans="2:65" s="1" customFormat="1" ht="16.5" customHeight="1">
      <c r="B1785" s="128"/>
      <c r="C1785" s="129" t="s">
        <v>2023</v>
      </c>
      <c r="D1785" s="129" t="s">
        <v>132</v>
      </c>
      <c r="E1785" s="130" t="s">
        <v>2024</v>
      </c>
      <c r="F1785" s="131" t="s">
        <v>2025</v>
      </c>
      <c r="G1785" s="132" t="s">
        <v>208</v>
      </c>
      <c r="H1785" s="133">
        <v>80.3</v>
      </c>
      <c r="I1785" s="134"/>
      <c r="J1785" s="135">
        <f>ROUND(I1785*H1785,2)</f>
        <v>0</v>
      </c>
      <c r="K1785" s="131" t="s">
        <v>136</v>
      </c>
      <c r="L1785" s="33"/>
      <c r="M1785" s="136" t="s">
        <v>3</v>
      </c>
      <c r="N1785" s="137" t="s">
        <v>44</v>
      </c>
      <c r="P1785" s="138">
        <f>O1785*H1785</f>
        <v>0</v>
      </c>
      <c r="Q1785" s="138">
        <v>0</v>
      </c>
      <c r="R1785" s="138">
        <f>Q1785*H1785</f>
        <v>0</v>
      </c>
      <c r="S1785" s="138">
        <v>0</v>
      </c>
      <c r="T1785" s="139">
        <f>S1785*H1785</f>
        <v>0</v>
      </c>
      <c r="AR1785" s="140" t="s">
        <v>398</v>
      </c>
      <c r="AT1785" s="140" t="s">
        <v>132</v>
      </c>
      <c r="AU1785" s="140" t="s">
        <v>83</v>
      </c>
      <c r="AY1785" s="18" t="s">
        <v>129</v>
      </c>
      <c r="BE1785" s="141">
        <f>IF(N1785="základní",J1785,0)</f>
        <v>0</v>
      </c>
      <c r="BF1785" s="141">
        <f>IF(N1785="snížená",J1785,0)</f>
        <v>0</v>
      </c>
      <c r="BG1785" s="141">
        <f>IF(N1785="zákl. přenesená",J1785,0)</f>
        <v>0</v>
      </c>
      <c r="BH1785" s="141">
        <f>IF(N1785="sníž. přenesená",J1785,0)</f>
        <v>0</v>
      </c>
      <c r="BI1785" s="141">
        <f>IF(N1785="nulová",J1785,0)</f>
        <v>0</v>
      </c>
      <c r="BJ1785" s="18" t="s">
        <v>81</v>
      </c>
      <c r="BK1785" s="141">
        <f>ROUND(I1785*H1785,2)</f>
        <v>0</v>
      </c>
      <c r="BL1785" s="18" t="s">
        <v>398</v>
      </c>
      <c r="BM1785" s="140" t="s">
        <v>2026</v>
      </c>
    </row>
    <row r="1786" spans="2:65" s="1" customFormat="1" ht="10.199999999999999">
      <c r="B1786" s="33"/>
      <c r="D1786" s="142" t="s">
        <v>139</v>
      </c>
      <c r="F1786" s="143" t="s">
        <v>2027</v>
      </c>
      <c r="I1786" s="144"/>
      <c r="L1786" s="33"/>
      <c r="M1786" s="145"/>
      <c r="T1786" s="54"/>
      <c r="AT1786" s="18" t="s">
        <v>139</v>
      </c>
      <c r="AU1786" s="18" t="s">
        <v>83</v>
      </c>
    </row>
    <row r="1787" spans="2:65" s="13" customFormat="1" ht="10.199999999999999">
      <c r="B1787" s="160"/>
      <c r="D1787" s="146" t="s">
        <v>308</v>
      </c>
      <c r="E1787" s="161" t="s">
        <v>3</v>
      </c>
      <c r="F1787" s="162" t="s">
        <v>210</v>
      </c>
      <c r="H1787" s="163">
        <v>80.3</v>
      </c>
      <c r="I1787" s="164"/>
      <c r="L1787" s="160"/>
      <c r="M1787" s="165"/>
      <c r="T1787" s="166"/>
      <c r="AT1787" s="161" t="s">
        <v>308</v>
      </c>
      <c r="AU1787" s="161" t="s">
        <v>83</v>
      </c>
      <c r="AV1787" s="13" t="s">
        <v>83</v>
      </c>
      <c r="AW1787" s="13" t="s">
        <v>35</v>
      </c>
      <c r="AX1787" s="13" t="s">
        <v>81</v>
      </c>
      <c r="AY1787" s="161" t="s">
        <v>129</v>
      </c>
    </row>
    <row r="1788" spans="2:65" s="1" customFormat="1" ht="24.15" customHeight="1">
      <c r="B1788" s="128"/>
      <c r="C1788" s="129" t="s">
        <v>2028</v>
      </c>
      <c r="D1788" s="129" t="s">
        <v>132</v>
      </c>
      <c r="E1788" s="130" t="s">
        <v>2029</v>
      </c>
      <c r="F1788" s="131" t="s">
        <v>2030</v>
      </c>
      <c r="G1788" s="132" t="s">
        <v>208</v>
      </c>
      <c r="H1788" s="133">
        <v>80.3</v>
      </c>
      <c r="I1788" s="134"/>
      <c r="J1788" s="135">
        <f>ROUND(I1788*H1788,2)</f>
        <v>0</v>
      </c>
      <c r="K1788" s="131" t="s">
        <v>136</v>
      </c>
      <c r="L1788" s="33"/>
      <c r="M1788" s="136" t="s">
        <v>3</v>
      </c>
      <c r="N1788" s="137" t="s">
        <v>44</v>
      </c>
      <c r="P1788" s="138">
        <f>O1788*H1788</f>
        <v>0</v>
      </c>
      <c r="Q1788" s="138">
        <v>7.4999999999999997E-3</v>
      </c>
      <c r="R1788" s="138">
        <f>Q1788*H1788</f>
        <v>0.60224999999999995</v>
      </c>
      <c r="S1788" s="138">
        <v>0</v>
      </c>
      <c r="T1788" s="139">
        <f>S1788*H1788</f>
        <v>0</v>
      </c>
      <c r="AR1788" s="140" t="s">
        <v>398</v>
      </c>
      <c r="AT1788" s="140" t="s">
        <v>132</v>
      </c>
      <c r="AU1788" s="140" t="s">
        <v>83</v>
      </c>
      <c r="AY1788" s="18" t="s">
        <v>129</v>
      </c>
      <c r="BE1788" s="141">
        <f>IF(N1788="základní",J1788,0)</f>
        <v>0</v>
      </c>
      <c r="BF1788" s="141">
        <f>IF(N1788="snížená",J1788,0)</f>
        <v>0</v>
      </c>
      <c r="BG1788" s="141">
        <f>IF(N1788="zákl. přenesená",J1788,0)</f>
        <v>0</v>
      </c>
      <c r="BH1788" s="141">
        <f>IF(N1788="sníž. přenesená",J1788,0)</f>
        <v>0</v>
      </c>
      <c r="BI1788" s="141">
        <f>IF(N1788="nulová",J1788,0)</f>
        <v>0</v>
      </c>
      <c r="BJ1788" s="18" t="s">
        <v>81</v>
      </c>
      <c r="BK1788" s="141">
        <f>ROUND(I1788*H1788,2)</f>
        <v>0</v>
      </c>
      <c r="BL1788" s="18" t="s">
        <v>398</v>
      </c>
      <c r="BM1788" s="140" t="s">
        <v>2031</v>
      </c>
    </row>
    <row r="1789" spans="2:65" s="1" customFormat="1" ht="10.199999999999999">
      <c r="B1789" s="33"/>
      <c r="D1789" s="142" t="s">
        <v>139</v>
      </c>
      <c r="F1789" s="143" t="s">
        <v>2032</v>
      </c>
      <c r="I1789" s="144"/>
      <c r="L1789" s="33"/>
      <c r="M1789" s="145"/>
      <c r="T1789" s="54"/>
      <c r="AT1789" s="18" t="s">
        <v>139</v>
      </c>
      <c r="AU1789" s="18" t="s">
        <v>83</v>
      </c>
    </row>
    <row r="1790" spans="2:65" s="13" customFormat="1" ht="10.199999999999999">
      <c r="B1790" s="160"/>
      <c r="D1790" s="146" t="s">
        <v>308</v>
      </c>
      <c r="E1790" s="161" t="s">
        <v>3</v>
      </c>
      <c r="F1790" s="162" t="s">
        <v>210</v>
      </c>
      <c r="H1790" s="163">
        <v>80.3</v>
      </c>
      <c r="I1790" s="164"/>
      <c r="L1790" s="160"/>
      <c r="M1790" s="165"/>
      <c r="T1790" s="166"/>
      <c r="AT1790" s="161" t="s">
        <v>308</v>
      </c>
      <c r="AU1790" s="161" t="s">
        <v>83</v>
      </c>
      <c r="AV1790" s="13" t="s">
        <v>83</v>
      </c>
      <c r="AW1790" s="13" t="s">
        <v>35</v>
      </c>
      <c r="AX1790" s="13" t="s">
        <v>81</v>
      </c>
      <c r="AY1790" s="161" t="s">
        <v>129</v>
      </c>
    </row>
    <row r="1791" spans="2:65" s="1" customFormat="1" ht="16.5" customHeight="1">
      <c r="B1791" s="128"/>
      <c r="C1791" s="129" t="s">
        <v>2033</v>
      </c>
      <c r="D1791" s="129" t="s">
        <v>132</v>
      </c>
      <c r="E1791" s="130" t="s">
        <v>2034</v>
      </c>
      <c r="F1791" s="131" t="s">
        <v>2035</v>
      </c>
      <c r="G1791" s="132" t="s">
        <v>215</v>
      </c>
      <c r="H1791" s="133">
        <v>4.17</v>
      </c>
      <c r="I1791" s="134"/>
      <c r="J1791" s="135">
        <f>ROUND(I1791*H1791,2)</f>
        <v>0</v>
      </c>
      <c r="K1791" s="131" t="s">
        <v>136</v>
      </c>
      <c r="L1791" s="33"/>
      <c r="M1791" s="136" t="s">
        <v>3</v>
      </c>
      <c r="N1791" s="137" t="s">
        <v>44</v>
      </c>
      <c r="P1791" s="138">
        <f>O1791*H1791</f>
        <v>0</v>
      </c>
      <c r="Q1791" s="138">
        <v>0</v>
      </c>
      <c r="R1791" s="138">
        <f>Q1791*H1791</f>
        <v>0</v>
      </c>
      <c r="S1791" s="138">
        <v>0</v>
      </c>
      <c r="T1791" s="139">
        <f>S1791*H1791</f>
        <v>0</v>
      </c>
      <c r="AR1791" s="140" t="s">
        <v>398</v>
      </c>
      <c r="AT1791" s="140" t="s">
        <v>132</v>
      </c>
      <c r="AU1791" s="140" t="s">
        <v>83</v>
      </c>
      <c r="AY1791" s="18" t="s">
        <v>129</v>
      </c>
      <c r="BE1791" s="141">
        <f>IF(N1791="základní",J1791,0)</f>
        <v>0</v>
      </c>
      <c r="BF1791" s="141">
        <f>IF(N1791="snížená",J1791,0)</f>
        <v>0</v>
      </c>
      <c r="BG1791" s="141">
        <f>IF(N1791="zákl. přenesená",J1791,0)</f>
        <v>0</v>
      </c>
      <c r="BH1791" s="141">
        <f>IF(N1791="sníž. přenesená",J1791,0)</f>
        <v>0</v>
      </c>
      <c r="BI1791" s="141">
        <f>IF(N1791="nulová",J1791,0)</f>
        <v>0</v>
      </c>
      <c r="BJ1791" s="18" t="s">
        <v>81</v>
      </c>
      <c r="BK1791" s="141">
        <f>ROUND(I1791*H1791,2)</f>
        <v>0</v>
      </c>
      <c r="BL1791" s="18" t="s">
        <v>398</v>
      </c>
      <c r="BM1791" s="140" t="s">
        <v>2036</v>
      </c>
    </row>
    <row r="1792" spans="2:65" s="1" customFormat="1" ht="10.199999999999999">
      <c r="B1792" s="33"/>
      <c r="D1792" s="142" t="s">
        <v>139</v>
      </c>
      <c r="F1792" s="143" t="s">
        <v>2037</v>
      </c>
      <c r="I1792" s="144"/>
      <c r="L1792" s="33"/>
      <c r="M1792" s="145"/>
      <c r="T1792" s="54"/>
      <c r="AT1792" s="18" t="s">
        <v>139</v>
      </c>
      <c r="AU1792" s="18" t="s">
        <v>83</v>
      </c>
    </row>
    <row r="1793" spans="2:65" s="12" customFormat="1" ht="10.199999999999999">
      <c r="B1793" s="154"/>
      <c r="D1793" s="146" t="s">
        <v>308</v>
      </c>
      <c r="E1793" s="155" t="s">
        <v>3</v>
      </c>
      <c r="F1793" s="156" t="s">
        <v>423</v>
      </c>
      <c r="H1793" s="155" t="s">
        <v>3</v>
      </c>
      <c r="I1793" s="157"/>
      <c r="L1793" s="154"/>
      <c r="M1793" s="158"/>
      <c r="T1793" s="159"/>
      <c r="AT1793" s="155" t="s">
        <v>308</v>
      </c>
      <c r="AU1793" s="155" t="s">
        <v>83</v>
      </c>
      <c r="AV1793" s="12" t="s">
        <v>81</v>
      </c>
      <c r="AW1793" s="12" t="s">
        <v>35</v>
      </c>
      <c r="AX1793" s="12" t="s">
        <v>73</v>
      </c>
      <c r="AY1793" s="155" t="s">
        <v>129</v>
      </c>
    </row>
    <row r="1794" spans="2:65" s="13" customFormat="1" ht="10.199999999999999">
      <c r="B1794" s="160"/>
      <c r="D1794" s="146" t="s">
        <v>308</v>
      </c>
      <c r="E1794" s="161" t="s">
        <v>3</v>
      </c>
      <c r="F1794" s="162" t="s">
        <v>2038</v>
      </c>
      <c r="H1794" s="163">
        <v>4.17</v>
      </c>
      <c r="I1794" s="164"/>
      <c r="L1794" s="160"/>
      <c r="M1794" s="165"/>
      <c r="T1794" s="166"/>
      <c r="AT1794" s="161" t="s">
        <v>308</v>
      </c>
      <c r="AU1794" s="161" t="s">
        <v>83</v>
      </c>
      <c r="AV1794" s="13" t="s">
        <v>83</v>
      </c>
      <c r="AW1794" s="13" t="s">
        <v>35</v>
      </c>
      <c r="AX1794" s="13" t="s">
        <v>73</v>
      </c>
      <c r="AY1794" s="161" t="s">
        <v>129</v>
      </c>
    </row>
    <row r="1795" spans="2:65" s="14" customFormat="1" ht="10.199999999999999">
      <c r="B1795" s="167"/>
      <c r="D1795" s="146" t="s">
        <v>308</v>
      </c>
      <c r="E1795" s="168" t="s">
        <v>3</v>
      </c>
      <c r="F1795" s="169" t="s">
        <v>313</v>
      </c>
      <c r="H1795" s="170">
        <v>4.17</v>
      </c>
      <c r="I1795" s="171"/>
      <c r="L1795" s="167"/>
      <c r="M1795" s="172"/>
      <c r="T1795" s="173"/>
      <c r="AT1795" s="168" t="s">
        <v>308</v>
      </c>
      <c r="AU1795" s="168" t="s">
        <v>83</v>
      </c>
      <c r="AV1795" s="14" t="s">
        <v>156</v>
      </c>
      <c r="AW1795" s="14" t="s">
        <v>35</v>
      </c>
      <c r="AX1795" s="14" t="s">
        <v>81</v>
      </c>
      <c r="AY1795" s="168" t="s">
        <v>129</v>
      </c>
    </row>
    <row r="1796" spans="2:65" s="1" customFormat="1" ht="16.5" customHeight="1">
      <c r="B1796" s="128"/>
      <c r="C1796" s="181" t="s">
        <v>2039</v>
      </c>
      <c r="D1796" s="181" t="s">
        <v>604</v>
      </c>
      <c r="E1796" s="182" t="s">
        <v>2040</v>
      </c>
      <c r="F1796" s="183" t="s">
        <v>2041</v>
      </c>
      <c r="G1796" s="184" t="s">
        <v>215</v>
      </c>
      <c r="H1796" s="185">
        <v>4.5869999999999997</v>
      </c>
      <c r="I1796" s="186"/>
      <c r="J1796" s="187">
        <f>ROUND(I1796*H1796,2)</f>
        <v>0</v>
      </c>
      <c r="K1796" s="183" t="s">
        <v>136</v>
      </c>
      <c r="L1796" s="188"/>
      <c r="M1796" s="189" t="s">
        <v>3</v>
      </c>
      <c r="N1796" s="190" t="s">
        <v>44</v>
      </c>
      <c r="P1796" s="138">
        <f>O1796*H1796</f>
        <v>0</v>
      </c>
      <c r="Q1796" s="138">
        <v>1.2999999999999999E-4</v>
      </c>
      <c r="R1796" s="138">
        <f>Q1796*H1796</f>
        <v>5.9630999999999996E-4</v>
      </c>
      <c r="S1796" s="138">
        <v>0</v>
      </c>
      <c r="T1796" s="139">
        <f>S1796*H1796</f>
        <v>0</v>
      </c>
      <c r="AR1796" s="140" t="s">
        <v>514</v>
      </c>
      <c r="AT1796" s="140" t="s">
        <v>604</v>
      </c>
      <c r="AU1796" s="140" t="s">
        <v>83</v>
      </c>
      <c r="AY1796" s="18" t="s">
        <v>129</v>
      </c>
      <c r="BE1796" s="141">
        <f>IF(N1796="základní",J1796,0)</f>
        <v>0</v>
      </c>
      <c r="BF1796" s="141">
        <f>IF(N1796="snížená",J1796,0)</f>
        <v>0</v>
      </c>
      <c r="BG1796" s="141">
        <f>IF(N1796="zákl. přenesená",J1796,0)</f>
        <v>0</v>
      </c>
      <c r="BH1796" s="141">
        <f>IF(N1796="sníž. přenesená",J1796,0)</f>
        <v>0</v>
      </c>
      <c r="BI1796" s="141">
        <f>IF(N1796="nulová",J1796,0)</f>
        <v>0</v>
      </c>
      <c r="BJ1796" s="18" t="s">
        <v>81</v>
      </c>
      <c r="BK1796" s="141">
        <f>ROUND(I1796*H1796,2)</f>
        <v>0</v>
      </c>
      <c r="BL1796" s="18" t="s">
        <v>398</v>
      </c>
      <c r="BM1796" s="140" t="s">
        <v>2042</v>
      </c>
    </row>
    <row r="1797" spans="2:65" s="13" customFormat="1" ht="10.199999999999999">
      <c r="B1797" s="160"/>
      <c r="D1797" s="146" t="s">
        <v>308</v>
      </c>
      <c r="F1797" s="162" t="s">
        <v>2043</v>
      </c>
      <c r="H1797" s="163">
        <v>4.5869999999999997</v>
      </c>
      <c r="I1797" s="164"/>
      <c r="L1797" s="160"/>
      <c r="M1797" s="165"/>
      <c r="T1797" s="166"/>
      <c r="AT1797" s="161" t="s">
        <v>308</v>
      </c>
      <c r="AU1797" s="161" t="s">
        <v>83</v>
      </c>
      <c r="AV1797" s="13" t="s">
        <v>83</v>
      </c>
      <c r="AW1797" s="13" t="s">
        <v>4</v>
      </c>
      <c r="AX1797" s="13" t="s">
        <v>81</v>
      </c>
      <c r="AY1797" s="161" t="s">
        <v>129</v>
      </c>
    </row>
    <row r="1798" spans="2:65" s="1" customFormat="1" ht="16.5" customHeight="1">
      <c r="B1798" s="128"/>
      <c r="C1798" s="129" t="s">
        <v>2044</v>
      </c>
      <c r="D1798" s="129" t="s">
        <v>132</v>
      </c>
      <c r="E1798" s="130" t="s">
        <v>2045</v>
      </c>
      <c r="F1798" s="131" t="s">
        <v>2046</v>
      </c>
      <c r="G1798" s="132" t="s">
        <v>215</v>
      </c>
      <c r="H1798" s="133">
        <v>12.58</v>
      </c>
      <c r="I1798" s="134"/>
      <c r="J1798" s="135">
        <f>ROUND(I1798*H1798,2)</f>
        <v>0</v>
      </c>
      <c r="K1798" s="131" t="s">
        <v>136</v>
      </c>
      <c r="L1798" s="33"/>
      <c r="M1798" s="136" t="s">
        <v>3</v>
      </c>
      <c r="N1798" s="137" t="s">
        <v>44</v>
      </c>
      <c r="P1798" s="138">
        <f>O1798*H1798</f>
        <v>0</v>
      </c>
      <c r="Q1798" s="138">
        <v>0</v>
      </c>
      <c r="R1798" s="138">
        <f>Q1798*H1798</f>
        <v>0</v>
      </c>
      <c r="S1798" s="138">
        <v>3.2499999999999999E-3</v>
      </c>
      <c r="T1798" s="139">
        <f>S1798*H1798</f>
        <v>4.0884999999999998E-2</v>
      </c>
      <c r="AR1798" s="140" t="s">
        <v>398</v>
      </c>
      <c r="AT1798" s="140" t="s">
        <v>132</v>
      </c>
      <c r="AU1798" s="140" t="s">
        <v>83</v>
      </c>
      <c r="AY1798" s="18" t="s">
        <v>129</v>
      </c>
      <c r="BE1798" s="141">
        <f>IF(N1798="základní",J1798,0)</f>
        <v>0</v>
      </c>
      <c r="BF1798" s="141">
        <f>IF(N1798="snížená",J1798,0)</f>
        <v>0</v>
      </c>
      <c r="BG1798" s="141">
        <f>IF(N1798="zákl. přenesená",J1798,0)</f>
        <v>0</v>
      </c>
      <c r="BH1798" s="141">
        <f>IF(N1798="sníž. přenesená",J1798,0)</f>
        <v>0</v>
      </c>
      <c r="BI1798" s="141">
        <f>IF(N1798="nulová",J1798,0)</f>
        <v>0</v>
      </c>
      <c r="BJ1798" s="18" t="s">
        <v>81</v>
      </c>
      <c r="BK1798" s="141">
        <f>ROUND(I1798*H1798,2)</f>
        <v>0</v>
      </c>
      <c r="BL1798" s="18" t="s">
        <v>398</v>
      </c>
      <c r="BM1798" s="140" t="s">
        <v>2047</v>
      </c>
    </row>
    <row r="1799" spans="2:65" s="1" customFormat="1" ht="10.199999999999999">
      <c r="B1799" s="33"/>
      <c r="D1799" s="142" t="s">
        <v>139</v>
      </c>
      <c r="F1799" s="143" t="s">
        <v>2048</v>
      </c>
      <c r="I1799" s="144"/>
      <c r="L1799" s="33"/>
      <c r="M1799" s="145"/>
      <c r="T1799" s="54"/>
      <c r="AT1799" s="18" t="s">
        <v>139</v>
      </c>
      <c r="AU1799" s="18" t="s">
        <v>83</v>
      </c>
    </row>
    <row r="1800" spans="2:65" s="12" customFormat="1" ht="10.199999999999999">
      <c r="B1800" s="154"/>
      <c r="D1800" s="146" t="s">
        <v>308</v>
      </c>
      <c r="E1800" s="155" t="s">
        <v>3</v>
      </c>
      <c r="F1800" s="156" t="s">
        <v>1247</v>
      </c>
      <c r="H1800" s="155" t="s">
        <v>3</v>
      </c>
      <c r="I1800" s="157"/>
      <c r="L1800" s="154"/>
      <c r="M1800" s="158"/>
      <c r="T1800" s="159"/>
      <c r="AT1800" s="155" t="s">
        <v>308</v>
      </c>
      <c r="AU1800" s="155" t="s">
        <v>83</v>
      </c>
      <c r="AV1800" s="12" t="s">
        <v>81</v>
      </c>
      <c r="AW1800" s="12" t="s">
        <v>35</v>
      </c>
      <c r="AX1800" s="12" t="s">
        <v>73</v>
      </c>
      <c r="AY1800" s="155" t="s">
        <v>129</v>
      </c>
    </row>
    <row r="1801" spans="2:65" s="13" customFormat="1" ht="10.199999999999999">
      <c r="B1801" s="160"/>
      <c r="D1801" s="146" t="s">
        <v>308</v>
      </c>
      <c r="E1801" s="161" t="s">
        <v>3</v>
      </c>
      <c r="F1801" s="162" t="s">
        <v>2049</v>
      </c>
      <c r="H1801" s="163">
        <v>12.58</v>
      </c>
      <c r="I1801" s="164"/>
      <c r="L1801" s="160"/>
      <c r="M1801" s="165"/>
      <c r="T1801" s="166"/>
      <c r="AT1801" s="161" t="s">
        <v>308</v>
      </c>
      <c r="AU1801" s="161" t="s">
        <v>83</v>
      </c>
      <c r="AV1801" s="13" t="s">
        <v>83</v>
      </c>
      <c r="AW1801" s="13" t="s">
        <v>35</v>
      </c>
      <c r="AX1801" s="13" t="s">
        <v>73</v>
      </c>
      <c r="AY1801" s="161" t="s">
        <v>129</v>
      </c>
    </row>
    <row r="1802" spans="2:65" s="14" customFormat="1" ht="10.199999999999999">
      <c r="B1802" s="167"/>
      <c r="D1802" s="146" t="s">
        <v>308</v>
      </c>
      <c r="E1802" s="168" t="s">
        <v>3</v>
      </c>
      <c r="F1802" s="169" t="s">
        <v>313</v>
      </c>
      <c r="H1802" s="170">
        <v>12.58</v>
      </c>
      <c r="I1802" s="171"/>
      <c r="L1802" s="167"/>
      <c r="M1802" s="172"/>
      <c r="T1802" s="173"/>
      <c r="AT1802" s="168" t="s">
        <v>308</v>
      </c>
      <c r="AU1802" s="168" t="s">
        <v>83</v>
      </c>
      <c r="AV1802" s="14" t="s">
        <v>156</v>
      </c>
      <c r="AW1802" s="14" t="s">
        <v>35</v>
      </c>
      <c r="AX1802" s="14" t="s">
        <v>81</v>
      </c>
      <c r="AY1802" s="168" t="s">
        <v>129</v>
      </c>
    </row>
    <row r="1803" spans="2:65" s="1" customFormat="1" ht="24.15" customHeight="1">
      <c r="B1803" s="128"/>
      <c r="C1803" s="129" t="s">
        <v>2050</v>
      </c>
      <c r="D1803" s="129" t="s">
        <v>132</v>
      </c>
      <c r="E1803" s="130" t="s">
        <v>2051</v>
      </c>
      <c r="F1803" s="131" t="s">
        <v>2052</v>
      </c>
      <c r="G1803" s="132" t="s">
        <v>215</v>
      </c>
      <c r="H1803" s="133">
        <v>75.239999999999995</v>
      </c>
      <c r="I1803" s="134"/>
      <c r="J1803" s="135">
        <f>ROUND(I1803*H1803,2)</f>
        <v>0</v>
      </c>
      <c r="K1803" s="131" t="s">
        <v>136</v>
      </c>
      <c r="L1803" s="33"/>
      <c r="M1803" s="136" t="s">
        <v>3</v>
      </c>
      <c r="N1803" s="137" t="s">
        <v>44</v>
      </c>
      <c r="P1803" s="138">
        <f>O1803*H1803</f>
        <v>0</v>
      </c>
      <c r="Q1803" s="138">
        <v>5.8E-4</v>
      </c>
      <c r="R1803" s="138">
        <f>Q1803*H1803</f>
        <v>4.3639199999999996E-2</v>
      </c>
      <c r="S1803" s="138">
        <v>0</v>
      </c>
      <c r="T1803" s="139">
        <f>S1803*H1803</f>
        <v>0</v>
      </c>
      <c r="AR1803" s="140" t="s">
        <v>398</v>
      </c>
      <c r="AT1803" s="140" t="s">
        <v>132</v>
      </c>
      <c r="AU1803" s="140" t="s">
        <v>83</v>
      </c>
      <c r="AY1803" s="18" t="s">
        <v>129</v>
      </c>
      <c r="BE1803" s="141">
        <f>IF(N1803="základní",J1803,0)</f>
        <v>0</v>
      </c>
      <c r="BF1803" s="141">
        <f>IF(N1803="snížená",J1803,0)</f>
        <v>0</v>
      </c>
      <c r="BG1803" s="141">
        <f>IF(N1803="zákl. přenesená",J1803,0)</f>
        <v>0</v>
      </c>
      <c r="BH1803" s="141">
        <f>IF(N1803="sníž. přenesená",J1803,0)</f>
        <v>0</v>
      </c>
      <c r="BI1803" s="141">
        <f>IF(N1803="nulová",J1803,0)</f>
        <v>0</v>
      </c>
      <c r="BJ1803" s="18" t="s">
        <v>81</v>
      </c>
      <c r="BK1803" s="141">
        <f>ROUND(I1803*H1803,2)</f>
        <v>0</v>
      </c>
      <c r="BL1803" s="18" t="s">
        <v>398</v>
      </c>
      <c r="BM1803" s="140" t="s">
        <v>2053</v>
      </c>
    </row>
    <row r="1804" spans="2:65" s="1" customFormat="1" ht="10.199999999999999">
      <c r="B1804" s="33"/>
      <c r="D1804" s="142" t="s">
        <v>139</v>
      </c>
      <c r="F1804" s="143" t="s">
        <v>2054</v>
      </c>
      <c r="I1804" s="144"/>
      <c r="L1804" s="33"/>
      <c r="M1804" s="145"/>
      <c r="T1804" s="54"/>
      <c r="AT1804" s="18" t="s">
        <v>139</v>
      </c>
      <c r="AU1804" s="18" t="s">
        <v>83</v>
      </c>
    </row>
    <row r="1805" spans="2:65" s="12" customFormat="1" ht="10.199999999999999">
      <c r="B1805" s="154"/>
      <c r="D1805" s="146" t="s">
        <v>308</v>
      </c>
      <c r="E1805" s="155" t="s">
        <v>3</v>
      </c>
      <c r="F1805" s="156" t="s">
        <v>423</v>
      </c>
      <c r="H1805" s="155" t="s">
        <v>3</v>
      </c>
      <c r="I1805" s="157"/>
      <c r="L1805" s="154"/>
      <c r="M1805" s="158"/>
      <c r="T1805" s="159"/>
      <c r="AT1805" s="155" t="s">
        <v>308</v>
      </c>
      <c r="AU1805" s="155" t="s">
        <v>83</v>
      </c>
      <c r="AV1805" s="12" t="s">
        <v>81</v>
      </c>
      <c r="AW1805" s="12" t="s">
        <v>35</v>
      </c>
      <c r="AX1805" s="12" t="s">
        <v>73</v>
      </c>
      <c r="AY1805" s="155" t="s">
        <v>129</v>
      </c>
    </row>
    <row r="1806" spans="2:65" s="13" customFormat="1" ht="10.199999999999999">
      <c r="B1806" s="160"/>
      <c r="D1806" s="146" t="s">
        <v>308</v>
      </c>
      <c r="E1806" s="161" t="s">
        <v>3</v>
      </c>
      <c r="F1806" s="162" t="s">
        <v>2055</v>
      </c>
      <c r="H1806" s="163">
        <v>7.83</v>
      </c>
      <c r="I1806" s="164"/>
      <c r="L1806" s="160"/>
      <c r="M1806" s="165"/>
      <c r="T1806" s="166"/>
      <c r="AT1806" s="161" t="s">
        <v>308</v>
      </c>
      <c r="AU1806" s="161" t="s">
        <v>83</v>
      </c>
      <c r="AV1806" s="13" t="s">
        <v>83</v>
      </c>
      <c r="AW1806" s="13" t="s">
        <v>35</v>
      </c>
      <c r="AX1806" s="13" t="s">
        <v>73</v>
      </c>
      <c r="AY1806" s="161" t="s">
        <v>129</v>
      </c>
    </row>
    <row r="1807" spans="2:65" s="13" customFormat="1" ht="10.199999999999999">
      <c r="B1807" s="160"/>
      <c r="D1807" s="146" t="s">
        <v>308</v>
      </c>
      <c r="E1807" s="161" t="s">
        <v>3</v>
      </c>
      <c r="F1807" s="162" t="s">
        <v>2056</v>
      </c>
      <c r="H1807" s="163">
        <v>7.83</v>
      </c>
      <c r="I1807" s="164"/>
      <c r="L1807" s="160"/>
      <c r="M1807" s="165"/>
      <c r="T1807" s="166"/>
      <c r="AT1807" s="161" t="s">
        <v>308</v>
      </c>
      <c r="AU1807" s="161" t="s">
        <v>83</v>
      </c>
      <c r="AV1807" s="13" t="s">
        <v>83</v>
      </c>
      <c r="AW1807" s="13" t="s">
        <v>35</v>
      </c>
      <c r="AX1807" s="13" t="s">
        <v>73</v>
      </c>
      <c r="AY1807" s="161" t="s">
        <v>129</v>
      </c>
    </row>
    <row r="1808" spans="2:65" s="13" customFormat="1" ht="10.199999999999999">
      <c r="B1808" s="160"/>
      <c r="D1808" s="146" t="s">
        <v>308</v>
      </c>
      <c r="E1808" s="161" t="s">
        <v>3</v>
      </c>
      <c r="F1808" s="162" t="s">
        <v>2057</v>
      </c>
      <c r="H1808" s="163">
        <v>15.89</v>
      </c>
      <c r="I1808" s="164"/>
      <c r="L1808" s="160"/>
      <c r="M1808" s="165"/>
      <c r="T1808" s="166"/>
      <c r="AT1808" s="161" t="s">
        <v>308</v>
      </c>
      <c r="AU1808" s="161" t="s">
        <v>83</v>
      </c>
      <c r="AV1808" s="13" t="s">
        <v>83</v>
      </c>
      <c r="AW1808" s="13" t="s">
        <v>35</v>
      </c>
      <c r="AX1808" s="13" t="s">
        <v>73</v>
      </c>
      <c r="AY1808" s="161" t="s">
        <v>129</v>
      </c>
    </row>
    <row r="1809" spans="2:65" s="13" customFormat="1" ht="10.199999999999999">
      <c r="B1809" s="160"/>
      <c r="D1809" s="146" t="s">
        <v>308</v>
      </c>
      <c r="E1809" s="161" t="s">
        <v>3</v>
      </c>
      <c r="F1809" s="162" t="s">
        <v>2058</v>
      </c>
      <c r="H1809" s="163">
        <v>11.2</v>
      </c>
      <c r="I1809" s="164"/>
      <c r="L1809" s="160"/>
      <c r="M1809" s="165"/>
      <c r="T1809" s="166"/>
      <c r="AT1809" s="161" t="s">
        <v>308</v>
      </c>
      <c r="AU1809" s="161" t="s">
        <v>83</v>
      </c>
      <c r="AV1809" s="13" t="s">
        <v>83</v>
      </c>
      <c r="AW1809" s="13" t="s">
        <v>35</v>
      </c>
      <c r="AX1809" s="13" t="s">
        <v>73</v>
      </c>
      <c r="AY1809" s="161" t="s">
        <v>129</v>
      </c>
    </row>
    <row r="1810" spans="2:65" s="13" customFormat="1" ht="10.199999999999999">
      <c r="B1810" s="160"/>
      <c r="D1810" s="146" t="s">
        <v>308</v>
      </c>
      <c r="E1810" s="161" t="s">
        <v>3</v>
      </c>
      <c r="F1810" s="162" t="s">
        <v>2059</v>
      </c>
      <c r="H1810" s="163">
        <v>11.3</v>
      </c>
      <c r="I1810" s="164"/>
      <c r="L1810" s="160"/>
      <c r="M1810" s="165"/>
      <c r="T1810" s="166"/>
      <c r="AT1810" s="161" t="s">
        <v>308</v>
      </c>
      <c r="AU1810" s="161" t="s">
        <v>83</v>
      </c>
      <c r="AV1810" s="13" t="s">
        <v>83</v>
      </c>
      <c r="AW1810" s="13" t="s">
        <v>35</v>
      </c>
      <c r="AX1810" s="13" t="s">
        <v>73</v>
      </c>
      <c r="AY1810" s="161" t="s">
        <v>129</v>
      </c>
    </row>
    <row r="1811" spans="2:65" s="13" customFormat="1" ht="10.199999999999999">
      <c r="B1811" s="160"/>
      <c r="D1811" s="146" t="s">
        <v>308</v>
      </c>
      <c r="E1811" s="161" t="s">
        <v>3</v>
      </c>
      <c r="F1811" s="162" t="s">
        <v>2060</v>
      </c>
      <c r="H1811" s="163">
        <v>10.35</v>
      </c>
      <c r="I1811" s="164"/>
      <c r="L1811" s="160"/>
      <c r="M1811" s="165"/>
      <c r="T1811" s="166"/>
      <c r="AT1811" s="161" t="s">
        <v>308</v>
      </c>
      <c r="AU1811" s="161" t="s">
        <v>83</v>
      </c>
      <c r="AV1811" s="13" t="s">
        <v>83</v>
      </c>
      <c r="AW1811" s="13" t="s">
        <v>35</v>
      </c>
      <c r="AX1811" s="13" t="s">
        <v>73</v>
      </c>
      <c r="AY1811" s="161" t="s">
        <v>129</v>
      </c>
    </row>
    <row r="1812" spans="2:65" s="13" customFormat="1" ht="10.199999999999999">
      <c r="B1812" s="160"/>
      <c r="D1812" s="146" t="s">
        <v>308</v>
      </c>
      <c r="E1812" s="161" t="s">
        <v>3</v>
      </c>
      <c r="F1812" s="162" t="s">
        <v>2061</v>
      </c>
      <c r="H1812" s="163">
        <v>10.84</v>
      </c>
      <c r="I1812" s="164"/>
      <c r="L1812" s="160"/>
      <c r="M1812" s="165"/>
      <c r="T1812" s="166"/>
      <c r="AT1812" s="161" t="s">
        <v>308</v>
      </c>
      <c r="AU1812" s="161" t="s">
        <v>83</v>
      </c>
      <c r="AV1812" s="13" t="s">
        <v>83</v>
      </c>
      <c r="AW1812" s="13" t="s">
        <v>35</v>
      </c>
      <c r="AX1812" s="13" t="s">
        <v>73</v>
      </c>
      <c r="AY1812" s="161" t="s">
        <v>129</v>
      </c>
    </row>
    <row r="1813" spans="2:65" s="15" customFormat="1" ht="10.199999999999999">
      <c r="B1813" s="174"/>
      <c r="D1813" s="146" t="s">
        <v>308</v>
      </c>
      <c r="E1813" s="175" t="s">
        <v>213</v>
      </c>
      <c r="F1813" s="176" t="s">
        <v>528</v>
      </c>
      <c r="H1813" s="177">
        <v>75.239999999999995</v>
      </c>
      <c r="I1813" s="178"/>
      <c r="L1813" s="174"/>
      <c r="M1813" s="179"/>
      <c r="T1813" s="180"/>
      <c r="AT1813" s="175" t="s">
        <v>308</v>
      </c>
      <c r="AU1813" s="175" t="s">
        <v>83</v>
      </c>
      <c r="AV1813" s="15" t="s">
        <v>148</v>
      </c>
      <c r="AW1813" s="15" t="s">
        <v>35</v>
      </c>
      <c r="AX1813" s="15" t="s">
        <v>73</v>
      </c>
      <c r="AY1813" s="175" t="s">
        <v>129</v>
      </c>
    </row>
    <row r="1814" spans="2:65" s="14" customFormat="1" ht="10.199999999999999">
      <c r="B1814" s="167"/>
      <c r="D1814" s="146" t="s">
        <v>308</v>
      </c>
      <c r="E1814" s="168" t="s">
        <v>3</v>
      </c>
      <c r="F1814" s="169" t="s">
        <v>313</v>
      </c>
      <c r="H1814" s="170">
        <v>75.239999999999995</v>
      </c>
      <c r="I1814" s="171"/>
      <c r="L1814" s="167"/>
      <c r="M1814" s="172"/>
      <c r="T1814" s="173"/>
      <c r="AT1814" s="168" t="s">
        <v>308</v>
      </c>
      <c r="AU1814" s="168" t="s">
        <v>83</v>
      </c>
      <c r="AV1814" s="14" t="s">
        <v>156</v>
      </c>
      <c r="AW1814" s="14" t="s">
        <v>35</v>
      </c>
      <c r="AX1814" s="14" t="s">
        <v>81</v>
      </c>
      <c r="AY1814" s="168" t="s">
        <v>129</v>
      </c>
    </row>
    <row r="1815" spans="2:65" s="1" customFormat="1" ht="16.5" customHeight="1">
      <c r="B1815" s="128"/>
      <c r="C1815" s="181" t="s">
        <v>2062</v>
      </c>
      <c r="D1815" s="181" t="s">
        <v>604</v>
      </c>
      <c r="E1815" s="182" t="s">
        <v>2063</v>
      </c>
      <c r="F1815" s="183" t="s">
        <v>2064</v>
      </c>
      <c r="G1815" s="184" t="s">
        <v>215</v>
      </c>
      <c r="H1815" s="185">
        <v>82.763999999999996</v>
      </c>
      <c r="I1815" s="186"/>
      <c r="J1815" s="187">
        <f>ROUND(I1815*H1815,2)</f>
        <v>0</v>
      </c>
      <c r="K1815" s="183" t="s">
        <v>136</v>
      </c>
      <c r="L1815" s="188"/>
      <c r="M1815" s="189" t="s">
        <v>3</v>
      </c>
      <c r="N1815" s="190" t="s">
        <v>44</v>
      </c>
      <c r="P1815" s="138">
        <f>O1815*H1815</f>
        <v>0</v>
      </c>
      <c r="Q1815" s="138">
        <v>2.64E-3</v>
      </c>
      <c r="R1815" s="138">
        <f>Q1815*H1815</f>
        <v>0.21849695999999999</v>
      </c>
      <c r="S1815" s="138">
        <v>0</v>
      </c>
      <c r="T1815" s="139">
        <f>S1815*H1815</f>
        <v>0</v>
      </c>
      <c r="AR1815" s="140" t="s">
        <v>514</v>
      </c>
      <c r="AT1815" s="140" t="s">
        <v>604</v>
      </c>
      <c r="AU1815" s="140" t="s">
        <v>83</v>
      </c>
      <c r="AY1815" s="18" t="s">
        <v>129</v>
      </c>
      <c r="BE1815" s="141">
        <f>IF(N1815="základní",J1815,0)</f>
        <v>0</v>
      </c>
      <c r="BF1815" s="141">
        <f>IF(N1815="snížená",J1815,0)</f>
        <v>0</v>
      </c>
      <c r="BG1815" s="141">
        <f>IF(N1815="zákl. přenesená",J1815,0)</f>
        <v>0</v>
      </c>
      <c r="BH1815" s="141">
        <f>IF(N1815="sníž. přenesená",J1815,0)</f>
        <v>0</v>
      </c>
      <c r="BI1815" s="141">
        <f>IF(N1815="nulová",J1815,0)</f>
        <v>0</v>
      </c>
      <c r="BJ1815" s="18" t="s">
        <v>81</v>
      </c>
      <c r="BK1815" s="141">
        <f>ROUND(I1815*H1815,2)</f>
        <v>0</v>
      </c>
      <c r="BL1815" s="18" t="s">
        <v>398</v>
      </c>
      <c r="BM1815" s="140" t="s">
        <v>2065</v>
      </c>
    </row>
    <row r="1816" spans="2:65" s="13" customFormat="1" ht="10.199999999999999">
      <c r="B1816" s="160"/>
      <c r="D1816" s="146" t="s">
        <v>308</v>
      </c>
      <c r="F1816" s="162" t="s">
        <v>2066</v>
      </c>
      <c r="H1816" s="163">
        <v>82.763999999999996</v>
      </c>
      <c r="I1816" s="164"/>
      <c r="L1816" s="160"/>
      <c r="M1816" s="165"/>
      <c r="T1816" s="166"/>
      <c r="AT1816" s="161" t="s">
        <v>308</v>
      </c>
      <c r="AU1816" s="161" t="s">
        <v>83</v>
      </c>
      <c r="AV1816" s="13" t="s">
        <v>83</v>
      </c>
      <c r="AW1816" s="13" t="s">
        <v>4</v>
      </c>
      <c r="AX1816" s="13" t="s">
        <v>81</v>
      </c>
      <c r="AY1816" s="161" t="s">
        <v>129</v>
      </c>
    </row>
    <row r="1817" spans="2:65" s="1" customFormat="1" ht="16.5" customHeight="1">
      <c r="B1817" s="128"/>
      <c r="C1817" s="129" t="s">
        <v>2067</v>
      </c>
      <c r="D1817" s="129" t="s">
        <v>132</v>
      </c>
      <c r="E1817" s="130" t="s">
        <v>2068</v>
      </c>
      <c r="F1817" s="131" t="s">
        <v>2069</v>
      </c>
      <c r="G1817" s="132" t="s">
        <v>208</v>
      </c>
      <c r="H1817" s="133">
        <v>12.1</v>
      </c>
      <c r="I1817" s="134"/>
      <c r="J1817" s="135">
        <f>ROUND(I1817*H1817,2)</f>
        <v>0</v>
      </c>
      <c r="K1817" s="131" t="s">
        <v>136</v>
      </c>
      <c r="L1817" s="33"/>
      <c r="M1817" s="136" t="s">
        <v>3</v>
      </c>
      <c r="N1817" s="137" t="s">
        <v>44</v>
      </c>
      <c r="P1817" s="138">
        <f>O1817*H1817</f>
        <v>0</v>
      </c>
      <c r="Q1817" s="138">
        <v>0</v>
      </c>
      <c r="R1817" s="138">
        <f>Q1817*H1817</f>
        <v>0</v>
      </c>
      <c r="S1817" s="138">
        <v>3.5299999999999998E-2</v>
      </c>
      <c r="T1817" s="139">
        <f>S1817*H1817</f>
        <v>0.42712999999999995</v>
      </c>
      <c r="AR1817" s="140" t="s">
        <v>398</v>
      </c>
      <c r="AT1817" s="140" t="s">
        <v>132</v>
      </c>
      <c r="AU1817" s="140" t="s">
        <v>83</v>
      </c>
      <c r="AY1817" s="18" t="s">
        <v>129</v>
      </c>
      <c r="BE1817" s="141">
        <f>IF(N1817="základní",J1817,0)</f>
        <v>0</v>
      </c>
      <c r="BF1817" s="141">
        <f>IF(N1817="snížená",J1817,0)</f>
        <v>0</v>
      </c>
      <c r="BG1817" s="141">
        <f>IF(N1817="zákl. přenesená",J1817,0)</f>
        <v>0</v>
      </c>
      <c r="BH1817" s="141">
        <f>IF(N1817="sníž. přenesená",J1817,0)</f>
        <v>0</v>
      </c>
      <c r="BI1817" s="141">
        <f>IF(N1817="nulová",J1817,0)</f>
        <v>0</v>
      </c>
      <c r="BJ1817" s="18" t="s">
        <v>81</v>
      </c>
      <c r="BK1817" s="141">
        <f>ROUND(I1817*H1817,2)</f>
        <v>0</v>
      </c>
      <c r="BL1817" s="18" t="s">
        <v>398</v>
      </c>
      <c r="BM1817" s="140" t="s">
        <v>2070</v>
      </c>
    </row>
    <row r="1818" spans="2:65" s="1" customFormat="1" ht="10.199999999999999">
      <c r="B1818" s="33"/>
      <c r="D1818" s="142" t="s">
        <v>139</v>
      </c>
      <c r="F1818" s="143" t="s">
        <v>2071</v>
      </c>
      <c r="I1818" s="144"/>
      <c r="L1818" s="33"/>
      <c r="M1818" s="145"/>
      <c r="T1818" s="54"/>
      <c r="AT1818" s="18" t="s">
        <v>139</v>
      </c>
      <c r="AU1818" s="18" t="s">
        <v>83</v>
      </c>
    </row>
    <row r="1819" spans="2:65" s="12" customFormat="1" ht="10.199999999999999">
      <c r="B1819" s="154"/>
      <c r="D1819" s="146" t="s">
        <v>308</v>
      </c>
      <c r="E1819" s="155" t="s">
        <v>3</v>
      </c>
      <c r="F1819" s="156" t="s">
        <v>1247</v>
      </c>
      <c r="H1819" s="155" t="s">
        <v>3</v>
      </c>
      <c r="I1819" s="157"/>
      <c r="L1819" s="154"/>
      <c r="M1819" s="158"/>
      <c r="T1819" s="159"/>
      <c r="AT1819" s="155" t="s">
        <v>308</v>
      </c>
      <c r="AU1819" s="155" t="s">
        <v>83</v>
      </c>
      <c r="AV1819" s="12" t="s">
        <v>81</v>
      </c>
      <c r="AW1819" s="12" t="s">
        <v>35</v>
      </c>
      <c r="AX1819" s="12" t="s">
        <v>73</v>
      </c>
      <c r="AY1819" s="155" t="s">
        <v>129</v>
      </c>
    </row>
    <row r="1820" spans="2:65" s="13" customFormat="1" ht="10.199999999999999">
      <c r="B1820" s="160"/>
      <c r="D1820" s="146" t="s">
        <v>308</v>
      </c>
      <c r="E1820" s="161" t="s">
        <v>3</v>
      </c>
      <c r="F1820" s="162" t="s">
        <v>1829</v>
      </c>
      <c r="H1820" s="163">
        <v>12.1</v>
      </c>
      <c r="I1820" s="164"/>
      <c r="L1820" s="160"/>
      <c r="M1820" s="165"/>
      <c r="T1820" s="166"/>
      <c r="AT1820" s="161" t="s">
        <v>308</v>
      </c>
      <c r="AU1820" s="161" t="s">
        <v>83</v>
      </c>
      <c r="AV1820" s="13" t="s">
        <v>83</v>
      </c>
      <c r="AW1820" s="13" t="s">
        <v>35</v>
      </c>
      <c r="AX1820" s="13" t="s">
        <v>73</v>
      </c>
      <c r="AY1820" s="161" t="s">
        <v>129</v>
      </c>
    </row>
    <row r="1821" spans="2:65" s="14" customFormat="1" ht="10.199999999999999">
      <c r="B1821" s="167"/>
      <c r="D1821" s="146" t="s">
        <v>308</v>
      </c>
      <c r="E1821" s="168" t="s">
        <v>3</v>
      </c>
      <c r="F1821" s="169" t="s">
        <v>313</v>
      </c>
      <c r="H1821" s="170">
        <v>12.1</v>
      </c>
      <c r="I1821" s="171"/>
      <c r="L1821" s="167"/>
      <c r="M1821" s="172"/>
      <c r="T1821" s="173"/>
      <c r="AT1821" s="168" t="s">
        <v>308</v>
      </c>
      <c r="AU1821" s="168" t="s">
        <v>83</v>
      </c>
      <c r="AV1821" s="14" t="s">
        <v>156</v>
      </c>
      <c r="AW1821" s="14" t="s">
        <v>35</v>
      </c>
      <c r="AX1821" s="14" t="s">
        <v>81</v>
      </c>
      <c r="AY1821" s="168" t="s">
        <v>129</v>
      </c>
    </row>
    <row r="1822" spans="2:65" s="1" customFormat="1" ht="24.15" customHeight="1">
      <c r="B1822" s="128"/>
      <c r="C1822" s="129" t="s">
        <v>2072</v>
      </c>
      <c r="D1822" s="129" t="s">
        <v>132</v>
      </c>
      <c r="E1822" s="130" t="s">
        <v>2073</v>
      </c>
      <c r="F1822" s="131" t="s">
        <v>2074</v>
      </c>
      <c r="G1822" s="132" t="s">
        <v>208</v>
      </c>
      <c r="H1822" s="133">
        <v>80.3</v>
      </c>
      <c r="I1822" s="134"/>
      <c r="J1822" s="135">
        <f>ROUND(I1822*H1822,2)</f>
        <v>0</v>
      </c>
      <c r="K1822" s="131" t="s">
        <v>136</v>
      </c>
      <c r="L1822" s="33"/>
      <c r="M1822" s="136" t="s">
        <v>3</v>
      </c>
      <c r="N1822" s="137" t="s">
        <v>44</v>
      </c>
      <c r="P1822" s="138">
        <f>O1822*H1822</f>
        <v>0</v>
      </c>
      <c r="Q1822" s="138">
        <v>5.3800000000000002E-3</v>
      </c>
      <c r="R1822" s="138">
        <f>Q1822*H1822</f>
        <v>0.43201400000000001</v>
      </c>
      <c r="S1822" s="138">
        <v>0</v>
      </c>
      <c r="T1822" s="139">
        <f>S1822*H1822</f>
        <v>0</v>
      </c>
      <c r="AR1822" s="140" t="s">
        <v>398</v>
      </c>
      <c r="AT1822" s="140" t="s">
        <v>132</v>
      </c>
      <c r="AU1822" s="140" t="s">
        <v>83</v>
      </c>
      <c r="AY1822" s="18" t="s">
        <v>129</v>
      </c>
      <c r="BE1822" s="141">
        <f>IF(N1822="základní",J1822,0)</f>
        <v>0</v>
      </c>
      <c r="BF1822" s="141">
        <f>IF(N1822="snížená",J1822,0)</f>
        <v>0</v>
      </c>
      <c r="BG1822" s="141">
        <f>IF(N1822="zákl. přenesená",J1822,0)</f>
        <v>0</v>
      </c>
      <c r="BH1822" s="141">
        <f>IF(N1822="sníž. přenesená",J1822,0)</f>
        <v>0</v>
      </c>
      <c r="BI1822" s="141">
        <f>IF(N1822="nulová",J1822,0)</f>
        <v>0</v>
      </c>
      <c r="BJ1822" s="18" t="s">
        <v>81</v>
      </c>
      <c r="BK1822" s="141">
        <f>ROUND(I1822*H1822,2)</f>
        <v>0</v>
      </c>
      <c r="BL1822" s="18" t="s">
        <v>398</v>
      </c>
      <c r="BM1822" s="140" t="s">
        <v>2075</v>
      </c>
    </row>
    <row r="1823" spans="2:65" s="1" customFormat="1" ht="10.199999999999999">
      <c r="B1823" s="33"/>
      <c r="D1823" s="142" t="s">
        <v>139</v>
      </c>
      <c r="F1823" s="143" t="s">
        <v>2076</v>
      </c>
      <c r="I1823" s="144"/>
      <c r="L1823" s="33"/>
      <c r="M1823" s="145"/>
      <c r="T1823" s="54"/>
      <c r="AT1823" s="18" t="s">
        <v>139</v>
      </c>
      <c r="AU1823" s="18" t="s">
        <v>83</v>
      </c>
    </row>
    <row r="1824" spans="2:65" s="12" customFormat="1" ht="10.199999999999999">
      <c r="B1824" s="154"/>
      <c r="D1824" s="146" t="s">
        <v>308</v>
      </c>
      <c r="E1824" s="155" t="s">
        <v>3</v>
      </c>
      <c r="F1824" s="156" t="s">
        <v>423</v>
      </c>
      <c r="H1824" s="155" t="s">
        <v>3</v>
      </c>
      <c r="I1824" s="157"/>
      <c r="L1824" s="154"/>
      <c r="M1824" s="158"/>
      <c r="T1824" s="159"/>
      <c r="AT1824" s="155" t="s">
        <v>308</v>
      </c>
      <c r="AU1824" s="155" t="s">
        <v>83</v>
      </c>
      <c r="AV1824" s="12" t="s">
        <v>81</v>
      </c>
      <c r="AW1824" s="12" t="s">
        <v>35</v>
      </c>
      <c r="AX1824" s="12" t="s">
        <v>73</v>
      </c>
      <c r="AY1824" s="155" t="s">
        <v>129</v>
      </c>
    </row>
    <row r="1825" spans="2:65" s="13" customFormat="1" ht="10.199999999999999">
      <c r="B1825" s="160"/>
      <c r="D1825" s="146" t="s">
        <v>308</v>
      </c>
      <c r="E1825" s="161" t="s">
        <v>3</v>
      </c>
      <c r="F1825" s="162" t="s">
        <v>992</v>
      </c>
      <c r="H1825" s="163">
        <v>5.5</v>
      </c>
      <c r="I1825" s="164"/>
      <c r="L1825" s="160"/>
      <c r="M1825" s="165"/>
      <c r="T1825" s="166"/>
      <c r="AT1825" s="161" t="s">
        <v>308</v>
      </c>
      <c r="AU1825" s="161" t="s">
        <v>83</v>
      </c>
      <c r="AV1825" s="13" t="s">
        <v>83</v>
      </c>
      <c r="AW1825" s="13" t="s">
        <v>35</v>
      </c>
      <c r="AX1825" s="13" t="s">
        <v>73</v>
      </c>
      <c r="AY1825" s="161" t="s">
        <v>129</v>
      </c>
    </row>
    <row r="1826" spans="2:65" s="13" customFormat="1" ht="10.199999999999999">
      <c r="B1826" s="160"/>
      <c r="D1826" s="146" t="s">
        <v>308</v>
      </c>
      <c r="E1826" s="161" t="s">
        <v>3</v>
      </c>
      <c r="F1826" s="162" t="s">
        <v>993</v>
      </c>
      <c r="H1826" s="163">
        <v>4.3</v>
      </c>
      <c r="I1826" s="164"/>
      <c r="L1826" s="160"/>
      <c r="M1826" s="165"/>
      <c r="T1826" s="166"/>
      <c r="AT1826" s="161" t="s">
        <v>308</v>
      </c>
      <c r="AU1826" s="161" t="s">
        <v>83</v>
      </c>
      <c r="AV1826" s="13" t="s">
        <v>83</v>
      </c>
      <c r="AW1826" s="13" t="s">
        <v>35</v>
      </c>
      <c r="AX1826" s="13" t="s">
        <v>73</v>
      </c>
      <c r="AY1826" s="161" t="s">
        <v>129</v>
      </c>
    </row>
    <row r="1827" spans="2:65" s="13" customFormat="1" ht="10.199999999999999">
      <c r="B1827" s="160"/>
      <c r="D1827" s="146" t="s">
        <v>308</v>
      </c>
      <c r="E1827" s="161" t="s">
        <v>3</v>
      </c>
      <c r="F1827" s="162" t="s">
        <v>994</v>
      </c>
      <c r="H1827" s="163">
        <v>17.399999999999999</v>
      </c>
      <c r="I1827" s="164"/>
      <c r="L1827" s="160"/>
      <c r="M1827" s="165"/>
      <c r="T1827" s="166"/>
      <c r="AT1827" s="161" t="s">
        <v>308</v>
      </c>
      <c r="AU1827" s="161" t="s">
        <v>83</v>
      </c>
      <c r="AV1827" s="13" t="s">
        <v>83</v>
      </c>
      <c r="AW1827" s="13" t="s">
        <v>35</v>
      </c>
      <c r="AX1827" s="13" t="s">
        <v>73</v>
      </c>
      <c r="AY1827" s="161" t="s">
        <v>129</v>
      </c>
    </row>
    <row r="1828" spans="2:65" s="13" customFormat="1" ht="10.199999999999999">
      <c r="B1828" s="160"/>
      <c r="D1828" s="146" t="s">
        <v>308</v>
      </c>
      <c r="E1828" s="161" t="s">
        <v>3</v>
      </c>
      <c r="F1828" s="162" t="s">
        <v>995</v>
      </c>
      <c r="H1828" s="163">
        <v>7.4</v>
      </c>
      <c r="I1828" s="164"/>
      <c r="L1828" s="160"/>
      <c r="M1828" s="165"/>
      <c r="T1828" s="166"/>
      <c r="AT1828" s="161" t="s">
        <v>308</v>
      </c>
      <c r="AU1828" s="161" t="s">
        <v>83</v>
      </c>
      <c r="AV1828" s="13" t="s">
        <v>83</v>
      </c>
      <c r="AW1828" s="13" t="s">
        <v>35</v>
      </c>
      <c r="AX1828" s="13" t="s">
        <v>73</v>
      </c>
      <c r="AY1828" s="161" t="s">
        <v>129</v>
      </c>
    </row>
    <row r="1829" spans="2:65" s="13" customFormat="1" ht="10.199999999999999">
      <c r="B1829" s="160"/>
      <c r="D1829" s="146" t="s">
        <v>308</v>
      </c>
      <c r="E1829" s="161" t="s">
        <v>3</v>
      </c>
      <c r="F1829" s="162" t="s">
        <v>996</v>
      </c>
      <c r="H1829" s="163">
        <v>6.5</v>
      </c>
      <c r="I1829" s="164"/>
      <c r="L1829" s="160"/>
      <c r="M1829" s="165"/>
      <c r="T1829" s="166"/>
      <c r="AT1829" s="161" t="s">
        <v>308</v>
      </c>
      <c r="AU1829" s="161" t="s">
        <v>83</v>
      </c>
      <c r="AV1829" s="13" t="s">
        <v>83</v>
      </c>
      <c r="AW1829" s="13" t="s">
        <v>35</v>
      </c>
      <c r="AX1829" s="13" t="s">
        <v>73</v>
      </c>
      <c r="AY1829" s="161" t="s">
        <v>129</v>
      </c>
    </row>
    <row r="1830" spans="2:65" s="13" customFormat="1" ht="10.199999999999999">
      <c r="B1830" s="160"/>
      <c r="D1830" s="146" t="s">
        <v>308</v>
      </c>
      <c r="E1830" s="161" t="s">
        <v>3</v>
      </c>
      <c r="F1830" s="162" t="s">
        <v>997</v>
      </c>
      <c r="H1830" s="163">
        <v>9.8000000000000007</v>
      </c>
      <c r="I1830" s="164"/>
      <c r="L1830" s="160"/>
      <c r="M1830" s="165"/>
      <c r="T1830" s="166"/>
      <c r="AT1830" s="161" t="s">
        <v>308</v>
      </c>
      <c r="AU1830" s="161" t="s">
        <v>83</v>
      </c>
      <c r="AV1830" s="13" t="s">
        <v>83</v>
      </c>
      <c r="AW1830" s="13" t="s">
        <v>35</v>
      </c>
      <c r="AX1830" s="13" t="s">
        <v>73</v>
      </c>
      <c r="AY1830" s="161" t="s">
        <v>129</v>
      </c>
    </row>
    <row r="1831" spans="2:65" s="13" customFormat="1" ht="10.199999999999999">
      <c r="B1831" s="160"/>
      <c r="D1831" s="146" t="s">
        <v>308</v>
      </c>
      <c r="E1831" s="161" t="s">
        <v>3</v>
      </c>
      <c r="F1831" s="162" t="s">
        <v>998</v>
      </c>
      <c r="H1831" s="163">
        <v>7.2</v>
      </c>
      <c r="I1831" s="164"/>
      <c r="L1831" s="160"/>
      <c r="M1831" s="165"/>
      <c r="T1831" s="166"/>
      <c r="AT1831" s="161" t="s">
        <v>308</v>
      </c>
      <c r="AU1831" s="161" t="s">
        <v>83</v>
      </c>
      <c r="AV1831" s="13" t="s">
        <v>83</v>
      </c>
      <c r="AW1831" s="13" t="s">
        <v>35</v>
      </c>
      <c r="AX1831" s="13" t="s">
        <v>73</v>
      </c>
      <c r="AY1831" s="161" t="s">
        <v>129</v>
      </c>
    </row>
    <row r="1832" spans="2:65" s="13" customFormat="1" ht="10.199999999999999">
      <c r="B1832" s="160"/>
      <c r="D1832" s="146" t="s">
        <v>308</v>
      </c>
      <c r="E1832" s="161" t="s">
        <v>3</v>
      </c>
      <c r="F1832" s="162" t="s">
        <v>999</v>
      </c>
      <c r="H1832" s="163">
        <v>7.4</v>
      </c>
      <c r="I1832" s="164"/>
      <c r="L1832" s="160"/>
      <c r="M1832" s="165"/>
      <c r="T1832" s="166"/>
      <c r="AT1832" s="161" t="s">
        <v>308</v>
      </c>
      <c r="AU1832" s="161" t="s">
        <v>83</v>
      </c>
      <c r="AV1832" s="13" t="s">
        <v>83</v>
      </c>
      <c r="AW1832" s="13" t="s">
        <v>35</v>
      </c>
      <c r="AX1832" s="13" t="s">
        <v>73</v>
      </c>
      <c r="AY1832" s="161" t="s">
        <v>129</v>
      </c>
    </row>
    <row r="1833" spans="2:65" s="13" customFormat="1" ht="10.199999999999999">
      <c r="B1833" s="160"/>
      <c r="D1833" s="146" t="s">
        <v>308</v>
      </c>
      <c r="E1833" s="161" t="s">
        <v>3</v>
      </c>
      <c r="F1833" s="162" t="s">
        <v>1000</v>
      </c>
      <c r="H1833" s="163">
        <v>2.1</v>
      </c>
      <c r="I1833" s="164"/>
      <c r="L1833" s="160"/>
      <c r="M1833" s="165"/>
      <c r="T1833" s="166"/>
      <c r="AT1833" s="161" t="s">
        <v>308</v>
      </c>
      <c r="AU1833" s="161" t="s">
        <v>83</v>
      </c>
      <c r="AV1833" s="13" t="s">
        <v>83</v>
      </c>
      <c r="AW1833" s="13" t="s">
        <v>35</v>
      </c>
      <c r="AX1833" s="13" t="s">
        <v>73</v>
      </c>
      <c r="AY1833" s="161" t="s">
        <v>129</v>
      </c>
    </row>
    <row r="1834" spans="2:65" s="13" customFormat="1" ht="10.199999999999999">
      <c r="B1834" s="160"/>
      <c r="D1834" s="146" t="s">
        <v>308</v>
      </c>
      <c r="E1834" s="161" t="s">
        <v>3</v>
      </c>
      <c r="F1834" s="162" t="s">
        <v>1001</v>
      </c>
      <c r="H1834" s="163">
        <v>12.7</v>
      </c>
      <c r="I1834" s="164"/>
      <c r="L1834" s="160"/>
      <c r="M1834" s="165"/>
      <c r="T1834" s="166"/>
      <c r="AT1834" s="161" t="s">
        <v>308</v>
      </c>
      <c r="AU1834" s="161" t="s">
        <v>83</v>
      </c>
      <c r="AV1834" s="13" t="s">
        <v>83</v>
      </c>
      <c r="AW1834" s="13" t="s">
        <v>35</v>
      </c>
      <c r="AX1834" s="13" t="s">
        <v>73</v>
      </c>
      <c r="AY1834" s="161" t="s">
        <v>129</v>
      </c>
    </row>
    <row r="1835" spans="2:65" s="15" customFormat="1" ht="10.199999999999999">
      <c r="B1835" s="174"/>
      <c r="D1835" s="146" t="s">
        <v>308</v>
      </c>
      <c r="E1835" s="175" t="s">
        <v>210</v>
      </c>
      <c r="F1835" s="176" t="s">
        <v>528</v>
      </c>
      <c r="H1835" s="177">
        <v>80.3</v>
      </c>
      <c r="I1835" s="178"/>
      <c r="L1835" s="174"/>
      <c r="M1835" s="179"/>
      <c r="T1835" s="180"/>
      <c r="AT1835" s="175" t="s">
        <v>308</v>
      </c>
      <c r="AU1835" s="175" t="s">
        <v>83</v>
      </c>
      <c r="AV1835" s="15" t="s">
        <v>148</v>
      </c>
      <c r="AW1835" s="15" t="s">
        <v>35</v>
      </c>
      <c r="AX1835" s="15" t="s">
        <v>73</v>
      </c>
      <c r="AY1835" s="175" t="s">
        <v>129</v>
      </c>
    </row>
    <row r="1836" spans="2:65" s="14" customFormat="1" ht="10.199999999999999">
      <c r="B1836" s="167"/>
      <c r="D1836" s="146" t="s">
        <v>308</v>
      </c>
      <c r="E1836" s="168" t="s">
        <v>3</v>
      </c>
      <c r="F1836" s="169" t="s">
        <v>313</v>
      </c>
      <c r="H1836" s="170">
        <v>80.3</v>
      </c>
      <c r="I1836" s="171"/>
      <c r="L1836" s="167"/>
      <c r="M1836" s="172"/>
      <c r="T1836" s="173"/>
      <c r="AT1836" s="168" t="s">
        <v>308</v>
      </c>
      <c r="AU1836" s="168" t="s">
        <v>83</v>
      </c>
      <c r="AV1836" s="14" t="s">
        <v>156</v>
      </c>
      <c r="AW1836" s="14" t="s">
        <v>35</v>
      </c>
      <c r="AX1836" s="14" t="s">
        <v>81</v>
      </c>
      <c r="AY1836" s="168" t="s">
        <v>129</v>
      </c>
    </row>
    <row r="1837" spans="2:65" s="1" customFormat="1" ht="16.5" customHeight="1">
      <c r="B1837" s="128"/>
      <c r="C1837" s="181" t="s">
        <v>2077</v>
      </c>
      <c r="D1837" s="181" t="s">
        <v>604</v>
      </c>
      <c r="E1837" s="182" t="s">
        <v>2078</v>
      </c>
      <c r="F1837" s="183" t="s">
        <v>2079</v>
      </c>
      <c r="G1837" s="184" t="s">
        <v>208</v>
      </c>
      <c r="H1837" s="185">
        <v>88.33</v>
      </c>
      <c r="I1837" s="186"/>
      <c r="J1837" s="187">
        <f>ROUND(I1837*H1837,2)</f>
        <v>0</v>
      </c>
      <c r="K1837" s="183" t="s">
        <v>136</v>
      </c>
      <c r="L1837" s="188"/>
      <c r="M1837" s="189" t="s">
        <v>3</v>
      </c>
      <c r="N1837" s="190" t="s">
        <v>44</v>
      </c>
      <c r="P1837" s="138">
        <f>O1837*H1837</f>
        <v>0</v>
      </c>
      <c r="Q1837" s="138">
        <v>2.1999999999999999E-2</v>
      </c>
      <c r="R1837" s="138">
        <f>Q1837*H1837</f>
        <v>1.9432599999999998</v>
      </c>
      <c r="S1837" s="138">
        <v>0</v>
      </c>
      <c r="T1837" s="139">
        <f>S1837*H1837</f>
        <v>0</v>
      </c>
      <c r="AR1837" s="140" t="s">
        <v>514</v>
      </c>
      <c r="AT1837" s="140" t="s">
        <v>604</v>
      </c>
      <c r="AU1837" s="140" t="s">
        <v>83</v>
      </c>
      <c r="AY1837" s="18" t="s">
        <v>129</v>
      </c>
      <c r="BE1837" s="141">
        <f>IF(N1837="základní",J1837,0)</f>
        <v>0</v>
      </c>
      <c r="BF1837" s="141">
        <f>IF(N1837="snížená",J1837,0)</f>
        <v>0</v>
      </c>
      <c r="BG1837" s="141">
        <f>IF(N1837="zákl. přenesená",J1837,0)</f>
        <v>0</v>
      </c>
      <c r="BH1837" s="141">
        <f>IF(N1837="sníž. přenesená",J1837,0)</f>
        <v>0</v>
      </c>
      <c r="BI1837" s="141">
        <f>IF(N1837="nulová",J1837,0)</f>
        <v>0</v>
      </c>
      <c r="BJ1837" s="18" t="s">
        <v>81</v>
      </c>
      <c r="BK1837" s="141">
        <f>ROUND(I1837*H1837,2)</f>
        <v>0</v>
      </c>
      <c r="BL1837" s="18" t="s">
        <v>398</v>
      </c>
      <c r="BM1837" s="140" t="s">
        <v>2080</v>
      </c>
    </row>
    <row r="1838" spans="2:65" s="13" customFormat="1" ht="10.199999999999999">
      <c r="B1838" s="160"/>
      <c r="D1838" s="146" t="s">
        <v>308</v>
      </c>
      <c r="F1838" s="162" t="s">
        <v>2081</v>
      </c>
      <c r="H1838" s="163">
        <v>88.33</v>
      </c>
      <c r="I1838" s="164"/>
      <c r="L1838" s="160"/>
      <c r="M1838" s="165"/>
      <c r="T1838" s="166"/>
      <c r="AT1838" s="161" t="s">
        <v>308</v>
      </c>
      <c r="AU1838" s="161" t="s">
        <v>83</v>
      </c>
      <c r="AV1838" s="13" t="s">
        <v>83</v>
      </c>
      <c r="AW1838" s="13" t="s">
        <v>4</v>
      </c>
      <c r="AX1838" s="13" t="s">
        <v>81</v>
      </c>
      <c r="AY1838" s="161" t="s">
        <v>129</v>
      </c>
    </row>
    <row r="1839" spans="2:65" s="1" customFormat="1" ht="24.15" customHeight="1">
      <c r="B1839" s="128"/>
      <c r="C1839" s="129" t="s">
        <v>2082</v>
      </c>
      <c r="D1839" s="129" t="s">
        <v>132</v>
      </c>
      <c r="E1839" s="130" t="s">
        <v>2083</v>
      </c>
      <c r="F1839" s="131" t="s">
        <v>2084</v>
      </c>
      <c r="G1839" s="132" t="s">
        <v>208</v>
      </c>
      <c r="H1839" s="133">
        <v>6.4</v>
      </c>
      <c r="I1839" s="134"/>
      <c r="J1839" s="135">
        <f>ROUND(I1839*H1839,2)</f>
        <v>0</v>
      </c>
      <c r="K1839" s="131" t="s">
        <v>136</v>
      </c>
      <c r="L1839" s="33"/>
      <c r="M1839" s="136" t="s">
        <v>3</v>
      </c>
      <c r="N1839" s="137" t="s">
        <v>44</v>
      </c>
      <c r="P1839" s="138">
        <f>O1839*H1839</f>
        <v>0</v>
      </c>
      <c r="Q1839" s="138">
        <v>0</v>
      </c>
      <c r="R1839" s="138">
        <f>Q1839*H1839</f>
        <v>0</v>
      </c>
      <c r="S1839" s="138">
        <v>0</v>
      </c>
      <c r="T1839" s="139">
        <f>S1839*H1839</f>
        <v>0</v>
      </c>
      <c r="AR1839" s="140" t="s">
        <v>398</v>
      </c>
      <c r="AT1839" s="140" t="s">
        <v>132</v>
      </c>
      <c r="AU1839" s="140" t="s">
        <v>83</v>
      </c>
      <c r="AY1839" s="18" t="s">
        <v>129</v>
      </c>
      <c r="BE1839" s="141">
        <f>IF(N1839="základní",J1839,0)</f>
        <v>0</v>
      </c>
      <c r="BF1839" s="141">
        <f>IF(N1839="snížená",J1839,0)</f>
        <v>0</v>
      </c>
      <c r="BG1839" s="141">
        <f>IF(N1839="zákl. přenesená",J1839,0)</f>
        <v>0</v>
      </c>
      <c r="BH1839" s="141">
        <f>IF(N1839="sníž. přenesená",J1839,0)</f>
        <v>0</v>
      </c>
      <c r="BI1839" s="141">
        <f>IF(N1839="nulová",J1839,0)</f>
        <v>0</v>
      </c>
      <c r="BJ1839" s="18" t="s">
        <v>81</v>
      </c>
      <c r="BK1839" s="141">
        <f>ROUND(I1839*H1839,2)</f>
        <v>0</v>
      </c>
      <c r="BL1839" s="18" t="s">
        <v>398</v>
      </c>
      <c r="BM1839" s="140" t="s">
        <v>2085</v>
      </c>
    </row>
    <row r="1840" spans="2:65" s="1" customFormat="1" ht="10.199999999999999">
      <c r="B1840" s="33"/>
      <c r="D1840" s="142" t="s">
        <v>139</v>
      </c>
      <c r="F1840" s="143" t="s">
        <v>2086</v>
      </c>
      <c r="I1840" s="144"/>
      <c r="L1840" s="33"/>
      <c r="M1840" s="145"/>
      <c r="T1840" s="54"/>
      <c r="AT1840" s="18" t="s">
        <v>139</v>
      </c>
      <c r="AU1840" s="18" t="s">
        <v>83</v>
      </c>
    </row>
    <row r="1841" spans="2:65" s="12" customFormat="1" ht="10.199999999999999">
      <c r="B1841" s="154"/>
      <c r="D1841" s="146" t="s">
        <v>308</v>
      </c>
      <c r="E1841" s="155" t="s">
        <v>3</v>
      </c>
      <c r="F1841" s="156" t="s">
        <v>423</v>
      </c>
      <c r="H1841" s="155" t="s">
        <v>3</v>
      </c>
      <c r="I1841" s="157"/>
      <c r="L1841" s="154"/>
      <c r="M1841" s="158"/>
      <c r="T1841" s="159"/>
      <c r="AT1841" s="155" t="s">
        <v>308</v>
      </c>
      <c r="AU1841" s="155" t="s">
        <v>83</v>
      </c>
      <c r="AV1841" s="12" t="s">
        <v>81</v>
      </c>
      <c r="AW1841" s="12" t="s">
        <v>35</v>
      </c>
      <c r="AX1841" s="12" t="s">
        <v>73</v>
      </c>
      <c r="AY1841" s="155" t="s">
        <v>129</v>
      </c>
    </row>
    <row r="1842" spans="2:65" s="13" customFormat="1" ht="10.199999999999999">
      <c r="B1842" s="160"/>
      <c r="D1842" s="146" t="s">
        <v>308</v>
      </c>
      <c r="E1842" s="161" t="s">
        <v>3</v>
      </c>
      <c r="F1842" s="162" t="s">
        <v>993</v>
      </c>
      <c r="H1842" s="163">
        <v>4.3</v>
      </c>
      <c r="I1842" s="164"/>
      <c r="L1842" s="160"/>
      <c r="M1842" s="165"/>
      <c r="T1842" s="166"/>
      <c r="AT1842" s="161" t="s">
        <v>308</v>
      </c>
      <c r="AU1842" s="161" t="s">
        <v>83</v>
      </c>
      <c r="AV1842" s="13" t="s">
        <v>83</v>
      </c>
      <c r="AW1842" s="13" t="s">
        <v>35</v>
      </c>
      <c r="AX1842" s="13" t="s">
        <v>73</v>
      </c>
      <c r="AY1842" s="161" t="s">
        <v>129</v>
      </c>
    </row>
    <row r="1843" spans="2:65" s="13" customFormat="1" ht="10.199999999999999">
      <c r="B1843" s="160"/>
      <c r="D1843" s="146" t="s">
        <v>308</v>
      </c>
      <c r="E1843" s="161" t="s">
        <v>3</v>
      </c>
      <c r="F1843" s="162" t="s">
        <v>1000</v>
      </c>
      <c r="H1843" s="163">
        <v>2.1</v>
      </c>
      <c r="I1843" s="164"/>
      <c r="L1843" s="160"/>
      <c r="M1843" s="165"/>
      <c r="T1843" s="166"/>
      <c r="AT1843" s="161" t="s">
        <v>308</v>
      </c>
      <c r="AU1843" s="161" t="s">
        <v>83</v>
      </c>
      <c r="AV1843" s="13" t="s">
        <v>83</v>
      </c>
      <c r="AW1843" s="13" t="s">
        <v>35</v>
      </c>
      <c r="AX1843" s="13" t="s">
        <v>73</v>
      </c>
      <c r="AY1843" s="161" t="s">
        <v>129</v>
      </c>
    </row>
    <row r="1844" spans="2:65" s="14" customFormat="1" ht="10.199999999999999">
      <c r="B1844" s="167"/>
      <c r="D1844" s="146" t="s">
        <v>308</v>
      </c>
      <c r="E1844" s="168" t="s">
        <v>3</v>
      </c>
      <c r="F1844" s="169" t="s">
        <v>313</v>
      </c>
      <c r="H1844" s="170">
        <v>6.4</v>
      </c>
      <c r="I1844" s="171"/>
      <c r="L1844" s="167"/>
      <c r="M1844" s="172"/>
      <c r="T1844" s="173"/>
      <c r="AT1844" s="168" t="s">
        <v>308</v>
      </c>
      <c r="AU1844" s="168" t="s">
        <v>83</v>
      </c>
      <c r="AV1844" s="14" t="s">
        <v>156</v>
      </c>
      <c r="AW1844" s="14" t="s">
        <v>35</v>
      </c>
      <c r="AX1844" s="14" t="s">
        <v>81</v>
      </c>
      <c r="AY1844" s="168" t="s">
        <v>129</v>
      </c>
    </row>
    <row r="1845" spans="2:65" s="1" customFormat="1" ht="16.5" customHeight="1">
      <c r="B1845" s="128"/>
      <c r="C1845" s="129" t="s">
        <v>2087</v>
      </c>
      <c r="D1845" s="129" t="s">
        <v>132</v>
      </c>
      <c r="E1845" s="130" t="s">
        <v>2088</v>
      </c>
      <c r="F1845" s="131" t="s">
        <v>2089</v>
      </c>
      <c r="G1845" s="132" t="s">
        <v>208</v>
      </c>
      <c r="H1845" s="133">
        <v>20.3</v>
      </c>
      <c r="I1845" s="134"/>
      <c r="J1845" s="135">
        <f>ROUND(I1845*H1845,2)</f>
        <v>0</v>
      </c>
      <c r="K1845" s="131" t="s">
        <v>136</v>
      </c>
      <c r="L1845" s="33"/>
      <c r="M1845" s="136" t="s">
        <v>3</v>
      </c>
      <c r="N1845" s="137" t="s">
        <v>44</v>
      </c>
      <c r="P1845" s="138">
        <f>O1845*H1845</f>
        <v>0</v>
      </c>
      <c r="Q1845" s="138">
        <v>1.5E-3</v>
      </c>
      <c r="R1845" s="138">
        <f>Q1845*H1845</f>
        <v>3.0450000000000001E-2</v>
      </c>
      <c r="S1845" s="138">
        <v>0</v>
      </c>
      <c r="T1845" s="139">
        <f>S1845*H1845</f>
        <v>0</v>
      </c>
      <c r="AR1845" s="140" t="s">
        <v>398</v>
      </c>
      <c r="AT1845" s="140" t="s">
        <v>132</v>
      </c>
      <c r="AU1845" s="140" t="s">
        <v>83</v>
      </c>
      <c r="AY1845" s="18" t="s">
        <v>129</v>
      </c>
      <c r="BE1845" s="141">
        <f>IF(N1845="základní",J1845,0)</f>
        <v>0</v>
      </c>
      <c r="BF1845" s="141">
        <f>IF(N1845="snížená",J1845,0)</f>
        <v>0</v>
      </c>
      <c r="BG1845" s="141">
        <f>IF(N1845="zákl. přenesená",J1845,0)</f>
        <v>0</v>
      </c>
      <c r="BH1845" s="141">
        <f>IF(N1845="sníž. přenesená",J1845,0)</f>
        <v>0</v>
      </c>
      <c r="BI1845" s="141">
        <f>IF(N1845="nulová",J1845,0)</f>
        <v>0</v>
      </c>
      <c r="BJ1845" s="18" t="s">
        <v>81</v>
      </c>
      <c r="BK1845" s="141">
        <f>ROUND(I1845*H1845,2)</f>
        <v>0</v>
      </c>
      <c r="BL1845" s="18" t="s">
        <v>398</v>
      </c>
      <c r="BM1845" s="140" t="s">
        <v>2090</v>
      </c>
    </row>
    <row r="1846" spans="2:65" s="1" customFormat="1" ht="10.199999999999999">
      <c r="B1846" s="33"/>
      <c r="D1846" s="142" t="s">
        <v>139</v>
      </c>
      <c r="F1846" s="143" t="s">
        <v>2091</v>
      </c>
      <c r="I1846" s="144"/>
      <c r="L1846" s="33"/>
      <c r="M1846" s="145"/>
      <c r="T1846" s="54"/>
      <c r="AT1846" s="18" t="s">
        <v>139</v>
      </c>
      <c r="AU1846" s="18" t="s">
        <v>83</v>
      </c>
    </row>
    <row r="1847" spans="2:65" s="12" customFormat="1" ht="10.199999999999999">
      <c r="B1847" s="154"/>
      <c r="D1847" s="146" t="s">
        <v>308</v>
      </c>
      <c r="E1847" s="155" t="s">
        <v>3</v>
      </c>
      <c r="F1847" s="156" t="s">
        <v>423</v>
      </c>
      <c r="H1847" s="155" t="s">
        <v>3</v>
      </c>
      <c r="I1847" s="157"/>
      <c r="L1847" s="154"/>
      <c r="M1847" s="158"/>
      <c r="T1847" s="159"/>
      <c r="AT1847" s="155" t="s">
        <v>308</v>
      </c>
      <c r="AU1847" s="155" t="s">
        <v>83</v>
      </c>
      <c r="AV1847" s="12" t="s">
        <v>81</v>
      </c>
      <c r="AW1847" s="12" t="s">
        <v>35</v>
      </c>
      <c r="AX1847" s="12" t="s">
        <v>73</v>
      </c>
      <c r="AY1847" s="155" t="s">
        <v>129</v>
      </c>
    </row>
    <row r="1848" spans="2:65" s="13" customFormat="1" ht="10.199999999999999">
      <c r="B1848" s="160"/>
      <c r="D1848" s="146" t="s">
        <v>308</v>
      </c>
      <c r="E1848" s="161" t="s">
        <v>3</v>
      </c>
      <c r="F1848" s="162" t="s">
        <v>993</v>
      </c>
      <c r="H1848" s="163">
        <v>4.3</v>
      </c>
      <c r="I1848" s="164"/>
      <c r="L1848" s="160"/>
      <c r="M1848" s="165"/>
      <c r="T1848" s="166"/>
      <c r="AT1848" s="161" t="s">
        <v>308</v>
      </c>
      <c r="AU1848" s="161" t="s">
        <v>83</v>
      </c>
      <c r="AV1848" s="13" t="s">
        <v>83</v>
      </c>
      <c r="AW1848" s="13" t="s">
        <v>35</v>
      </c>
      <c r="AX1848" s="13" t="s">
        <v>73</v>
      </c>
      <c r="AY1848" s="161" t="s">
        <v>129</v>
      </c>
    </row>
    <row r="1849" spans="2:65" s="13" customFormat="1" ht="10.199999999999999">
      <c r="B1849" s="160"/>
      <c r="D1849" s="146" t="s">
        <v>308</v>
      </c>
      <c r="E1849" s="161" t="s">
        <v>3</v>
      </c>
      <c r="F1849" s="162" t="s">
        <v>996</v>
      </c>
      <c r="H1849" s="163">
        <v>6.5</v>
      </c>
      <c r="I1849" s="164"/>
      <c r="L1849" s="160"/>
      <c r="M1849" s="165"/>
      <c r="T1849" s="166"/>
      <c r="AT1849" s="161" t="s">
        <v>308</v>
      </c>
      <c r="AU1849" s="161" t="s">
        <v>83</v>
      </c>
      <c r="AV1849" s="13" t="s">
        <v>83</v>
      </c>
      <c r="AW1849" s="13" t="s">
        <v>35</v>
      </c>
      <c r="AX1849" s="13" t="s">
        <v>73</v>
      </c>
      <c r="AY1849" s="161" t="s">
        <v>129</v>
      </c>
    </row>
    <row r="1850" spans="2:65" s="13" customFormat="1" ht="10.199999999999999">
      <c r="B1850" s="160"/>
      <c r="D1850" s="146" t="s">
        <v>308</v>
      </c>
      <c r="E1850" s="161" t="s">
        <v>3</v>
      </c>
      <c r="F1850" s="162" t="s">
        <v>999</v>
      </c>
      <c r="H1850" s="163">
        <v>7.4</v>
      </c>
      <c r="I1850" s="164"/>
      <c r="L1850" s="160"/>
      <c r="M1850" s="165"/>
      <c r="T1850" s="166"/>
      <c r="AT1850" s="161" t="s">
        <v>308</v>
      </c>
      <c r="AU1850" s="161" t="s">
        <v>83</v>
      </c>
      <c r="AV1850" s="13" t="s">
        <v>83</v>
      </c>
      <c r="AW1850" s="13" t="s">
        <v>35</v>
      </c>
      <c r="AX1850" s="13" t="s">
        <v>73</v>
      </c>
      <c r="AY1850" s="161" t="s">
        <v>129</v>
      </c>
    </row>
    <row r="1851" spans="2:65" s="13" customFormat="1" ht="10.199999999999999">
      <c r="B1851" s="160"/>
      <c r="D1851" s="146" t="s">
        <v>308</v>
      </c>
      <c r="E1851" s="161" t="s">
        <v>3</v>
      </c>
      <c r="F1851" s="162" t="s">
        <v>1000</v>
      </c>
      <c r="H1851" s="163">
        <v>2.1</v>
      </c>
      <c r="I1851" s="164"/>
      <c r="L1851" s="160"/>
      <c r="M1851" s="165"/>
      <c r="T1851" s="166"/>
      <c r="AT1851" s="161" t="s">
        <v>308</v>
      </c>
      <c r="AU1851" s="161" t="s">
        <v>83</v>
      </c>
      <c r="AV1851" s="13" t="s">
        <v>83</v>
      </c>
      <c r="AW1851" s="13" t="s">
        <v>35</v>
      </c>
      <c r="AX1851" s="13" t="s">
        <v>73</v>
      </c>
      <c r="AY1851" s="161" t="s">
        <v>129</v>
      </c>
    </row>
    <row r="1852" spans="2:65" s="14" customFormat="1" ht="10.199999999999999">
      <c r="B1852" s="167"/>
      <c r="D1852" s="146" t="s">
        <v>308</v>
      </c>
      <c r="E1852" s="168" t="s">
        <v>3</v>
      </c>
      <c r="F1852" s="169" t="s">
        <v>313</v>
      </c>
      <c r="H1852" s="170">
        <v>20.3</v>
      </c>
      <c r="I1852" s="171"/>
      <c r="L1852" s="167"/>
      <c r="M1852" s="172"/>
      <c r="T1852" s="173"/>
      <c r="AT1852" s="168" t="s">
        <v>308</v>
      </c>
      <c r="AU1852" s="168" t="s">
        <v>83</v>
      </c>
      <c r="AV1852" s="14" t="s">
        <v>156</v>
      </c>
      <c r="AW1852" s="14" t="s">
        <v>35</v>
      </c>
      <c r="AX1852" s="14" t="s">
        <v>81</v>
      </c>
      <c r="AY1852" s="168" t="s">
        <v>129</v>
      </c>
    </row>
    <row r="1853" spans="2:65" s="1" customFormat="1" ht="16.5" customHeight="1">
      <c r="B1853" s="128"/>
      <c r="C1853" s="129" t="s">
        <v>2092</v>
      </c>
      <c r="D1853" s="129" t="s">
        <v>132</v>
      </c>
      <c r="E1853" s="130" t="s">
        <v>2093</v>
      </c>
      <c r="F1853" s="131" t="s">
        <v>2094</v>
      </c>
      <c r="G1853" s="132" t="s">
        <v>215</v>
      </c>
      <c r="H1853" s="133">
        <v>185.87</v>
      </c>
      <c r="I1853" s="134"/>
      <c r="J1853" s="135">
        <f>ROUND(I1853*H1853,2)</f>
        <v>0</v>
      </c>
      <c r="K1853" s="131" t="s">
        <v>136</v>
      </c>
      <c r="L1853" s="33"/>
      <c r="M1853" s="136" t="s">
        <v>3</v>
      </c>
      <c r="N1853" s="137" t="s">
        <v>44</v>
      </c>
      <c r="P1853" s="138">
        <f>O1853*H1853</f>
        <v>0</v>
      </c>
      <c r="Q1853" s="138">
        <v>9.0000000000000006E-5</v>
      </c>
      <c r="R1853" s="138">
        <f>Q1853*H1853</f>
        <v>1.6728300000000002E-2</v>
      </c>
      <c r="S1853" s="138">
        <v>0</v>
      </c>
      <c r="T1853" s="139">
        <f>S1853*H1853</f>
        <v>0</v>
      </c>
      <c r="AR1853" s="140" t="s">
        <v>398</v>
      </c>
      <c r="AT1853" s="140" t="s">
        <v>132</v>
      </c>
      <c r="AU1853" s="140" t="s">
        <v>83</v>
      </c>
      <c r="AY1853" s="18" t="s">
        <v>129</v>
      </c>
      <c r="BE1853" s="141">
        <f>IF(N1853="základní",J1853,0)</f>
        <v>0</v>
      </c>
      <c r="BF1853" s="141">
        <f>IF(N1853="snížená",J1853,0)</f>
        <v>0</v>
      </c>
      <c r="BG1853" s="141">
        <f>IF(N1853="zákl. přenesená",J1853,0)</f>
        <v>0</v>
      </c>
      <c r="BH1853" s="141">
        <f>IF(N1853="sníž. přenesená",J1853,0)</f>
        <v>0</v>
      </c>
      <c r="BI1853" s="141">
        <f>IF(N1853="nulová",J1853,0)</f>
        <v>0</v>
      </c>
      <c r="BJ1853" s="18" t="s">
        <v>81</v>
      </c>
      <c r="BK1853" s="141">
        <f>ROUND(I1853*H1853,2)</f>
        <v>0</v>
      </c>
      <c r="BL1853" s="18" t="s">
        <v>398</v>
      </c>
      <c r="BM1853" s="140" t="s">
        <v>2095</v>
      </c>
    </row>
    <row r="1854" spans="2:65" s="1" customFormat="1" ht="10.199999999999999">
      <c r="B1854" s="33"/>
      <c r="D1854" s="142" t="s">
        <v>139</v>
      </c>
      <c r="F1854" s="143" t="s">
        <v>2096</v>
      </c>
      <c r="I1854" s="144"/>
      <c r="L1854" s="33"/>
      <c r="M1854" s="145"/>
      <c r="T1854" s="54"/>
      <c r="AT1854" s="18" t="s">
        <v>139</v>
      </c>
      <c r="AU1854" s="18" t="s">
        <v>83</v>
      </c>
    </row>
    <row r="1855" spans="2:65" s="13" customFormat="1" ht="10.199999999999999">
      <c r="B1855" s="160"/>
      <c r="D1855" s="146" t="s">
        <v>308</v>
      </c>
      <c r="E1855" s="161" t="s">
        <v>3</v>
      </c>
      <c r="F1855" s="162" t="s">
        <v>2097</v>
      </c>
      <c r="H1855" s="163">
        <v>150.47999999999999</v>
      </c>
      <c r="I1855" s="164"/>
      <c r="L1855" s="160"/>
      <c r="M1855" s="165"/>
      <c r="T1855" s="166"/>
      <c r="AT1855" s="161" t="s">
        <v>308</v>
      </c>
      <c r="AU1855" s="161" t="s">
        <v>83</v>
      </c>
      <c r="AV1855" s="13" t="s">
        <v>83</v>
      </c>
      <c r="AW1855" s="13" t="s">
        <v>35</v>
      </c>
      <c r="AX1855" s="13" t="s">
        <v>73</v>
      </c>
      <c r="AY1855" s="161" t="s">
        <v>129</v>
      </c>
    </row>
    <row r="1856" spans="2:65" s="12" customFormat="1" ht="10.199999999999999">
      <c r="B1856" s="154"/>
      <c r="D1856" s="146" t="s">
        <v>308</v>
      </c>
      <c r="E1856" s="155" t="s">
        <v>3</v>
      </c>
      <c r="F1856" s="156" t="s">
        <v>423</v>
      </c>
      <c r="H1856" s="155" t="s">
        <v>3</v>
      </c>
      <c r="I1856" s="157"/>
      <c r="L1856" s="154"/>
      <c r="M1856" s="158"/>
      <c r="T1856" s="159"/>
      <c r="AT1856" s="155" t="s">
        <v>308</v>
      </c>
      <c r="AU1856" s="155" t="s">
        <v>83</v>
      </c>
      <c r="AV1856" s="12" t="s">
        <v>81</v>
      </c>
      <c r="AW1856" s="12" t="s">
        <v>35</v>
      </c>
      <c r="AX1856" s="12" t="s">
        <v>73</v>
      </c>
      <c r="AY1856" s="155" t="s">
        <v>129</v>
      </c>
    </row>
    <row r="1857" spans="2:65" s="13" customFormat="1" ht="10.199999999999999">
      <c r="B1857" s="160"/>
      <c r="D1857" s="146" t="s">
        <v>308</v>
      </c>
      <c r="E1857" s="161" t="s">
        <v>3</v>
      </c>
      <c r="F1857" s="162" t="s">
        <v>2098</v>
      </c>
      <c r="H1857" s="163">
        <v>13.61</v>
      </c>
      <c r="I1857" s="164"/>
      <c r="L1857" s="160"/>
      <c r="M1857" s="165"/>
      <c r="T1857" s="166"/>
      <c r="AT1857" s="161" t="s">
        <v>308</v>
      </c>
      <c r="AU1857" s="161" t="s">
        <v>83</v>
      </c>
      <c r="AV1857" s="13" t="s">
        <v>83</v>
      </c>
      <c r="AW1857" s="13" t="s">
        <v>35</v>
      </c>
      <c r="AX1857" s="13" t="s">
        <v>73</v>
      </c>
      <c r="AY1857" s="161" t="s">
        <v>129</v>
      </c>
    </row>
    <row r="1858" spans="2:65" s="13" customFormat="1" ht="10.199999999999999">
      <c r="B1858" s="160"/>
      <c r="D1858" s="146" t="s">
        <v>308</v>
      </c>
      <c r="E1858" s="161" t="s">
        <v>3</v>
      </c>
      <c r="F1858" s="162" t="s">
        <v>2099</v>
      </c>
      <c r="H1858" s="163">
        <v>3.7</v>
      </c>
      <c r="I1858" s="164"/>
      <c r="L1858" s="160"/>
      <c r="M1858" s="165"/>
      <c r="T1858" s="166"/>
      <c r="AT1858" s="161" t="s">
        <v>308</v>
      </c>
      <c r="AU1858" s="161" t="s">
        <v>83</v>
      </c>
      <c r="AV1858" s="13" t="s">
        <v>83</v>
      </c>
      <c r="AW1858" s="13" t="s">
        <v>35</v>
      </c>
      <c r="AX1858" s="13" t="s">
        <v>73</v>
      </c>
      <c r="AY1858" s="161" t="s">
        <v>129</v>
      </c>
    </row>
    <row r="1859" spans="2:65" s="13" customFormat="1" ht="10.199999999999999">
      <c r="B1859" s="160"/>
      <c r="D1859" s="146" t="s">
        <v>308</v>
      </c>
      <c r="E1859" s="161" t="s">
        <v>3</v>
      </c>
      <c r="F1859" s="162" t="s">
        <v>2099</v>
      </c>
      <c r="H1859" s="163">
        <v>3.7</v>
      </c>
      <c r="I1859" s="164"/>
      <c r="L1859" s="160"/>
      <c r="M1859" s="165"/>
      <c r="T1859" s="166"/>
      <c r="AT1859" s="161" t="s">
        <v>308</v>
      </c>
      <c r="AU1859" s="161" t="s">
        <v>83</v>
      </c>
      <c r="AV1859" s="13" t="s">
        <v>83</v>
      </c>
      <c r="AW1859" s="13" t="s">
        <v>35</v>
      </c>
      <c r="AX1859" s="13" t="s">
        <v>73</v>
      </c>
      <c r="AY1859" s="161" t="s">
        <v>129</v>
      </c>
    </row>
    <row r="1860" spans="2:65" s="13" customFormat="1" ht="10.199999999999999">
      <c r="B1860" s="160"/>
      <c r="D1860" s="146" t="s">
        <v>308</v>
      </c>
      <c r="E1860" s="161" t="s">
        <v>3</v>
      </c>
      <c r="F1860" s="162" t="s">
        <v>2100</v>
      </c>
      <c r="H1860" s="163">
        <v>9.26</v>
      </c>
      <c r="I1860" s="164"/>
      <c r="L1860" s="160"/>
      <c r="M1860" s="165"/>
      <c r="T1860" s="166"/>
      <c r="AT1860" s="161" t="s">
        <v>308</v>
      </c>
      <c r="AU1860" s="161" t="s">
        <v>83</v>
      </c>
      <c r="AV1860" s="13" t="s">
        <v>83</v>
      </c>
      <c r="AW1860" s="13" t="s">
        <v>35</v>
      </c>
      <c r="AX1860" s="13" t="s">
        <v>73</v>
      </c>
      <c r="AY1860" s="161" t="s">
        <v>129</v>
      </c>
    </row>
    <row r="1861" spans="2:65" s="13" customFormat="1" ht="10.199999999999999">
      <c r="B1861" s="160"/>
      <c r="D1861" s="146" t="s">
        <v>308</v>
      </c>
      <c r="E1861" s="161" t="s">
        <v>3</v>
      </c>
      <c r="F1861" s="162" t="s">
        <v>2101</v>
      </c>
      <c r="H1861" s="163">
        <v>5.12</v>
      </c>
      <c r="I1861" s="164"/>
      <c r="L1861" s="160"/>
      <c r="M1861" s="165"/>
      <c r="T1861" s="166"/>
      <c r="AT1861" s="161" t="s">
        <v>308</v>
      </c>
      <c r="AU1861" s="161" t="s">
        <v>83</v>
      </c>
      <c r="AV1861" s="13" t="s">
        <v>83</v>
      </c>
      <c r="AW1861" s="13" t="s">
        <v>35</v>
      </c>
      <c r="AX1861" s="13" t="s">
        <v>73</v>
      </c>
      <c r="AY1861" s="161" t="s">
        <v>129</v>
      </c>
    </row>
    <row r="1862" spans="2:65" s="14" customFormat="1" ht="10.199999999999999">
      <c r="B1862" s="167"/>
      <c r="D1862" s="146" t="s">
        <v>308</v>
      </c>
      <c r="E1862" s="168" t="s">
        <v>3</v>
      </c>
      <c r="F1862" s="169" t="s">
        <v>313</v>
      </c>
      <c r="H1862" s="170">
        <v>185.87</v>
      </c>
      <c r="I1862" s="171"/>
      <c r="L1862" s="167"/>
      <c r="M1862" s="172"/>
      <c r="T1862" s="173"/>
      <c r="AT1862" s="168" t="s">
        <v>308</v>
      </c>
      <c r="AU1862" s="168" t="s">
        <v>83</v>
      </c>
      <c r="AV1862" s="14" t="s">
        <v>156</v>
      </c>
      <c r="AW1862" s="14" t="s">
        <v>35</v>
      </c>
      <c r="AX1862" s="14" t="s">
        <v>81</v>
      </c>
      <c r="AY1862" s="168" t="s">
        <v>129</v>
      </c>
    </row>
    <row r="1863" spans="2:65" s="1" customFormat="1" ht="16.5" customHeight="1">
      <c r="B1863" s="128"/>
      <c r="C1863" s="129" t="s">
        <v>2102</v>
      </c>
      <c r="D1863" s="129" t="s">
        <v>132</v>
      </c>
      <c r="E1863" s="130" t="s">
        <v>2103</v>
      </c>
      <c r="F1863" s="131" t="s">
        <v>2104</v>
      </c>
      <c r="G1863" s="132" t="s">
        <v>215</v>
      </c>
      <c r="H1863" s="133">
        <v>43.22</v>
      </c>
      <c r="I1863" s="134"/>
      <c r="J1863" s="135">
        <f>ROUND(I1863*H1863,2)</f>
        <v>0</v>
      </c>
      <c r="K1863" s="131" t="s">
        <v>136</v>
      </c>
      <c r="L1863" s="33"/>
      <c r="M1863" s="136" t="s">
        <v>3</v>
      </c>
      <c r="N1863" s="137" t="s">
        <v>44</v>
      </c>
      <c r="P1863" s="138">
        <f>O1863*H1863</f>
        <v>0</v>
      </c>
      <c r="Q1863" s="138">
        <v>1.42E-3</v>
      </c>
      <c r="R1863" s="138">
        <f>Q1863*H1863</f>
        <v>6.1372400000000001E-2</v>
      </c>
      <c r="S1863" s="138">
        <v>0</v>
      </c>
      <c r="T1863" s="139">
        <f>S1863*H1863</f>
        <v>0</v>
      </c>
      <c r="AR1863" s="140" t="s">
        <v>398</v>
      </c>
      <c r="AT1863" s="140" t="s">
        <v>132</v>
      </c>
      <c r="AU1863" s="140" t="s">
        <v>83</v>
      </c>
      <c r="AY1863" s="18" t="s">
        <v>129</v>
      </c>
      <c r="BE1863" s="141">
        <f>IF(N1863="základní",J1863,0)</f>
        <v>0</v>
      </c>
      <c r="BF1863" s="141">
        <f>IF(N1863="snížená",J1863,0)</f>
        <v>0</v>
      </c>
      <c r="BG1863" s="141">
        <f>IF(N1863="zákl. přenesená",J1863,0)</f>
        <v>0</v>
      </c>
      <c r="BH1863" s="141">
        <f>IF(N1863="sníž. přenesená",J1863,0)</f>
        <v>0</v>
      </c>
      <c r="BI1863" s="141">
        <f>IF(N1863="nulová",J1863,0)</f>
        <v>0</v>
      </c>
      <c r="BJ1863" s="18" t="s">
        <v>81</v>
      </c>
      <c r="BK1863" s="141">
        <f>ROUND(I1863*H1863,2)</f>
        <v>0</v>
      </c>
      <c r="BL1863" s="18" t="s">
        <v>398</v>
      </c>
      <c r="BM1863" s="140" t="s">
        <v>2105</v>
      </c>
    </row>
    <row r="1864" spans="2:65" s="1" customFormat="1" ht="10.199999999999999">
      <c r="B1864" s="33"/>
      <c r="D1864" s="142" t="s">
        <v>139</v>
      </c>
      <c r="F1864" s="143" t="s">
        <v>2106</v>
      </c>
      <c r="I1864" s="144"/>
      <c r="L1864" s="33"/>
      <c r="M1864" s="145"/>
      <c r="T1864" s="54"/>
      <c r="AT1864" s="18" t="s">
        <v>139</v>
      </c>
      <c r="AU1864" s="18" t="s">
        <v>83</v>
      </c>
    </row>
    <row r="1865" spans="2:65" s="12" customFormat="1" ht="10.199999999999999">
      <c r="B1865" s="154"/>
      <c r="D1865" s="146" t="s">
        <v>308</v>
      </c>
      <c r="E1865" s="155" t="s">
        <v>3</v>
      </c>
      <c r="F1865" s="156" t="s">
        <v>423</v>
      </c>
      <c r="H1865" s="155" t="s">
        <v>3</v>
      </c>
      <c r="I1865" s="157"/>
      <c r="L1865" s="154"/>
      <c r="M1865" s="158"/>
      <c r="T1865" s="159"/>
      <c r="AT1865" s="155" t="s">
        <v>308</v>
      </c>
      <c r="AU1865" s="155" t="s">
        <v>83</v>
      </c>
      <c r="AV1865" s="12" t="s">
        <v>81</v>
      </c>
      <c r="AW1865" s="12" t="s">
        <v>35</v>
      </c>
      <c r="AX1865" s="12" t="s">
        <v>73</v>
      </c>
      <c r="AY1865" s="155" t="s">
        <v>129</v>
      </c>
    </row>
    <row r="1866" spans="2:65" s="13" customFormat="1" ht="10.199999999999999">
      <c r="B1866" s="160"/>
      <c r="D1866" s="146" t="s">
        <v>308</v>
      </c>
      <c r="E1866" s="161" t="s">
        <v>3</v>
      </c>
      <c r="F1866" s="162" t="s">
        <v>2056</v>
      </c>
      <c r="H1866" s="163">
        <v>7.83</v>
      </c>
      <c r="I1866" s="164"/>
      <c r="L1866" s="160"/>
      <c r="M1866" s="165"/>
      <c r="T1866" s="166"/>
      <c r="AT1866" s="161" t="s">
        <v>308</v>
      </c>
      <c r="AU1866" s="161" t="s">
        <v>83</v>
      </c>
      <c r="AV1866" s="13" t="s">
        <v>83</v>
      </c>
      <c r="AW1866" s="13" t="s">
        <v>35</v>
      </c>
      <c r="AX1866" s="13" t="s">
        <v>73</v>
      </c>
      <c r="AY1866" s="161" t="s">
        <v>129</v>
      </c>
    </row>
    <row r="1867" spans="2:65" s="13" customFormat="1" ht="10.199999999999999">
      <c r="B1867" s="160"/>
      <c r="D1867" s="146" t="s">
        <v>308</v>
      </c>
      <c r="E1867" s="161" t="s">
        <v>3</v>
      </c>
      <c r="F1867" s="162" t="s">
        <v>2098</v>
      </c>
      <c r="H1867" s="163">
        <v>13.61</v>
      </c>
      <c r="I1867" s="164"/>
      <c r="L1867" s="160"/>
      <c r="M1867" s="165"/>
      <c r="T1867" s="166"/>
      <c r="AT1867" s="161" t="s">
        <v>308</v>
      </c>
      <c r="AU1867" s="161" t="s">
        <v>83</v>
      </c>
      <c r="AV1867" s="13" t="s">
        <v>83</v>
      </c>
      <c r="AW1867" s="13" t="s">
        <v>35</v>
      </c>
      <c r="AX1867" s="13" t="s">
        <v>73</v>
      </c>
      <c r="AY1867" s="161" t="s">
        <v>129</v>
      </c>
    </row>
    <row r="1868" spans="2:65" s="13" customFormat="1" ht="10.199999999999999">
      <c r="B1868" s="160"/>
      <c r="D1868" s="146" t="s">
        <v>308</v>
      </c>
      <c r="E1868" s="161" t="s">
        <v>3</v>
      </c>
      <c r="F1868" s="162" t="s">
        <v>2099</v>
      </c>
      <c r="H1868" s="163">
        <v>3.7</v>
      </c>
      <c r="I1868" s="164"/>
      <c r="L1868" s="160"/>
      <c r="M1868" s="165"/>
      <c r="T1868" s="166"/>
      <c r="AT1868" s="161" t="s">
        <v>308</v>
      </c>
      <c r="AU1868" s="161" t="s">
        <v>83</v>
      </c>
      <c r="AV1868" s="13" t="s">
        <v>83</v>
      </c>
      <c r="AW1868" s="13" t="s">
        <v>35</v>
      </c>
      <c r="AX1868" s="13" t="s">
        <v>73</v>
      </c>
      <c r="AY1868" s="161" t="s">
        <v>129</v>
      </c>
    </row>
    <row r="1869" spans="2:65" s="13" customFormat="1" ht="10.199999999999999">
      <c r="B1869" s="160"/>
      <c r="D1869" s="146" t="s">
        <v>308</v>
      </c>
      <c r="E1869" s="161" t="s">
        <v>3</v>
      </c>
      <c r="F1869" s="162" t="s">
        <v>2099</v>
      </c>
      <c r="H1869" s="163">
        <v>3.7</v>
      </c>
      <c r="I1869" s="164"/>
      <c r="L1869" s="160"/>
      <c r="M1869" s="165"/>
      <c r="T1869" s="166"/>
      <c r="AT1869" s="161" t="s">
        <v>308</v>
      </c>
      <c r="AU1869" s="161" t="s">
        <v>83</v>
      </c>
      <c r="AV1869" s="13" t="s">
        <v>83</v>
      </c>
      <c r="AW1869" s="13" t="s">
        <v>35</v>
      </c>
      <c r="AX1869" s="13" t="s">
        <v>73</v>
      </c>
      <c r="AY1869" s="161" t="s">
        <v>129</v>
      </c>
    </row>
    <row r="1870" spans="2:65" s="13" customFormat="1" ht="10.199999999999999">
      <c r="B1870" s="160"/>
      <c r="D1870" s="146" t="s">
        <v>308</v>
      </c>
      <c r="E1870" s="161" t="s">
        <v>3</v>
      </c>
      <c r="F1870" s="162" t="s">
        <v>2100</v>
      </c>
      <c r="H1870" s="163">
        <v>9.26</v>
      </c>
      <c r="I1870" s="164"/>
      <c r="L1870" s="160"/>
      <c r="M1870" s="165"/>
      <c r="T1870" s="166"/>
      <c r="AT1870" s="161" t="s">
        <v>308</v>
      </c>
      <c r="AU1870" s="161" t="s">
        <v>83</v>
      </c>
      <c r="AV1870" s="13" t="s">
        <v>83</v>
      </c>
      <c r="AW1870" s="13" t="s">
        <v>35</v>
      </c>
      <c r="AX1870" s="13" t="s">
        <v>73</v>
      </c>
      <c r="AY1870" s="161" t="s">
        <v>129</v>
      </c>
    </row>
    <row r="1871" spans="2:65" s="13" customFormat="1" ht="10.199999999999999">
      <c r="B1871" s="160"/>
      <c r="D1871" s="146" t="s">
        <v>308</v>
      </c>
      <c r="E1871" s="161" t="s">
        <v>3</v>
      </c>
      <c r="F1871" s="162" t="s">
        <v>2101</v>
      </c>
      <c r="H1871" s="163">
        <v>5.12</v>
      </c>
      <c r="I1871" s="164"/>
      <c r="L1871" s="160"/>
      <c r="M1871" s="165"/>
      <c r="T1871" s="166"/>
      <c r="AT1871" s="161" t="s">
        <v>308</v>
      </c>
      <c r="AU1871" s="161" t="s">
        <v>83</v>
      </c>
      <c r="AV1871" s="13" t="s">
        <v>83</v>
      </c>
      <c r="AW1871" s="13" t="s">
        <v>35</v>
      </c>
      <c r="AX1871" s="13" t="s">
        <v>73</v>
      </c>
      <c r="AY1871" s="161" t="s">
        <v>129</v>
      </c>
    </row>
    <row r="1872" spans="2:65" s="14" customFormat="1" ht="10.199999999999999">
      <c r="B1872" s="167"/>
      <c r="D1872" s="146" t="s">
        <v>308</v>
      </c>
      <c r="E1872" s="168" t="s">
        <v>3</v>
      </c>
      <c r="F1872" s="169" t="s">
        <v>313</v>
      </c>
      <c r="H1872" s="170">
        <v>43.22</v>
      </c>
      <c r="I1872" s="171"/>
      <c r="L1872" s="167"/>
      <c r="M1872" s="172"/>
      <c r="T1872" s="173"/>
      <c r="AT1872" s="168" t="s">
        <v>308</v>
      </c>
      <c r="AU1872" s="168" t="s">
        <v>83</v>
      </c>
      <c r="AV1872" s="14" t="s">
        <v>156</v>
      </c>
      <c r="AW1872" s="14" t="s">
        <v>35</v>
      </c>
      <c r="AX1872" s="14" t="s">
        <v>81</v>
      </c>
      <c r="AY1872" s="168" t="s">
        <v>129</v>
      </c>
    </row>
    <row r="1873" spans="2:65" s="1" customFormat="1" ht="16.5" customHeight="1">
      <c r="B1873" s="128"/>
      <c r="C1873" s="129" t="s">
        <v>2107</v>
      </c>
      <c r="D1873" s="129" t="s">
        <v>132</v>
      </c>
      <c r="E1873" s="130" t="s">
        <v>2108</v>
      </c>
      <c r="F1873" s="131" t="s">
        <v>2109</v>
      </c>
      <c r="G1873" s="132" t="s">
        <v>208</v>
      </c>
      <c r="H1873" s="133">
        <v>80.3</v>
      </c>
      <c r="I1873" s="134"/>
      <c r="J1873" s="135">
        <f>ROUND(I1873*H1873,2)</f>
        <v>0</v>
      </c>
      <c r="K1873" s="131" t="s">
        <v>136</v>
      </c>
      <c r="L1873" s="33"/>
      <c r="M1873" s="136" t="s">
        <v>3</v>
      </c>
      <c r="N1873" s="137" t="s">
        <v>44</v>
      </c>
      <c r="P1873" s="138">
        <f>O1873*H1873</f>
        <v>0</v>
      </c>
      <c r="Q1873" s="138">
        <v>5.0000000000000002E-5</v>
      </c>
      <c r="R1873" s="138">
        <f>Q1873*H1873</f>
        <v>4.0150000000000003E-3</v>
      </c>
      <c r="S1873" s="138">
        <v>0</v>
      </c>
      <c r="T1873" s="139">
        <f>S1873*H1873</f>
        <v>0</v>
      </c>
      <c r="AR1873" s="140" t="s">
        <v>398</v>
      </c>
      <c r="AT1873" s="140" t="s">
        <v>132</v>
      </c>
      <c r="AU1873" s="140" t="s">
        <v>83</v>
      </c>
      <c r="AY1873" s="18" t="s">
        <v>129</v>
      </c>
      <c r="BE1873" s="141">
        <f>IF(N1873="základní",J1873,0)</f>
        <v>0</v>
      </c>
      <c r="BF1873" s="141">
        <f>IF(N1873="snížená",J1873,0)</f>
        <v>0</v>
      </c>
      <c r="BG1873" s="141">
        <f>IF(N1873="zákl. přenesená",J1873,0)</f>
        <v>0</v>
      </c>
      <c r="BH1873" s="141">
        <f>IF(N1873="sníž. přenesená",J1873,0)</f>
        <v>0</v>
      </c>
      <c r="BI1873" s="141">
        <f>IF(N1873="nulová",J1873,0)</f>
        <v>0</v>
      </c>
      <c r="BJ1873" s="18" t="s">
        <v>81</v>
      </c>
      <c r="BK1873" s="141">
        <f>ROUND(I1873*H1873,2)</f>
        <v>0</v>
      </c>
      <c r="BL1873" s="18" t="s">
        <v>398</v>
      </c>
      <c r="BM1873" s="140" t="s">
        <v>2110</v>
      </c>
    </row>
    <row r="1874" spans="2:65" s="1" customFormat="1" ht="10.199999999999999">
      <c r="B1874" s="33"/>
      <c r="D1874" s="142" t="s">
        <v>139</v>
      </c>
      <c r="F1874" s="143" t="s">
        <v>2111</v>
      </c>
      <c r="I1874" s="144"/>
      <c r="L1874" s="33"/>
      <c r="M1874" s="145"/>
      <c r="T1874" s="54"/>
      <c r="AT1874" s="18" t="s">
        <v>139</v>
      </c>
      <c r="AU1874" s="18" t="s">
        <v>83</v>
      </c>
    </row>
    <row r="1875" spans="2:65" s="13" customFormat="1" ht="10.199999999999999">
      <c r="B1875" s="160"/>
      <c r="D1875" s="146" t="s">
        <v>308</v>
      </c>
      <c r="E1875" s="161" t="s">
        <v>3</v>
      </c>
      <c r="F1875" s="162" t="s">
        <v>210</v>
      </c>
      <c r="H1875" s="163">
        <v>80.3</v>
      </c>
      <c r="I1875" s="164"/>
      <c r="L1875" s="160"/>
      <c r="M1875" s="165"/>
      <c r="T1875" s="166"/>
      <c r="AT1875" s="161" t="s">
        <v>308</v>
      </c>
      <c r="AU1875" s="161" t="s">
        <v>83</v>
      </c>
      <c r="AV1875" s="13" t="s">
        <v>83</v>
      </c>
      <c r="AW1875" s="13" t="s">
        <v>35</v>
      </c>
      <c r="AX1875" s="13" t="s">
        <v>81</v>
      </c>
      <c r="AY1875" s="161" t="s">
        <v>129</v>
      </c>
    </row>
    <row r="1876" spans="2:65" s="1" customFormat="1" ht="24.15" customHeight="1">
      <c r="B1876" s="128"/>
      <c r="C1876" s="129" t="s">
        <v>2112</v>
      </c>
      <c r="D1876" s="129" t="s">
        <v>132</v>
      </c>
      <c r="E1876" s="130" t="s">
        <v>2113</v>
      </c>
      <c r="F1876" s="131" t="s">
        <v>2114</v>
      </c>
      <c r="G1876" s="132" t="s">
        <v>382</v>
      </c>
      <c r="H1876" s="133">
        <v>3.3769999999999998</v>
      </c>
      <c r="I1876" s="134"/>
      <c r="J1876" s="135">
        <f>ROUND(I1876*H1876,2)</f>
        <v>0</v>
      </c>
      <c r="K1876" s="131" t="s">
        <v>136</v>
      </c>
      <c r="L1876" s="33"/>
      <c r="M1876" s="136" t="s">
        <v>3</v>
      </c>
      <c r="N1876" s="137" t="s">
        <v>44</v>
      </c>
      <c r="P1876" s="138">
        <f>O1876*H1876</f>
        <v>0</v>
      </c>
      <c r="Q1876" s="138">
        <v>0</v>
      </c>
      <c r="R1876" s="138">
        <f>Q1876*H1876</f>
        <v>0</v>
      </c>
      <c r="S1876" s="138">
        <v>0</v>
      </c>
      <c r="T1876" s="139">
        <f>S1876*H1876</f>
        <v>0</v>
      </c>
      <c r="AR1876" s="140" t="s">
        <v>398</v>
      </c>
      <c r="AT1876" s="140" t="s">
        <v>132</v>
      </c>
      <c r="AU1876" s="140" t="s">
        <v>83</v>
      </c>
      <c r="AY1876" s="18" t="s">
        <v>129</v>
      </c>
      <c r="BE1876" s="141">
        <f>IF(N1876="základní",J1876,0)</f>
        <v>0</v>
      </c>
      <c r="BF1876" s="141">
        <f>IF(N1876="snížená",J1876,0)</f>
        <v>0</v>
      </c>
      <c r="BG1876" s="141">
        <f>IF(N1876="zákl. přenesená",J1876,0)</f>
        <v>0</v>
      </c>
      <c r="BH1876" s="141">
        <f>IF(N1876="sníž. přenesená",J1876,0)</f>
        <v>0</v>
      </c>
      <c r="BI1876" s="141">
        <f>IF(N1876="nulová",J1876,0)</f>
        <v>0</v>
      </c>
      <c r="BJ1876" s="18" t="s">
        <v>81</v>
      </c>
      <c r="BK1876" s="141">
        <f>ROUND(I1876*H1876,2)</f>
        <v>0</v>
      </c>
      <c r="BL1876" s="18" t="s">
        <v>398</v>
      </c>
      <c r="BM1876" s="140" t="s">
        <v>2115</v>
      </c>
    </row>
    <row r="1877" spans="2:65" s="1" customFormat="1" ht="10.199999999999999">
      <c r="B1877" s="33"/>
      <c r="D1877" s="142" t="s">
        <v>139</v>
      </c>
      <c r="F1877" s="143" t="s">
        <v>2116</v>
      </c>
      <c r="I1877" s="144"/>
      <c r="L1877" s="33"/>
      <c r="M1877" s="145"/>
      <c r="T1877" s="54"/>
      <c r="AT1877" s="18" t="s">
        <v>139</v>
      </c>
      <c r="AU1877" s="18" t="s">
        <v>83</v>
      </c>
    </row>
    <row r="1878" spans="2:65" s="11" customFormat="1" ht="22.8" customHeight="1">
      <c r="B1878" s="116"/>
      <c r="D1878" s="117" t="s">
        <v>72</v>
      </c>
      <c r="E1878" s="126" t="s">
        <v>2117</v>
      </c>
      <c r="F1878" s="126" t="s">
        <v>2118</v>
      </c>
      <c r="I1878" s="119"/>
      <c r="J1878" s="127">
        <f>BK1878</f>
        <v>0</v>
      </c>
      <c r="L1878" s="116"/>
      <c r="M1878" s="121"/>
      <c r="P1878" s="122">
        <f>SUM(P1879:P1898)</f>
        <v>0</v>
      </c>
      <c r="R1878" s="122">
        <f>SUM(R1879:R1898)</f>
        <v>0.2461092</v>
      </c>
      <c r="T1878" s="123">
        <f>SUM(T1879:T1898)</f>
        <v>0</v>
      </c>
      <c r="AR1878" s="117" t="s">
        <v>83</v>
      </c>
      <c r="AT1878" s="124" t="s">
        <v>72</v>
      </c>
      <c r="AU1878" s="124" t="s">
        <v>81</v>
      </c>
      <c r="AY1878" s="117" t="s">
        <v>129</v>
      </c>
      <c r="BK1878" s="125">
        <f>SUM(BK1879:BK1898)</f>
        <v>0</v>
      </c>
    </row>
    <row r="1879" spans="2:65" s="1" customFormat="1" ht="16.5" customHeight="1">
      <c r="B1879" s="128"/>
      <c r="C1879" s="129" t="s">
        <v>2119</v>
      </c>
      <c r="D1879" s="129" t="s">
        <v>132</v>
      </c>
      <c r="E1879" s="130" t="s">
        <v>2120</v>
      </c>
      <c r="F1879" s="131" t="s">
        <v>2121</v>
      </c>
      <c r="G1879" s="132" t="s">
        <v>208</v>
      </c>
      <c r="H1879" s="133">
        <v>60.3</v>
      </c>
      <c r="I1879" s="134"/>
      <c r="J1879" s="135">
        <f>ROUND(I1879*H1879,2)</f>
        <v>0</v>
      </c>
      <c r="K1879" s="131" t="s">
        <v>136</v>
      </c>
      <c r="L1879" s="33"/>
      <c r="M1879" s="136" t="s">
        <v>3</v>
      </c>
      <c r="N1879" s="137" t="s">
        <v>44</v>
      </c>
      <c r="P1879" s="138">
        <f>O1879*H1879</f>
        <v>0</v>
      </c>
      <c r="Q1879" s="138">
        <v>0</v>
      </c>
      <c r="R1879" s="138">
        <f>Q1879*H1879</f>
        <v>0</v>
      </c>
      <c r="S1879" s="138">
        <v>0</v>
      </c>
      <c r="T1879" s="139">
        <f>S1879*H1879</f>
        <v>0</v>
      </c>
      <c r="AR1879" s="140" t="s">
        <v>398</v>
      </c>
      <c r="AT1879" s="140" t="s">
        <v>132</v>
      </c>
      <c r="AU1879" s="140" t="s">
        <v>83</v>
      </c>
      <c r="AY1879" s="18" t="s">
        <v>129</v>
      </c>
      <c r="BE1879" s="141">
        <f>IF(N1879="základní",J1879,0)</f>
        <v>0</v>
      </c>
      <c r="BF1879" s="141">
        <f>IF(N1879="snížená",J1879,0)</f>
        <v>0</v>
      </c>
      <c r="BG1879" s="141">
        <f>IF(N1879="zákl. přenesená",J1879,0)</f>
        <v>0</v>
      </c>
      <c r="BH1879" s="141">
        <f>IF(N1879="sníž. přenesená",J1879,0)</f>
        <v>0</v>
      </c>
      <c r="BI1879" s="141">
        <f>IF(N1879="nulová",J1879,0)</f>
        <v>0</v>
      </c>
      <c r="BJ1879" s="18" t="s">
        <v>81</v>
      </c>
      <c r="BK1879" s="141">
        <f>ROUND(I1879*H1879,2)</f>
        <v>0</v>
      </c>
      <c r="BL1879" s="18" t="s">
        <v>398</v>
      </c>
      <c r="BM1879" s="140" t="s">
        <v>2122</v>
      </c>
    </row>
    <row r="1880" spans="2:65" s="1" customFormat="1" ht="10.199999999999999">
      <c r="B1880" s="33"/>
      <c r="D1880" s="142" t="s">
        <v>139</v>
      </c>
      <c r="F1880" s="143" t="s">
        <v>2123</v>
      </c>
      <c r="I1880" s="144"/>
      <c r="L1880" s="33"/>
      <c r="M1880" s="145"/>
      <c r="T1880" s="54"/>
      <c r="AT1880" s="18" t="s">
        <v>139</v>
      </c>
      <c r="AU1880" s="18" t="s">
        <v>83</v>
      </c>
    </row>
    <row r="1881" spans="2:65" s="13" customFormat="1" ht="10.199999999999999">
      <c r="B1881" s="160"/>
      <c r="D1881" s="146" t="s">
        <v>308</v>
      </c>
      <c r="E1881" s="161" t="s">
        <v>3</v>
      </c>
      <c r="F1881" s="162" t="s">
        <v>217</v>
      </c>
      <c r="H1881" s="163">
        <v>60.3</v>
      </c>
      <c r="I1881" s="164"/>
      <c r="L1881" s="160"/>
      <c r="M1881" s="165"/>
      <c r="T1881" s="166"/>
      <c r="AT1881" s="161" t="s">
        <v>308</v>
      </c>
      <c r="AU1881" s="161" t="s">
        <v>83</v>
      </c>
      <c r="AV1881" s="13" t="s">
        <v>83</v>
      </c>
      <c r="AW1881" s="13" t="s">
        <v>35</v>
      </c>
      <c r="AX1881" s="13" t="s">
        <v>81</v>
      </c>
      <c r="AY1881" s="161" t="s">
        <v>129</v>
      </c>
    </row>
    <row r="1882" spans="2:65" s="1" customFormat="1" ht="16.5" customHeight="1">
      <c r="B1882" s="128"/>
      <c r="C1882" s="129" t="s">
        <v>2124</v>
      </c>
      <c r="D1882" s="129" t="s">
        <v>132</v>
      </c>
      <c r="E1882" s="130" t="s">
        <v>2125</v>
      </c>
      <c r="F1882" s="131" t="s">
        <v>2126</v>
      </c>
      <c r="G1882" s="132" t="s">
        <v>208</v>
      </c>
      <c r="H1882" s="133">
        <v>60.3</v>
      </c>
      <c r="I1882" s="134"/>
      <c r="J1882" s="135">
        <f>ROUND(I1882*H1882,2)</f>
        <v>0</v>
      </c>
      <c r="K1882" s="131" t="s">
        <v>136</v>
      </c>
      <c r="L1882" s="33"/>
      <c r="M1882" s="136" t="s">
        <v>3</v>
      </c>
      <c r="N1882" s="137" t="s">
        <v>44</v>
      </c>
      <c r="P1882" s="138">
        <f>O1882*H1882</f>
        <v>0</v>
      </c>
      <c r="Q1882" s="138">
        <v>5.4000000000000001E-4</v>
      </c>
      <c r="R1882" s="138">
        <f>Q1882*H1882</f>
        <v>3.2562000000000001E-2</v>
      </c>
      <c r="S1882" s="138">
        <v>0</v>
      </c>
      <c r="T1882" s="139">
        <f>S1882*H1882</f>
        <v>0</v>
      </c>
      <c r="AR1882" s="140" t="s">
        <v>398</v>
      </c>
      <c r="AT1882" s="140" t="s">
        <v>132</v>
      </c>
      <c r="AU1882" s="140" t="s">
        <v>83</v>
      </c>
      <c r="AY1882" s="18" t="s">
        <v>129</v>
      </c>
      <c r="BE1882" s="141">
        <f>IF(N1882="základní",J1882,0)</f>
        <v>0</v>
      </c>
      <c r="BF1882" s="141">
        <f>IF(N1882="snížená",J1882,0)</f>
        <v>0</v>
      </c>
      <c r="BG1882" s="141">
        <f>IF(N1882="zákl. přenesená",J1882,0)</f>
        <v>0</v>
      </c>
      <c r="BH1882" s="141">
        <f>IF(N1882="sníž. přenesená",J1882,0)</f>
        <v>0</v>
      </c>
      <c r="BI1882" s="141">
        <f>IF(N1882="nulová",J1882,0)</f>
        <v>0</v>
      </c>
      <c r="BJ1882" s="18" t="s">
        <v>81</v>
      </c>
      <c r="BK1882" s="141">
        <f>ROUND(I1882*H1882,2)</f>
        <v>0</v>
      </c>
      <c r="BL1882" s="18" t="s">
        <v>398</v>
      </c>
      <c r="BM1882" s="140" t="s">
        <v>2127</v>
      </c>
    </row>
    <row r="1883" spans="2:65" s="1" customFormat="1" ht="10.199999999999999">
      <c r="B1883" s="33"/>
      <c r="D1883" s="142" t="s">
        <v>139</v>
      </c>
      <c r="F1883" s="143" t="s">
        <v>2128</v>
      </c>
      <c r="I1883" s="144"/>
      <c r="L1883" s="33"/>
      <c r="M1883" s="145"/>
      <c r="T1883" s="54"/>
      <c r="AT1883" s="18" t="s">
        <v>139</v>
      </c>
      <c r="AU1883" s="18" t="s">
        <v>83</v>
      </c>
    </row>
    <row r="1884" spans="2:65" s="13" customFormat="1" ht="10.199999999999999">
      <c r="B1884" s="160"/>
      <c r="D1884" s="146" t="s">
        <v>308</v>
      </c>
      <c r="E1884" s="161" t="s">
        <v>3</v>
      </c>
      <c r="F1884" s="162" t="s">
        <v>217</v>
      </c>
      <c r="H1884" s="163">
        <v>60.3</v>
      </c>
      <c r="I1884" s="164"/>
      <c r="L1884" s="160"/>
      <c r="M1884" s="165"/>
      <c r="T1884" s="166"/>
      <c r="AT1884" s="161" t="s">
        <v>308</v>
      </c>
      <c r="AU1884" s="161" t="s">
        <v>83</v>
      </c>
      <c r="AV1884" s="13" t="s">
        <v>83</v>
      </c>
      <c r="AW1884" s="13" t="s">
        <v>35</v>
      </c>
      <c r="AX1884" s="13" t="s">
        <v>81</v>
      </c>
      <c r="AY1884" s="161" t="s">
        <v>129</v>
      </c>
    </row>
    <row r="1885" spans="2:65" s="1" customFormat="1" ht="16.5" customHeight="1">
      <c r="B1885" s="128"/>
      <c r="C1885" s="129" t="s">
        <v>2129</v>
      </c>
      <c r="D1885" s="129" t="s">
        <v>132</v>
      </c>
      <c r="E1885" s="130" t="s">
        <v>2130</v>
      </c>
      <c r="F1885" s="131" t="s">
        <v>2131</v>
      </c>
      <c r="G1885" s="132" t="s">
        <v>208</v>
      </c>
      <c r="H1885" s="133">
        <v>62.808</v>
      </c>
      <c r="I1885" s="134"/>
      <c r="J1885" s="135">
        <f>ROUND(I1885*H1885,2)</f>
        <v>0</v>
      </c>
      <c r="K1885" s="131" t="s">
        <v>136</v>
      </c>
      <c r="L1885" s="33"/>
      <c r="M1885" s="136" t="s">
        <v>3</v>
      </c>
      <c r="N1885" s="137" t="s">
        <v>44</v>
      </c>
      <c r="P1885" s="138">
        <f>O1885*H1885</f>
        <v>0</v>
      </c>
      <c r="Q1885" s="138">
        <v>3.3999999999999998E-3</v>
      </c>
      <c r="R1885" s="138">
        <f>Q1885*H1885</f>
        <v>0.21354719999999999</v>
      </c>
      <c r="S1885" s="138">
        <v>0</v>
      </c>
      <c r="T1885" s="139">
        <f>S1885*H1885</f>
        <v>0</v>
      </c>
      <c r="AR1885" s="140" t="s">
        <v>398</v>
      </c>
      <c r="AT1885" s="140" t="s">
        <v>132</v>
      </c>
      <c r="AU1885" s="140" t="s">
        <v>83</v>
      </c>
      <c r="AY1885" s="18" t="s">
        <v>129</v>
      </c>
      <c r="BE1885" s="141">
        <f>IF(N1885="základní",J1885,0)</f>
        <v>0</v>
      </c>
      <c r="BF1885" s="141">
        <f>IF(N1885="snížená",J1885,0)</f>
        <v>0</v>
      </c>
      <c r="BG1885" s="141">
        <f>IF(N1885="zákl. přenesená",J1885,0)</f>
        <v>0</v>
      </c>
      <c r="BH1885" s="141">
        <f>IF(N1885="sníž. přenesená",J1885,0)</f>
        <v>0</v>
      </c>
      <c r="BI1885" s="141">
        <f>IF(N1885="nulová",J1885,0)</f>
        <v>0</v>
      </c>
      <c r="BJ1885" s="18" t="s">
        <v>81</v>
      </c>
      <c r="BK1885" s="141">
        <f>ROUND(I1885*H1885,2)</f>
        <v>0</v>
      </c>
      <c r="BL1885" s="18" t="s">
        <v>398</v>
      </c>
      <c r="BM1885" s="140" t="s">
        <v>2132</v>
      </c>
    </row>
    <row r="1886" spans="2:65" s="1" customFormat="1" ht="10.199999999999999">
      <c r="B1886" s="33"/>
      <c r="D1886" s="142" t="s">
        <v>139</v>
      </c>
      <c r="F1886" s="143" t="s">
        <v>2133</v>
      </c>
      <c r="I1886" s="144"/>
      <c r="L1886" s="33"/>
      <c r="M1886" s="145"/>
      <c r="T1886" s="54"/>
      <c r="AT1886" s="18" t="s">
        <v>139</v>
      </c>
      <c r="AU1886" s="18" t="s">
        <v>83</v>
      </c>
    </row>
    <row r="1887" spans="2:65" s="12" customFormat="1" ht="10.199999999999999">
      <c r="B1887" s="154"/>
      <c r="D1887" s="146" t="s">
        <v>308</v>
      </c>
      <c r="E1887" s="155" t="s">
        <v>3</v>
      </c>
      <c r="F1887" s="156" t="s">
        <v>423</v>
      </c>
      <c r="H1887" s="155" t="s">
        <v>3</v>
      </c>
      <c r="I1887" s="157"/>
      <c r="L1887" s="154"/>
      <c r="M1887" s="158"/>
      <c r="T1887" s="159"/>
      <c r="AT1887" s="155" t="s">
        <v>308</v>
      </c>
      <c r="AU1887" s="155" t="s">
        <v>83</v>
      </c>
      <c r="AV1887" s="12" t="s">
        <v>81</v>
      </c>
      <c r="AW1887" s="12" t="s">
        <v>35</v>
      </c>
      <c r="AX1887" s="12" t="s">
        <v>73</v>
      </c>
      <c r="AY1887" s="155" t="s">
        <v>129</v>
      </c>
    </row>
    <row r="1888" spans="2:65" s="13" customFormat="1" ht="10.199999999999999">
      <c r="B1888" s="160"/>
      <c r="D1888" s="146" t="s">
        <v>308</v>
      </c>
      <c r="E1888" s="161" t="s">
        <v>3</v>
      </c>
      <c r="F1888" s="162" t="s">
        <v>1213</v>
      </c>
      <c r="H1888" s="163">
        <v>60.3</v>
      </c>
      <c r="I1888" s="164"/>
      <c r="L1888" s="160"/>
      <c r="M1888" s="165"/>
      <c r="T1888" s="166"/>
      <c r="AT1888" s="161" t="s">
        <v>308</v>
      </c>
      <c r="AU1888" s="161" t="s">
        <v>83</v>
      </c>
      <c r="AV1888" s="13" t="s">
        <v>83</v>
      </c>
      <c r="AW1888" s="13" t="s">
        <v>35</v>
      </c>
      <c r="AX1888" s="13" t="s">
        <v>73</v>
      </c>
      <c r="AY1888" s="161" t="s">
        <v>129</v>
      </c>
    </row>
    <row r="1889" spans="2:65" s="15" customFormat="1" ht="10.199999999999999">
      <c r="B1889" s="174"/>
      <c r="D1889" s="146" t="s">
        <v>308</v>
      </c>
      <c r="E1889" s="175" t="s">
        <v>217</v>
      </c>
      <c r="F1889" s="176" t="s">
        <v>528</v>
      </c>
      <c r="H1889" s="177">
        <v>60.3</v>
      </c>
      <c r="I1889" s="178"/>
      <c r="L1889" s="174"/>
      <c r="M1889" s="179"/>
      <c r="T1889" s="180"/>
      <c r="AT1889" s="175" t="s">
        <v>308</v>
      </c>
      <c r="AU1889" s="175" t="s">
        <v>83</v>
      </c>
      <c r="AV1889" s="15" t="s">
        <v>148</v>
      </c>
      <c r="AW1889" s="15" t="s">
        <v>35</v>
      </c>
      <c r="AX1889" s="15" t="s">
        <v>73</v>
      </c>
      <c r="AY1889" s="175" t="s">
        <v>129</v>
      </c>
    </row>
    <row r="1890" spans="2:65" s="13" customFormat="1" ht="10.199999999999999">
      <c r="B1890" s="160"/>
      <c r="D1890" s="146" t="s">
        <v>308</v>
      </c>
      <c r="E1890" s="161" t="s">
        <v>3</v>
      </c>
      <c r="F1890" s="162" t="s">
        <v>2134</v>
      </c>
      <c r="H1890" s="163">
        <v>2.508</v>
      </c>
      <c r="I1890" s="164"/>
      <c r="L1890" s="160"/>
      <c r="M1890" s="165"/>
      <c r="T1890" s="166"/>
      <c r="AT1890" s="161" t="s">
        <v>308</v>
      </c>
      <c r="AU1890" s="161" t="s">
        <v>83</v>
      </c>
      <c r="AV1890" s="13" t="s">
        <v>83</v>
      </c>
      <c r="AW1890" s="13" t="s">
        <v>35</v>
      </c>
      <c r="AX1890" s="13" t="s">
        <v>73</v>
      </c>
      <c r="AY1890" s="161" t="s">
        <v>129</v>
      </c>
    </row>
    <row r="1891" spans="2:65" s="14" customFormat="1" ht="10.199999999999999">
      <c r="B1891" s="167"/>
      <c r="D1891" s="146" t="s">
        <v>308</v>
      </c>
      <c r="E1891" s="168" t="s">
        <v>3</v>
      </c>
      <c r="F1891" s="169" t="s">
        <v>313</v>
      </c>
      <c r="H1891" s="170">
        <v>62.808</v>
      </c>
      <c r="I1891" s="171"/>
      <c r="L1891" s="167"/>
      <c r="M1891" s="172"/>
      <c r="T1891" s="173"/>
      <c r="AT1891" s="168" t="s">
        <v>308</v>
      </c>
      <c r="AU1891" s="168" t="s">
        <v>83</v>
      </c>
      <c r="AV1891" s="14" t="s">
        <v>156</v>
      </c>
      <c r="AW1891" s="14" t="s">
        <v>35</v>
      </c>
      <c r="AX1891" s="14" t="s">
        <v>81</v>
      </c>
      <c r="AY1891" s="168" t="s">
        <v>129</v>
      </c>
    </row>
    <row r="1892" spans="2:65" s="1" customFormat="1" ht="21.75" customHeight="1">
      <c r="B1892" s="128"/>
      <c r="C1892" s="129" t="s">
        <v>2135</v>
      </c>
      <c r="D1892" s="129" t="s">
        <v>132</v>
      </c>
      <c r="E1892" s="130" t="s">
        <v>2136</v>
      </c>
      <c r="F1892" s="131" t="s">
        <v>2137</v>
      </c>
      <c r="G1892" s="132" t="s">
        <v>208</v>
      </c>
      <c r="H1892" s="133">
        <v>2.508</v>
      </c>
      <c r="I1892" s="134"/>
      <c r="J1892" s="135">
        <f>ROUND(I1892*H1892,2)</f>
        <v>0</v>
      </c>
      <c r="K1892" s="131" t="s">
        <v>136</v>
      </c>
      <c r="L1892" s="33"/>
      <c r="M1892" s="136" t="s">
        <v>3</v>
      </c>
      <c r="N1892" s="137" t="s">
        <v>44</v>
      </c>
      <c r="P1892" s="138">
        <f>O1892*H1892</f>
        <v>0</v>
      </c>
      <c r="Q1892" s="138">
        <v>0</v>
      </c>
      <c r="R1892" s="138">
        <f>Q1892*H1892</f>
        <v>0</v>
      </c>
      <c r="S1892" s="138">
        <v>0</v>
      </c>
      <c r="T1892" s="139">
        <f>S1892*H1892</f>
        <v>0</v>
      </c>
      <c r="AR1892" s="140" t="s">
        <v>398</v>
      </c>
      <c r="AT1892" s="140" t="s">
        <v>132</v>
      </c>
      <c r="AU1892" s="140" t="s">
        <v>83</v>
      </c>
      <c r="AY1892" s="18" t="s">
        <v>129</v>
      </c>
      <c r="BE1892" s="141">
        <f>IF(N1892="základní",J1892,0)</f>
        <v>0</v>
      </c>
      <c r="BF1892" s="141">
        <f>IF(N1892="snížená",J1892,0)</f>
        <v>0</v>
      </c>
      <c r="BG1892" s="141">
        <f>IF(N1892="zákl. přenesená",J1892,0)</f>
        <v>0</v>
      </c>
      <c r="BH1892" s="141">
        <f>IF(N1892="sníž. přenesená",J1892,0)</f>
        <v>0</v>
      </c>
      <c r="BI1892" s="141">
        <f>IF(N1892="nulová",J1892,0)</f>
        <v>0</v>
      </c>
      <c r="BJ1892" s="18" t="s">
        <v>81</v>
      </c>
      <c r="BK1892" s="141">
        <f>ROUND(I1892*H1892,2)</f>
        <v>0</v>
      </c>
      <c r="BL1892" s="18" t="s">
        <v>398</v>
      </c>
      <c r="BM1892" s="140" t="s">
        <v>2138</v>
      </c>
    </row>
    <row r="1893" spans="2:65" s="1" customFormat="1" ht="10.199999999999999">
      <c r="B1893" s="33"/>
      <c r="D1893" s="142" t="s">
        <v>139</v>
      </c>
      <c r="F1893" s="143" t="s">
        <v>2139</v>
      </c>
      <c r="I1893" s="144"/>
      <c r="L1893" s="33"/>
      <c r="M1893" s="145"/>
      <c r="T1893" s="54"/>
      <c r="AT1893" s="18" t="s">
        <v>139</v>
      </c>
      <c r="AU1893" s="18" t="s">
        <v>83</v>
      </c>
    </row>
    <row r="1894" spans="2:65" s="12" customFormat="1" ht="10.199999999999999">
      <c r="B1894" s="154"/>
      <c r="D1894" s="146" t="s">
        <v>308</v>
      </c>
      <c r="E1894" s="155" t="s">
        <v>3</v>
      </c>
      <c r="F1894" s="156" t="s">
        <v>423</v>
      </c>
      <c r="H1894" s="155" t="s">
        <v>3</v>
      </c>
      <c r="I1894" s="157"/>
      <c r="L1894" s="154"/>
      <c r="M1894" s="158"/>
      <c r="T1894" s="159"/>
      <c r="AT1894" s="155" t="s">
        <v>308</v>
      </c>
      <c r="AU1894" s="155" t="s">
        <v>83</v>
      </c>
      <c r="AV1894" s="12" t="s">
        <v>81</v>
      </c>
      <c r="AW1894" s="12" t="s">
        <v>35</v>
      </c>
      <c r="AX1894" s="12" t="s">
        <v>73</v>
      </c>
      <c r="AY1894" s="155" t="s">
        <v>129</v>
      </c>
    </row>
    <row r="1895" spans="2:65" s="13" customFormat="1" ht="10.199999999999999">
      <c r="B1895" s="160"/>
      <c r="D1895" s="146" t="s">
        <v>308</v>
      </c>
      <c r="E1895" s="161" t="s">
        <v>3</v>
      </c>
      <c r="F1895" s="162" t="s">
        <v>2140</v>
      </c>
      <c r="H1895" s="163">
        <v>2.508</v>
      </c>
      <c r="I1895" s="164"/>
      <c r="L1895" s="160"/>
      <c r="M1895" s="165"/>
      <c r="T1895" s="166"/>
      <c r="AT1895" s="161" t="s">
        <v>308</v>
      </c>
      <c r="AU1895" s="161" t="s">
        <v>83</v>
      </c>
      <c r="AV1895" s="13" t="s">
        <v>83</v>
      </c>
      <c r="AW1895" s="13" t="s">
        <v>35</v>
      </c>
      <c r="AX1895" s="13" t="s">
        <v>73</v>
      </c>
      <c r="AY1895" s="161" t="s">
        <v>129</v>
      </c>
    </row>
    <row r="1896" spans="2:65" s="14" customFormat="1" ht="10.199999999999999">
      <c r="B1896" s="167"/>
      <c r="D1896" s="146" t="s">
        <v>308</v>
      </c>
      <c r="E1896" s="168" t="s">
        <v>3</v>
      </c>
      <c r="F1896" s="169" t="s">
        <v>313</v>
      </c>
      <c r="H1896" s="170">
        <v>2.508</v>
      </c>
      <c r="I1896" s="171"/>
      <c r="L1896" s="167"/>
      <c r="M1896" s="172"/>
      <c r="T1896" s="173"/>
      <c r="AT1896" s="168" t="s">
        <v>308</v>
      </c>
      <c r="AU1896" s="168" t="s">
        <v>83</v>
      </c>
      <c r="AV1896" s="14" t="s">
        <v>156</v>
      </c>
      <c r="AW1896" s="14" t="s">
        <v>35</v>
      </c>
      <c r="AX1896" s="14" t="s">
        <v>81</v>
      </c>
      <c r="AY1896" s="168" t="s">
        <v>129</v>
      </c>
    </row>
    <row r="1897" spans="2:65" s="1" customFormat="1" ht="24.15" customHeight="1">
      <c r="B1897" s="128"/>
      <c r="C1897" s="129" t="s">
        <v>2141</v>
      </c>
      <c r="D1897" s="129" t="s">
        <v>132</v>
      </c>
      <c r="E1897" s="130" t="s">
        <v>2142</v>
      </c>
      <c r="F1897" s="131" t="s">
        <v>2143</v>
      </c>
      <c r="G1897" s="132" t="s">
        <v>382</v>
      </c>
      <c r="H1897" s="133">
        <v>0.246</v>
      </c>
      <c r="I1897" s="134"/>
      <c r="J1897" s="135">
        <f>ROUND(I1897*H1897,2)</f>
        <v>0</v>
      </c>
      <c r="K1897" s="131" t="s">
        <v>136</v>
      </c>
      <c r="L1897" s="33"/>
      <c r="M1897" s="136" t="s">
        <v>3</v>
      </c>
      <c r="N1897" s="137" t="s">
        <v>44</v>
      </c>
      <c r="P1897" s="138">
        <f>O1897*H1897</f>
        <v>0</v>
      </c>
      <c r="Q1897" s="138">
        <v>0</v>
      </c>
      <c r="R1897" s="138">
        <f>Q1897*H1897</f>
        <v>0</v>
      </c>
      <c r="S1897" s="138">
        <v>0</v>
      </c>
      <c r="T1897" s="139">
        <f>S1897*H1897</f>
        <v>0</v>
      </c>
      <c r="AR1897" s="140" t="s">
        <v>398</v>
      </c>
      <c r="AT1897" s="140" t="s">
        <v>132</v>
      </c>
      <c r="AU1897" s="140" t="s">
        <v>83</v>
      </c>
      <c r="AY1897" s="18" t="s">
        <v>129</v>
      </c>
      <c r="BE1897" s="141">
        <f>IF(N1897="základní",J1897,0)</f>
        <v>0</v>
      </c>
      <c r="BF1897" s="141">
        <f>IF(N1897="snížená",J1897,0)</f>
        <v>0</v>
      </c>
      <c r="BG1897" s="141">
        <f>IF(N1897="zákl. přenesená",J1897,0)</f>
        <v>0</v>
      </c>
      <c r="BH1897" s="141">
        <f>IF(N1897="sníž. přenesená",J1897,0)</f>
        <v>0</v>
      </c>
      <c r="BI1897" s="141">
        <f>IF(N1897="nulová",J1897,0)</f>
        <v>0</v>
      </c>
      <c r="BJ1897" s="18" t="s">
        <v>81</v>
      </c>
      <c r="BK1897" s="141">
        <f>ROUND(I1897*H1897,2)</f>
        <v>0</v>
      </c>
      <c r="BL1897" s="18" t="s">
        <v>398</v>
      </c>
      <c r="BM1897" s="140" t="s">
        <v>2144</v>
      </c>
    </row>
    <row r="1898" spans="2:65" s="1" customFormat="1" ht="10.199999999999999">
      <c r="B1898" s="33"/>
      <c r="D1898" s="142" t="s">
        <v>139</v>
      </c>
      <c r="F1898" s="143" t="s">
        <v>2145</v>
      </c>
      <c r="I1898" s="144"/>
      <c r="L1898" s="33"/>
      <c r="M1898" s="145"/>
      <c r="T1898" s="54"/>
      <c r="AT1898" s="18" t="s">
        <v>139</v>
      </c>
      <c r="AU1898" s="18" t="s">
        <v>83</v>
      </c>
    </row>
    <row r="1899" spans="2:65" s="11" customFormat="1" ht="22.8" customHeight="1">
      <c r="B1899" s="116"/>
      <c r="D1899" s="117" t="s">
        <v>72</v>
      </c>
      <c r="E1899" s="126" t="s">
        <v>2146</v>
      </c>
      <c r="F1899" s="126" t="s">
        <v>2147</v>
      </c>
      <c r="I1899" s="119"/>
      <c r="J1899" s="127">
        <f>BK1899</f>
        <v>0</v>
      </c>
      <c r="L1899" s="116"/>
      <c r="M1899" s="121"/>
      <c r="P1899" s="122">
        <f>SUM(P1900:P1981)</f>
        <v>0</v>
      </c>
      <c r="R1899" s="122">
        <f>SUM(R1900:R1981)</f>
        <v>2.1221992300000005</v>
      </c>
      <c r="T1899" s="123">
        <f>SUM(T1900:T1981)</f>
        <v>0</v>
      </c>
      <c r="AR1899" s="117" t="s">
        <v>83</v>
      </c>
      <c r="AT1899" s="124" t="s">
        <v>72</v>
      </c>
      <c r="AU1899" s="124" t="s">
        <v>81</v>
      </c>
      <c r="AY1899" s="117" t="s">
        <v>129</v>
      </c>
      <c r="BK1899" s="125">
        <f>SUM(BK1900:BK1981)</f>
        <v>0</v>
      </c>
    </row>
    <row r="1900" spans="2:65" s="1" customFormat="1" ht="16.5" customHeight="1">
      <c r="B1900" s="128"/>
      <c r="C1900" s="129" t="s">
        <v>2148</v>
      </c>
      <c r="D1900" s="129" t="s">
        <v>132</v>
      </c>
      <c r="E1900" s="130" t="s">
        <v>2149</v>
      </c>
      <c r="F1900" s="131" t="s">
        <v>2150</v>
      </c>
      <c r="G1900" s="132" t="s">
        <v>208</v>
      </c>
      <c r="H1900" s="133">
        <v>80.370999999999995</v>
      </c>
      <c r="I1900" s="134"/>
      <c r="J1900" s="135">
        <f>ROUND(I1900*H1900,2)</f>
        <v>0</v>
      </c>
      <c r="K1900" s="131" t="s">
        <v>136</v>
      </c>
      <c r="L1900" s="33"/>
      <c r="M1900" s="136" t="s">
        <v>3</v>
      </c>
      <c r="N1900" s="137" t="s">
        <v>44</v>
      </c>
      <c r="P1900" s="138">
        <f>O1900*H1900</f>
        <v>0</v>
      </c>
      <c r="Q1900" s="138">
        <v>2.9999999999999997E-4</v>
      </c>
      <c r="R1900" s="138">
        <f>Q1900*H1900</f>
        <v>2.4111299999999995E-2</v>
      </c>
      <c r="S1900" s="138">
        <v>0</v>
      </c>
      <c r="T1900" s="139">
        <f>S1900*H1900</f>
        <v>0</v>
      </c>
      <c r="AR1900" s="140" t="s">
        <v>398</v>
      </c>
      <c r="AT1900" s="140" t="s">
        <v>132</v>
      </c>
      <c r="AU1900" s="140" t="s">
        <v>83</v>
      </c>
      <c r="AY1900" s="18" t="s">
        <v>129</v>
      </c>
      <c r="BE1900" s="141">
        <f>IF(N1900="základní",J1900,0)</f>
        <v>0</v>
      </c>
      <c r="BF1900" s="141">
        <f>IF(N1900="snížená",J1900,0)</f>
        <v>0</v>
      </c>
      <c r="BG1900" s="141">
        <f>IF(N1900="zákl. přenesená",J1900,0)</f>
        <v>0</v>
      </c>
      <c r="BH1900" s="141">
        <f>IF(N1900="sníž. přenesená",J1900,0)</f>
        <v>0</v>
      </c>
      <c r="BI1900" s="141">
        <f>IF(N1900="nulová",J1900,0)</f>
        <v>0</v>
      </c>
      <c r="BJ1900" s="18" t="s">
        <v>81</v>
      </c>
      <c r="BK1900" s="141">
        <f>ROUND(I1900*H1900,2)</f>
        <v>0</v>
      </c>
      <c r="BL1900" s="18" t="s">
        <v>398</v>
      </c>
      <c r="BM1900" s="140" t="s">
        <v>2151</v>
      </c>
    </row>
    <row r="1901" spans="2:65" s="1" customFormat="1" ht="10.199999999999999">
      <c r="B1901" s="33"/>
      <c r="D1901" s="142" t="s">
        <v>139</v>
      </c>
      <c r="F1901" s="143" t="s">
        <v>2152</v>
      </c>
      <c r="I1901" s="144"/>
      <c r="L1901" s="33"/>
      <c r="M1901" s="145"/>
      <c r="T1901" s="54"/>
      <c r="AT1901" s="18" t="s">
        <v>139</v>
      </c>
      <c r="AU1901" s="18" t="s">
        <v>83</v>
      </c>
    </row>
    <row r="1902" spans="2:65" s="13" customFormat="1" ht="10.199999999999999">
      <c r="B1902" s="160"/>
      <c r="D1902" s="146" t="s">
        <v>308</v>
      </c>
      <c r="E1902" s="161" t="s">
        <v>3</v>
      </c>
      <c r="F1902" s="162" t="s">
        <v>206</v>
      </c>
      <c r="H1902" s="163">
        <v>80.370999999999995</v>
      </c>
      <c r="I1902" s="164"/>
      <c r="L1902" s="160"/>
      <c r="M1902" s="165"/>
      <c r="T1902" s="166"/>
      <c r="AT1902" s="161" t="s">
        <v>308</v>
      </c>
      <c r="AU1902" s="161" t="s">
        <v>83</v>
      </c>
      <c r="AV1902" s="13" t="s">
        <v>83</v>
      </c>
      <c r="AW1902" s="13" t="s">
        <v>35</v>
      </c>
      <c r="AX1902" s="13" t="s">
        <v>81</v>
      </c>
      <c r="AY1902" s="161" t="s">
        <v>129</v>
      </c>
    </row>
    <row r="1903" spans="2:65" s="1" customFormat="1" ht="16.5" customHeight="1">
      <c r="B1903" s="128"/>
      <c r="C1903" s="129" t="s">
        <v>2153</v>
      </c>
      <c r="D1903" s="129" t="s">
        <v>132</v>
      </c>
      <c r="E1903" s="130" t="s">
        <v>2154</v>
      </c>
      <c r="F1903" s="131" t="s">
        <v>2155</v>
      </c>
      <c r="G1903" s="132" t="s">
        <v>208</v>
      </c>
      <c r="H1903" s="133">
        <v>79.195999999999998</v>
      </c>
      <c r="I1903" s="134"/>
      <c r="J1903" s="135">
        <f>ROUND(I1903*H1903,2)</f>
        <v>0</v>
      </c>
      <c r="K1903" s="131" t="s">
        <v>136</v>
      </c>
      <c r="L1903" s="33"/>
      <c r="M1903" s="136" t="s">
        <v>3</v>
      </c>
      <c r="N1903" s="137" t="s">
        <v>44</v>
      </c>
      <c r="P1903" s="138">
        <f>O1903*H1903</f>
        <v>0</v>
      </c>
      <c r="Q1903" s="138">
        <v>1.5E-3</v>
      </c>
      <c r="R1903" s="138">
        <f>Q1903*H1903</f>
        <v>0.118794</v>
      </c>
      <c r="S1903" s="138">
        <v>0</v>
      </c>
      <c r="T1903" s="139">
        <f>S1903*H1903</f>
        <v>0</v>
      </c>
      <c r="AR1903" s="140" t="s">
        <v>398</v>
      </c>
      <c r="AT1903" s="140" t="s">
        <v>132</v>
      </c>
      <c r="AU1903" s="140" t="s">
        <v>83</v>
      </c>
      <c r="AY1903" s="18" t="s">
        <v>129</v>
      </c>
      <c r="BE1903" s="141">
        <f>IF(N1903="základní",J1903,0)</f>
        <v>0</v>
      </c>
      <c r="BF1903" s="141">
        <f>IF(N1903="snížená",J1903,0)</f>
        <v>0</v>
      </c>
      <c r="BG1903" s="141">
        <f>IF(N1903="zákl. přenesená",J1903,0)</f>
        <v>0</v>
      </c>
      <c r="BH1903" s="141">
        <f>IF(N1903="sníž. přenesená",J1903,0)</f>
        <v>0</v>
      </c>
      <c r="BI1903" s="141">
        <f>IF(N1903="nulová",J1903,0)</f>
        <v>0</v>
      </c>
      <c r="BJ1903" s="18" t="s">
        <v>81</v>
      </c>
      <c r="BK1903" s="141">
        <f>ROUND(I1903*H1903,2)</f>
        <v>0</v>
      </c>
      <c r="BL1903" s="18" t="s">
        <v>398</v>
      </c>
      <c r="BM1903" s="140" t="s">
        <v>2156</v>
      </c>
    </row>
    <row r="1904" spans="2:65" s="1" customFormat="1" ht="10.199999999999999">
      <c r="B1904" s="33"/>
      <c r="D1904" s="142" t="s">
        <v>139</v>
      </c>
      <c r="F1904" s="143" t="s">
        <v>2157</v>
      </c>
      <c r="I1904" s="144"/>
      <c r="L1904" s="33"/>
      <c r="M1904" s="145"/>
      <c r="T1904" s="54"/>
      <c r="AT1904" s="18" t="s">
        <v>139</v>
      </c>
      <c r="AU1904" s="18" t="s">
        <v>83</v>
      </c>
    </row>
    <row r="1905" spans="2:65" s="12" customFormat="1" ht="10.199999999999999">
      <c r="B1905" s="154"/>
      <c r="D1905" s="146" t="s">
        <v>308</v>
      </c>
      <c r="E1905" s="155" t="s">
        <v>3</v>
      </c>
      <c r="F1905" s="156" t="s">
        <v>423</v>
      </c>
      <c r="H1905" s="155" t="s">
        <v>3</v>
      </c>
      <c r="I1905" s="157"/>
      <c r="L1905" s="154"/>
      <c r="M1905" s="158"/>
      <c r="T1905" s="159"/>
      <c r="AT1905" s="155" t="s">
        <v>308</v>
      </c>
      <c r="AU1905" s="155" t="s">
        <v>83</v>
      </c>
      <c r="AV1905" s="12" t="s">
        <v>81</v>
      </c>
      <c r="AW1905" s="12" t="s">
        <v>35</v>
      </c>
      <c r="AX1905" s="12" t="s">
        <v>73</v>
      </c>
      <c r="AY1905" s="155" t="s">
        <v>129</v>
      </c>
    </row>
    <row r="1906" spans="2:65" s="13" customFormat="1" ht="10.199999999999999">
      <c r="B1906" s="160"/>
      <c r="D1906" s="146" t="s">
        <v>308</v>
      </c>
      <c r="E1906" s="161" t="s">
        <v>3</v>
      </c>
      <c r="F1906" s="162" t="s">
        <v>2158</v>
      </c>
      <c r="H1906" s="163">
        <v>1.903</v>
      </c>
      <c r="I1906" s="164"/>
      <c r="L1906" s="160"/>
      <c r="M1906" s="165"/>
      <c r="T1906" s="166"/>
      <c r="AT1906" s="161" t="s">
        <v>308</v>
      </c>
      <c r="AU1906" s="161" t="s">
        <v>83</v>
      </c>
      <c r="AV1906" s="13" t="s">
        <v>83</v>
      </c>
      <c r="AW1906" s="13" t="s">
        <v>35</v>
      </c>
      <c r="AX1906" s="13" t="s">
        <v>73</v>
      </c>
      <c r="AY1906" s="161" t="s">
        <v>129</v>
      </c>
    </row>
    <row r="1907" spans="2:65" s="13" customFormat="1" ht="10.199999999999999">
      <c r="B1907" s="160"/>
      <c r="D1907" s="146" t="s">
        <v>308</v>
      </c>
      <c r="E1907" s="161" t="s">
        <v>3</v>
      </c>
      <c r="F1907" s="162" t="s">
        <v>2159</v>
      </c>
      <c r="H1907" s="163">
        <v>29.303000000000001</v>
      </c>
      <c r="I1907" s="164"/>
      <c r="L1907" s="160"/>
      <c r="M1907" s="165"/>
      <c r="T1907" s="166"/>
      <c r="AT1907" s="161" t="s">
        <v>308</v>
      </c>
      <c r="AU1907" s="161" t="s">
        <v>83</v>
      </c>
      <c r="AV1907" s="13" t="s">
        <v>83</v>
      </c>
      <c r="AW1907" s="13" t="s">
        <v>35</v>
      </c>
      <c r="AX1907" s="13" t="s">
        <v>73</v>
      </c>
      <c r="AY1907" s="161" t="s">
        <v>129</v>
      </c>
    </row>
    <row r="1908" spans="2:65" s="13" customFormat="1" ht="10.199999999999999">
      <c r="B1908" s="160"/>
      <c r="D1908" s="146" t="s">
        <v>308</v>
      </c>
      <c r="E1908" s="161" t="s">
        <v>3</v>
      </c>
      <c r="F1908" s="162" t="s">
        <v>2160</v>
      </c>
      <c r="H1908" s="163">
        <v>8.2780000000000005</v>
      </c>
      <c r="I1908" s="164"/>
      <c r="L1908" s="160"/>
      <c r="M1908" s="165"/>
      <c r="T1908" s="166"/>
      <c r="AT1908" s="161" t="s">
        <v>308</v>
      </c>
      <c r="AU1908" s="161" t="s">
        <v>83</v>
      </c>
      <c r="AV1908" s="13" t="s">
        <v>83</v>
      </c>
      <c r="AW1908" s="13" t="s">
        <v>35</v>
      </c>
      <c r="AX1908" s="13" t="s">
        <v>73</v>
      </c>
      <c r="AY1908" s="161" t="s">
        <v>129</v>
      </c>
    </row>
    <row r="1909" spans="2:65" s="13" customFormat="1" ht="10.199999999999999">
      <c r="B1909" s="160"/>
      <c r="D1909" s="146" t="s">
        <v>308</v>
      </c>
      <c r="E1909" s="161" t="s">
        <v>3</v>
      </c>
      <c r="F1909" s="162" t="s">
        <v>2160</v>
      </c>
      <c r="H1909" s="163">
        <v>8.2780000000000005</v>
      </c>
      <c r="I1909" s="164"/>
      <c r="L1909" s="160"/>
      <c r="M1909" s="165"/>
      <c r="T1909" s="166"/>
      <c r="AT1909" s="161" t="s">
        <v>308</v>
      </c>
      <c r="AU1909" s="161" t="s">
        <v>83</v>
      </c>
      <c r="AV1909" s="13" t="s">
        <v>83</v>
      </c>
      <c r="AW1909" s="13" t="s">
        <v>35</v>
      </c>
      <c r="AX1909" s="13" t="s">
        <v>73</v>
      </c>
      <c r="AY1909" s="161" t="s">
        <v>129</v>
      </c>
    </row>
    <row r="1910" spans="2:65" s="13" customFormat="1" ht="10.199999999999999">
      <c r="B1910" s="160"/>
      <c r="D1910" s="146" t="s">
        <v>308</v>
      </c>
      <c r="E1910" s="161" t="s">
        <v>3</v>
      </c>
      <c r="F1910" s="162" t="s">
        <v>2161</v>
      </c>
      <c r="H1910" s="163">
        <v>20.009</v>
      </c>
      <c r="I1910" s="164"/>
      <c r="L1910" s="160"/>
      <c r="M1910" s="165"/>
      <c r="T1910" s="166"/>
      <c r="AT1910" s="161" t="s">
        <v>308</v>
      </c>
      <c r="AU1910" s="161" t="s">
        <v>83</v>
      </c>
      <c r="AV1910" s="13" t="s">
        <v>83</v>
      </c>
      <c r="AW1910" s="13" t="s">
        <v>35</v>
      </c>
      <c r="AX1910" s="13" t="s">
        <v>73</v>
      </c>
      <c r="AY1910" s="161" t="s">
        <v>129</v>
      </c>
    </row>
    <row r="1911" spans="2:65" s="13" customFormat="1" ht="10.199999999999999">
      <c r="B1911" s="160"/>
      <c r="D1911" s="146" t="s">
        <v>308</v>
      </c>
      <c r="E1911" s="161" t="s">
        <v>3</v>
      </c>
      <c r="F1911" s="162" t="s">
        <v>2162</v>
      </c>
      <c r="H1911" s="163">
        <v>11.425000000000001</v>
      </c>
      <c r="I1911" s="164"/>
      <c r="L1911" s="160"/>
      <c r="M1911" s="165"/>
      <c r="T1911" s="166"/>
      <c r="AT1911" s="161" t="s">
        <v>308</v>
      </c>
      <c r="AU1911" s="161" t="s">
        <v>83</v>
      </c>
      <c r="AV1911" s="13" t="s">
        <v>83</v>
      </c>
      <c r="AW1911" s="13" t="s">
        <v>35</v>
      </c>
      <c r="AX1911" s="13" t="s">
        <v>73</v>
      </c>
      <c r="AY1911" s="161" t="s">
        <v>129</v>
      </c>
    </row>
    <row r="1912" spans="2:65" s="14" customFormat="1" ht="10.199999999999999">
      <c r="B1912" s="167"/>
      <c r="D1912" s="146" t="s">
        <v>308</v>
      </c>
      <c r="E1912" s="168" t="s">
        <v>3</v>
      </c>
      <c r="F1912" s="169" t="s">
        <v>313</v>
      </c>
      <c r="H1912" s="170">
        <v>79.195999999999998</v>
      </c>
      <c r="I1912" s="171"/>
      <c r="L1912" s="167"/>
      <c r="M1912" s="172"/>
      <c r="T1912" s="173"/>
      <c r="AT1912" s="168" t="s">
        <v>308</v>
      </c>
      <c r="AU1912" s="168" t="s">
        <v>83</v>
      </c>
      <c r="AV1912" s="14" t="s">
        <v>156</v>
      </c>
      <c r="AW1912" s="14" t="s">
        <v>35</v>
      </c>
      <c r="AX1912" s="14" t="s">
        <v>81</v>
      </c>
      <c r="AY1912" s="168" t="s">
        <v>129</v>
      </c>
    </row>
    <row r="1913" spans="2:65" s="1" customFormat="1" ht="16.5" customHeight="1">
      <c r="B1913" s="128"/>
      <c r="C1913" s="129" t="s">
        <v>2163</v>
      </c>
      <c r="D1913" s="129" t="s">
        <v>132</v>
      </c>
      <c r="E1913" s="130" t="s">
        <v>2164</v>
      </c>
      <c r="F1913" s="131" t="s">
        <v>2165</v>
      </c>
      <c r="G1913" s="132" t="s">
        <v>215</v>
      </c>
      <c r="H1913" s="133">
        <v>66.400000000000006</v>
      </c>
      <c r="I1913" s="134"/>
      <c r="J1913" s="135">
        <f>ROUND(I1913*H1913,2)</f>
        <v>0</v>
      </c>
      <c r="K1913" s="131" t="s">
        <v>136</v>
      </c>
      <c r="L1913" s="33"/>
      <c r="M1913" s="136" t="s">
        <v>3</v>
      </c>
      <c r="N1913" s="137" t="s">
        <v>44</v>
      </c>
      <c r="P1913" s="138">
        <f>O1913*H1913</f>
        <v>0</v>
      </c>
      <c r="Q1913" s="138">
        <v>1.42E-3</v>
      </c>
      <c r="R1913" s="138">
        <f>Q1913*H1913</f>
        <v>9.4288000000000011E-2</v>
      </c>
      <c r="S1913" s="138">
        <v>0</v>
      </c>
      <c r="T1913" s="139">
        <f>S1913*H1913</f>
        <v>0</v>
      </c>
      <c r="AR1913" s="140" t="s">
        <v>398</v>
      </c>
      <c r="AT1913" s="140" t="s">
        <v>132</v>
      </c>
      <c r="AU1913" s="140" t="s">
        <v>83</v>
      </c>
      <c r="AY1913" s="18" t="s">
        <v>129</v>
      </c>
      <c r="BE1913" s="141">
        <f>IF(N1913="základní",J1913,0)</f>
        <v>0</v>
      </c>
      <c r="BF1913" s="141">
        <f>IF(N1913="snížená",J1913,0)</f>
        <v>0</v>
      </c>
      <c r="BG1913" s="141">
        <f>IF(N1913="zákl. přenesená",J1913,0)</f>
        <v>0</v>
      </c>
      <c r="BH1913" s="141">
        <f>IF(N1913="sníž. přenesená",J1913,0)</f>
        <v>0</v>
      </c>
      <c r="BI1913" s="141">
        <f>IF(N1913="nulová",J1913,0)</f>
        <v>0</v>
      </c>
      <c r="BJ1913" s="18" t="s">
        <v>81</v>
      </c>
      <c r="BK1913" s="141">
        <f>ROUND(I1913*H1913,2)</f>
        <v>0</v>
      </c>
      <c r="BL1913" s="18" t="s">
        <v>398</v>
      </c>
      <c r="BM1913" s="140" t="s">
        <v>2166</v>
      </c>
    </row>
    <row r="1914" spans="2:65" s="1" customFormat="1" ht="10.199999999999999">
      <c r="B1914" s="33"/>
      <c r="D1914" s="142" t="s">
        <v>139</v>
      </c>
      <c r="F1914" s="143" t="s">
        <v>2167</v>
      </c>
      <c r="I1914" s="144"/>
      <c r="L1914" s="33"/>
      <c r="M1914" s="145"/>
      <c r="T1914" s="54"/>
      <c r="AT1914" s="18" t="s">
        <v>139</v>
      </c>
      <c r="AU1914" s="18" t="s">
        <v>83</v>
      </c>
    </row>
    <row r="1915" spans="2:65" s="12" customFormat="1" ht="10.199999999999999">
      <c r="B1915" s="154"/>
      <c r="D1915" s="146" t="s">
        <v>308</v>
      </c>
      <c r="E1915" s="155" t="s">
        <v>3</v>
      </c>
      <c r="F1915" s="156" t="s">
        <v>423</v>
      </c>
      <c r="H1915" s="155" t="s">
        <v>3</v>
      </c>
      <c r="I1915" s="157"/>
      <c r="L1915" s="154"/>
      <c r="M1915" s="158"/>
      <c r="T1915" s="159"/>
      <c r="AT1915" s="155" t="s">
        <v>308</v>
      </c>
      <c r="AU1915" s="155" t="s">
        <v>83</v>
      </c>
      <c r="AV1915" s="12" t="s">
        <v>81</v>
      </c>
      <c r="AW1915" s="12" t="s">
        <v>35</v>
      </c>
      <c r="AX1915" s="12" t="s">
        <v>73</v>
      </c>
      <c r="AY1915" s="155" t="s">
        <v>129</v>
      </c>
    </row>
    <row r="1916" spans="2:65" s="12" customFormat="1" ht="10.199999999999999">
      <c r="B1916" s="154"/>
      <c r="D1916" s="146" t="s">
        <v>308</v>
      </c>
      <c r="E1916" s="155" t="s">
        <v>3</v>
      </c>
      <c r="F1916" s="156" t="s">
        <v>2168</v>
      </c>
      <c r="H1916" s="155" t="s">
        <v>3</v>
      </c>
      <c r="I1916" s="157"/>
      <c r="L1916" s="154"/>
      <c r="M1916" s="158"/>
      <c r="T1916" s="159"/>
      <c r="AT1916" s="155" t="s">
        <v>308</v>
      </c>
      <c r="AU1916" s="155" t="s">
        <v>83</v>
      </c>
      <c r="AV1916" s="12" t="s">
        <v>81</v>
      </c>
      <c r="AW1916" s="12" t="s">
        <v>35</v>
      </c>
      <c r="AX1916" s="12" t="s">
        <v>73</v>
      </c>
      <c r="AY1916" s="155" t="s">
        <v>129</v>
      </c>
    </row>
    <row r="1917" spans="2:65" s="13" customFormat="1" ht="10.199999999999999">
      <c r="B1917" s="160"/>
      <c r="D1917" s="146" t="s">
        <v>308</v>
      </c>
      <c r="E1917" s="161" t="s">
        <v>3</v>
      </c>
      <c r="F1917" s="162" t="s">
        <v>2169</v>
      </c>
      <c r="H1917" s="163">
        <v>0.4</v>
      </c>
      <c r="I1917" s="164"/>
      <c r="L1917" s="160"/>
      <c r="M1917" s="165"/>
      <c r="T1917" s="166"/>
      <c r="AT1917" s="161" t="s">
        <v>308</v>
      </c>
      <c r="AU1917" s="161" t="s">
        <v>83</v>
      </c>
      <c r="AV1917" s="13" t="s">
        <v>83</v>
      </c>
      <c r="AW1917" s="13" t="s">
        <v>35</v>
      </c>
      <c r="AX1917" s="13" t="s">
        <v>73</v>
      </c>
      <c r="AY1917" s="161" t="s">
        <v>129</v>
      </c>
    </row>
    <row r="1918" spans="2:65" s="13" customFormat="1" ht="10.199999999999999">
      <c r="B1918" s="160"/>
      <c r="D1918" s="146" t="s">
        <v>308</v>
      </c>
      <c r="E1918" s="161" t="s">
        <v>3</v>
      </c>
      <c r="F1918" s="162" t="s">
        <v>2170</v>
      </c>
      <c r="H1918" s="163">
        <v>26.4</v>
      </c>
      <c r="I1918" s="164"/>
      <c r="L1918" s="160"/>
      <c r="M1918" s="165"/>
      <c r="T1918" s="166"/>
      <c r="AT1918" s="161" t="s">
        <v>308</v>
      </c>
      <c r="AU1918" s="161" t="s">
        <v>83</v>
      </c>
      <c r="AV1918" s="13" t="s">
        <v>83</v>
      </c>
      <c r="AW1918" s="13" t="s">
        <v>35</v>
      </c>
      <c r="AX1918" s="13" t="s">
        <v>73</v>
      </c>
      <c r="AY1918" s="161" t="s">
        <v>129</v>
      </c>
    </row>
    <row r="1919" spans="2:65" s="13" customFormat="1" ht="10.199999999999999">
      <c r="B1919" s="160"/>
      <c r="D1919" s="146" t="s">
        <v>308</v>
      </c>
      <c r="E1919" s="161" t="s">
        <v>3</v>
      </c>
      <c r="F1919" s="162" t="s">
        <v>2171</v>
      </c>
      <c r="H1919" s="163">
        <v>8.8000000000000007</v>
      </c>
      <c r="I1919" s="164"/>
      <c r="L1919" s="160"/>
      <c r="M1919" s="165"/>
      <c r="T1919" s="166"/>
      <c r="AT1919" s="161" t="s">
        <v>308</v>
      </c>
      <c r="AU1919" s="161" t="s">
        <v>83</v>
      </c>
      <c r="AV1919" s="13" t="s">
        <v>83</v>
      </c>
      <c r="AW1919" s="13" t="s">
        <v>35</v>
      </c>
      <c r="AX1919" s="13" t="s">
        <v>73</v>
      </c>
      <c r="AY1919" s="161" t="s">
        <v>129</v>
      </c>
    </row>
    <row r="1920" spans="2:65" s="13" customFormat="1" ht="10.199999999999999">
      <c r="B1920" s="160"/>
      <c r="D1920" s="146" t="s">
        <v>308</v>
      </c>
      <c r="E1920" s="161" t="s">
        <v>3</v>
      </c>
      <c r="F1920" s="162" t="s">
        <v>2171</v>
      </c>
      <c r="H1920" s="163">
        <v>8.8000000000000007</v>
      </c>
      <c r="I1920" s="164"/>
      <c r="L1920" s="160"/>
      <c r="M1920" s="165"/>
      <c r="T1920" s="166"/>
      <c r="AT1920" s="161" t="s">
        <v>308</v>
      </c>
      <c r="AU1920" s="161" t="s">
        <v>83</v>
      </c>
      <c r="AV1920" s="13" t="s">
        <v>83</v>
      </c>
      <c r="AW1920" s="13" t="s">
        <v>35</v>
      </c>
      <c r="AX1920" s="13" t="s">
        <v>73</v>
      </c>
      <c r="AY1920" s="161" t="s">
        <v>129</v>
      </c>
    </row>
    <row r="1921" spans="2:65" s="13" customFormat="1" ht="10.199999999999999">
      <c r="B1921" s="160"/>
      <c r="D1921" s="146" t="s">
        <v>308</v>
      </c>
      <c r="E1921" s="161" t="s">
        <v>3</v>
      </c>
      <c r="F1921" s="162" t="s">
        <v>2172</v>
      </c>
      <c r="H1921" s="163">
        <v>13.2</v>
      </c>
      <c r="I1921" s="164"/>
      <c r="L1921" s="160"/>
      <c r="M1921" s="165"/>
      <c r="T1921" s="166"/>
      <c r="AT1921" s="161" t="s">
        <v>308</v>
      </c>
      <c r="AU1921" s="161" t="s">
        <v>83</v>
      </c>
      <c r="AV1921" s="13" t="s">
        <v>83</v>
      </c>
      <c r="AW1921" s="13" t="s">
        <v>35</v>
      </c>
      <c r="AX1921" s="13" t="s">
        <v>73</v>
      </c>
      <c r="AY1921" s="161" t="s">
        <v>129</v>
      </c>
    </row>
    <row r="1922" spans="2:65" s="13" customFormat="1" ht="10.199999999999999">
      <c r="B1922" s="160"/>
      <c r="D1922" s="146" t="s">
        <v>308</v>
      </c>
      <c r="E1922" s="161" t="s">
        <v>3</v>
      </c>
      <c r="F1922" s="162" t="s">
        <v>2173</v>
      </c>
      <c r="H1922" s="163">
        <v>8.8000000000000007</v>
      </c>
      <c r="I1922" s="164"/>
      <c r="L1922" s="160"/>
      <c r="M1922" s="165"/>
      <c r="T1922" s="166"/>
      <c r="AT1922" s="161" t="s">
        <v>308</v>
      </c>
      <c r="AU1922" s="161" t="s">
        <v>83</v>
      </c>
      <c r="AV1922" s="13" t="s">
        <v>83</v>
      </c>
      <c r="AW1922" s="13" t="s">
        <v>35</v>
      </c>
      <c r="AX1922" s="13" t="s">
        <v>73</v>
      </c>
      <c r="AY1922" s="161" t="s">
        <v>129</v>
      </c>
    </row>
    <row r="1923" spans="2:65" s="14" customFormat="1" ht="10.199999999999999">
      <c r="B1923" s="167"/>
      <c r="D1923" s="146" t="s">
        <v>308</v>
      </c>
      <c r="E1923" s="168" t="s">
        <v>3</v>
      </c>
      <c r="F1923" s="169" t="s">
        <v>313</v>
      </c>
      <c r="H1923" s="170">
        <v>66.400000000000006</v>
      </c>
      <c r="I1923" s="171"/>
      <c r="L1923" s="167"/>
      <c r="M1923" s="172"/>
      <c r="T1923" s="173"/>
      <c r="AT1923" s="168" t="s">
        <v>308</v>
      </c>
      <c r="AU1923" s="168" t="s">
        <v>83</v>
      </c>
      <c r="AV1923" s="14" t="s">
        <v>156</v>
      </c>
      <c r="AW1923" s="14" t="s">
        <v>35</v>
      </c>
      <c r="AX1923" s="14" t="s">
        <v>81</v>
      </c>
      <c r="AY1923" s="168" t="s">
        <v>129</v>
      </c>
    </row>
    <row r="1924" spans="2:65" s="1" customFormat="1" ht="21.75" customHeight="1">
      <c r="B1924" s="128"/>
      <c r="C1924" s="129" t="s">
        <v>2174</v>
      </c>
      <c r="D1924" s="129" t="s">
        <v>132</v>
      </c>
      <c r="E1924" s="130" t="s">
        <v>2175</v>
      </c>
      <c r="F1924" s="131" t="s">
        <v>2176</v>
      </c>
      <c r="G1924" s="132" t="s">
        <v>208</v>
      </c>
      <c r="H1924" s="133">
        <v>80.370999999999995</v>
      </c>
      <c r="I1924" s="134"/>
      <c r="J1924" s="135">
        <f>ROUND(I1924*H1924,2)</f>
        <v>0</v>
      </c>
      <c r="K1924" s="131" t="s">
        <v>136</v>
      </c>
      <c r="L1924" s="33"/>
      <c r="M1924" s="136" t="s">
        <v>3</v>
      </c>
      <c r="N1924" s="137" t="s">
        <v>44</v>
      </c>
      <c r="P1924" s="138">
        <f>O1924*H1924</f>
        <v>0</v>
      </c>
      <c r="Q1924" s="138">
        <v>5.3800000000000002E-3</v>
      </c>
      <c r="R1924" s="138">
        <f>Q1924*H1924</f>
        <v>0.43239598000000001</v>
      </c>
      <c r="S1924" s="138">
        <v>0</v>
      </c>
      <c r="T1924" s="139">
        <f>S1924*H1924</f>
        <v>0</v>
      </c>
      <c r="AR1924" s="140" t="s">
        <v>398</v>
      </c>
      <c r="AT1924" s="140" t="s">
        <v>132</v>
      </c>
      <c r="AU1924" s="140" t="s">
        <v>83</v>
      </c>
      <c r="AY1924" s="18" t="s">
        <v>129</v>
      </c>
      <c r="BE1924" s="141">
        <f>IF(N1924="základní",J1924,0)</f>
        <v>0</v>
      </c>
      <c r="BF1924" s="141">
        <f>IF(N1924="snížená",J1924,0)</f>
        <v>0</v>
      </c>
      <c r="BG1924" s="141">
        <f>IF(N1924="zákl. přenesená",J1924,0)</f>
        <v>0</v>
      </c>
      <c r="BH1924" s="141">
        <f>IF(N1924="sníž. přenesená",J1924,0)</f>
        <v>0</v>
      </c>
      <c r="BI1924" s="141">
        <f>IF(N1924="nulová",J1924,0)</f>
        <v>0</v>
      </c>
      <c r="BJ1924" s="18" t="s">
        <v>81</v>
      </c>
      <c r="BK1924" s="141">
        <f>ROUND(I1924*H1924,2)</f>
        <v>0</v>
      </c>
      <c r="BL1924" s="18" t="s">
        <v>398</v>
      </c>
      <c r="BM1924" s="140" t="s">
        <v>2177</v>
      </c>
    </row>
    <row r="1925" spans="2:65" s="1" customFormat="1" ht="10.199999999999999">
      <c r="B1925" s="33"/>
      <c r="D1925" s="142" t="s">
        <v>139</v>
      </c>
      <c r="F1925" s="143" t="s">
        <v>2178</v>
      </c>
      <c r="I1925" s="144"/>
      <c r="L1925" s="33"/>
      <c r="M1925" s="145"/>
      <c r="T1925" s="54"/>
      <c r="AT1925" s="18" t="s">
        <v>139</v>
      </c>
      <c r="AU1925" s="18" t="s">
        <v>83</v>
      </c>
    </row>
    <row r="1926" spans="2:65" s="12" customFormat="1" ht="10.199999999999999">
      <c r="B1926" s="154"/>
      <c r="D1926" s="146" t="s">
        <v>308</v>
      </c>
      <c r="E1926" s="155" t="s">
        <v>3</v>
      </c>
      <c r="F1926" s="156" t="s">
        <v>423</v>
      </c>
      <c r="H1926" s="155" t="s">
        <v>3</v>
      </c>
      <c r="I1926" s="157"/>
      <c r="L1926" s="154"/>
      <c r="M1926" s="158"/>
      <c r="T1926" s="159"/>
      <c r="AT1926" s="155" t="s">
        <v>308</v>
      </c>
      <c r="AU1926" s="155" t="s">
        <v>83</v>
      </c>
      <c r="AV1926" s="12" t="s">
        <v>81</v>
      </c>
      <c r="AW1926" s="12" t="s">
        <v>35</v>
      </c>
      <c r="AX1926" s="12" t="s">
        <v>73</v>
      </c>
      <c r="AY1926" s="155" t="s">
        <v>129</v>
      </c>
    </row>
    <row r="1927" spans="2:65" s="13" customFormat="1" ht="10.199999999999999">
      <c r="B1927" s="160"/>
      <c r="D1927" s="146" t="s">
        <v>308</v>
      </c>
      <c r="E1927" s="161" t="s">
        <v>3</v>
      </c>
      <c r="F1927" s="162" t="s">
        <v>2179</v>
      </c>
      <c r="H1927" s="163">
        <v>1.2</v>
      </c>
      <c r="I1927" s="164"/>
      <c r="L1927" s="160"/>
      <c r="M1927" s="165"/>
      <c r="T1927" s="166"/>
      <c r="AT1927" s="161" t="s">
        <v>308</v>
      </c>
      <c r="AU1927" s="161" t="s">
        <v>83</v>
      </c>
      <c r="AV1927" s="13" t="s">
        <v>83</v>
      </c>
      <c r="AW1927" s="13" t="s">
        <v>35</v>
      </c>
      <c r="AX1927" s="13" t="s">
        <v>73</v>
      </c>
      <c r="AY1927" s="161" t="s">
        <v>129</v>
      </c>
    </row>
    <row r="1928" spans="2:65" s="13" customFormat="1" ht="10.199999999999999">
      <c r="B1928" s="160"/>
      <c r="D1928" s="146" t="s">
        <v>308</v>
      </c>
      <c r="E1928" s="161" t="s">
        <v>3</v>
      </c>
      <c r="F1928" s="162" t="s">
        <v>2180</v>
      </c>
      <c r="H1928" s="163">
        <v>1.8779999999999999</v>
      </c>
      <c r="I1928" s="164"/>
      <c r="L1928" s="160"/>
      <c r="M1928" s="165"/>
      <c r="T1928" s="166"/>
      <c r="AT1928" s="161" t="s">
        <v>308</v>
      </c>
      <c r="AU1928" s="161" t="s">
        <v>83</v>
      </c>
      <c r="AV1928" s="13" t="s">
        <v>83</v>
      </c>
      <c r="AW1928" s="13" t="s">
        <v>35</v>
      </c>
      <c r="AX1928" s="13" t="s">
        <v>73</v>
      </c>
      <c r="AY1928" s="161" t="s">
        <v>129</v>
      </c>
    </row>
    <row r="1929" spans="2:65" s="13" customFormat="1" ht="10.199999999999999">
      <c r="B1929" s="160"/>
      <c r="D1929" s="146" t="s">
        <v>308</v>
      </c>
      <c r="E1929" s="161" t="s">
        <v>3</v>
      </c>
      <c r="F1929" s="162" t="s">
        <v>2159</v>
      </c>
      <c r="H1929" s="163">
        <v>29.303000000000001</v>
      </c>
      <c r="I1929" s="164"/>
      <c r="L1929" s="160"/>
      <c r="M1929" s="165"/>
      <c r="T1929" s="166"/>
      <c r="AT1929" s="161" t="s">
        <v>308</v>
      </c>
      <c r="AU1929" s="161" t="s">
        <v>83</v>
      </c>
      <c r="AV1929" s="13" t="s">
        <v>83</v>
      </c>
      <c r="AW1929" s="13" t="s">
        <v>35</v>
      </c>
      <c r="AX1929" s="13" t="s">
        <v>73</v>
      </c>
      <c r="AY1929" s="161" t="s">
        <v>129</v>
      </c>
    </row>
    <row r="1930" spans="2:65" s="13" customFormat="1" ht="10.199999999999999">
      <c r="B1930" s="160"/>
      <c r="D1930" s="146" t="s">
        <v>308</v>
      </c>
      <c r="E1930" s="161" t="s">
        <v>3</v>
      </c>
      <c r="F1930" s="162" t="s">
        <v>2160</v>
      </c>
      <c r="H1930" s="163">
        <v>8.2780000000000005</v>
      </c>
      <c r="I1930" s="164"/>
      <c r="L1930" s="160"/>
      <c r="M1930" s="165"/>
      <c r="T1930" s="166"/>
      <c r="AT1930" s="161" t="s">
        <v>308</v>
      </c>
      <c r="AU1930" s="161" t="s">
        <v>83</v>
      </c>
      <c r="AV1930" s="13" t="s">
        <v>83</v>
      </c>
      <c r="AW1930" s="13" t="s">
        <v>35</v>
      </c>
      <c r="AX1930" s="13" t="s">
        <v>73</v>
      </c>
      <c r="AY1930" s="161" t="s">
        <v>129</v>
      </c>
    </row>
    <row r="1931" spans="2:65" s="13" customFormat="1" ht="10.199999999999999">
      <c r="B1931" s="160"/>
      <c r="D1931" s="146" t="s">
        <v>308</v>
      </c>
      <c r="E1931" s="161" t="s">
        <v>3</v>
      </c>
      <c r="F1931" s="162" t="s">
        <v>2160</v>
      </c>
      <c r="H1931" s="163">
        <v>8.2780000000000005</v>
      </c>
      <c r="I1931" s="164"/>
      <c r="L1931" s="160"/>
      <c r="M1931" s="165"/>
      <c r="T1931" s="166"/>
      <c r="AT1931" s="161" t="s">
        <v>308</v>
      </c>
      <c r="AU1931" s="161" t="s">
        <v>83</v>
      </c>
      <c r="AV1931" s="13" t="s">
        <v>83</v>
      </c>
      <c r="AW1931" s="13" t="s">
        <v>35</v>
      </c>
      <c r="AX1931" s="13" t="s">
        <v>73</v>
      </c>
      <c r="AY1931" s="161" t="s">
        <v>129</v>
      </c>
    </row>
    <row r="1932" spans="2:65" s="13" customFormat="1" ht="10.199999999999999">
      <c r="B1932" s="160"/>
      <c r="D1932" s="146" t="s">
        <v>308</v>
      </c>
      <c r="E1932" s="161" t="s">
        <v>3</v>
      </c>
      <c r="F1932" s="162" t="s">
        <v>2161</v>
      </c>
      <c r="H1932" s="163">
        <v>20.009</v>
      </c>
      <c r="I1932" s="164"/>
      <c r="L1932" s="160"/>
      <c r="M1932" s="165"/>
      <c r="T1932" s="166"/>
      <c r="AT1932" s="161" t="s">
        <v>308</v>
      </c>
      <c r="AU1932" s="161" t="s">
        <v>83</v>
      </c>
      <c r="AV1932" s="13" t="s">
        <v>83</v>
      </c>
      <c r="AW1932" s="13" t="s">
        <v>35</v>
      </c>
      <c r="AX1932" s="13" t="s">
        <v>73</v>
      </c>
      <c r="AY1932" s="161" t="s">
        <v>129</v>
      </c>
    </row>
    <row r="1933" spans="2:65" s="13" customFormat="1" ht="10.199999999999999">
      <c r="B1933" s="160"/>
      <c r="D1933" s="146" t="s">
        <v>308</v>
      </c>
      <c r="E1933" s="161" t="s">
        <v>3</v>
      </c>
      <c r="F1933" s="162" t="s">
        <v>2162</v>
      </c>
      <c r="H1933" s="163">
        <v>11.425000000000001</v>
      </c>
      <c r="I1933" s="164"/>
      <c r="L1933" s="160"/>
      <c r="M1933" s="165"/>
      <c r="T1933" s="166"/>
      <c r="AT1933" s="161" t="s">
        <v>308</v>
      </c>
      <c r="AU1933" s="161" t="s">
        <v>83</v>
      </c>
      <c r="AV1933" s="13" t="s">
        <v>83</v>
      </c>
      <c r="AW1933" s="13" t="s">
        <v>35</v>
      </c>
      <c r="AX1933" s="13" t="s">
        <v>73</v>
      </c>
      <c r="AY1933" s="161" t="s">
        <v>129</v>
      </c>
    </row>
    <row r="1934" spans="2:65" s="15" customFormat="1" ht="10.199999999999999">
      <c r="B1934" s="174"/>
      <c r="D1934" s="146" t="s">
        <v>308</v>
      </c>
      <c r="E1934" s="175" t="s">
        <v>206</v>
      </c>
      <c r="F1934" s="176" t="s">
        <v>528</v>
      </c>
      <c r="H1934" s="177">
        <v>80.370999999999995</v>
      </c>
      <c r="I1934" s="178"/>
      <c r="L1934" s="174"/>
      <c r="M1934" s="179"/>
      <c r="T1934" s="180"/>
      <c r="AT1934" s="175" t="s">
        <v>308</v>
      </c>
      <c r="AU1934" s="175" t="s">
        <v>83</v>
      </c>
      <c r="AV1934" s="15" t="s">
        <v>148</v>
      </c>
      <c r="AW1934" s="15" t="s">
        <v>35</v>
      </c>
      <c r="AX1934" s="15" t="s">
        <v>73</v>
      </c>
      <c r="AY1934" s="175" t="s">
        <v>129</v>
      </c>
    </row>
    <row r="1935" spans="2:65" s="14" customFormat="1" ht="10.199999999999999">
      <c r="B1935" s="167"/>
      <c r="D1935" s="146" t="s">
        <v>308</v>
      </c>
      <c r="E1935" s="168" t="s">
        <v>3</v>
      </c>
      <c r="F1935" s="169" t="s">
        <v>313</v>
      </c>
      <c r="H1935" s="170">
        <v>80.370999999999995</v>
      </c>
      <c r="I1935" s="171"/>
      <c r="L1935" s="167"/>
      <c r="M1935" s="172"/>
      <c r="T1935" s="173"/>
      <c r="AT1935" s="168" t="s">
        <v>308</v>
      </c>
      <c r="AU1935" s="168" t="s">
        <v>83</v>
      </c>
      <c r="AV1935" s="14" t="s">
        <v>156</v>
      </c>
      <c r="AW1935" s="14" t="s">
        <v>35</v>
      </c>
      <c r="AX1935" s="14" t="s">
        <v>81</v>
      </c>
      <c r="AY1935" s="168" t="s">
        <v>129</v>
      </c>
    </row>
    <row r="1936" spans="2:65" s="1" customFormat="1" ht="16.5" customHeight="1">
      <c r="B1936" s="128"/>
      <c r="C1936" s="181" t="s">
        <v>2181</v>
      </c>
      <c r="D1936" s="181" t="s">
        <v>604</v>
      </c>
      <c r="E1936" s="182" t="s">
        <v>2182</v>
      </c>
      <c r="F1936" s="183" t="s">
        <v>2183</v>
      </c>
      <c r="G1936" s="184" t="s">
        <v>208</v>
      </c>
      <c r="H1936" s="185">
        <v>88.408000000000001</v>
      </c>
      <c r="I1936" s="186"/>
      <c r="J1936" s="187">
        <f>ROUND(I1936*H1936,2)</f>
        <v>0</v>
      </c>
      <c r="K1936" s="183" t="s">
        <v>136</v>
      </c>
      <c r="L1936" s="188"/>
      <c r="M1936" s="189" t="s">
        <v>3</v>
      </c>
      <c r="N1936" s="190" t="s">
        <v>44</v>
      </c>
      <c r="P1936" s="138">
        <f>O1936*H1936</f>
        <v>0</v>
      </c>
      <c r="Q1936" s="138">
        <v>1.6E-2</v>
      </c>
      <c r="R1936" s="138">
        <f>Q1936*H1936</f>
        <v>1.414528</v>
      </c>
      <c r="S1936" s="138">
        <v>0</v>
      </c>
      <c r="T1936" s="139">
        <f>S1936*H1936</f>
        <v>0</v>
      </c>
      <c r="AR1936" s="140" t="s">
        <v>514</v>
      </c>
      <c r="AT1936" s="140" t="s">
        <v>604</v>
      </c>
      <c r="AU1936" s="140" t="s">
        <v>83</v>
      </c>
      <c r="AY1936" s="18" t="s">
        <v>129</v>
      </c>
      <c r="BE1936" s="141">
        <f>IF(N1936="základní",J1936,0)</f>
        <v>0</v>
      </c>
      <c r="BF1936" s="141">
        <f>IF(N1936="snížená",J1936,0)</f>
        <v>0</v>
      </c>
      <c r="BG1936" s="141">
        <f>IF(N1936="zákl. přenesená",J1936,0)</f>
        <v>0</v>
      </c>
      <c r="BH1936" s="141">
        <f>IF(N1936="sníž. přenesená",J1936,0)</f>
        <v>0</v>
      </c>
      <c r="BI1936" s="141">
        <f>IF(N1936="nulová",J1936,0)</f>
        <v>0</v>
      </c>
      <c r="BJ1936" s="18" t="s">
        <v>81</v>
      </c>
      <c r="BK1936" s="141">
        <f>ROUND(I1936*H1936,2)</f>
        <v>0</v>
      </c>
      <c r="BL1936" s="18" t="s">
        <v>398</v>
      </c>
      <c r="BM1936" s="140" t="s">
        <v>2184</v>
      </c>
    </row>
    <row r="1937" spans="2:65" s="13" customFormat="1" ht="10.199999999999999">
      <c r="B1937" s="160"/>
      <c r="D1937" s="146" t="s">
        <v>308</v>
      </c>
      <c r="F1937" s="162" t="s">
        <v>2185</v>
      </c>
      <c r="H1937" s="163">
        <v>88.408000000000001</v>
      </c>
      <c r="I1937" s="164"/>
      <c r="L1937" s="160"/>
      <c r="M1937" s="165"/>
      <c r="T1937" s="166"/>
      <c r="AT1937" s="161" t="s">
        <v>308</v>
      </c>
      <c r="AU1937" s="161" t="s">
        <v>83</v>
      </c>
      <c r="AV1937" s="13" t="s">
        <v>83</v>
      </c>
      <c r="AW1937" s="13" t="s">
        <v>4</v>
      </c>
      <c r="AX1937" s="13" t="s">
        <v>81</v>
      </c>
      <c r="AY1937" s="161" t="s">
        <v>129</v>
      </c>
    </row>
    <row r="1938" spans="2:65" s="1" customFormat="1" ht="24.15" customHeight="1">
      <c r="B1938" s="128"/>
      <c r="C1938" s="129" t="s">
        <v>2186</v>
      </c>
      <c r="D1938" s="129" t="s">
        <v>132</v>
      </c>
      <c r="E1938" s="130" t="s">
        <v>2187</v>
      </c>
      <c r="F1938" s="131" t="s">
        <v>2188</v>
      </c>
      <c r="G1938" s="132" t="s">
        <v>208</v>
      </c>
      <c r="H1938" s="133">
        <v>19.634</v>
      </c>
      <c r="I1938" s="134"/>
      <c r="J1938" s="135">
        <f>ROUND(I1938*H1938,2)</f>
        <v>0</v>
      </c>
      <c r="K1938" s="131" t="s">
        <v>136</v>
      </c>
      <c r="L1938" s="33"/>
      <c r="M1938" s="136" t="s">
        <v>3</v>
      </c>
      <c r="N1938" s="137" t="s">
        <v>44</v>
      </c>
      <c r="P1938" s="138">
        <f>O1938*H1938</f>
        <v>0</v>
      </c>
      <c r="Q1938" s="138">
        <v>0</v>
      </c>
      <c r="R1938" s="138">
        <f>Q1938*H1938</f>
        <v>0</v>
      </c>
      <c r="S1938" s="138">
        <v>0</v>
      </c>
      <c r="T1938" s="139">
        <f>S1938*H1938</f>
        <v>0</v>
      </c>
      <c r="AR1938" s="140" t="s">
        <v>398</v>
      </c>
      <c r="AT1938" s="140" t="s">
        <v>132</v>
      </c>
      <c r="AU1938" s="140" t="s">
        <v>83</v>
      </c>
      <c r="AY1938" s="18" t="s">
        <v>129</v>
      </c>
      <c r="BE1938" s="141">
        <f>IF(N1938="základní",J1938,0)</f>
        <v>0</v>
      </c>
      <c r="BF1938" s="141">
        <f>IF(N1938="snížená",J1938,0)</f>
        <v>0</v>
      </c>
      <c r="BG1938" s="141">
        <f>IF(N1938="zákl. přenesená",J1938,0)</f>
        <v>0</v>
      </c>
      <c r="BH1938" s="141">
        <f>IF(N1938="sníž. přenesená",J1938,0)</f>
        <v>0</v>
      </c>
      <c r="BI1938" s="141">
        <f>IF(N1938="nulová",J1938,0)</f>
        <v>0</v>
      </c>
      <c r="BJ1938" s="18" t="s">
        <v>81</v>
      </c>
      <c r="BK1938" s="141">
        <f>ROUND(I1938*H1938,2)</f>
        <v>0</v>
      </c>
      <c r="BL1938" s="18" t="s">
        <v>398</v>
      </c>
      <c r="BM1938" s="140" t="s">
        <v>2189</v>
      </c>
    </row>
    <row r="1939" spans="2:65" s="1" customFormat="1" ht="10.199999999999999">
      <c r="B1939" s="33"/>
      <c r="D1939" s="142" t="s">
        <v>139</v>
      </c>
      <c r="F1939" s="143" t="s">
        <v>2190</v>
      </c>
      <c r="I1939" s="144"/>
      <c r="L1939" s="33"/>
      <c r="M1939" s="145"/>
      <c r="T1939" s="54"/>
      <c r="AT1939" s="18" t="s">
        <v>139</v>
      </c>
      <c r="AU1939" s="18" t="s">
        <v>83</v>
      </c>
    </row>
    <row r="1940" spans="2:65" s="12" customFormat="1" ht="10.199999999999999">
      <c r="B1940" s="154"/>
      <c r="D1940" s="146" t="s">
        <v>308</v>
      </c>
      <c r="E1940" s="155" t="s">
        <v>3</v>
      </c>
      <c r="F1940" s="156" t="s">
        <v>423</v>
      </c>
      <c r="H1940" s="155" t="s">
        <v>3</v>
      </c>
      <c r="I1940" s="157"/>
      <c r="L1940" s="154"/>
      <c r="M1940" s="158"/>
      <c r="T1940" s="159"/>
      <c r="AT1940" s="155" t="s">
        <v>308</v>
      </c>
      <c r="AU1940" s="155" t="s">
        <v>83</v>
      </c>
      <c r="AV1940" s="12" t="s">
        <v>81</v>
      </c>
      <c r="AW1940" s="12" t="s">
        <v>35</v>
      </c>
      <c r="AX1940" s="12" t="s">
        <v>73</v>
      </c>
      <c r="AY1940" s="155" t="s">
        <v>129</v>
      </c>
    </row>
    <row r="1941" spans="2:65" s="13" customFormat="1" ht="10.199999999999999">
      <c r="B1941" s="160"/>
      <c r="D1941" s="146" t="s">
        <v>308</v>
      </c>
      <c r="E1941" s="161" t="s">
        <v>3</v>
      </c>
      <c r="F1941" s="162" t="s">
        <v>2179</v>
      </c>
      <c r="H1941" s="163">
        <v>1.2</v>
      </c>
      <c r="I1941" s="164"/>
      <c r="L1941" s="160"/>
      <c r="M1941" s="165"/>
      <c r="T1941" s="166"/>
      <c r="AT1941" s="161" t="s">
        <v>308</v>
      </c>
      <c r="AU1941" s="161" t="s">
        <v>83</v>
      </c>
      <c r="AV1941" s="13" t="s">
        <v>83</v>
      </c>
      <c r="AW1941" s="13" t="s">
        <v>35</v>
      </c>
      <c r="AX1941" s="13" t="s">
        <v>73</v>
      </c>
      <c r="AY1941" s="161" t="s">
        <v>129</v>
      </c>
    </row>
    <row r="1942" spans="2:65" s="13" customFormat="1" ht="10.199999999999999">
      <c r="B1942" s="160"/>
      <c r="D1942" s="146" t="s">
        <v>308</v>
      </c>
      <c r="E1942" s="161" t="s">
        <v>3</v>
      </c>
      <c r="F1942" s="162" t="s">
        <v>2180</v>
      </c>
      <c r="H1942" s="163">
        <v>1.8779999999999999</v>
      </c>
      <c r="I1942" s="164"/>
      <c r="L1942" s="160"/>
      <c r="M1942" s="165"/>
      <c r="T1942" s="166"/>
      <c r="AT1942" s="161" t="s">
        <v>308</v>
      </c>
      <c r="AU1942" s="161" t="s">
        <v>83</v>
      </c>
      <c r="AV1942" s="13" t="s">
        <v>83</v>
      </c>
      <c r="AW1942" s="13" t="s">
        <v>35</v>
      </c>
      <c r="AX1942" s="13" t="s">
        <v>73</v>
      </c>
      <c r="AY1942" s="161" t="s">
        <v>129</v>
      </c>
    </row>
    <row r="1943" spans="2:65" s="13" customFormat="1" ht="10.199999999999999">
      <c r="B1943" s="160"/>
      <c r="D1943" s="146" t="s">
        <v>308</v>
      </c>
      <c r="E1943" s="161" t="s">
        <v>3</v>
      </c>
      <c r="F1943" s="162" t="s">
        <v>2160</v>
      </c>
      <c r="H1943" s="163">
        <v>8.2780000000000005</v>
      </c>
      <c r="I1943" s="164"/>
      <c r="L1943" s="160"/>
      <c r="M1943" s="165"/>
      <c r="T1943" s="166"/>
      <c r="AT1943" s="161" t="s">
        <v>308</v>
      </c>
      <c r="AU1943" s="161" t="s">
        <v>83</v>
      </c>
      <c r="AV1943" s="13" t="s">
        <v>83</v>
      </c>
      <c r="AW1943" s="13" t="s">
        <v>35</v>
      </c>
      <c r="AX1943" s="13" t="s">
        <v>73</v>
      </c>
      <c r="AY1943" s="161" t="s">
        <v>129</v>
      </c>
    </row>
    <row r="1944" spans="2:65" s="13" customFormat="1" ht="10.199999999999999">
      <c r="B1944" s="160"/>
      <c r="D1944" s="146" t="s">
        <v>308</v>
      </c>
      <c r="E1944" s="161" t="s">
        <v>3</v>
      </c>
      <c r="F1944" s="162" t="s">
        <v>2160</v>
      </c>
      <c r="H1944" s="163">
        <v>8.2780000000000005</v>
      </c>
      <c r="I1944" s="164"/>
      <c r="L1944" s="160"/>
      <c r="M1944" s="165"/>
      <c r="T1944" s="166"/>
      <c r="AT1944" s="161" t="s">
        <v>308</v>
      </c>
      <c r="AU1944" s="161" t="s">
        <v>83</v>
      </c>
      <c r="AV1944" s="13" t="s">
        <v>83</v>
      </c>
      <c r="AW1944" s="13" t="s">
        <v>35</v>
      </c>
      <c r="AX1944" s="13" t="s">
        <v>73</v>
      </c>
      <c r="AY1944" s="161" t="s">
        <v>129</v>
      </c>
    </row>
    <row r="1945" spans="2:65" s="14" customFormat="1" ht="10.199999999999999">
      <c r="B1945" s="167"/>
      <c r="D1945" s="146" t="s">
        <v>308</v>
      </c>
      <c r="E1945" s="168" t="s">
        <v>3</v>
      </c>
      <c r="F1945" s="169" t="s">
        <v>313</v>
      </c>
      <c r="H1945" s="170">
        <v>19.634</v>
      </c>
      <c r="I1945" s="171"/>
      <c r="L1945" s="167"/>
      <c r="M1945" s="172"/>
      <c r="T1945" s="173"/>
      <c r="AT1945" s="168" t="s">
        <v>308</v>
      </c>
      <c r="AU1945" s="168" t="s">
        <v>83</v>
      </c>
      <c r="AV1945" s="14" t="s">
        <v>156</v>
      </c>
      <c r="AW1945" s="14" t="s">
        <v>35</v>
      </c>
      <c r="AX1945" s="14" t="s">
        <v>81</v>
      </c>
      <c r="AY1945" s="168" t="s">
        <v>129</v>
      </c>
    </row>
    <row r="1946" spans="2:65" s="1" customFormat="1" ht="16.5" customHeight="1">
      <c r="B1946" s="128"/>
      <c r="C1946" s="129" t="s">
        <v>2191</v>
      </c>
      <c r="D1946" s="129" t="s">
        <v>132</v>
      </c>
      <c r="E1946" s="130" t="s">
        <v>2192</v>
      </c>
      <c r="F1946" s="131" t="s">
        <v>2193</v>
      </c>
      <c r="G1946" s="132" t="s">
        <v>215</v>
      </c>
      <c r="H1946" s="133">
        <v>11</v>
      </c>
      <c r="I1946" s="134"/>
      <c r="J1946" s="135">
        <f>ROUND(I1946*H1946,2)</f>
        <v>0</v>
      </c>
      <c r="K1946" s="131" t="s">
        <v>136</v>
      </c>
      <c r="L1946" s="33"/>
      <c r="M1946" s="136" t="s">
        <v>3</v>
      </c>
      <c r="N1946" s="137" t="s">
        <v>44</v>
      </c>
      <c r="P1946" s="138">
        <f>O1946*H1946</f>
        <v>0</v>
      </c>
      <c r="Q1946" s="138">
        <v>2.0000000000000001E-4</v>
      </c>
      <c r="R1946" s="138">
        <f>Q1946*H1946</f>
        <v>2.2000000000000001E-3</v>
      </c>
      <c r="S1946" s="138">
        <v>0</v>
      </c>
      <c r="T1946" s="139">
        <f>S1946*H1946</f>
        <v>0</v>
      </c>
      <c r="AR1946" s="140" t="s">
        <v>398</v>
      </c>
      <c r="AT1946" s="140" t="s">
        <v>132</v>
      </c>
      <c r="AU1946" s="140" t="s">
        <v>83</v>
      </c>
      <c r="AY1946" s="18" t="s">
        <v>129</v>
      </c>
      <c r="BE1946" s="141">
        <f>IF(N1946="základní",J1946,0)</f>
        <v>0</v>
      </c>
      <c r="BF1946" s="141">
        <f>IF(N1946="snížená",J1946,0)</f>
        <v>0</v>
      </c>
      <c r="BG1946" s="141">
        <f>IF(N1946="zákl. přenesená",J1946,0)</f>
        <v>0</v>
      </c>
      <c r="BH1946" s="141">
        <f>IF(N1946="sníž. přenesená",J1946,0)</f>
        <v>0</v>
      </c>
      <c r="BI1946" s="141">
        <f>IF(N1946="nulová",J1946,0)</f>
        <v>0</v>
      </c>
      <c r="BJ1946" s="18" t="s">
        <v>81</v>
      </c>
      <c r="BK1946" s="141">
        <f>ROUND(I1946*H1946,2)</f>
        <v>0</v>
      </c>
      <c r="BL1946" s="18" t="s">
        <v>398</v>
      </c>
      <c r="BM1946" s="140" t="s">
        <v>2194</v>
      </c>
    </row>
    <row r="1947" spans="2:65" s="1" customFormat="1" ht="10.199999999999999">
      <c r="B1947" s="33"/>
      <c r="D1947" s="142" t="s">
        <v>139</v>
      </c>
      <c r="F1947" s="143" t="s">
        <v>2195</v>
      </c>
      <c r="I1947" s="144"/>
      <c r="L1947" s="33"/>
      <c r="M1947" s="145"/>
      <c r="T1947" s="54"/>
      <c r="AT1947" s="18" t="s">
        <v>139</v>
      </c>
      <c r="AU1947" s="18" t="s">
        <v>83</v>
      </c>
    </row>
    <row r="1948" spans="2:65" s="12" customFormat="1" ht="10.199999999999999">
      <c r="B1948" s="154"/>
      <c r="D1948" s="146" t="s">
        <v>308</v>
      </c>
      <c r="E1948" s="155" t="s">
        <v>3</v>
      </c>
      <c r="F1948" s="156" t="s">
        <v>423</v>
      </c>
      <c r="H1948" s="155" t="s">
        <v>3</v>
      </c>
      <c r="I1948" s="157"/>
      <c r="L1948" s="154"/>
      <c r="M1948" s="158"/>
      <c r="T1948" s="159"/>
      <c r="AT1948" s="155" t="s">
        <v>308</v>
      </c>
      <c r="AU1948" s="155" t="s">
        <v>83</v>
      </c>
      <c r="AV1948" s="12" t="s">
        <v>81</v>
      </c>
      <c r="AW1948" s="12" t="s">
        <v>35</v>
      </c>
      <c r="AX1948" s="12" t="s">
        <v>73</v>
      </c>
      <c r="AY1948" s="155" t="s">
        <v>129</v>
      </c>
    </row>
    <row r="1949" spans="2:65" s="13" customFormat="1" ht="10.199999999999999">
      <c r="B1949" s="160"/>
      <c r="D1949" s="146" t="s">
        <v>308</v>
      </c>
      <c r="E1949" s="161" t="s">
        <v>3</v>
      </c>
      <c r="F1949" s="162" t="s">
        <v>2196</v>
      </c>
      <c r="H1949" s="163">
        <v>8.8000000000000007</v>
      </c>
      <c r="I1949" s="164"/>
      <c r="L1949" s="160"/>
      <c r="M1949" s="165"/>
      <c r="T1949" s="166"/>
      <c r="AT1949" s="161" t="s">
        <v>308</v>
      </c>
      <c r="AU1949" s="161" t="s">
        <v>83</v>
      </c>
      <c r="AV1949" s="13" t="s">
        <v>83</v>
      </c>
      <c r="AW1949" s="13" t="s">
        <v>35</v>
      </c>
      <c r="AX1949" s="13" t="s">
        <v>73</v>
      </c>
      <c r="AY1949" s="161" t="s">
        <v>129</v>
      </c>
    </row>
    <row r="1950" spans="2:65" s="13" customFormat="1" ht="10.199999999999999">
      <c r="B1950" s="160"/>
      <c r="D1950" s="146" t="s">
        <v>308</v>
      </c>
      <c r="E1950" s="161" t="s">
        <v>3</v>
      </c>
      <c r="F1950" s="162" t="s">
        <v>2197</v>
      </c>
      <c r="H1950" s="163">
        <v>2.2000000000000002</v>
      </c>
      <c r="I1950" s="164"/>
      <c r="L1950" s="160"/>
      <c r="M1950" s="165"/>
      <c r="T1950" s="166"/>
      <c r="AT1950" s="161" t="s">
        <v>308</v>
      </c>
      <c r="AU1950" s="161" t="s">
        <v>83</v>
      </c>
      <c r="AV1950" s="13" t="s">
        <v>83</v>
      </c>
      <c r="AW1950" s="13" t="s">
        <v>35</v>
      </c>
      <c r="AX1950" s="13" t="s">
        <v>73</v>
      </c>
      <c r="AY1950" s="161" t="s">
        <v>129</v>
      </c>
    </row>
    <row r="1951" spans="2:65" s="14" customFormat="1" ht="10.199999999999999">
      <c r="B1951" s="167"/>
      <c r="D1951" s="146" t="s">
        <v>308</v>
      </c>
      <c r="E1951" s="168" t="s">
        <v>3</v>
      </c>
      <c r="F1951" s="169" t="s">
        <v>313</v>
      </c>
      <c r="H1951" s="170">
        <v>11</v>
      </c>
      <c r="I1951" s="171"/>
      <c r="L1951" s="167"/>
      <c r="M1951" s="172"/>
      <c r="T1951" s="173"/>
      <c r="AT1951" s="168" t="s">
        <v>308</v>
      </c>
      <c r="AU1951" s="168" t="s">
        <v>83</v>
      </c>
      <c r="AV1951" s="14" t="s">
        <v>156</v>
      </c>
      <c r="AW1951" s="14" t="s">
        <v>35</v>
      </c>
      <c r="AX1951" s="14" t="s">
        <v>81</v>
      </c>
      <c r="AY1951" s="168" t="s">
        <v>129</v>
      </c>
    </row>
    <row r="1952" spans="2:65" s="1" customFormat="1" ht="16.5" customHeight="1">
      <c r="B1952" s="128"/>
      <c r="C1952" s="181" t="s">
        <v>2198</v>
      </c>
      <c r="D1952" s="181" t="s">
        <v>604</v>
      </c>
      <c r="E1952" s="182" t="s">
        <v>2199</v>
      </c>
      <c r="F1952" s="183" t="s">
        <v>2200</v>
      </c>
      <c r="G1952" s="184" t="s">
        <v>215</v>
      </c>
      <c r="H1952" s="185">
        <v>11.55</v>
      </c>
      <c r="I1952" s="186"/>
      <c r="J1952" s="187">
        <f>ROUND(I1952*H1952,2)</f>
        <v>0</v>
      </c>
      <c r="K1952" s="183" t="s">
        <v>136</v>
      </c>
      <c r="L1952" s="188"/>
      <c r="M1952" s="189" t="s">
        <v>3</v>
      </c>
      <c r="N1952" s="190" t="s">
        <v>44</v>
      </c>
      <c r="P1952" s="138">
        <f>O1952*H1952</f>
        <v>0</v>
      </c>
      <c r="Q1952" s="138">
        <v>3.2000000000000003E-4</v>
      </c>
      <c r="R1952" s="138">
        <f>Q1952*H1952</f>
        <v>3.6960000000000005E-3</v>
      </c>
      <c r="S1952" s="138">
        <v>0</v>
      </c>
      <c r="T1952" s="139">
        <f>S1952*H1952</f>
        <v>0</v>
      </c>
      <c r="AR1952" s="140" t="s">
        <v>514</v>
      </c>
      <c r="AT1952" s="140" t="s">
        <v>604</v>
      </c>
      <c r="AU1952" s="140" t="s">
        <v>83</v>
      </c>
      <c r="AY1952" s="18" t="s">
        <v>129</v>
      </c>
      <c r="BE1952" s="141">
        <f>IF(N1952="základní",J1952,0)</f>
        <v>0</v>
      </c>
      <c r="BF1952" s="141">
        <f>IF(N1952="snížená",J1952,0)</f>
        <v>0</v>
      </c>
      <c r="BG1952" s="141">
        <f>IF(N1952="zákl. přenesená",J1952,0)</f>
        <v>0</v>
      </c>
      <c r="BH1952" s="141">
        <f>IF(N1952="sníž. přenesená",J1952,0)</f>
        <v>0</v>
      </c>
      <c r="BI1952" s="141">
        <f>IF(N1952="nulová",J1952,0)</f>
        <v>0</v>
      </c>
      <c r="BJ1952" s="18" t="s">
        <v>81</v>
      </c>
      <c r="BK1952" s="141">
        <f>ROUND(I1952*H1952,2)</f>
        <v>0</v>
      </c>
      <c r="BL1952" s="18" t="s">
        <v>398</v>
      </c>
      <c r="BM1952" s="140" t="s">
        <v>2201</v>
      </c>
    </row>
    <row r="1953" spans="2:65" s="13" customFormat="1" ht="10.199999999999999">
      <c r="B1953" s="160"/>
      <c r="D1953" s="146" t="s">
        <v>308</v>
      </c>
      <c r="F1953" s="162" t="s">
        <v>2202</v>
      </c>
      <c r="H1953" s="163">
        <v>11.55</v>
      </c>
      <c r="I1953" s="164"/>
      <c r="L1953" s="160"/>
      <c r="M1953" s="165"/>
      <c r="T1953" s="166"/>
      <c r="AT1953" s="161" t="s">
        <v>308</v>
      </c>
      <c r="AU1953" s="161" t="s">
        <v>83</v>
      </c>
      <c r="AV1953" s="13" t="s">
        <v>83</v>
      </c>
      <c r="AW1953" s="13" t="s">
        <v>4</v>
      </c>
      <c r="AX1953" s="13" t="s">
        <v>81</v>
      </c>
      <c r="AY1953" s="161" t="s">
        <v>129</v>
      </c>
    </row>
    <row r="1954" spans="2:65" s="1" customFormat="1" ht="16.5" customHeight="1">
      <c r="B1954" s="128"/>
      <c r="C1954" s="129" t="s">
        <v>2203</v>
      </c>
      <c r="D1954" s="129" t="s">
        <v>132</v>
      </c>
      <c r="E1954" s="130" t="s">
        <v>2204</v>
      </c>
      <c r="F1954" s="131" t="s">
        <v>2205</v>
      </c>
      <c r="G1954" s="132" t="s">
        <v>215</v>
      </c>
      <c r="H1954" s="133">
        <v>44.89</v>
      </c>
      <c r="I1954" s="134"/>
      <c r="J1954" s="135">
        <f>ROUND(I1954*H1954,2)</f>
        <v>0</v>
      </c>
      <c r="K1954" s="131" t="s">
        <v>136</v>
      </c>
      <c r="L1954" s="33"/>
      <c r="M1954" s="136" t="s">
        <v>3</v>
      </c>
      <c r="N1954" s="137" t="s">
        <v>44</v>
      </c>
      <c r="P1954" s="138">
        <f>O1954*H1954</f>
        <v>0</v>
      </c>
      <c r="Q1954" s="138">
        <v>1.8000000000000001E-4</v>
      </c>
      <c r="R1954" s="138">
        <f>Q1954*H1954</f>
        <v>8.0802000000000009E-3</v>
      </c>
      <c r="S1954" s="138">
        <v>0</v>
      </c>
      <c r="T1954" s="139">
        <f>S1954*H1954</f>
        <v>0</v>
      </c>
      <c r="AR1954" s="140" t="s">
        <v>398</v>
      </c>
      <c r="AT1954" s="140" t="s">
        <v>132</v>
      </c>
      <c r="AU1954" s="140" t="s">
        <v>83</v>
      </c>
      <c r="AY1954" s="18" t="s">
        <v>129</v>
      </c>
      <c r="BE1954" s="141">
        <f>IF(N1954="základní",J1954,0)</f>
        <v>0</v>
      </c>
      <c r="BF1954" s="141">
        <f>IF(N1954="snížená",J1954,0)</f>
        <v>0</v>
      </c>
      <c r="BG1954" s="141">
        <f>IF(N1954="zákl. přenesená",J1954,0)</f>
        <v>0</v>
      </c>
      <c r="BH1954" s="141">
        <f>IF(N1954="sníž. přenesená",J1954,0)</f>
        <v>0</v>
      </c>
      <c r="BI1954" s="141">
        <f>IF(N1954="nulová",J1954,0)</f>
        <v>0</v>
      </c>
      <c r="BJ1954" s="18" t="s">
        <v>81</v>
      </c>
      <c r="BK1954" s="141">
        <f>ROUND(I1954*H1954,2)</f>
        <v>0</v>
      </c>
      <c r="BL1954" s="18" t="s">
        <v>398</v>
      </c>
      <c r="BM1954" s="140" t="s">
        <v>2206</v>
      </c>
    </row>
    <row r="1955" spans="2:65" s="1" customFormat="1" ht="10.199999999999999">
      <c r="B1955" s="33"/>
      <c r="D1955" s="142" t="s">
        <v>139</v>
      </c>
      <c r="F1955" s="143" t="s">
        <v>2207</v>
      </c>
      <c r="I1955" s="144"/>
      <c r="L1955" s="33"/>
      <c r="M1955" s="145"/>
      <c r="T1955" s="54"/>
      <c r="AT1955" s="18" t="s">
        <v>139</v>
      </c>
      <c r="AU1955" s="18" t="s">
        <v>83</v>
      </c>
    </row>
    <row r="1956" spans="2:65" s="12" customFormat="1" ht="10.199999999999999">
      <c r="B1956" s="154"/>
      <c r="D1956" s="146" t="s">
        <v>308</v>
      </c>
      <c r="E1956" s="155" t="s">
        <v>3</v>
      </c>
      <c r="F1956" s="156" t="s">
        <v>423</v>
      </c>
      <c r="H1956" s="155" t="s">
        <v>3</v>
      </c>
      <c r="I1956" s="157"/>
      <c r="L1956" s="154"/>
      <c r="M1956" s="158"/>
      <c r="T1956" s="159"/>
      <c r="AT1956" s="155" t="s">
        <v>308</v>
      </c>
      <c r="AU1956" s="155" t="s">
        <v>83</v>
      </c>
      <c r="AV1956" s="12" t="s">
        <v>81</v>
      </c>
      <c r="AW1956" s="12" t="s">
        <v>35</v>
      </c>
      <c r="AX1956" s="12" t="s">
        <v>73</v>
      </c>
      <c r="AY1956" s="155" t="s">
        <v>129</v>
      </c>
    </row>
    <row r="1957" spans="2:65" s="13" customFormat="1" ht="10.199999999999999">
      <c r="B1957" s="160"/>
      <c r="D1957" s="146" t="s">
        <v>308</v>
      </c>
      <c r="E1957" s="161" t="s">
        <v>3</v>
      </c>
      <c r="F1957" s="162" t="s">
        <v>2208</v>
      </c>
      <c r="H1957" s="163">
        <v>3.8</v>
      </c>
      <c r="I1957" s="164"/>
      <c r="L1957" s="160"/>
      <c r="M1957" s="165"/>
      <c r="T1957" s="166"/>
      <c r="AT1957" s="161" t="s">
        <v>308</v>
      </c>
      <c r="AU1957" s="161" t="s">
        <v>83</v>
      </c>
      <c r="AV1957" s="13" t="s">
        <v>83</v>
      </c>
      <c r="AW1957" s="13" t="s">
        <v>35</v>
      </c>
      <c r="AX1957" s="13" t="s">
        <v>73</v>
      </c>
      <c r="AY1957" s="161" t="s">
        <v>129</v>
      </c>
    </row>
    <row r="1958" spans="2:65" s="13" customFormat="1" ht="10.199999999999999">
      <c r="B1958" s="160"/>
      <c r="D1958" s="146" t="s">
        <v>308</v>
      </c>
      <c r="E1958" s="161" t="s">
        <v>3</v>
      </c>
      <c r="F1958" s="162" t="s">
        <v>2209</v>
      </c>
      <c r="H1958" s="163">
        <v>1.2</v>
      </c>
      <c r="I1958" s="164"/>
      <c r="L1958" s="160"/>
      <c r="M1958" s="165"/>
      <c r="T1958" s="166"/>
      <c r="AT1958" s="161" t="s">
        <v>308</v>
      </c>
      <c r="AU1958" s="161" t="s">
        <v>83</v>
      </c>
      <c r="AV1958" s="13" t="s">
        <v>83</v>
      </c>
      <c r="AW1958" s="13" t="s">
        <v>35</v>
      </c>
      <c r="AX1958" s="13" t="s">
        <v>73</v>
      </c>
      <c r="AY1958" s="161" t="s">
        <v>129</v>
      </c>
    </row>
    <row r="1959" spans="2:65" s="13" customFormat="1" ht="10.199999999999999">
      <c r="B1959" s="160"/>
      <c r="D1959" s="146" t="s">
        <v>308</v>
      </c>
      <c r="E1959" s="161" t="s">
        <v>3</v>
      </c>
      <c r="F1959" s="162" t="s">
        <v>1032</v>
      </c>
      <c r="H1959" s="163">
        <v>14.31</v>
      </c>
      <c r="I1959" s="164"/>
      <c r="L1959" s="160"/>
      <c r="M1959" s="165"/>
      <c r="T1959" s="166"/>
      <c r="AT1959" s="161" t="s">
        <v>308</v>
      </c>
      <c r="AU1959" s="161" t="s">
        <v>83</v>
      </c>
      <c r="AV1959" s="13" t="s">
        <v>83</v>
      </c>
      <c r="AW1959" s="13" t="s">
        <v>35</v>
      </c>
      <c r="AX1959" s="13" t="s">
        <v>73</v>
      </c>
      <c r="AY1959" s="161" t="s">
        <v>129</v>
      </c>
    </row>
    <row r="1960" spans="2:65" s="13" customFormat="1" ht="10.199999999999999">
      <c r="B1960" s="160"/>
      <c r="D1960" s="146" t="s">
        <v>308</v>
      </c>
      <c r="E1960" s="161" t="s">
        <v>3</v>
      </c>
      <c r="F1960" s="162" t="s">
        <v>1035</v>
      </c>
      <c r="H1960" s="163">
        <v>4.3</v>
      </c>
      <c r="I1960" s="164"/>
      <c r="L1960" s="160"/>
      <c r="M1960" s="165"/>
      <c r="T1960" s="166"/>
      <c r="AT1960" s="161" t="s">
        <v>308</v>
      </c>
      <c r="AU1960" s="161" t="s">
        <v>83</v>
      </c>
      <c r="AV1960" s="13" t="s">
        <v>83</v>
      </c>
      <c r="AW1960" s="13" t="s">
        <v>35</v>
      </c>
      <c r="AX1960" s="13" t="s">
        <v>73</v>
      </c>
      <c r="AY1960" s="161" t="s">
        <v>129</v>
      </c>
    </row>
    <row r="1961" spans="2:65" s="13" customFormat="1" ht="10.199999999999999">
      <c r="B1961" s="160"/>
      <c r="D1961" s="146" t="s">
        <v>308</v>
      </c>
      <c r="E1961" s="161" t="s">
        <v>3</v>
      </c>
      <c r="F1961" s="162" t="s">
        <v>1035</v>
      </c>
      <c r="H1961" s="163">
        <v>4.3</v>
      </c>
      <c r="I1961" s="164"/>
      <c r="L1961" s="160"/>
      <c r="M1961" s="165"/>
      <c r="T1961" s="166"/>
      <c r="AT1961" s="161" t="s">
        <v>308</v>
      </c>
      <c r="AU1961" s="161" t="s">
        <v>83</v>
      </c>
      <c r="AV1961" s="13" t="s">
        <v>83</v>
      </c>
      <c r="AW1961" s="13" t="s">
        <v>35</v>
      </c>
      <c r="AX1961" s="13" t="s">
        <v>73</v>
      </c>
      <c r="AY1961" s="161" t="s">
        <v>129</v>
      </c>
    </row>
    <row r="1962" spans="2:65" s="13" customFormat="1" ht="10.199999999999999">
      <c r="B1962" s="160"/>
      <c r="D1962" s="146" t="s">
        <v>308</v>
      </c>
      <c r="E1962" s="161" t="s">
        <v>3</v>
      </c>
      <c r="F1962" s="162" t="s">
        <v>1036</v>
      </c>
      <c r="H1962" s="163">
        <v>11.16</v>
      </c>
      <c r="I1962" s="164"/>
      <c r="L1962" s="160"/>
      <c r="M1962" s="165"/>
      <c r="T1962" s="166"/>
      <c r="AT1962" s="161" t="s">
        <v>308</v>
      </c>
      <c r="AU1962" s="161" t="s">
        <v>83</v>
      </c>
      <c r="AV1962" s="13" t="s">
        <v>83</v>
      </c>
      <c r="AW1962" s="13" t="s">
        <v>35</v>
      </c>
      <c r="AX1962" s="13" t="s">
        <v>73</v>
      </c>
      <c r="AY1962" s="161" t="s">
        <v>129</v>
      </c>
    </row>
    <row r="1963" spans="2:65" s="13" customFormat="1" ht="10.199999999999999">
      <c r="B1963" s="160"/>
      <c r="D1963" s="146" t="s">
        <v>308</v>
      </c>
      <c r="E1963" s="161" t="s">
        <v>3</v>
      </c>
      <c r="F1963" s="162" t="s">
        <v>1037</v>
      </c>
      <c r="H1963" s="163">
        <v>5.82</v>
      </c>
      <c r="I1963" s="164"/>
      <c r="L1963" s="160"/>
      <c r="M1963" s="165"/>
      <c r="T1963" s="166"/>
      <c r="AT1963" s="161" t="s">
        <v>308</v>
      </c>
      <c r="AU1963" s="161" t="s">
        <v>83</v>
      </c>
      <c r="AV1963" s="13" t="s">
        <v>83</v>
      </c>
      <c r="AW1963" s="13" t="s">
        <v>35</v>
      </c>
      <c r="AX1963" s="13" t="s">
        <v>73</v>
      </c>
      <c r="AY1963" s="161" t="s">
        <v>129</v>
      </c>
    </row>
    <row r="1964" spans="2:65" s="14" customFormat="1" ht="10.199999999999999">
      <c r="B1964" s="167"/>
      <c r="D1964" s="146" t="s">
        <v>308</v>
      </c>
      <c r="E1964" s="168" t="s">
        <v>3</v>
      </c>
      <c r="F1964" s="169" t="s">
        <v>313</v>
      </c>
      <c r="H1964" s="170">
        <v>44.89</v>
      </c>
      <c r="I1964" s="171"/>
      <c r="L1964" s="167"/>
      <c r="M1964" s="172"/>
      <c r="T1964" s="173"/>
      <c r="AT1964" s="168" t="s">
        <v>308</v>
      </c>
      <c r="AU1964" s="168" t="s">
        <v>83</v>
      </c>
      <c r="AV1964" s="14" t="s">
        <v>156</v>
      </c>
      <c r="AW1964" s="14" t="s">
        <v>35</v>
      </c>
      <c r="AX1964" s="14" t="s">
        <v>81</v>
      </c>
      <c r="AY1964" s="168" t="s">
        <v>129</v>
      </c>
    </row>
    <row r="1965" spans="2:65" s="1" customFormat="1" ht="16.5" customHeight="1">
      <c r="B1965" s="128"/>
      <c r="C1965" s="181" t="s">
        <v>2210</v>
      </c>
      <c r="D1965" s="181" t="s">
        <v>604</v>
      </c>
      <c r="E1965" s="182" t="s">
        <v>2199</v>
      </c>
      <c r="F1965" s="183" t="s">
        <v>2200</v>
      </c>
      <c r="G1965" s="184" t="s">
        <v>215</v>
      </c>
      <c r="H1965" s="185">
        <v>47.134999999999998</v>
      </c>
      <c r="I1965" s="186"/>
      <c r="J1965" s="187">
        <f>ROUND(I1965*H1965,2)</f>
        <v>0</v>
      </c>
      <c r="K1965" s="183" t="s">
        <v>136</v>
      </c>
      <c r="L1965" s="188"/>
      <c r="M1965" s="189" t="s">
        <v>3</v>
      </c>
      <c r="N1965" s="190" t="s">
        <v>44</v>
      </c>
      <c r="P1965" s="138">
        <f>O1965*H1965</f>
        <v>0</v>
      </c>
      <c r="Q1965" s="138">
        <v>3.2000000000000003E-4</v>
      </c>
      <c r="R1965" s="138">
        <f>Q1965*H1965</f>
        <v>1.50832E-2</v>
      </c>
      <c r="S1965" s="138">
        <v>0</v>
      </c>
      <c r="T1965" s="139">
        <f>S1965*H1965</f>
        <v>0</v>
      </c>
      <c r="AR1965" s="140" t="s">
        <v>514</v>
      </c>
      <c r="AT1965" s="140" t="s">
        <v>604</v>
      </c>
      <c r="AU1965" s="140" t="s">
        <v>83</v>
      </c>
      <c r="AY1965" s="18" t="s">
        <v>129</v>
      </c>
      <c r="BE1965" s="141">
        <f>IF(N1965="základní",J1965,0)</f>
        <v>0</v>
      </c>
      <c r="BF1965" s="141">
        <f>IF(N1965="snížená",J1965,0)</f>
        <v>0</v>
      </c>
      <c r="BG1965" s="141">
        <f>IF(N1965="zákl. přenesená",J1965,0)</f>
        <v>0</v>
      </c>
      <c r="BH1965" s="141">
        <f>IF(N1965="sníž. přenesená",J1965,0)</f>
        <v>0</v>
      </c>
      <c r="BI1965" s="141">
        <f>IF(N1965="nulová",J1965,0)</f>
        <v>0</v>
      </c>
      <c r="BJ1965" s="18" t="s">
        <v>81</v>
      </c>
      <c r="BK1965" s="141">
        <f>ROUND(I1965*H1965,2)</f>
        <v>0</v>
      </c>
      <c r="BL1965" s="18" t="s">
        <v>398</v>
      </c>
      <c r="BM1965" s="140" t="s">
        <v>2211</v>
      </c>
    </row>
    <row r="1966" spans="2:65" s="13" customFormat="1" ht="10.199999999999999">
      <c r="B1966" s="160"/>
      <c r="D1966" s="146" t="s">
        <v>308</v>
      </c>
      <c r="F1966" s="162" t="s">
        <v>2212</v>
      </c>
      <c r="H1966" s="163">
        <v>47.134999999999998</v>
      </c>
      <c r="I1966" s="164"/>
      <c r="L1966" s="160"/>
      <c r="M1966" s="165"/>
      <c r="T1966" s="166"/>
      <c r="AT1966" s="161" t="s">
        <v>308</v>
      </c>
      <c r="AU1966" s="161" t="s">
        <v>83</v>
      </c>
      <c r="AV1966" s="13" t="s">
        <v>83</v>
      </c>
      <c r="AW1966" s="13" t="s">
        <v>4</v>
      </c>
      <c r="AX1966" s="13" t="s">
        <v>81</v>
      </c>
      <c r="AY1966" s="161" t="s">
        <v>129</v>
      </c>
    </row>
    <row r="1967" spans="2:65" s="1" customFormat="1" ht="16.5" customHeight="1">
      <c r="B1967" s="128"/>
      <c r="C1967" s="129" t="s">
        <v>2213</v>
      </c>
      <c r="D1967" s="129" t="s">
        <v>132</v>
      </c>
      <c r="E1967" s="130" t="s">
        <v>2214</v>
      </c>
      <c r="F1967" s="131" t="s">
        <v>2215</v>
      </c>
      <c r="G1967" s="132" t="s">
        <v>215</v>
      </c>
      <c r="H1967" s="133">
        <v>55.6</v>
      </c>
      <c r="I1967" s="134"/>
      <c r="J1967" s="135">
        <f>ROUND(I1967*H1967,2)</f>
        <v>0</v>
      </c>
      <c r="K1967" s="131" t="s">
        <v>136</v>
      </c>
      <c r="L1967" s="33"/>
      <c r="M1967" s="136" t="s">
        <v>3</v>
      </c>
      <c r="N1967" s="137" t="s">
        <v>44</v>
      </c>
      <c r="P1967" s="138">
        <f>O1967*H1967</f>
        <v>0</v>
      </c>
      <c r="Q1967" s="138">
        <v>9.0000000000000006E-5</v>
      </c>
      <c r="R1967" s="138">
        <f>Q1967*H1967</f>
        <v>5.0040000000000006E-3</v>
      </c>
      <c r="S1967" s="138">
        <v>0</v>
      </c>
      <c r="T1967" s="139">
        <f>S1967*H1967</f>
        <v>0</v>
      </c>
      <c r="AR1967" s="140" t="s">
        <v>398</v>
      </c>
      <c r="AT1967" s="140" t="s">
        <v>132</v>
      </c>
      <c r="AU1967" s="140" t="s">
        <v>83</v>
      </c>
      <c r="AY1967" s="18" t="s">
        <v>129</v>
      </c>
      <c r="BE1967" s="141">
        <f>IF(N1967="základní",J1967,0)</f>
        <v>0</v>
      </c>
      <c r="BF1967" s="141">
        <f>IF(N1967="snížená",J1967,0)</f>
        <v>0</v>
      </c>
      <c r="BG1967" s="141">
        <f>IF(N1967="zákl. přenesená",J1967,0)</f>
        <v>0</v>
      </c>
      <c r="BH1967" s="141">
        <f>IF(N1967="sníž. přenesená",J1967,0)</f>
        <v>0</v>
      </c>
      <c r="BI1967" s="141">
        <f>IF(N1967="nulová",J1967,0)</f>
        <v>0</v>
      </c>
      <c r="BJ1967" s="18" t="s">
        <v>81</v>
      </c>
      <c r="BK1967" s="141">
        <f>ROUND(I1967*H1967,2)</f>
        <v>0</v>
      </c>
      <c r="BL1967" s="18" t="s">
        <v>398</v>
      </c>
      <c r="BM1967" s="140" t="s">
        <v>2216</v>
      </c>
    </row>
    <row r="1968" spans="2:65" s="1" customFormat="1" ht="10.199999999999999">
      <c r="B1968" s="33"/>
      <c r="D1968" s="142" t="s">
        <v>139</v>
      </c>
      <c r="F1968" s="143" t="s">
        <v>2217</v>
      </c>
      <c r="I1968" s="144"/>
      <c r="L1968" s="33"/>
      <c r="M1968" s="145"/>
      <c r="T1968" s="54"/>
      <c r="AT1968" s="18" t="s">
        <v>139</v>
      </c>
      <c r="AU1968" s="18" t="s">
        <v>83</v>
      </c>
    </row>
    <row r="1969" spans="2:65" s="12" customFormat="1" ht="10.199999999999999">
      <c r="B1969" s="154"/>
      <c r="D1969" s="146" t="s">
        <v>308</v>
      </c>
      <c r="E1969" s="155" t="s">
        <v>3</v>
      </c>
      <c r="F1969" s="156" t="s">
        <v>423</v>
      </c>
      <c r="H1969" s="155" t="s">
        <v>3</v>
      </c>
      <c r="I1969" s="157"/>
      <c r="L1969" s="154"/>
      <c r="M1969" s="158"/>
      <c r="T1969" s="159"/>
      <c r="AT1969" s="155" t="s">
        <v>308</v>
      </c>
      <c r="AU1969" s="155" t="s">
        <v>83</v>
      </c>
      <c r="AV1969" s="12" t="s">
        <v>81</v>
      </c>
      <c r="AW1969" s="12" t="s">
        <v>35</v>
      </c>
      <c r="AX1969" s="12" t="s">
        <v>73</v>
      </c>
      <c r="AY1969" s="155" t="s">
        <v>129</v>
      </c>
    </row>
    <row r="1970" spans="2:65" s="13" customFormat="1" ht="10.199999999999999">
      <c r="B1970" s="160"/>
      <c r="D1970" s="146" t="s">
        <v>308</v>
      </c>
      <c r="E1970" s="161" t="s">
        <v>3</v>
      </c>
      <c r="F1970" s="162" t="s">
        <v>2218</v>
      </c>
      <c r="H1970" s="163">
        <v>0.6</v>
      </c>
      <c r="I1970" s="164"/>
      <c r="L1970" s="160"/>
      <c r="M1970" s="165"/>
      <c r="T1970" s="166"/>
      <c r="AT1970" s="161" t="s">
        <v>308</v>
      </c>
      <c r="AU1970" s="161" t="s">
        <v>83</v>
      </c>
      <c r="AV1970" s="13" t="s">
        <v>83</v>
      </c>
      <c r="AW1970" s="13" t="s">
        <v>35</v>
      </c>
      <c r="AX1970" s="13" t="s">
        <v>73</v>
      </c>
      <c r="AY1970" s="161" t="s">
        <v>129</v>
      </c>
    </row>
    <row r="1971" spans="2:65" s="13" customFormat="1" ht="10.199999999999999">
      <c r="B1971" s="160"/>
      <c r="D1971" s="146" t="s">
        <v>308</v>
      </c>
      <c r="E1971" s="161" t="s">
        <v>3</v>
      </c>
      <c r="F1971" s="162" t="s">
        <v>2219</v>
      </c>
      <c r="H1971" s="163">
        <v>17.600000000000001</v>
      </c>
      <c r="I1971" s="164"/>
      <c r="L1971" s="160"/>
      <c r="M1971" s="165"/>
      <c r="T1971" s="166"/>
      <c r="AT1971" s="161" t="s">
        <v>308</v>
      </c>
      <c r="AU1971" s="161" t="s">
        <v>83</v>
      </c>
      <c r="AV1971" s="13" t="s">
        <v>83</v>
      </c>
      <c r="AW1971" s="13" t="s">
        <v>35</v>
      </c>
      <c r="AX1971" s="13" t="s">
        <v>73</v>
      </c>
      <c r="AY1971" s="161" t="s">
        <v>129</v>
      </c>
    </row>
    <row r="1972" spans="2:65" s="13" customFormat="1" ht="10.199999999999999">
      <c r="B1972" s="160"/>
      <c r="D1972" s="146" t="s">
        <v>308</v>
      </c>
      <c r="E1972" s="161" t="s">
        <v>3</v>
      </c>
      <c r="F1972" s="162" t="s">
        <v>2220</v>
      </c>
      <c r="H1972" s="163">
        <v>8.8000000000000007</v>
      </c>
      <c r="I1972" s="164"/>
      <c r="L1972" s="160"/>
      <c r="M1972" s="165"/>
      <c r="T1972" s="166"/>
      <c r="AT1972" s="161" t="s">
        <v>308</v>
      </c>
      <c r="AU1972" s="161" t="s">
        <v>83</v>
      </c>
      <c r="AV1972" s="13" t="s">
        <v>83</v>
      </c>
      <c r="AW1972" s="13" t="s">
        <v>35</v>
      </c>
      <c r="AX1972" s="13" t="s">
        <v>73</v>
      </c>
      <c r="AY1972" s="161" t="s">
        <v>129</v>
      </c>
    </row>
    <row r="1973" spans="2:65" s="13" customFormat="1" ht="10.199999999999999">
      <c r="B1973" s="160"/>
      <c r="D1973" s="146" t="s">
        <v>308</v>
      </c>
      <c r="E1973" s="161" t="s">
        <v>3</v>
      </c>
      <c r="F1973" s="162" t="s">
        <v>2220</v>
      </c>
      <c r="H1973" s="163">
        <v>8.8000000000000007</v>
      </c>
      <c r="I1973" s="164"/>
      <c r="L1973" s="160"/>
      <c r="M1973" s="165"/>
      <c r="T1973" s="166"/>
      <c r="AT1973" s="161" t="s">
        <v>308</v>
      </c>
      <c r="AU1973" s="161" t="s">
        <v>83</v>
      </c>
      <c r="AV1973" s="13" t="s">
        <v>83</v>
      </c>
      <c r="AW1973" s="13" t="s">
        <v>35</v>
      </c>
      <c r="AX1973" s="13" t="s">
        <v>73</v>
      </c>
      <c r="AY1973" s="161" t="s">
        <v>129</v>
      </c>
    </row>
    <row r="1974" spans="2:65" s="13" customFormat="1" ht="10.199999999999999">
      <c r="B1974" s="160"/>
      <c r="D1974" s="146" t="s">
        <v>308</v>
      </c>
      <c r="E1974" s="161" t="s">
        <v>3</v>
      </c>
      <c r="F1974" s="162" t="s">
        <v>2221</v>
      </c>
      <c r="H1974" s="163">
        <v>11</v>
      </c>
      <c r="I1974" s="164"/>
      <c r="L1974" s="160"/>
      <c r="M1974" s="165"/>
      <c r="T1974" s="166"/>
      <c r="AT1974" s="161" t="s">
        <v>308</v>
      </c>
      <c r="AU1974" s="161" t="s">
        <v>83</v>
      </c>
      <c r="AV1974" s="13" t="s">
        <v>83</v>
      </c>
      <c r="AW1974" s="13" t="s">
        <v>35</v>
      </c>
      <c r="AX1974" s="13" t="s">
        <v>73</v>
      </c>
      <c r="AY1974" s="161" t="s">
        <v>129</v>
      </c>
    </row>
    <row r="1975" spans="2:65" s="13" customFormat="1" ht="10.199999999999999">
      <c r="B1975" s="160"/>
      <c r="D1975" s="146" t="s">
        <v>308</v>
      </c>
      <c r="E1975" s="161" t="s">
        <v>3</v>
      </c>
      <c r="F1975" s="162" t="s">
        <v>2222</v>
      </c>
      <c r="H1975" s="163">
        <v>8.8000000000000007</v>
      </c>
      <c r="I1975" s="164"/>
      <c r="L1975" s="160"/>
      <c r="M1975" s="165"/>
      <c r="T1975" s="166"/>
      <c r="AT1975" s="161" t="s">
        <v>308</v>
      </c>
      <c r="AU1975" s="161" t="s">
        <v>83</v>
      </c>
      <c r="AV1975" s="13" t="s">
        <v>83</v>
      </c>
      <c r="AW1975" s="13" t="s">
        <v>35</v>
      </c>
      <c r="AX1975" s="13" t="s">
        <v>73</v>
      </c>
      <c r="AY1975" s="161" t="s">
        <v>129</v>
      </c>
    </row>
    <row r="1976" spans="2:65" s="14" customFormat="1" ht="10.199999999999999">
      <c r="B1976" s="167"/>
      <c r="D1976" s="146" t="s">
        <v>308</v>
      </c>
      <c r="E1976" s="168" t="s">
        <v>3</v>
      </c>
      <c r="F1976" s="169" t="s">
        <v>313</v>
      </c>
      <c r="H1976" s="170">
        <v>55.6</v>
      </c>
      <c r="I1976" s="171"/>
      <c r="L1976" s="167"/>
      <c r="M1976" s="172"/>
      <c r="T1976" s="173"/>
      <c r="AT1976" s="168" t="s">
        <v>308</v>
      </c>
      <c r="AU1976" s="168" t="s">
        <v>83</v>
      </c>
      <c r="AV1976" s="14" t="s">
        <v>156</v>
      </c>
      <c r="AW1976" s="14" t="s">
        <v>35</v>
      </c>
      <c r="AX1976" s="14" t="s">
        <v>81</v>
      </c>
      <c r="AY1976" s="168" t="s">
        <v>129</v>
      </c>
    </row>
    <row r="1977" spans="2:65" s="1" customFormat="1" ht="16.5" customHeight="1">
      <c r="B1977" s="128"/>
      <c r="C1977" s="129" t="s">
        <v>2223</v>
      </c>
      <c r="D1977" s="129" t="s">
        <v>132</v>
      </c>
      <c r="E1977" s="130" t="s">
        <v>2224</v>
      </c>
      <c r="F1977" s="131" t="s">
        <v>2225</v>
      </c>
      <c r="G1977" s="132" t="s">
        <v>208</v>
      </c>
      <c r="H1977" s="133">
        <v>80.370999999999995</v>
      </c>
      <c r="I1977" s="134"/>
      <c r="J1977" s="135">
        <f>ROUND(I1977*H1977,2)</f>
        <v>0</v>
      </c>
      <c r="K1977" s="131" t="s">
        <v>136</v>
      </c>
      <c r="L1977" s="33"/>
      <c r="M1977" s="136" t="s">
        <v>3</v>
      </c>
      <c r="N1977" s="137" t="s">
        <v>44</v>
      </c>
      <c r="P1977" s="138">
        <f>O1977*H1977</f>
        <v>0</v>
      </c>
      <c r="Q1977" s="138">
        <v>5.0000000000000002E-5</v>
      </c>
      <c r="R1977" s="138">
        <f>Q1977*H1977</f>
        <v>4.0185500000000001E-3</v>
      </c>
      <c r="S1977" s="138">
        <v>0</v>
      </c>
      <c r="T1977" s="139">
        <f>S1977*H1977</f>
        <v>0</v>
      </c>
      <c r="AR1977" s="140" t="s">
        <v>398</v>
      </c>
      <c r="AT1977" s="140" t="s">
        <v>132</v>
      </c>
      <c r="AU1977" s="140" t="s">
        <v>83</v>
      </c>
      <c r="AY1977" s="18" t="s">
        <v>129</v>
      </c>
      <c r="BE1977" s="141">
        <f>IF(N1977="základní",J1977,0)</f>
        <v>0</v>
      </c>
      <c r="BF1977" s="141">
        <f>IF(N1977="snížená",J1977,0)</f>
        <v>0</v>
      </c>
      <c r="BG1977" s="141">
        <f>IF(N1977="zákl. přenesená",J1977,0)</f>
        <v>0</v>
      </c>
      <c r="BH1977" s="141">
        <f>IF(N1977="sníž. přenesená",J1977,0)</f>
        <v>0</v>
      </c>
      <c r="BI1977" s="141">
        <f>IF(N1977="nulová",J1977,0)</f>
        <v>0</v>
      </c>
      <c r="BJ1977" s="18" t="s">
        <v>81</v>
      </c>
      <c r="BK1977" s="141">
        <f>ROUND(I1977*H1977,2)</f>
        <v>0</v>
      </c>
      <c r="BL1977" s="18" t="s">
        <v>398</v>
      </c>
      <c r="BM1977" s="140" t="s">
        <v>2226</v>
      </c>
    </row>
    <row r="1978" spans="2:65" s="1" customFormat="1" ht="10.199999999999999">
      <c r="B1978" s="33"/>
      <c r="D1978" s="142" t="s">
        <v>139</v>
      </c>
      <c r="F1978" s="143" t="s">
        <v>2227</v>
      </c>
      <c r="I1978" s="144"/>
      <c r="L1978" s="33"/>
      <c r="M1978" s="145"/>
      <c r="T1978" s="54"/>
      <c r="AT1978" s="18" t="s">
        <v>139</v>
      </c>
      <c r="AU1978" s="18" t="s">
        <v>83</v>
      </c>
    </row>
    <row r="1979" spans="2:65" s="13" customFormat="1" ht="10.199999999999999">
      <c r="B1979" s="160"/>
      <c r="D1979" s="146" t="s">
        <v>308</v>
      </c>
      <c r="E1979" s="161" t="s">
        <v>3</v>
      </c>
      <c r="F1979" s="162" t="s">
        <v>206</v>
      </c>
      <c r="H1979" s="163">
        <v>80.370999999999995</v>
      </c>
      <c r="I1979" s="164"/>
      <c r="L1979" s="160"/>
      <c r="M1979" s="165"/>
      <c r="T1979" s="166"/>
      <c r="AT1979" s="161" t="s">
        <v>308</v>
      </c>
      <c r="AU1979" s="161" t="s">
        <v>83</v>
      </c>
      <c r="AV1979" s="13" t="s">
        <v>83</v>
      </c>
      <c r="AW1979" s="13" t="s">
        <v>35</v>
      </c>
      <c r="AX1979" s="13" t="s">
        <v>81</v>
      </c>
      <c r="AY1979" s="161" t="s">
        <v>129</v>
      </c>
    </row>
    <row r="1980" spans="2:65" s="1" customFormat="1" ht="24.15" customHeight="1">
      <c r="B1980" s="128"/>
      <c r="C1980" s="129" t="s">
        <v>2228</v>
      </c>
      <c r="D1980" s="129" t="s">
        <v>132</v>
      </c>
      <c r="E1980" s="130" t="s">
        <v>2229</v>
      </c>
      <c r="F1980" s="131" t="s">
        <v>2230</v>
      </c>
      <c r="G1980" s="132" t="s">
        <v>382</v>
      </c>
      <c r="H1980" s="133">
        <v>2.1219999999999999</v>
      </c>
      <c r="I1980" s="134"/>
      <c r="J1980" s="135">
        <f>ROUND(I1980*H1980,2)</f>
        <v>0</v>
      </c>
      <c r="K1980" s="131" t="s">
        <v>136</v>
      </c>
      <c r="L1980" s="33"/>
      <c r="M1980" s="136" t="s">
        <v>3</v>
      </c>
      <c r="N1980" s="137" t="s">
        <v>44</v>
      </c>
      <c r="P1980" s="138">
        <f>O1980*H1980</f>
        <v>0</v>
      </c>
      <c r="Q1980" s="138">
        <v>0</v>
      </c>
      <c r="R1980" s="138">
        <f>Q1980*H1980</f>
        <v>0</v>
      </c>
      <c r="S1980" s="138">
        <v>0</v>
      </c>
      <c r="T1980" s="139">
        <f>S1980*H1980</f>
        <v>0</v>
      </c>
      <c r="AR1980" s="140" t="s">
        <v>398</v>
      </c>
      <c r="AT1980" s="140" t="s">
        <v>132</v>
      </c>
      <c r="AU1980" s="140" t="s">
        <v>83</v>
      </c>
      <c r="AY1980" s="18" t="s">
        <v>129</v>
      </c>
      <c r="BE1980" s="141">
        <f>IF(N1980="základní",J1980,0)</f>
        <v>0</v>
      </c>
      <c r="BF1980" s="141">
        <f>IF(N1980="snížená",J1980,0)</f>
        <v>0</v>
      </c>
      <c r="BG1980" s="141">
        <f>IF(N1980="zákl. přenesená",J1980,0)</f>
        <v>0</v>
      </c>
      <c r="BH1980" s="141">
        <f>IF(N1980="sníž. přenesená",J1980,0)</f>
        <v>0</v>
      </c>
      <c r="BI1980" s="141">
        <f>IF(N1980="nulová",J1980,0)</f>
        <v>0</v>
      </c>
      <c r="BJ1980" s="18" t="s">
        <v>81</v>
      </c>
      <c r="BK1980" s="141">
        <f>ROUND(I1980*H1980,2)</f>
        <v>0</v>
      </c>
      <c r="BL1980" s="18" t="s">
        <v>398</v>
      </c>
      <c r="BM1980" s="140" t="s">
        <v>2231</v>
      </c>
    </row>
    <row r="1981" spans="2:65" s="1" customFormat="1" ht="10.199999999999999">
      <c r="B1981" s="33"/>
      <c r="D1981" s="142" t="s">
        <v>139</v>
      </c>
      <c r="F1981" s="143" t="s">
        <v>2232</v>
      </c>
      <c r="I1981" s="144"/>
      <c r="L1981" s="33"/>
      <c r="M1981" s="145"/>
      <c r="T1981" s="54"/>
      <c r="AT1981" s="18" t="s">
        <v>139</v>
      </c>
      <c r="AU1981" s="18" t="s">
        <v>83</v>
      </c>
    </row>
    <row r="1982" spans="2:65" s="11" customFormat="1" ht="22.8" customHeight="1">
      <c r="B1982" s="116"/>
      <c r="D1982" s="117" t="s">
        <v>72</v>
      </c>
      <c r="E1982" s="126" t="s">
        <v>2233</v>
      </c>
      <c r="F1982" s="126" t="s">
        <v>2234</v>
      </c>
      <c r="I1982" s="119"/>
      <c r="J1982" s="127">
        <f>BK1982</f>
        <v>0</v>
      </c>
      <c r="L1982" s="116"/>
      <c r="M1982" s="121"/>
      <c r="P1982" s="122">
        <f>SUM(P1983:P2014)</f>
        <v>0</v>
      </c>
      <c r="R1982" s="122">
        <f>SUM(R1983:R2014)</f>
        <v>0.12047552</v>
      </c>
      <c r="T1982" s="123">
        <f>SUM(T1983:T2014)</f>
        <v>0</v>
      </c>
      <c r="AR1982" s="117" t="s">
        <v>83</v>
      </c>
      <c r="AT1982" s="124" t="s">
        <v>72</v>
      </c>
      <c r="AU1982" s="124" t="s">
        <v>81</v>
      </c>
      <c r="AY1982" s="117" t="s">
        <v>129</v>
      </c>
      <c r="BK1982" s="125">
        <f>SUM(BK1983:BK2014)</f>
        <v>0</v>
      </c>
    </row>
    <row r="1983" spans="2:65" s="1" customFormat="1" ht="24.15" customHeight="1">
      <c r="B1983" s="128"/>
      <c r="C1983" s="129" t="s">
        <v>2235</v>
      </c>
      <c r="D1983" s="129" t="s">
        <v>132</v>
      </c>
      <c r="E1983" s="130" t="s">
        <v>2236</v>
      </c>
      <c r="F1983" s="131" t="s">
        <v>2237</v>
      </c>
      <c r="G1983" s="132" t="s">
        <v>208</v>
      </c>
      <c r="H1983" s="133">
        <v>393.76600000000002</v>
      </c>
      <c r="I1983" s="134"/>
      <c r="J1983" s="135">
        <f>ROUND(I1983*H1983,2)</f>
        <v>0</v>
      </c>
      <c r="K1983" s="131" t="s">
        <v>136</v>
      </c>
      <c r="L1983" s="33"/>
      <c r="M1983" s="136" t="s">
        <v>3</v>
      </c>
      <c r="N1983" s="137" t="s">
        <v>44</v>
      </c>
      <c r="P1983" s="138">
        <f>O1983*H1983</f>
        <v>0</v>
      </c>
      <c r="Q1983" s="138">
        <v>2.2000000000000001E-4</v>
      </c>
      <c r="R1983" s="138">
        <f>Q1983*H1983</f>
        <v>8.6628520000000001E-2</v>
      </c>
      <c r="S1983" s="138">
        <v>0</v>
      </c>
      <c r="T1983" s="139">
        <f>S1983*H1983</f>
        <v>0</v>
      </c>
      <c r="AR1983" s="140" t="s">
        <v>398</v>
      </c>
      <c r="AT1983" s="140" t="s">
        <v>132</v>
      </c>
      <c r="AU1983" s="140" t="s">
        <v>83</v>
      </c>
      <c r="AY1983" s="18" t="s">
        <v>129</v>
      </c>
      <c r="BE1983" s="141">
        <f>IF(N1983="základní",J1983,0)</f>
        <v>0</v>
      </c>
      <c r="BF1983" s="141">
        <f>IF(N1983="snížená",J1983,0)</f>
        <v>0</v>
      </c>
      <c r="BG1983" s="141">
        <f>IF(N1983="zákl. přenesená",J1983,0)</f>
        <v>0</v>
      </c>
      <c r="BH1983" s="141">
        <f>IF(N1983="sníž. přenesená",J1983,0)</f>
        <v>0</v>
      </c>
      <c r="BI1983" s="141">
        <f>IF(N1983="nulová",J1983,0)</f>
        <v>0</v>
      </c>
      <c r="BJ1983" s="18" t="s">
        <v>81</v>
      </c>
      <c r="BK1983" s="141">
        <f>ROUND(I1983*H1983,2)</f>
        <v>0</v>
      </c>
      <c r="BL1983" s="18" t="s">
        <v>398</v>
      </c>
      <c r="BM1983" s="140" t="s">
        <v>2238</v>
      </c>
    </row>
    <row r="1984" spans="2:65" s="1" customFormat="1" ht="10.199999999999999">
      <c r="B1984" s="33"/>
      <c r="D1984" s="142" t="s">
        <v>139</v>
      </c>
      <c r="F1984" s="143" t="s">
        <v>2239</v>
      </c>
      <c r="I1984" s="144"/>
      <c r="L1984" s="33"/>
      <c r="M1984" s="145"/>
      <c r="T1984" s="54"/>
      <c r="AT1984" s="18" t="s">
        <v>139</v>
      </c>
      <c r="AU1984" s="18" t="s">
        <v>83</v>
      </c>
    </row>
    <row r="1985" spans="2:65" s="12" customFormat="1" ht="10.199999999999999">
      <c r="B1985" s="154"/>
      <c r="D1985" s="146" t="s">
        <v>308</v>
      </c>
      <c r="E1985" s="155" t="s">
        <v>3</v>
      </c>
      <c r="F1985" s="156" t="s">
        <v>1528</v>
      </c>
      <c r="H1985" s="155" t="s">
        <v>3</v>
      </c>
      <c r="I1985" s="157"/>
      <c r="L1985" s="154"/>
      <c r="M1985" s="158"/>
      <c r="T1985" s="159"/>
      <c r="AT1985" s="155" t="s">
        <v>308</v>
      </c>
      <c r="AU1985" s="155" t="s">
        <v>83</v>
      </c>
      <c r="AV1985" s="12" t="s">
        <v>81</v>
      </c>
      <c r="AW1985" s="12" t="s">
        <v>35</v>
      </c>
      <c r="AX1985" s="12" t="s">
        <v>73</v>
      </c>
      <c r="AY1985" s="155" t="s">
        <v>129</v>
      </c>
    </row>
    <row r="1986" spans="2:65" s="12" customFormat="1" ht="10.199999999999999">
      <c r="B1986" s="154"/>
      <c r="D1986" s="146" t="s">
        <v>308</v>
      </c>
      <c r="E1986" s="155" t="s">
        <v>3</v>
      </c>
      <c r="F1986" s="156" t="s">
        <v>2240</v>
      </c>
      <c r="H1986" s="155" t="s">
        <v>3</v>
      </c>
      <c r="I1986" s="157"/>
      <c r="L1986" s="154"/>
      <c r="M1986" s="158"/>
      <c r="T1986" s="159"/>
      <c r="AT1986" s="155" t="s">
        <v>308</v>
      </c>
      <c r="AU1986" s="155" t="s">
        <v>83</v>
      </c>
      <c r="AV1986" s="12" t="s">
        <v>81</v>
      </c>
      <c r="AW1986" s="12" t="s">
        <v>35</v>
      </c>
      <c r="AX1986" s="12" t="s">
        <v>73</v>
      </c>
      <c r="AY1986" s="155" t="s">
        <v>129</v>
      </c>
    </row>
    <row r="1987" spans="2:65" s="12" customFormat="1" ht="10.199999999999999">
      <c r="B1987" s="154"/>
      <c r="D1987" s="146" t="s">
        <v>308</v>
      </c>
      <c r="E1987" s="155" t="s">
        <v>3</v>
      </c>
      <c r="F1987" s="156" t="s">
        <v>1541</v>
      </c>
      <c r="H1987" s="155" t="s">
        <v>3</v>
      </c>
      <c r="I1987" s="157"/>
      <c r="L1987" s="154"/>
      <c r="M1987" s="158"/>
      <c r="T1987" s="159"/>
      <c r="AT1987" s="155" t="s">
        <v>308</v>
      </c>
      <c r="AU1987" s="155" t="s">
        <v>83</v>
      </c>
      <c r="AV1987" s="12" t="s">
        <v>81</v>
      </c>
      <c r="AW1987" s="12" t="s">
        <v>35</v>
      </c>
      <c r="AX1987" s="12" t="s">
        <v>73</v>
      </c>
      <c r="AY1987" s="155" t="s">
        <v>129</v>
      </c>
    </row>
    <row r="1988" spans="2:65" s="13" customFormat="1" ht="10.199999999999999">
      <c r="B1988" s="160"/>
      <c r="D1988" s="146" t="s">
        <v>308</v>
      </c>
      <c r="E1988" s="161" t="s">
        <v>3</v>
      </c>
      <c r="F1988" s="162" t="s">
        <v>2241</v>
      </c>
      <c r="H1988" s="163">
        <v>86.4</v>
      </c>
      <c r="I1988" s="164"/>
      <c r="L1988" s="160"/>
      <c r="M1988" s="165"/>
      <c r="T1988" s="166"/>
      <c r="AT1988" s="161" t="s">
        <v>308</v>
      </c>
      <c r="AU1988" s="161" t="s">
        <v>83</v>
      </c>
      <c r="AV1988" s="13" t="s">
        <v>83</v>
      </c>
      <c r="AW1988" s="13" t="s">
        <v>35</v>
      </c>
      <c r="AX1988" s="13" t="s">
        <v>73</v>
      </c>
      <c r="AY1988" s="161" t="s">
        <v>129</v>
      </c>
    </row>
    <row r="1989" spans="2:65" s="12" customFormat="1" ht="10.199999999999999">
      <c r="B1989" s="154"/>
      <c r="D1989" s="146" t="s">
        <v>308</v>
      </c>
      <c r="E1989" s="155" t="s">
        <v>3</v>
      </c>
      <c r="F1989" s="156" t="s">
        <v>1529</v>
      </c>
      <c r="H1989" s="155" t="s">
        <v>3</v>
      </c>
      <c r="I1989" s="157"/>
      <c r="L1989" s="154"/>
      <c r="M1989" s="158"/>
      <c r="T1989" s="159"/>
      <c r="AT1989" s="155" t="s">
        <v>308</v>
      </c>
      <c r="AU1989" s="155" t="s">
        <v>83</v>
      </c>
      <c r="AV1989" s="12" t="s">
        <v>81</v>
      </c>
      <c r="AW1989" s="12" t="s">
        <v>35</v>
      </c>
      <c r="AX1989" s="12" t="s">
        <v>73</v>
      </c>
      <c r="AY1989" s="155" t="s">
        <v>129</v>
      </c>
    </row>
    <row r="1990" spans="2:65" s="13" customFormat="1" ht="10.199999999999999">
      <c r="B1990" s="160"/>
      <c r="D1990" s="146" t="s">
        <v>308</v>
      </c>
      <c r="E1990" s="161" t="s">
        <v>3</v>
      </c>
      <c r="F1990" s="162" t="s">
        <v>2242</v>
      </c>
      <c r="H1990" s="163">
        <v>162.80000000000001</v>
      </c>
      <c r="I1990" s="164"/>
      <c r="L1990" s="160"/>
      <c r="M1990" s="165"/>
      <c r="T1990" s="166"/>
      <c r="AT1990" s="161" t="s">
        <v>308</v>
      </c>
      <c r="AU1990" s="161" t="s">
        <v>83</v>
      </c>
      <c r="AV1990" s="13" t="s">
        <v>83</v>
      </c>
      <c r="AW1990" s="13" t="s">
        <v>35</v>
      </c>
      <c r="AX1990" s="13" t="s">
        <v>73</v>
      </c>
      <c r="AY1990" s="161" t="s">
        <v>129</v>
      </c>
    </row>
    <row r="1991" spans="2:65" s="12" customFormat="1" ht="10.199999999999999">
      <c r="B1991" s="154"/>
      <c r="D1991" s="146" t="s">
        <v>308</v>
      </c>
      <c r="E1991" s="155" t="s">
        <v>3</v>
      </c>
      <c r="F1991" s="156" t="s">
        <v>2243</v>
      </c>
      <c r="H1991" s="155" t="s">
        <v>3</v>
      </c>
      <c r="I1991" s="157"/>
      <c r="L1991" s="154"/>
      <c r="M1991" s="158"/>
      <c r="T1991" s="159"/>
      <c r="AT1991" s="155" t="s">
        <v>308</v>
      </c>
      <c r="AU1991" s="155" t="s">
        <v>83</v>
      </c>
      <c r="AV1991" s="12" t="s">
        <v>81</v>
      </c>
      <c r="AW1991" s="12" t="s">
        <v>35</v>
      </c>
      <c r="AX1991" s="12" t="s">
        <v>73</v>
      </c>
      <c r="AY1991" s="155" t="s">
        <v>129</v>
      </c>
    </row>
    <row r="1992" spans="2:65" s="13" customFormat="1" ht="10.199999999999999">
      <c r="B1992" s="160"/>
      <c r="D1992" s="146" t="s">
        <v>308</v>
      </c>
      <c r="E1992" s="161" t="s">
        <v>3</v>
      </c>
      <c r="F1992" s="162" t="s">
        <v>2244</v>
      </c>
      <c r="H1992" s="163">
        <v>106.246</v>
      </c>
      <c r="I1992" s="164"/>
      <c r="L1992" s="160"/>
      <c r="M1992" s="165"/>
      <c r="T1992" s="166"/>
      <c r="AT1992" s="161" t="s">
        <v>308</v>
      </c>
      <c r="AU1992" s="161" t="s">
        <v>83</v>
      </c>
      <c r="AV1992" s="13" t="s">
        <v>83</v>
      </c>
      <c r="AW1992" s="13" t="s">
        <v>35</v>
      </c>
      <c r="AX1992" s="13" t="s">
        <v>73</v>
      </c>
      <c r="AY1992" s="161" t="s">
        <v>129</v>
      </c>
    </row>
    <row r="1993" spans="2:65" s="12" customFormat="1" ht="10.199999999999999">
      <c r="B1993" s="154"/>
      <c r="D1993" s="146" t="s">
        <v>308</v>
      </c>
      <c r="E1993" s="155" t="s">
        <v>3</v>
      </c>
      <c r="F1993" s="156" t="s">
        <v>2245</v>
      </c>
      <c r="H1993" s="155" t="s">
        <v>3</v>
      </c>
      <c r="I1993" s="157"/>
      <c r="L1993" s="154"/>
      <c r="M1993" s="158"/>
      <c r="T1993" s="159"/>
      <c r="AT1993" s="155" t="s">
        <v>308</v>
      </c>
      <c r="AU1993" s="155" t="s">
        <v>83</v>
      </c>
      <c r="AV1993" s="12" t="s">
        <v>81</v>
      </c>
      <c r="AW1993" s="12" t="s">
        <v>35</v>
      </c>
      <c r="AX1993" s="12" t="s">
        <v>73</v>
      </c>
      <c r="AY1993" s="155" t="s">
        <v>129</v>
      </c>
    </row>
    <row r="1994" spans="2:65" s="12" customFormat="1" ht="10.199999999999999">
      <c r="B1994" s="154"/>
      <c r="D1994" s="146" t="s">
        <v>308</v>
      </c>
      <c r="E1994" s="155" t="s">
        <v>3</v>
      </c>
      <c r="F1994" s="156" t="s">
        <v>1541</v>
      </c>
      <c r="H1994" s="155" t="s">
        <v>3</v>
      </c>
      <c r="I1994" s="157"/>
      <c r="L1994" s="154"/>
      <c r="M1994" s="158"/>
      <c r="T1994" s="159"/>
      <c r="AT1994" s="155" t="s">
        <v>308</v>
      </c>
      <c r="AU1994" s="155" t="s">
        <v>83</v>
      </c>
      <c r="AV1994" s="12" t="s">
        <v>81</v>
      </c>
      <c r="AW1994" s="12" t="s">
        <v>35</v>
      </c>
      <c r="AX1994" s="12" t="s">
        <v>73</v>
      </c>
      <c r="AY1994" s="155" t="s">
        <v>129</v>
      </c>
    </row>
    <row r="1995" spans="2:65" s="13" customFormat="1" ht="10.199999999999999">
      <c r="B1995" s="160"/>
      <c r="D1995" s="146" t="s">
        <v>308</v>
      </c>
      <c r="E1995" s="161" t="s">
        <v>3</v>
      </c>
      <c r="F1995" s="162" t="s">
        <v>2246</v>
      </c>
      <c r="H1995" s="163">
        <v>16.32</v>
      </c>
      <c r="I1995" s="164"/>
      <c r="L1995" s="160"/>
      <c r="M1995" s="165"/>
      <c r="T1995" s="166"/>
      <c r="AT1995" s="161" t="s">
        <v>308</v>
      </c>
      <c r="AU1995" s="161" t="s">
        <v>83</v>
      </c>
      <c r="AV1995" s="13" t="s">
        <v>83</v>
      </c>
      <c r="AW1995" s="13" t="s">
        <v>35</v>
      </c>
      <c r="AX1995" s="13" t="s">
        <v>73</v>
      </c>
      <c r="AY1995" s="161" t="s">
        <v>129</v>
      </c>
    </row>
    <row r="1996" spans="2:65" s="12" customFormat="1" ht="10.199999999999999">
      <c r="B1996" s="154"/>
      <c r="D1996" s="146" t="s">
        <v>308</v>
      </c>
      <c r="E1996" s="155" t="s">
        <v>3</v>
      </c>
      <c r="F1996" s="156" t="s">
        <v>1529</v>
      </c>
      <c r="H1996" s="155" t="s">
        <v>3</v>
      </c>
      <c r="I1996" s="157"/>
      <c r="L1996" s="154"/>
      <c r="M1996" s="158"/>
      <c r="T1996" s="159"/>
      <c r="AT1996" s="155" t="s">
        <v>308</v>
      </c>
      <c r="AU1996" s="155" t="s">
        <v>83</v>
      </c>
      <c r="AV1996" s="12" t="s">
        <v>81</v>
      </c>
      <c r="AW1996" s="12" t="s">
        <v>35</v>
      </c>
      <c r="AX1996" s="12" t="s">
        <v>73</v>
      </c>
      <c r="AY1996" s="155" t="s">
        <v>129</v>
      </c>
    </row>
    <row r="1997" spans="2:65" s="13" customFormat="1" ht="10.199999999999999">
      <c r="B1997" s="160"/>
      <c r="D1997" s="146" t="s">
        <v>308</v>
      </c>
      <c r="E1997" s="161" t="s">
        <v>3</v>
      </c>
      <c r="F1997" s="162" t="s">
        <v>2247</v>
      </c>
      <c r="H1997" s="163">
        <v>22</v>
      </c>
      <c r="I1997" s="164"/>
      <c r="L1997" s="160"/>
      <c r="M1997" s="165"/>
      <c r="T1997" s="166"/>
      <c r="AT1997" s="161" t="s">
        <v>308</v>
      </c>
      <c r="AU1997" s="161" t="s">
        <v>83</v>
      </c>
      <c r="AV1997" s="13" t="s">
        <v>83</v>
      </c>
      <c r="AW1997" s="13" t="s">
        <v>35</v>
      </c>
      <c r="AX1997" s="13" t="s">
        <v>73</v>
      </c>
      <c r="AY1997" s="161" t="s">
        <v>129</v>
      </c>
    </row>
    <row r="1998" spans="2:65" s="14" customFormat="1" ht="10.199999999999999">
      <c r="B1998" s="167"/>
      <c r="D1998" s="146" t="s">
        <v>308</v>
      </c>
      <c r="E1998" s="168" t="s">
        <v>3</v>
      </c>
      <c r="F1998" s="169" t="s">
        <v>313</v>
      </c>
      <c r="H1998" s="170">
        <v>393.76600000000002</v>
      </c>
      <c r="I1998" s="171"/>
      <c r="L1998" s="167"/>
      <c r="M1998" s="172"/>
      <c r="T1998" s="173"/>
      <c r="AT1998" s="168" t="s">
        <v>308</v>
      </c>
      <c r="AU1998" s="168" t="s">
        <v>83</v>
      </c>
      <c r="AV1998" s="14" t="s">
        <v>156</v>
      </c>
      <c r="AW1998" s="14" t="s">
        <v>35</v>
      </c>
      <c r="AX1998" s="14" t="s">
        <v>81</v>
      </c>
      <c r="AY1998" s="168" t="s">
        <v>129</v>
      </c>
    </row>
    <row r="1999" spans="2:65" s="1" customFormat="1" ht="16.5" customHeight="1">
      <c r="B1999" s="128"/>
      <c r="C1999" s="129" t="s">
        <v>2248</v>
      </c>
      <c r="D1999" s="129" t="s">
        <v>132</v>
      </c>
      <c r="E1999" s="130" t="s">
        <v>2249</v>
      </c>
      <c r="F1999" s="131" t="s">
        <v>2250</v>
      </c>
      <c r="G1999" s="132" t="s">
        <v>420</v>
      </c>
      <c r="H1999" s="133">
        <v>11</v>
      </c>
      <c r="I1999" s="134"/>
      <c r="J1999" s="135">
        <f>ROUND(I1999*H1999,2)</f>
        <v>0</v>
      </c>
      <c r="K1999" s="131" t="s">
        <v>3</v>
      </c>
      <c r="L1999" s="33"/>
      <c r="M1999" s="136" t="s">
        <v>3</v>
      </c>
      <c r="N1999" s="137" t="s">
        <v>44</v>
      </c>
      <c r="P1999" s="138">
        <f>O1999*H1999</f>
        <v>0</v>
      </c>
      <c r="Q1999" s="138">
        <v>1.7000000000000001E-4</v>
      </c>
      <c r="R1999" s="138">
        <f>Q1999*H1999</f>
        <v>1.8700000000000001E-3</v>
      </c>
      <c r="S1999" s="138">
        <v>0</v>
      </c>
      <c r="T1999" s="139">
        <f>S1999*H1999</f>
        <v>0</v>
      </c>
      <c r="AR1999" s="140" t="s">
        <v>398</v>
      </c>
      <c r="AT1999" s="140" t="s">
        <v>132</v>
      </c>
      <c r="AU1999" s="140" t="s">
        <v>83</v>
      </c>
      <c r="AY1999" s="18" t="s">
        <v>129</v>
      </c>
      <c r="BE1999" s="141">
        <f>IF(N1999="základní",J1999,0)</f>
        <v>0</v>
      </c>
      <c r="BF1999" s="141">
        <f>IF(N1999="snížená",J1999,0)</f>
        <v>0</v>
      </c>
      <c r="BG1999" s="141">
        <f>IF(N1999="zákl. přenesená",J1999,0)</f>
        <v>0</v>
      </c>
      <c r="BH1999" s="141">
        <f>IF(N1999="sníž. přenesená",J1999,0)</f>
        <v>0</v>
      </c>
      <c r="BI1999" s="141">
        <f>IF(N1999="nulová",J1999,0)</f>
        <v>0</v>
      </c>
      <c r="BJ1999" s="18" t="s">
        <v>81</v>
      </c>
      <c r="BK1999" s="141">
        <f>ROUND(I1999*H1999,2)</f>
        <v>0</v>
      </c>
      <c r="BL1999" s="18" t="s">
        <v>398</v>
      </c>
      <c r="BM1999" s="140" t="s">
        <v>2251</v>
      </c>
    </row>
    <row r="2000" spans="2:65" s="12" customFormat="1" ht="10.199999999999999">
      <c r="B2000" s="154"/>
      <c r="D2000" s="146" t="s">
        <v>308</v>
      </c>
      <c r="E2000" s="155" t="s">
        <v>3</v>
      </c>
      <c r="F2000" s="156" t="s">
        <v>1057</v>
      </c>
      <c r="H2000" s="155" t="s">
        <v>3</v>
      </c>
      <c r="I2000" s="157"/>
      <c r="L2000" s="154"/>
      <c r="M2000" s="158"/>
      <c r="T2000" s="159"/>
      <c r="AT2000" s="155" t="s">
        <v>308</v>
      </c>
      <c r="AU2000" s="155" t="s">
        <v>83</v>
      </c>
      <c r="AV2000" s="12" t="s">
        <v>81</v>
      </c>
      <c r="AW2000" s="12" t="s">
        <v>35</v>
      </c>
      <c r="AX2000" s="12" t="s">
        <v>73</v>
      </c>
      <c r="AY2000" s="155" t="s">
        <v>129</v>
      </c>
    </row>
    <row r="2001" spans="2:65" s="13" customFormat="1" ht="10.199999999999999">
      <c r="B2001" s="160"/>
      <c r="D2001" s="146" t="s">
        <v>308</v>
      </c>
      <c r="E2001" s="161" t="s">
        <v>3</v>
      </c>
      <c r="F2001" s="162" t="s">
        <v>1058</v>
      </c>
      <c r="H2001" s="163">
        <v>5</v>
      </c>
      <c r="I2001" s="164"/>
      <c r="L2001" s="160"/>
      <c r="M2001" s="165"/>
      <c r="T2001" s="166"/>
      <c r="AT2001" s="161" t="s">
        <v>308</v>
      </c>
      <c r="AU2001" s="161" t="s">
        <v>83</v>
      </c>
      <c r="AV2001" s="13" t="s">
        <v>83</v>
      </c>
      <c r="AW2001" s="13" t="s">
        <v>35</v>
      </c>
      <c r="AX2001" s="13" t="s">
        <v>73</v>
      </c>
      <c r="AY2001" s="161" t="s">
        <v>129</v>
      </c>
    </row>
    <row r="2002" spans="2:65" s="13" customFormat="1" ht="10.199999999999999">
      <c r="B2002" s="160"/>
      <c r="D2002" s="146" t="s">
        <v>308</v>
      </c>
      <c r="E2002" s="161" t="s">
        <v>3</v>
      </c>
      <c r="F2002" s="162" t="s">
        <v>1059</v>
      </c>
      <c r="H2002" s="163">
        <v>3</v>
      </c>
      <c r="I2002" s="164"/>
      <c r="L2002" s="160"/>
      <c r="M2002" s="165"/>
      <c r="T2002" s="166"/>
      <c r="AT2002" s="161" t="s">
        <v>308</v>
      </c>
      <c r="AU2002" s="161" t="s">
        <v>83</v>
      </c>
      <c r="AV2002" s="13" t="s">
        <v>83</v>
      </c>
      <c r="AW2002" s="13" t="s">
        <v>35</v>
      </c>
      <c r="AX2002" s="13" t="s">
        <v>73</v>
      </c>
      <c r="AY2002" s="161" t="s">
        <v>129</v>
      </c>
    </row>
    <row r="2003" spans="2:65" s="13" customFormat="1" ht="10.199999999999999">
      <c r="B2003" s="160"/>
      <c r="D2003" s="146" t="s">
        <v>308</v>
      </c>
      <c r="E2003" s="161" t="s">
        <v>3</v>
      </c>
      <c r="F2003" s="162" t="s">
        <v>1060</v>
      </c>
      <c r="H2003" s="163">
        <v>2</v>
      </c>
      <c r="I2003" s="164"/>
      <c r="L2003" s="160"/>
      <c r="M2003" s="165"/>
      <c r="T2003" s="166"/>
      <c r="AT2003" s="161" t="s">
        <v>308</v>
      </c>
      <c r="AU2003" s="161" t="s">
        <v>83</v>
      </c>
      <c r="AV2003" s="13" t="s">
        <v>83</v>
      </c>
      <c r="AW2003" s="13" t="s">
        <v>35</v>
      </c>
      <c r="AX2003" s="13" t="s">
        <v>73</v>
      </c>
      <c r="AY2003" s="161" t="s">
        <v>129</v>
      </c>
    </row>
    <row r="2004" spans="2:65" s="13" customFormat="1" ht="10.199999999999999">
      <c r="B2004" s="160"/>
      <c r="D2004" s="146" t="s">
        <v>308</v>
      </c>
      <c r="E2004" s="161" t="s">
        <v>3</v>
      </c>
      <c r="F2004" s="162" t="s">
        <v>1079</v>
      </c>
      <c r="H2004" s="163">
        <v>1</v>
      </c>
      <c r="I2004" s="164"/>
      <c r="L2004" s="160"/>
      <c r="M2004" s="165"/>
      <c r="T2004" s="166"/>
      <c r="AT2004" s="161" t="s">
        <v>308</v>
      </c>
      <c r="AU2004" s="161" t="s">
        <v>83</v>
      </c>
      <c r="AV2004" s="13" t="s">
        <v>83</v>
      </c>
      <c r="AW2004" s="13" t="s">
        <v>35</v>
      </c>
      <c r="AX2004" s="13" t="s">
        <v>73</v>
      </c>
      <c r="AY2004" s="161" t="s">
        <v>129</v>
      </c>
    </row>
    <row r="2005" spans="2:65" s="14" customFormat="1" ht="10.199999999999999">
      <c r="B2005" s="167"/>
      <c r="D2005" s="146" t="s">
        <v>308</v>
      </c>
      <c r="E2005" s="168" t="s">
        <v>3</v>
      </c>
      <c r="F2005" s="169" t="s">
        <v>313</v>
      </c>
      <c r="H2005" s="170">
        <v>11</v>
      </c>
      <c r="I2005" s="171"/>
      <c r="L2005" s="167"/>
      <c r="M2005" s="172"/>
      <c r="T2005" s="173"/>
      <c r="AT2005" s="168" t="s">
        <v>308</v>
      </c>
      <c r="AU2005" s="168" t="s">
        <v>83</v>
      </c>
      <c r="AV2005" s="14" t="s">
        <v>156</v>
      </c>
      <c r="AW2005" s="14" t="s">
        <v>35</v>
      </c>
      <c r="AX2005" s="14" t="s">
        <v>81</v>
      </c>
      <c r="AY2005" s="168" t="s">
        <v>129</v>
      </c>
    </row>
    <row r="2006" spans="2:65" s="1" customFormat="1" ht="24.15" customHeight="1">
      <c r="B2006" s="128"/>
      <c r="C2006" s="129" t="s">
        <v>2252</v>
      </c>
      <c r="D2006" s="129" t="s">
        <v>132</v>
      </c>
      <c r="E2006" s="130" t="s">
        <v>2253</v>
      </c>
      <c r="F2006" s="131" t="s">
        <v>2254</v>
      </c>
      <c r="G2006" s="132" t="s">
        <v>208</v>
      </c>
      <c r="H2006" s="133">
        <v>33.659999999999997</v>
      </c>
      <c r="I2006" s="134"/>
      <c r="J2006" s="135">
        <f>ROUND(I2006*H2006,2)</f>
        <v>0</v>
      </c>
      <c r="K2006" s="131" t="s">
        <v>136</v>
      </c>
      <c r="L2006" s="33"/>
      <c r="M2006" s="136" t="s">
        <v>3</v>
      </c>
      <c r="N2006" s="137" t="s">
        <v>44</v>
      </c>
      <c r="P2006" s="138">
        <f>O2006*H2006</f>
        <v>0</v>
      </c>
      <c r="Q2006" s="138">
        <v>2.7E-4</v>
      </c>
      <c r="R2006" s="138">
        <f>Q2006*H2006</f>
        <v>9.0881999999999994E-3</v>
      </c>
      <c r="S2006" s="138">
        <v>0</v>
      </c>
      <c r="T2006" s="139">
        <f>S2006*H2006</f>
        <v>0</v>
      </c>
      <c r="AR2006" s="140" t="s">
        <v>398</v>
      </c>
      <c r="AT2006" s="140" t="s">
        <v>132</v>
      </c>
      <c r="AU2006" s="140" t="s">
        <v>83</v>
      </c>
      <c r="AY2006" s="18" t="s">
        <v>129</v>
      </c>
      <c r="BE2006" s="141">
        <f>IF(N2006="základní",J2006,0)</f>
        <v>0</v>
      </c>
      <c r="BF2006" s="141">
        <f>IF(N2006="snížená",J2006,0)</f>
        <v>0</v>
      </c>
      <c r="BG2006" s="141">
        <f>IF(N2006="zákl. přenesená",J2006,0)</f>
        <v>0</v>
      </c>
      <c r="BH2006" s="141">
        <f>IF(N2006="sníž. přenesená",J2006,0)</f>
        <v>0</v>
      </c>
      <c r="BI2006" s="141">
        <f>IF(N2006="nulová",J2006,0)</f>
        <v>0</v>
      </c>
      <c r="BJ2006" s="18" t="s">
        <v>81</v>
      </c>
      <c r="BK2006" s="141">
        <f>ROUND(I2006*H2006,2)</f>
        <v>0</v>
      </c>
      <c r="BL2006" s="18" t="s">
        <v>398</v>
      </c>
      <c r="BM2006" s="140" t="s">
        <v>2255</v>
      </c>
    </row>
    <row r="2007" spans="2:65" s="1" customFormat="1" ht="10.199999999999999">
      <c r="B2007" s="33"/>
      <c r="D2007" s="142" t="s">
        <v>139</v>
      </c>
      <c r="F2007" s="143" t="s">
        <v>2256</v>
      </c>
      <c r="I2007" s="144"/>
      <c r="L2007" s="33"/>
      <c r="M2007" s="145"/>
      <c r="T2007" s="54"/>
      <c r="AT2007" s="18" t="s">
        <v>139</v>
      </c>
      <c r="AU2007" s="18" t="s">
        <v>83</v>
      </c>
    </row>
    <row r="2008" spans="2:65" s="13" customFormat="1" ht="10.199999999999999">
      <c r="B2008" s="160"/>
      <c r="D2008" s="146" t="s">
        <v>308</v>
      </c>
      <c r="E2008" s="161" t="s">
        <v>3</v>
      </c>
      <c r="F2008" s="162" t="s">
        <v>875</v>
      </c>
      <c r="H2008" s="163">
        <v>33.659999999999997</v>
      </c>
      <c r="I2008" s="164"/>
      <c r="L2008" s="160"/>
      <c r="M2008" s="165"/>
      <c r="T2008" s="166"/>
      <c r="AT2008" s="161" t="s">
        <v>308</v>
      </c>
      <c r="AU2008" s="161" t="s">
        <v>83</v>
      </c>
      <c r="AV2008" s="13" t="s">
        <v>83</v>
      </c>
      <c r="AW2008" s="13" t="s">
        <v>35</v>
      </c>
      <c r="AX2008" s="13" t="s">
        <v>81</v>
      </c>
      <c r="AY2008" s="161" t="s">
        <v>129</v>
      </c>
    </row>
    <row r="2009" spans="2:65" s="1" customFormat="1" ht="24.15" customHeight="1">
      <c r="B2009" s="128"/>
      <c r="C2009" s="129" t="s">
        <v>2257</v>
      </c>
      <c r="D2009" s="129" t="s">
        <v>132</v>
      </c>
      <c r="E2009" s="130" t="s">
        <v>2258</v>
      </c>
      <c r="F2009" s="131" t="s">
        <v>2259</v>
      </c>
      <c r="G2009" s="132" t="s">
        <v>208</v>
      </c>
      <c r="H2009" s="133">
        <v>33.659999999999997</v>
      </c>
      <c r="I2009" s="134"/>
      <c r="J2009" s="135">
        <f>ROUND(I2009*H2009,2)</f>
        <v>0</v>
      </c>
      <c r="K2009" s="131" t="s">
        <v>136</v>
      </c>
      <c r="L2009" s="33"/>
      <c r="M2009" s="136" t="s">
        <v>3</v>
      </c>
      <c r="N2009" s="137" t="s">
        <v>44</v>
      </c>
      <c r="P2009" s="138">
        <f>O2009*H2009</f>
        <v>0</v>
      </c>
      <c r="Q2009" s="138">
        <v>6.4999999999999997E-4</v>
      </c>
      <c r="R2009" s="138">
        <f>Q2009*H2009</f>
        <v>2.1878999999999996E-2</v>
      </c>
      <c r="S2009" s="138">
        <v>0</v>
      </c>
      <c r="T2009" s="139">
        <f>S2009*H2009</f>
        <v>0</v>
      </c>
      <c r="AR2009" s="140" t="s">
        <v>398</v>
      </c>
      <c r="AT2009" s="140" t="s">
        <v>132</v>
      </c>
      <c r="AU2009" s="140" t="s">
        <v>83</v>
      </c>
      <c r="AY2009" s="18" t="s">
        <v>129</v>
      </c>
      <c r="BE2009" s="141">
        <f>IF(N2009="základní",J2009,0)</f>
        <v>0</v>
      </c>
      <c r="BF2009" s="141">
        <f>IF(N2009="snížená",J2009,0)</f>
        <v>0</v>
      </c>
      <c r="BG2009" s="141">
        <f>IF(N2009="zákl. přenesená",J2009,0)</f>
        <v>0</v>
      </c>
      <c r="BH2009" s="141">
        <f>IF(N2009="sníž. přenesená",J2009,0)</f>
        <v>0</v>
      </c>
      <c r="BI2009" s="141">
        <f>IF(N2009="nulová",J2009,0)</f>
        <v>0</v>
      </c>
      <c r="BJ2009" s="18" t="s">
        <v>81</v>
      </c>
      <c r="BK2009" s="141">
        <f>ROUND(I2009*H2009,2)</f>
        <v>0</v>
      </c>
      <c r="BL2009" s="18" t="s">
        <v>398</v>
      </c>
      <c r="BM2009" s="140" t="s">
        <v>2260</v>
      </c>
    </row>
    <row r="2010" spans="2:65" s="1" customFormat="1" ht="10.199999999999999">
      <c r="B2010" s="33"/>
      <c r="D2010" s="142" t="s">
        <v>139</v>
      </c>
      <c r="F2010" s="143" t="s">
        <v>2261</v>
      </c>
      <c r="I2010" s="144"/>
      <c r="L2010" s="33"/>
      <c r="M2010" s="145"/>
      <c r="T2010" s="54"/>
      <c r="AT2010" s="18" t="s">
        <v>139</v>
      </c>
      <c r="AU2010" s="18" t="s">
        <v>83</v>
      </c>
    </row>
    <row r="2011" spans="2:65" s="13" customFormat="1" ht="10.199999999999999">
      <c r="B2011" s="160"/>
      <c r="D2011" s="146" t="s">
        <v>308</v>
      </c>
      <c r="E2011" s="161" t="s">
        <v>3</v>
      </c>
      <c r="F2011" s="162" t="s">
        <v>875</v>
      </c>
      <c r="H2011" s="163">
        <v>33.659999999999997</v>
      </c>
      <c r="I2011" s="164"/>
      <c r="L2011" s="160"/>
      <c r="M2011" s="165"/>
      <c r="T2011" s="166"/>
      <c r="AT2011" s="161" t="s">
        <v>308</v>
      </c>
      <c r="AU2011" s="161" t="s">
        <v>83</v>
      </c>
      <c r="AV2011" s="13" t="s">
        <v>83</v>
      </c>
      <c r="AW2011" s="13" t="s">
        <v>35</v>
      </c>
      <c r="AX2011" s="13" t="s">
        <v>81</v>
      </c>
      <c r="AY2011" s="161" t="s">
        <v>129</v>
      </c>
    </row>
    <row r="2012" spans="2:65" s="1" customFormat="1" ht="24.15" customHeight="1">
      <c r="B2012" s="128"/>
      <c r="C2012" s="129" t="s">
        <v>2262</v>
      </c>
      <c r="D2012" s="129" t="s">
        <v>132</v>
      </c>
      <c r="E2012" s="130" t="s">
        <v>2263</v>
      </c>
      <c r="F2012" s="131" t="s">
        <v>2264</v>
      </c>
      <c r="G2012" s="132" t="s">
        <v>208</v>
      </c>
      <c r="H2012" s="133">
        <v>33.659999999999997</v>
      </c>
      <c r="I2012" s="134"/>
      <c r="J2012" s="135">
        <f>ROUND(I2012*H2012,2)</f>
        <v>0</v>
      </c>
      <c r="K2012" s="131" t="s">
        <v>136</v>
      </c>
      <c r="L2012" s="33"/>
      <c r="M2012" s="136" t="s">
        <v>3</v>
      </c>
      <c r="N2012" s="137" t="s">
        <v>44</v>
      </c>
      <c r="P2012" s="138">
        <f>O2012*H2012</f>
        <v>0</v>
      </c>
      <c r="Q2012" s="138">
        <v>3.0000000000000001E-5</v>
      </c>
      <c r="R2012" s="138">
        <f>Q2012*H2012</f>
        <v>1.0097999999999999E-3</v>
      </c>
      <c r="S2012" s="138">
        <v>0</v>
      </c>
      <c r="T2012" s="139">
        <f>S2012*H2012</f>
        <v>0</v>
      </c>
      <c r="AR2012" s="140" t="s">
        <v>398</v>
      </c>
      <c r="AT2012" s="140" t="s">
        <v>132</v>
      </c>
      <c r="AU2012" s="140" t="s">
        <v>83</v>
      </c>
      <c r="AY2012" s="18" t="s">
        <v>129</v>
      </c>
      <c r="BE2012" s="141">
        <f>IF(N2012="základní",J2012,0)</f>
        <v>0</v>
      </c>
      <c r="BF2012" s="141">
        <f>IF(N2012="snížená",J2012,0)</f>
        <v>0</v>
      </c>
      <c r="BG2012" s="141">
        <f>IF(N2012="zákl. přenesená",J2012,0)</f>
        <v>0</v>
      </c>
      <c r="BH2012" s="141">
        <f>IF(N2012="sníž. přenesená",J2012,0)</f>
        <v>0</v>
      </c>
      <c r="BI2012" s="141">
        <f>IF(N2012="nulová",J2012,0)</f>
        <v>0</v>
      </c>
      <c r="BJ2012" s="18" t="s">
        <v>81</v>
      </c>
      <c r="BK2012" s="141">
        <f>ROUND(I2012*H2012,2)</f>
        <v>0</v>
      </c>
      <c r="BL2012" s="18" t="s">
        <v>398</v>
      </c>
      <c r="BM2012" s="140" t="s">
        <v>2265</v>
      </c>
    </row>
    <row r="2013" spans="2:65" s="1" customFormat="1" ht="10.199999999999999">
      <c r="B2013" s="33"/>
      <c r="D2013" s="142" t="s">
        <v>139</v>
      </c>
      <c r="F2013" s="143" t="s">
        <v>2266</v>
      </c>
      <c r="I2013" s="144"/>
      <c r="L2013" s="33"/>
      <c r="M2013" s="145"/>
      <c r="T2013" s="54"/>
      <c r="AT2013" s="18" t="s">
        <v>139</v>
      </c>
      <c r="AU2013" s="18" t="s">
        <v>83</v>
      </c>
    </row>
    <row r="2014" spans="2:65" s="13" customFormat="1" ht="10.199999999999999">
      <c r="B2014" s="160"/>
      <c r="D2014" s="146" t="s">
        <v>308</v>
      </c>
      <c r="E2014" s="161" t="s">
        <v>3</v>
      </c>
      <c r="F2014" s="162" t="s">
        <v>875</v>
      </c>
      <c r="H2014" s="163">
        <v>33.659999999999997</v>
      </c>
      <c r="I2014" s="164"/>
      <c r="L2014" s="160"/>
      <c r="M2014" s="165"/>
      <c r="T2014" s="166"/>
      <c r="AT2014" s="161" t="s">
        <v>308</v>
      </c>
      <c r="AU2014" s="161" t="s">
        <v>83</v>
      </c>
      <c r="AV2014" s="13" t="s">
        <v>83</v>
      </c>
      <c r="AW2014" s="13" t="s">
        <v>35</v>
      </c>
      <c r="AX2014" s="13" t="s">
        <v>81</v>
      </c>
      <c r="AY2014" s="161" t="s">
        <v>129</v>
      </c>
    </row>
    <row r="2015" spans="2:65" s="11" customFormat="1" ht="22.8" customHeight="1">
      <c r="B2015" s="116"/>
      <c r="D2015" s="117" t="s">
        <v>72</v>
      </c>
      <c r="E2015" s="126" t="s">
        <v>2267</v>
      </c>
      <c r="F2015" s="126" t="s">
        <v>2268</v>
      </c>
      <c r="I2015" s="119"/>
      <c r="J2015" s="127">
        <f>BK2015</f>
        <v>0</v>
      </c>
      <c r="L2015" s="116"/>
      <c r="M2015" s="121"/>
      <c r="P2015" s="122">
        <f>SUM(P2016:P2118)</f>
        <v>0</v>
      </c>
      <c r="R2015" s="122">
        <f>SUM(R2016:R2118)</f>
        <v>0.47333969999999992</v>
      </c>
      <c r="T2015" s="123">
        <f>SUM(T2016:T2118)</f>
        <v>2.946081E-2</v>
      </c>
      <c r="AR2015" s="117" t="s">
        <v>83</v>
      </c>
      <c r="AT2015" s="124" t="s">
        <v>72</v>
      </c>
      <c r="AU2015" s="124" t="s">
        <v>81</v>
      </c>
      <c r="AY2015" s="117" t="s">
        <v>129</v>
      </c>
      <c r="BK2015" s="125">
        <f>SUM(BK2016:BK2118)</f>
        <v>0</v>
      </c>
    </row>
    <row r="2016" spans="2:65" s="1" customFormat="1" ht="16.5" customHeight="1">
      <c r="B2016" s="128"/>
      <c r="C2016" s="129" t="s">
        <v>2269</v>
      </c>
      <c r="D2016" s="129" t="s">
        <v>132</v>
      </c>
      <c r="E2016" s="130" t="s">
        <v>2270</v>
      </c>
      <c r="F2016" s="131" t="s">
        <v>2271</v>
      </c>
      <c r="G2016" s="132" t="s">
        <v>208</v>
      </c>
      <c r="H2016" s="133">
        <v>417.137</v>
      </c>
      <c r="I2016" s="134"/>
      <c r="J2016" s="135">
        <f>ROUND(I2016*H2016,2)</f>
        <v>0</v>
      </c>
      <c r="K2016" s="131" t="s">
        <v>136</v>
      </c>
      <c r="L2016" s="33"/>
      <c r="M2016" s="136" t="s">
        <v>3</v>
      </c>
      <c r="N2016" s="137" t="s">
        <v>44</v>
      </c>
      <c r="P2016" s="138">
        <f>O2016*H2016</f>
        <v>0</v>
      </c>
      <c r="Q2016" s="138">
        <v>0</v>
      </c>
      <c r="R2016" s="138">
        <f>Q2016*H2016</f>
        <v>0</v>
      </c>
      <c r="S2016" s="138">
        <v>0</v>
      </c>
      <c r="T2016" s="139">
        <f>S2016*H2016</f>
        <v>0</v>
      </c>
      <c r="AR2016" s="140" t="s">
        <v>398</v>
      </c>
      <c r="AT2016" s="140" t="s">
        <v>132</v>
      </c>
      <c r="AU2016" s="140" t="s">
        <v>83</v>
      </c>
      <c r="AY2016" s="18" t="s">
        <v>129</v>
      </c>
      <c r="BE2016" s="141">
        <f>IF(N2016="základní",J2016,0)</f>
        <v>0</v>
      </c>
      <c r="BF2016" s="141">
        <f>IF(N2016="snížená",J2016,0)</f>
        <v>0</v>
      </c>
      <c r="BG2016" s="141">
        <f>IF(N2016="zákl. přenesená",J2016,0)</f>
        <v>0</v>
      </c>
      <c r="BH2016" s="141">
        <f>IF(N2016="sníž. přenesená",J2016,0)</f>
        <v>0</v>
      </c>
      <c r="BI2016" s="141">
        <f>IF(N2016="nulová",J2016,0)</f>
        <v>0</v>
      </c>
      <c r="BJ2016" s="18" t="s">
        <v>81</v>
      </c>
      <c r="BK2016" s="141">
        <f>ROUND(I2016*H2016,2)</f>
        <v>0</v>
      </c>
      <c r="BL2016" s="18" t="s">
        <v>398</v>
      </c>
      <c r="BM2016" s="140" t="s">
        <v>2272</v>
      </c>
    </row>
    <row r="2017" spans="2:51" s="1" customFormat="1" ht="10.199999999999999">
      <c r="B2017" s="33"/>
      <c r="D2017" s="142" t="s">
        <v>139</v>
      </c>
      <c r="F2017" s="143" t="s">
        <v>2273</v>
      </c>
      <c r="I2017" s="144"/>
      <c r="L2017" s="33"/>
      <c r="M2017" s="145"/>
      <c r="T2017" s="54"/>
      <c r="AT2017" s="18" t="s">
        <v>139</v>
      </c>
      <c r="AU2017" s="18" t="s">
        <v>83</v>
      </c>
    </row>
    <row r="2018" spans="2:51" s="12" customFormat="1" ht="10.199999999999999">
      <c r="B2018" s="154"/>
      <c r="D2018" s="146" t="s">
        <v>308</v>
      </c>
      <c r="E2018" s="155" t="s">
        <v>3</v>
      </c>
      <c r="F2018" s="156" t="s">
        <v>322</v>
      </c>
      <c r="H2018" s="155" t="s">
        <v>3</v>
      </c>
      <c r="I2018" s="157"/>
      <c r="L2018" s="154"/>
      <c r="M2018" s="158"/>
      <c r="T2018" s="159"/>
      <c r="AT2018" s="155" t="s">
        <v>308</v>
      </c>
      <c r="AU2018" s="155" t="s">
        <v>83</v>
      </c>
      <c r="AV2018" s="12" t="s">
        <v>81</v>
      </c>
      <c r="AW2018" s="12" t="s">
        <v>35</v>
      </c>
      <c r="AX2018" s="12" t="s">
        <v>73</v>
      </c>
      <c r="AY2018" s="155" t="s">
        <v>129</v>
      </c>
    </row>
    <row r="2019" spans="2:51" s="12" customFormat="1" ht="10.199999999999999">
      <c r="B2019" s="154"/>
      <c r="D2019" s="146" t="s">
        <v>308</v>
      </c>
      <c r="E2019" s="155" t="s">
        <v>3</v>
      </c>
      <c r="F2019" s="156" t="s">
        <v>2274</v>
      </c>
      <c r="H2019" s="155" t="s">
        <v>3</v>
      </c>
      <c r="I2019" s="157"/>
      <c r="L2019" s="154"/>
      <c r="M2019" s="158"/>
      <c r="T2019" s="159"/>
      <c r="AT2019" s="155" t="s">
        <v>308</v>
      </c>
      <c r="AU2019" s="155" t="s">
        <v>83</v>
      </c>
      <c r="AV2019" s="12" t="s">
        <v>81</v>
      </c>
      <c r="AW2019" s="12" t="s">
        <v>35</v>
      </c>
      <c r="AX2019" s="12" t="s">
        <v>73</v>
      </c>
      <c r="AY2019" s="155" t="s">
        <v>129</v>
      </c>
    </row>
    <row r="2020" spans="2:51" s="13" customFormat="1" ht="10.199999999999999">
      <c r="B2020" s="160"/>
      <c r="D2020" s="146" t="s">
        <v>308</v>
      </c>
      <c r="E2020" s="161" t="s">
        <v>3</v>
      </c>
      <c r="F2020" s="162" t="s">
        <v>626</v>
      </c>
      <c r="H2020" s="163">
        <v>44.408999999999999</v>
      </c>
      <c r="I2020" s="164"/>
      <c r="L2020" s="160"/>
      <c r="M2020" s="165"/>
      <c r="T2020" s="166"/>
      <c r="AT2020" s="161" t="s">
        <v>308</v>
      </c>
      <c r="AU2020" s="161" t="s">
        <v>83</v>
      </c>
      <c r="AV2020" s="13" t="s">
        <v>83</v>
      </c>
      <c r="AW2020" s="13" t="s">
        <v>35</v>
      </c>
      <c r="AX2020" s="13" t="s">
        <v>73</v>
      </c>
      <c r="AY2020" s="161" t="s">
        <v>129</v>
      </c>
    </row>
    <row r="2021" spans="2:51" s="13" customFormat="1" ht="10.199999999999999">
      <c r="B2021" s="160"/>
      <c r="D2021" s="146" t="s">
        <v>308</v>
      </c>
      <c r="E2021" s="161" t="s">
        <v>3</v>
      </c>
      <c r="F2021" s="162" t="s">
        <v>627</v>
      </c>
      <c r="H2021" s="163">
        <v>15.131</v>
      </c>
      <c r="I2021" s="164"/>
      <c r="L2021" s="160"/>
      <c r="M2021" s="165"/>
      <c r="T2021" s="166"/>
      <c r="AT2021" s="161" t="s">
        <v>308</v>
      </c>
      <c r="AU2021" s="161" t="s">
        <v>83</v>
      </c>
      <c r="AV2021" s="13" t="s">
        <v>83</v>
      </c>
      <c r="AW2021" s="13" t="s">
        <v>35</v>
      </c>
      <c r="AX2021" s="13" t="s">
        <v>73</v>
      </c>
      <c r="AY2021" s="161" t="s">
        <v>129</v>
      </c>
    </row>
    <row r="2022" spans="2:51" s="12" customFormat="1" ht="10.199999999999999">
      <c r="B2022" s="154"/>
      <c r="D2022" s="146" t="s">
        <v>308</v>
      </c>
      <c r="E2022" s="155" t="s">
        <v>3</v>
      </c>
      <c r="F2022" s="156" t="s">
        <v>1247</v>
      </c>
      <c r="H2022" s="155" t="s">
        <v>3</v>
      </c>
      <c r="I2022" s="157"/>
      <c r="L2022" s="154"/>
      <c r="M2022" s="158"/>
      <c r="T2022" s="159"/>
      <c r="AT2022" s="155" t="s">
        <v>308</v>
      </c>
      <c r="AU2022" s="155" t="s">
        <v>83</v>
      </c>
      <c r="AV2022" s="12" t="s">
        <v>81</v>
      </c>
      <c r="AW2022" s="12" t="s">
        <v>35</v>
      </c>
      <c r="AX2022" s="12" t="s">
        <v>73</v>
      </c>
      <c r="AY2022" s="155" t="s">
        <v>129</v>
      </c>
    </row>
    <row r="2023" spans="2:51" s="12" customFormat="1" ht="10.199999999999999">
      <c r="B2023" s="154"/>
      <c r="D2023" s="146" t="s">
        <v>308</v>
      </c>
      <c r="E2023" s="155" t="s">
        <v>3</v>
      </c>
      <c r="F2023" s="156" t="s">
        <v>2274</v>
      </c>
      <c r="H2023" s="155" t="s">
        <v>3</v>
      </c>
      <c r="I2023" s="157"/>
      <c r="L2023" s="154"/>
      <c r="M2023" s="158"/>
      <c r="T2023" s="159"/>
      <c r="AT2023" s="155" t="s">
        <v>308</v>
      </c>
      <c r="AU2023" s="155" t="s">
        <v>83</v>
      </c>
      <c r="AV2023" s="12" t="s">
        <v>81</v>
      </c>
      <c r="AW2023" s="12" t="s">
        <v>35</v>
      </c>
      <c r="AX2023" s="12" t="s">
        <v>73</v>
      </c>
      <c r="AY2023" s="155" t="s">
        <v>129</v>
      </c>
    </row>
    <row r="2024" spans="2:51" s="13" customFormat="1" ht="10.199999999999999">
      <c r="B2024" s="160"/>
      <c r="D2024" s="146" t="s">
        <v>308</v>
      </c>
      <c r="E2024" s="161" t="s">
        <v>3</v>
      </c>
      <c r="F2024" s="162" t="s">
        <v>2275</v>
      </c>
      <c r="H2024" s="163">
        <v>40.799999999999997</v>
      </c>
      <c r="I2024" s="164"/>
      <c r="L2024" s="160"/>
      <c r="M2024" s="165"/>
      <c r="T2024" s="166"/>
      <c r="AT2024" s="161" t="s">
        <v>308</v>
      </c>
      <c r="AU2024" s="161" t="s">
        <v>83</v>
      </c>
      <c r="AV2024" s="13" t="s">
        <v>83</v>
      </c>
      <c r="AW2024" s="13" t="s">
        <v>35</v>
      </c>
      <c r="AX2024" s="13" t="s">
        <v>73</v>
      </c>
      <c r="AY2024" s="161" t="s">
        <v>129</v>
      </c>
    </row>
    <row r="2025" spans="2:51" s="13" customFormat="1" ht="10.199999999999999">
      <c r="B2025" s="160"/>
      <c r="D2025" s="146" t="s">
        <v>308</v>
      </c>
      <c r="E2025" s="161" t="s">
        <v>3</v>
      </c>
      <c r="F2025" s="162" t="s">
        <v>2276</v>
      </c>
      <c r="H2025" s="163">
        <v>29.7</v>
      </c>
      <c r="I2025" s="164"/>
      <c r="L2025" s="160"/>
      <c r="M2025" s="165"/>
      <c r="T2025" s="166"/>
      <c r="AT2025" s="161" t="s">
        <v>308</v>
      </c>
      <c r="AU2025" s="161" t="s">
        <v>83</v>
      </c>
      <c r="AV2025" s="13" t="s">
        <v>83</v>
      </c>
      <c r="AW2025" s="13" t="s">
        <v>35</v>
      </c>
      <c r="AX2025" s="13" t="s">
        <v>73</v>
      </c>
      <c r="AY2025" s="161" t="s">
        <v>129</v>
      </c>
    </row>
    <row r="2026" spans="2:51" s="13" customFormat="1" ht="10.199999999999999">
      <c r="B2026" s="160"/>
      <c r="D2026" s="146" t="s">
        <v>308</v>
      </c>
      <c r="E2026" s="161" t="s">
        <v>3</v>
      </c>
      <c r="F2026" s="162" t="s">
        <v>1829</v>
      </c>
      <c r="H2026" s="163">
        <v>12.1</v>
      </c>
      <c r="I2026" s="164"/>
      <c r="L2026" s="160"/>
      <c r="M2026" s="165"/>
      <c r="T2026" s="166"/>
      <c r="AT2026" s="161" t="s">
        <v>308</v>
      </c>
      <c r="AU2026" s="161" t="s">
        <v>83</v>
      </c>
      <c r="AV2026" s="13" t="s">
        <v>83</v>
      </c>
      <c r="AW2026" s="13" t="s">
        <v>35</v>
      </c>
      <c r="AX2026" s="13" t="s">
        <v>73</v>
      </c>
      <c r="AY2026" s="161" t="s">
        <v>129</v>
      </c>
    </row>
    <row r="2027" spans="2:51" s="12" customFormat="1" ht="10.199999999999999">
      <c r="B2027" s="154"/>
      <c r="D2027" s="146" t="s">
        <v>308</v>
      </c>
      <c r="E2027" s="155" t="s">
        <v>3</v>
      </c>
      <c r="F2027" s="156" t="s">
        <v>322</v>
      </c>
      <c r="H2027" s="155" t="s">
        <v>3</v>
      </c>
      <c r="I2027" s="157"/>
      <c r="L2027" s="154"/>
      <c r="M2027" s="158"/>
      <c r="T2027" s="159"/>
      <c r="AT2027" s="155" t="s">
        <v>308</v>
      </c>
      <c r="AU2027" s="155" t="s">
        <v>83</v>
      </c>
      <c r="AV2027" s="12" t="s">
        <v>81</v>
      </c>
      <c r="AW2027" s="12" t="s">
        <v>35</v>
      </c>
      <c r="AX2027" s="12" t="s">
        <v>73</v>
      </c>
      <c r="AY2027" s="155" t="s">
        <v>129</v>
      </c>
    </row>
    <row r="2028" spans="2:51" s="12" customFormat="1" ht="10.199999999999999">
      <c r="B2028" s="154"/>
      <c r="D2028" s="146" t="s">
        <v>308</v>
      </c>
      <c r="E2028" s="155" t="s">
        <v>3</v>
      </c>
      <c r="F2028" s="156" t="s">
        <v>2277</v>
      </c>
      <c r="H2028" s="155" t="s">
        <v>3</v>
      </c>
      <c r="I2028" s="157"/>
      <c r="L2028" s="154"/>
      <c r="M2028" s="158"/>
      <c r="T2028" s="159"/>
      <c r="AT2028" s="155" t="s">
        <v>308</v>
      </c>
      <c r="AU2028" s="155" t="s">
        <v>83</v>
      </c>
      <c r="AV2028" s="12" t="s">
        <v>81</v>
      </c>
      <c r="AW2028" s="12" t="s">
        <v>35</v>
      </c>
      <c r="AX2028" s="12" t="s">
        <v>73</v>
      </c>
      <c r="AY2028" s="155" t="s">
        <v>129</v>
      </c>
    </row>
    <row r="2029" spans="2:51" s="12" customFormat="1" ht="10.199999999999999">
      <c r="B2029" s="154"/>
      <c r="D2029" s="146" t="s">
        <v>308</v>
      </c>
      <c r="E2029" s="155" t="s">
        <v>3</v>
      </c>
      <c r="F2029" s="156" t="s">
        <v>658</v>
      </c>
      <c r="H2029" s="155" t="s">
        <v>3</v>
      </c>
      <c r="I2029" s="157"/>
      <c r="L2029" s="154"/>
      <c r="M2029" s="158"/>
      <c r="T2029" s="159"/>
      <c r="AT2029" s="155" t="s">
        <v>308</v>
      </c>
      <c r="AU2029" s="155" t="s">
        <v>83</v>
      </c>
      <c r="AV2029" s="12" t="s">
        <v>81</v>
      </c>
      <c r="AW2029" s="12" t="s">
        <v>35</v>
      </c>
      <c r="AX2029" s="12" t="s">
        <v>73</v>
      </c>
      <c r="AY2029" s="155" t="s">
        <v>129</v>
      </c>
    </row>
    <row r="2030" spans="2:51" s="13" customFormat="1" ht="10.199999999999999">
      <c r="B2030" s="160"/>
      <c r="D2030" s="146" t="s">
        <v>308</v>
      </c>
      <c r="E2030" s="161" t="s">
        <v>3</v>
      </c>
      <c r="F2030" s="162" t="s">
        <v>659</v>
      </c>
      <c r="H2030" s="163">
        <v>65.519000000000005</v>
      </c>
      <c r="I2030" s="164"/>
      <c r="L2030" s="160"/>
      <c r="M2030" s="165"/>
      <c r="T2030" s="166"/>
      <c r="AT2030" s="161" t="s">
        <v>308</v>
      </c>
      <c r="AU2030" s="161" t="s">
        <v>83</v>
      </c>
      <c r="AV2030" s="13" t="s">
        <v>83</v>
      </c>
      <c r="AW2030" s="13" t="s">
        <v>35</v>
      </c>
      <c r="AX2030" s="13" t="s">
        <v>73</v>
      </c>
      <c r="AY2030" s="161" t="s">
        <v>129</v>
      </c>
    </row>
    <row r="2031" spans="2:51" s="13" customFormat="1" ht="10.199999999999999">
      <c r="B2031" s="160"/>
      <c r="D2031" s="146" t="s">
        <v>308</v>
      </c>
      <c r="E2031" s="161" t="s">
        <v>3</v>
      </c>
      <c r="F2031" s="162" t="s">
        <v>660</v>
      </c>
      <c r="H2031" s="163">
        <v>0.84499999999999997</v>
      </c>
      <c r="I2031" s="164"/>
      <c r="L2031" s="160"/>
      <c r="M2031" s="165"/>
      <c r="T2031" s="166"/>
      <c r="AT2031" s="161" t="s">
        <v>308</v>
      </c>
      <c r="AU2031" s="161" t="s">
        <v>83</v>
      </c>
      <c r="AV2031" s="13" t="s">
        <v>83</v>
      </c>
      <c r="AW2031" s="13" t="s">
        <v>35</v>
      </c>
      <c r="AX2031" s="13" t="s">
        <v>73</v>
      </c>
      <c r="AY2031" s="161" t="s">
        <v>129</v>
      </c>
    </row>
    <row r="2032" spans="2:51" s="13" customFormat="1" ht="10.199999999999999">
      <c r="B2032" s="160"/>
      <c r="D2032" s="146" t="s">
        <v>308</v>
      </c>
      <c r="E2032" s="161" t="s">
        <v>3</v>
      </c>
      <c r="F2032" s="162" t="s">
        <v>661</v>
      </c>
      <c r="H2032" s="163">
        <v>-1.772</v>
      </c>
      <c r="I2032" s="164"/>
      <c r="L2032" s="160"/>
      <c r="M2032" s="165"/>
      <c r="T2032" s="166"/>
      <c r="AT2032" s="161" t="s">
        <v>308</v>
      </c>
      <c r="AU2032" s="161" t="s">
        <v>83</v>
      </c>
      <c r="AV2032" s="13" t="s">
        <v>83</v>
      </c>
      <c r="AW2032" s="13" t="s">
        <v>35</v>
      </c>
      <c r="AX2032" s="13" t="s">
        <v>73</v>
      </c>
      <c r="AY2032" s="161" t="s">
        <v>129</v>
      </c>
    </row>
    <row r="2033" spans="2:51" s="13" customFormat="1" ht="10.199999999999999">
      <c r="B2033" s="160"/>
      <c r="D2033" s="146" t="s">
        <v>308</v>
      </c>
      <c r="E2033" s="161" t="s">
        <v>3</v>
      </c>
      <c r="F2033" s="162" t="s">
        <v>662</v>
      </c>
      <c r="H2033" s="163">
        <v>-0.316</v>
      </c>
      <c r="I2033" s="164"/>
      <c r="L2033" s="160"/>
      <c r="M2033" s="165"/>
      <c r="T2033" s="166"/>
      <c r="AT2033" s="161" t="s">
        <v>308</v>
      </c>
      <c r="AU2033" s="161" t="s">
        <v>83</v>
      </c>
      <c r="AV2033" s="13" t="s">
        <v>83</v>
      </c>
      <c r="AW2033" s="13" t="s">
        <v>35</v>
      </c>
      <c r="AX2033" s="13" t="s">
        <v>73</v>
      </c>
      <c r="AY2033" s="161" t="s">
        <v>129</v>
      </c>
    </row>
    <row r="2034" spans="2:51" s="13" customFormat="1" ht="10.199999999999999">
      <c r="B2034" s="160"/>
      <c r="D2034" s="146" t="s">
        <v>308</v>
      </c>
      <c r="E2034" s="161" t="s">
        <v>3</v>
      </c>
      <c r="F2034" s="162" t="s">
        <v>663</v>
      </c>
      <c r="H2034" s="163">
        <v>-0.30499999999999999</v>
      </c>
      <c r="I2034" s="164"/>
      <c r="L2034" s="160"/>
      <c r="M2034" s="165"/>
      <c r="T2034" s="166"/>
      <c r="AT2034" s="161" t="s">
        <v>308</v>
      </c>
      <c r="AU2034" s="161" t="s">
        <v>83</v>
      </c>
      <c r="AV2034" s="13" t="s">
        <v>83</v>
      </c>
      <c r="AW2034" s="13" t="s">
        <v>35</v>
      </c>
      <c r="AX2034" s="13" t="s">
        <v>73</v>
      </c>
      <c r="AY2034" s="161" t="s">
        <v>129</v>
      </c>
    </row>
    <row r="2035" spans="2:51" s="12" customFormat="1" ht="10.199999999999999">
      <c r="B2035" s="154"/>
      <c r="D2035" s="146" t="s">
        <v>308</v>
      </c>
      <c r="E2035" s="155" t="s">
        <v>3</v>
      </c>
      <c r="F2035" s="156" t="s">
        <v>664</v>
      </c>
      <c r="H2035" s="155" t="s">
        <v>3</v>
      </c>
      <c r="I2035" s="157"/>
      <c r="L2035" s="154"/>
      <c r="M2035" s="158"/>
      <c r="T2035" s="159"/>
      <c r="AT2035" s="155" t="s">
        <v>308</v>
      </c>
      <c r="AU2035" s="155" t="s">
        <v>83</v>
      </c>
      <c r="AV2035" s="12" t="s">
        <v>81</v>
      </c>
      <c r="AW2035" s="12" t="s">
        <v>35</v>
      </c>
      <c r="AX2035" s="12" t="s">
        <v>73</v>
      </c>
      <c r="AY2035" s="155" t="s">
        <v>129</v>
      </c>
    </row>
    <row r="2036" spans="2:51" s="13" customFormat="1" ht="10.199999999999999">
      <c r="B2036" s="160"/>
      <c r="D2036" s="146" t="s">
        <v>308</v>
      </c>
      <c r="E2036" s="161" t="s">
        <v>3</v>
      </c>
      <c r="F2036" s="162" t="s">
        <v>665</v>
      </c>
      <c r="H2036" s="163">
        <v>28.253</v>
      </c>
      <c r="I2036" s="164"/>
      <c r="L2036" s="160"/>
      <c r="M2036" s="165"/>
      <c r="T2036" s="166"/>
      <c r="AT2036" s="161" t="s">
        <v>308</v>
      </c>
      <c r="AU2036" s="161" t="s">
        <v>83</v>
      </c>
      <c r="AV2036" s="13" t="s">
        <v>83</v>
      </c>
      <c r="AW2036" s="13" t="s">
        <v>35</v>
      </c>
      <c r="AX2036" s="13" t="s">
        <v>73</v>
      </c>
      <c r="AY2036" s="161" t="s">
        <v>129</v>
      </c>
    </row>
    <row r="2037" spans="2:51" s="13" customFormat="1" ht="10.199999999999999">
      <c r="B2037" s="160"/>
      <c r="D2037" s="146" t="s">
        <v>308</v>
      </c>
      <c r="E2037" s="161" t="s">
        <v>3</v>
      </c>
      <c r="F2037" s="162" t="s">
        <v>666</v>
      </c>
      <c r="H2037" s="163">
        <v>-1.5529999999999999</v>
      </c>
      <c r="I2037" s="164"/>
      <c r="L2037" s="160"/>
      <c r="M2037" s="165"/>
      <c r="T2037" s="166"/>
      <c r="AT2037" s="161" t="s">
        <v>308</v>
      </c>
      <c r="AU2037" s="161" t="s">
        <v>83</v>
      </c>
      <c r="AV2037" s="13" t="s">
        <v>83</v>
      </c>
      <c r="AW2037" s="13" t="s">
        <v>35</v>
      </c>
      <c r="AX2037" s="13" t="s">
        <v>73</v>
      </c>
      <c r="AY2037" s="161" t="s">
        <v>129</v>
      </c>
    </row>
    <row r="2038" spans="2:51" s="13" customFormat="1" ht="10.199999999999999">
      <c r="B2038" s="160"/>
      <c r="D2038" s="146" t="s">
        <v>308</v>
      </c>
      <c r="E2038" s="161" t="s">
        <v>3</v>
      </c>
      <c r="F2038" s="162" t="s">
        <v>667</v>
      </c>
      <c r="H2038" s="163">
        <v>0.161</v>
      </c>
      <c r="I2038" s="164"/>
      <c r="L2038" s="160"/>
      <c r="M2038" s="165"/>
      <c r="T2038" s="166"/>
      <c r="AT2038" s="161" t="s">
        <v>308</v>
      </c>
      <c r="AU2038" s="161" t="s">
        <v>83</v>
      </c>
      <c r="AV2038" s="13" t="s">
        <v>83</v>
      </c>
      <c r="AW2038" s="13" t="s">
        <v>35</v>
      </c>
      <c r="AX2038" s="13" t="s">
        <v>73</v>
      </c>
      <c r="AY2038" s="161" t="s">
        <v>129</v>
      </c>
    </row>
    <row r="2039" spans="2:51" s="13" customFormat="1" ht="10.199999999999999">
      <c r="B2039" s="160"/>
      <c r="D2039" s="146" t="s">
        <v>308</v>
      </c>
      <c r="E2039" s="161" t="s">
        <v>3</v>
      </c>
      <c r="F2039" s="162" t="s">
        <v>667</v>
      </c>
      <c r="H2039" s="163">
        <v>0.161</v>
      </c>
      <c r="I2039" s="164"/>
      <c r="L2039" s="160"/>
      <c r="M2039" s="165"/>
      <c r="T2039" s="166"/>
      <c r="AT2039" s="161" t="s">
        <v>308</v>
      </c>
      <c r="AU2039" s="161" t="s">
        <v>83</v>
      </c>
      <c r="AV2039" s="13" t="s">
        <v>83</v>
      </c>
      <c r="AW2039" s="13" t="s">
        <v>35</v>
      </c>
      <c r="AX2039" s="13" t="s">
        <v>73</v>
      </c>
      <c r="AY2039" s="161" t="s">
        <v>129</v>
      </c>
    </row>
    <row r="2040" spans="2:51" s="12" customFormat="1" ht="10.199999999999999">
      <c r="B2040" s="154"/>
      <c r="D2040" s="146" t="s">
        <v>308</v>
      </c>
      <c r="E2040" s="155" t="s">
        <v>3</v>
      </c>
      <c r="F2040" s="156" t="s">
        <v>423</v>
      </c>
      <c r="H2040" s="155" t="s">
        <v>3</v>
      </c>
      <c r="I2040" s="157"/>
      <c r="L2040" s="154"/>
      <c r="M2040" s="158"/>
      <c r="T2040" s="159"/>
      <c r="AT2040" s="155" t="s">
        <v>308</v>
      </c>
      <c r="AU2040" s="155" t="s">
        <v>83</v>
      </c>
      <c r="AV2040" s="12" t="s">
        <v>81</v>
      </c>
      <c r="AW2040" s="12" t="s">
        <v>35</v>
      </c>
      <c r="AX2040" s="12" t="s">
        <v>73</v>
      </c>
      <c r="AY2040" s="155" t="s">
        <v>129</v>
      </c>
    </row>
    <row r="2041" spans="2:51" s="12" customFormat="1" ht="10.199999999999999">
      <c r="B2041" s="154"/>
      <c r="D2041" s="146" t="s">
        <v>308</v>
      </c>
      <c r="E2041" s="155" t="s">
        <v>3</v>
      </c>
      <c r="F2041" s="156" t="s">
        <v>2277</v>
      </c>
      <c r="H2041" s="155" t="s">
        <v>3</v>
      </c>
      <c r="I2041" s="157"/>
      <c r="L2041" s="154"/>
      <c r="M2041" s="158"/>
      <c r="T2041" s="159"/>
      <c r="AT2041" s="155" t="s">
        <v>308</v>
      </c>
      <c r="AU2041" s="155" t="s">
        <v>83</v>
      </c>
      <c r="AV2041" s="12" t="s">
        <v>81</v>
      </c>
      <c r="AW2041" s="12" t="s">
        <v>35</v>
      </c>
      <c r="AX2041" s="12" t="s">
        <v>73</v>
      </c>
      <c r="AY2041" s="155" t="s">
        <v>129</v>
      </c>
    </row>
    <row r="2042" spans="2:51" s="12" customFormat="1" ht="10.199999999999999">
      <c r="B2042" s="154"/>
      <c r="D2042" s="146" t="s">
        <v>308</v>
      </c>
      <c r="E2042" s="155" t="s">
        <v>3</v>
      </c>
      <c r="F2042" s="156" t="s">
        <v>694</v>
      </c>
      <c r="H2042" s="155" t="s">
        <v>3</v>
      </c>
      <c r="I2042" s="157"/>
      <c r="L2042" s="154"/>
      <c r="M2042" s="158"/>
      <c r="T2042" s="159"/>
      <c r="AT2042" s="155" t="s">
        <v>308</v>
      </c>
      <c r="AU2042" s="155" t="s">
        <v>83</v>
      </c>
      <c r="AV2042" s="12" t="s">
        <v>81</v>
      </c>
      <c r="AW2042" s="12" t="s">
        <v>35</v>
      </c>
      <c r="AX2042" s="12" t="s">
        <v>73</v>
      </c>
      <c r="AY2042" s="155" t="s">
        <v>129</v>
      </c>
    </row>
    <row r="2043" spans="2:51" s="13" customFormat="1" ht="10.199999999999999">
      <c r="B2043" s="160"/>
      <c r="D2043" s="146" t="s">
        <v>308</v>
      </c>
      <c r="E2043" s="161" t="s">
        <v>3</v>
      </c>
      <c r="F2043" s="162" t="s">
        <v>695</v>
      </c>
      <c r="H2043" s="163">
        <v>86.978999999999999</v>
      </c>
      <c r="I2043" s="164"/>
      <c r="L2043" s="160"/>
      <c r="M2043" s="165"/>
      <c r="T2043" s="166"/>
      <c r="AT2043" s="161" t="s">
        <v>308</v>
      </c>
      <c r="AU2043" s="161" t="s">
        <v>83</v>
      </c>
      <c r="AV2043" s="13" t="s">
        <v>83</v>
      </c>
      <c r="AW2043" s="13" t="s">
        <v>35</v>
      </c>
      <c r="AX2043" s="13" t="s">
        <v>73</v>
      </c>
      <c r="AY2043" s="161" t="s">
        <v>129</v>
      </c>
    </row>
    <row r="2044" spans="2:51" s="13" customFormat="1" ht="10.199999999999999">
      <c r="B2044" s="160"/>
      <c r="D2044" s="146" t="s">
        <v>308</v>
      </c>
      <c r="E2044" s="161" t="s">
        <v>3</v>
      </c>
      <c r="F2044" s="162" t="s">
        <v>696</v>
      </c>
      <c r="H2044" s="163">
        <v>-2.2050000000000001</v>
      </c>
      <c r="I2044" s="164"/>
      <c r="L2044" s="160"/>
      <c r="M2044" s="165"/>
      <c r="T2044" s="166"/>
      <c r="AT2044" s="161" t="s">
        <v>308</v>
      </c>
      <c r="AU2044" s="161" t="s">
        <v>83</v>
      </c>
      <c r="AV2044" s="13" t="s">
        <v>83</v>
      </c>
      <c r="AW2044" s="13" t="s">
        <v>35</v>
      </c>
      <c r="AX2044" s="13" t="s">
        <v>73</v>
      </c>
      <c r="AY2044" s="161" t="s">
        <v>129</v>
      </c>
    </row>
    <row r="2045" spans="2:51" s="13" customFormat="1" ht="10.199999999999999">
      <c r="B2045" s="160"/>
      <c r="D2045" s="146" t="s">
        <v>308</v>
      </c>
      <c r="E2045" s="161" t="s">
        <v>3</v>
      </c>
      <c r="F2045" s="162" t="s">
        <v>697</v>
      </c>
      <c r="H2045" s="163">
        <v>-2.46</v>
      </c>
      <c r="I2045" s="164"/>
      <c r="L2045" s="160"/>
      <c r="M2045" s="165"/>
      <c r="T2045" s="166"/>
      <c r="AT2045" s="161" t="s">
        <v>308</v>
      </c>
      <c r="AU2045" s="161" t="s">
        <v>83</v>
      </c>
      <c r="AV2045" s="13" t="s">
        <v>83</v>
      </c>
      <c r="AW2045" s="13" t="s">
        <v>35</v>
      </c>
      <c r="AX2045" s="13" t="s">
        <v>73</v>
      </c>
      <c r="AY2045" s="161" t="s">
        <v>129</v>
      </c>
    </row>
    <row r="2046" spans="2:51" s="13" customFormat="1" ht="10.199999999999999">
      <c r="B2046" s="160"/>
      <c r="D2046" s="146" t="s">
        <v>308</v>
      </c>
      <c r="E2046" s="161" t="s">
        <v>3</v>
      </c>
      <c r="F2046" s="162" t="s">
        <v>698</v>
      </c>
      <c r="H2046" s="163">
        <v>-0.39200000000000002</v>
      </c>
      <c r="I2046" s="164"/>
      <c r="L2046" s="160"/>
      <c r="M2046" s="165"/>
      <c r="T2046" s="166"/>
      <c r="AT2046" s="161" t="s">
        <v>308</v>
      </c>
      <c r="AU2046" s="161" t="s">
        <v>83</v>
      </c>
      <c r="AV2046" s="13" t="s">
        <v>83</v>
      </c>
      <c r="AW2046" s="13" t="s">
        <v>35</v>
      </c>
      <c r="AX2046" s="13" t="s">
        <v>73</v>
      </c>
      <c r="AY2046" s="161" t="s">
        <v>129</v>
      </c>
    </row>
    <row r="2047" spans="2:51" s="12" customFormat="1" ht="10.199999999999999">
      <c r="B2047" s="154"/>
      <c r="D2047" s="146" t="s">
        <v>308</v>
      </c>
      <c r="E2047" s="155" t="s">
        <v>3</v>
      </c>
      <c r="F2047" s="156" t="s">
        <v>2278</v>
      </c>
      <c r="H2047" s="155" t="s">
        <v>3</v>
      </c>
      <c r="I2047" s="157"/>
      <c r="L2047" s="154"/>
      <c r="M2047" s="158"/>
      <c r="T2047" s="159"/>
      <c r="AT2047" s="155" t="s">
        <v>308</v>
      </c>
      <c r="AU2047" s="155" t="s">
        <v>83</v>
      </c>
      <c r="AV2047" s="12" t="s">
        <v>81</v>
      </c>
      <c r="AW2047" s="12" t="s">
        <v>35</v>
      </c>
      <c r="AX2047" s="12" t="s">
        <v>73</v>
      </c>
      <c r="AY2047" s="155" t="s">
        <v>129</v>
      </c>
    </row>
    <row r="2048" spans="2:51" s="13" customFormat="1" ht="10.199999999999999">
      <c r="B2048" s="160"/>
      <c r="D2048" s="146" t="s">
        <v>308</v>
      </c>
      <c r="E2048" s="161" t="s">
        <v>3</v>
      </c>
      <c r="F2048" s="162" t="s">
        <v>700</v>
      </c>
      <c r="H2048" s="163">
        <v>69.453999999999994</v>
      </c>
      <c r="I2048" s="164"/>
      <c r="L2048" s="160"/>
      <c r="M2048" s="165"/>
      <c r="T2048" s="166"/>
      <c r="AT2048" s="161" t="s">
        <v>308</v>
      </c>
      <c r="AU2048" s="161" t="s">
        <v>83</v>
      </c>
      <c r="AV2048" s="13" t="s">
        <v>83</v>
      </c>
      <c r="AW2048" s="13" t="s">
        <v>35</v>
      </c>
      <c r="AX2048" s="13" t="s">
        <v>73</v>
      </c>
      <c r="AY2048" s="161" t="s">
        <v>129</v>
      </c>
    </row>
    <row r="2049" spans="2:65" s="13" customFormat="1" ht="10.199999999999999">
      <c r="B2049" s="160"/>
      <c r="D2049" s="146" t="s">
        <v>308</v>
      </c>
      <c r="E2049" s="161" t="s">
        <v>3</v>
      </c>
      <c r="F2049" s="162" t="s">
        <v>701</v>
      </c>
      <c r="H2049" s="163">
        <v>-5.5270000000000001</v>
      </c>
      <c r="I2049" s="164"/>
      <c r="L2049" s="160"/>
      <c r="M2049" s="165"/>
      <c r="T2049" s="166"/>
      <c r="AT2049" s="161" t="s">
        <v>308</v>
      </c>
      <c r="AU2049" s="161" t="s">
        <v>83</v>
      </c>
      <c r="AV2049" s="13" t="s">
        <v>83</v>
      </c>
      <c r="AW2049" s="13" t="s">
        <v>35</v>
      </c>
      <c r="AX2049" s="13" t="s">
        <v>73</v>
      </c>
      <c r="AY2049" s="161" t="s">
        <v>129</v>
      </c>
    </row>
    <row r="2050" spans="2:65" s="13" customFormat="1" ht="10.199999999999999">
      <c r="B2050" s="160"/>
      <c r="D2050" s="146" t="s">
        <v>308</v>
      </c>
      <c r="E2050" s="161" t="s">
        <v>3</v>
      </c>
      <c r="F2050" s="162" t="s">
        <v>702</v>
      </c>
      <c r="H2050" s="163">
        <v>-0.72599999999999998</v>
      </c>
      <c r="I2050" s="164"/>
      <c r="L2050" s="160"/>
      <c r="M2050" s="165"/>
      <c r="T2050" s="166"/>
      <c r="AT2050" s="161" t="s">
        <v>308</v>
      </c>
      <c r="AU2050" s="161" t="s">
        <v>83</v>
      </c>
      <c r="AV2050" s="13" t="s">
        <v>83</v>
      </c>
      <c r="AW2050" s="13" t="s">
        <v>35</v>
      </c>
      <c r="AX2050" s="13" t="s">
        <v>73</v>
      </c>
      <c r="AY2050" s="161" t="s">
        <v>129</v>
      </c>
    </row>
    <row r="2051" spans="2:65" s="13" customFormat="1" ht="10.199999999999999">
      <c r="B2051" s="160"/>
      <c r="D2051" s="146" t="s">
        <v>308</v>
      </c>
      <c r="E2051" s="161" t="s">
        <v>3</v>
      </c>
      <c r="F2051" s="162" t="s">
        <v>703</v>
      </c>
      <c r="H2051" s="163">
        <v>-1.5760000000000001</v>
      </c>
      <c r="I2051" s="164"/>
      <c r="L2051" s="160"/>
      <c r="M2051" s="165"/>
      <c r="T2051" s="166"/>
      <c r="AT2051" s="161" t="s">
        <v>308</v>
      </c>
      <c r="AU2051" s="161" t="s">
        <v>83</v>
      </c>
      <c r="AV2051" s="13" t="s">
        <v>83</v>
      </c>
      <c r="AW2051" s="13" t="s">
        <v>35</v>
      </c>
      <c r="AX2051" s="13" t="s">
        <v>73</v>
      </c>
      <c r="AY2051" s="161" t="s">
        <v>129</v>
      </c>
    </row>
    <row r="2052" spans="2:65" s="12" customFormat="1" ht="10.199999999999999">
      <c r="B2052" s="154"/>
      <c r="D2052" s="146" t="s">
        <v>308</v>
      </c>
      <c r="E2052" s="155" t="s">
        <v>3</v>
      </c>
      <c r="F2052" s="156" t="s">
        <v>704</v>
      </c>
      <c r="H2052" s="155" t="s">
        <v>3</v>
      </c>
      <c r="I2052" s="157"/>
      <c r="L2052" s="154"/>
      <c r="M2052" s="158"/>
      <c r="T2052" s="159"/>
      <c r="AT2052" s="155" t="s">
        <v>308</v>
      </c>
      <c r="AU2052" s="155" t="s">
        <v>83</v>
      </c>
      <c r="AV2052" s="12" t="s">
        <v>81</v>
      </c>
      <c r="AW2052" s="12" t="s">
        <v>35</v>
      </c>
      <c r="AX2052" s="12" t="s">
        <v>73</v>
      </c>
      <c r="AY2052" s="155" t="s">
        <v>129</v>
      </c>
    </row>
    <row r="2053" spans="2:65" s="13" customFormat="1" ht="10.199999999999999">
      <c r="B2053" s="160"/>
      <c r="D2053" s="146" t="s">
        <v>308</v>
      </c>
      <c r="E2053" s="161" t="s">
        <v>3</v>
      </c>
      <c r="F2053" s="162" t="s">
        <v>705</v>
      </c>
      <c r="H2053" s="163">
        <v>43.673999999999999</v>
      </c>
      <c r="I2053" s="164"/>
      <c r="L2053" s="160"/>
      <c r="M2053" s="165"/>
      <c r="T2053" s="166"/>
      <c r="AT2053" s="161" t="s">
        <v>308</v>
      </c>
      <c r="AU2053" s="161" t="s">
        <v>83</v>
      </c>
      <c r="AV2053" s="13" t="s">
        <v>83</v>
      </c>
      <c r="AW2053" s="13" t="s">
        <v>35</v>
      </c>
      <c r="AX2053" s="13" t="s">
        <v>73</v>
      </c>
      <c r="AY2053" s="161" t="s">
        <v>129</v>
      </c>
    </row>
    <row r="2054" spans="2:65" s="13" customFormat="1" ht="10.199999999999999">
      <c r="B2054" s="160"/>
      <c r="D2054" s="146" t="s">
        <v>308</v>
      </c>
      <c r="E2054" s="161" t="s">
        <v>3</v>
      </c>
      <c r="F2054" s="162" t="s">
        <v>703</v>
      </c>
      <c r="H2054" s="163">
        <v>-1.5760000000000001</v>
      </c>
      <c r="I2054" s="164"/>
      <c r="L2054" s="160"/>
      <c r="M2054" s="165"/>
      <c r="T2054" s="166"/>
      <c r="AT2054" s="161" t="s">
        <v>308</v>
      </c>
      <c r="AU2054" s="161" t="s">
        <v>83</v>
      </c>
      <c r="AV2054" s="13" t="s">
        <v>83</v>
      </c>
      <c r="AW2054" s="13" t="s">
        <v>35</v>
      </c>
      <c r="AX2054" s="13" t="s">
        <v>73</v>
      </c>
      <c r="AY2054" s="161" t="s">
        <v>129</v>
      </c>
    </row>
    <row r="2055" spans="2:65" s="13" customFormat="1" ht="10.199999999999999">
      <c r="B2055" s="160"/>
      <c r="D2055" s="146" t="s">
        <v>308</v>
      </c>
      <c r="E2055" s="161" t="s">
        <v>3</v>
      </c>
      <c r="F2055" s="162" t="s">
        <v>706</v>
      </c>
      <c r="H2055" s="163">
        <v>-0.67300000000000004</v>
      </c>
      <c r="I2055" s="164"/>
      <c r="L2055" s="160"/>
      <c r="M2055" s="165"/>
      <c r="T2055" s="166"/>
      <c r="AT2055" s="161" t="s">
        <v>308</v>
      </c>
      <c r="AU2055" s="161" t="s">
        <v>83</v>
      </c>
      <c r="AV2055" s="13" t="s">
        <v>83</v>
      </c>
      <c r="AW2055" s="13" t="s">
        <v>35</v>
      </c>
      <c r="AX2055" s="13" t="s">
        <v>73</v>
      </c>
      <c r="AY2055" s="161" t="s">
        <v>129</v>
      </c>
    </row>
    <row r="2056" spans="2:65" s="13" customFormat="1" ht="10.199999999999999">
      <c r="B2056" s="160"/>
      <c r="D2056" s="146" t="s">
        <v>308</v>
      </c>
      <c r="E2056" s="161" t="s">
        <v>3</v>
      </c>
      <c r="F2056" s="162" t="s">
        <v>707</v>
      </c>
      <c r="H2056" s="163">
        <v>-9.8000000000000004E-2</v>
      </c>
      <c r="I2056" s="164"/>
      <c r="L2056" s="160"/>
      <c r="M2056" s="165"/>
      <c r="T2056" s="166"/>
      <c r="AT2056" s="161" t="s">
        <v>308</v>
      </c>
      <c r="AU2056" s="161" t="s">
        <v>83</v>
      </c>
      <c r="AV2056" s="13" t="s">
        <v>83</v>
      </c>
      <c r="AW2056" s="13" t="s">
        <v>35</v>
      </c>
      <c r="AX2056" s="13" t="s">
        <v>73</v>
      </c>
      <c r="AY2056" s="161" t="s">
        <v>129</v>
      </c>
    </row>
    <row r="2057" spans="2:65" s="13" customFormat="1" ht="10.199999999999999">
      <c r="B2057" s="160"/>
      <c r="D2057" s="146" t="s">
        <v>308</v>
      </c>
      <c r="E2057" s="161" t="s">
        <v>3</v>
      </c>
      <c r="F2057" s="162" t="s">
        <v>708</v>
      </c>
      <c r="H2057" s="163">
        <v>-0.87</v>
      </c>
      <c r="I2057" s="164"/>
      <c r="L2057" s="160"/>
      <c r="M2057" s="165"/>
      <c r="T2057" s="166"/>
      <c r="AT2057" s="161" t="s">
        <v>308</v>
      </c>
      <c r="AU2057" s="161" t="s">
        <v>83</v>
      </c>
      <c r="AV2057" s="13" t="s">
        <v>83</v>
      </c>
      <c r="AW2057" s="13" t="s">
        <v>35</v>
      </c>
      <c r="AX2057" s="13" t="s">
        <v>73</v>
      </c>
      <c r="AY2057" s="161" t="s">
        <v>129</v>
      </c>
    </row>
    <row r="2058" spans="2:65" s="14" customFormat="1" ht="10.199999999999999">
      <c r="B2058" s="167"/>
      <c r="D2058" s="146" t="s">
        <v>308</v>
      </c>
      <c r="E2058" s="168" t="s">
        <v>3</v>
      </c>
      <c r="F2058" s="169" t="s">
        <v>313</v>
      </c>
      <c r="H2058" s="170">
        <v>417.137</v>
      </c>
      <c r="I2058" s="171"/>
      <c r="L2058" s="167"/>
      <c r="M2058" s="172"/>
      <c r="T2058" s="173"/>
      <c r="AT2058" s="168" t="s">
        <v>308</v>
      </c>
      <c r="AU2058" s="168" t="s">
        <v>83</v>
      </c>
      <c r="AV2058" s="14" t="s">
        <v>156</v>
      </c>
      <c r="AW2058" s="14" t="s">
        <v>35</v>
      </c>
      <c r="AX2058" s="14" t="s">
        <v>81</v>
      </c>
      <c r="AY2058" s="168" t="s">
        <v>129</v>
      </c>
    </row>
    <row r="2059" spans="2:65" s="1" customFormat="1" ht="16.5" customHeight="1">
      <c r="B2059" s="128"/>
      <c r="C2059" s="129" t="s">
        <v>2279</v>
      </c>
      <c r="D2059" s="129" t="s">
        <v>132</v>
      </c>
      <c r="E2059" s="130" t="s">
        <v>2280</v>
      </c>
      <c r="F2059" s="131" t="s">
        <v>2281</v>
      </c>
      <c r="G2059" s="132" t="s">
        <v>208</v>
      </c>
      <c r="H2059" s="133">
        <v>70.5</v>
      </c>
      <c r="I2059" s="134"/>
      <c r="J2059" s="135">
        <f>ROUND(I2059*H2059,2)</f>
        <v>0</v>
      </c>
      <c r="K2059" s="131" t="s">
        <v>136</v>
      </c>
      <c r="L2059" s="33"/>
      <c r="M2059" s="136" t="s">
        <v>3</v>
      </c>
      <c r="N2059" s="137" t="s">
        <v>44</v>
      </c>
      <c r="P2059" s="138">
        <f>O2059*H2059</f>
        <v>0</v>
      </c>
      <c r="Q2059" s="138">
        <v>0</v>
      </c>
      <c r="R2059" s="138">
        <f>Q2059*H2059</f>
        <v>0</v>
      </c>
      <c r="S2059" s="138">
        <v>0</v>
      </c>
      <c r="T2059" s="139">
        <f>S2059*H2059</f>
        <v>0</v>
      </c>
      <c r="AR2059" s="140" t="s">
        <v>398</v>
      </c>
      <c r="AT2059" s="140" t="s">
        <v>132</v>
      </c>
      <c r="AU2059" s="140" t="s">
        <v>83</v>
      </c>
      <c r="AY2059" s="18" t="s">
        <v>129</v>
      </c>
      <c r="BE2059" s="141">
        <f>IF(N2059="základní",J2059,0)</f>
        <v>0</v>
      </c>
      <c r="BF2059" s="141">
        <f>IF(N2059="snížená",J2059,0)</f>
        <v>0</v>
      </c>
      <c r="BG2059" s="141">
        <f>IF(N2059="zákl. přenesená",J2059,0)</f>
        <v>0</v>
      </c>
      <c r="BH2059" s="141">
        <f>IF(N2059="sníž. přenesená",J2059,0)</f>
        <v>0</v>
      </c>
      <c r="BI2059" s="141">
        <f>IF(N2059="nulová",J2059,0)</f>
        <v>0</v>
      </c>
      <c r="BJ2059" s="18" t="s">
        <v>81</v>
      </c>
      <c r="BK2059" s="141">
        <f>ROUND(I2059*H2059,2)</f>
        <v>0</v>
      </c>
      <c r="BL2059" s="18" t="s">
        <v>398</v>
      </c>
      <c r="BM2059" s="140" t="s">
        <v>2282</v>
      </c>
    </row>
    <row r="2060" spans="2:65" s="1" customFormat="1" ht="10.199999999999999">
      <c r="B2060" s="33"/>
      <c r="D2060" s="142" t="s">
        <v>139</v>
      </c>
      <c r="F2060" s="143" t="s">
        <v>2283</v>
      </c>
      <c r="I2060" s="144"/>
      <c r="L2060" s="33"/>
      <c r="M2060" s="145"/>
      <c r="T2060" s="54"/>
      <c r="AT2060" s="18" t="s">
        <v>139</v>
      </c>
      <c r="AU2060" s="18" t="s">
        <v>83</v>
      </c>
    </row>
    <row r="2061" spans="2:65" s="12" customFormat="1" ht="10.199999999999999">
      <c r="B2061" s="154"/>
      <c r="D2061" s="146" t="s">
        <v>308</v>
      </c>
      <c r="E2061" s="155" t="s">
        <v>3</v>
      </c>
      <c r="F2061" s="156" t="s">
        <v>1247</v>
      </c>
      <c r="H2061" s="155" t="s">
        <v>3</v>
      </c>
      <c r="I2061" s="157"/>
      <c r="L2061" s="154"/>
      <c r="M2061" s="158"/>
      <c r="T2061" s="159"/>
      <c r="AT2061" s="155" t="s">
        <v>308</v>
      </c>
      <c r="AU2061" s="155" t="s">
        <v>83</v>
      </c>
      <c r="AV2061" s="12" t="s">
        <v>81</v>
      </c>
      <c r="AW2061" s="12" t="s">
        <v>35</v>
      </c>
      <c r="AX2061" s="12" t="s">
        <v>73</v>
      </c>
      <c r="AY2061" s="155" t="s">
        <v>129</v>
      </c>
    </row>
    <row r="2062" spans="2:65" s="12" customFormat="1" ht="10.199999999999999">
      <c r="B2062" s="154"/>
      <c r="D2062" s="146" t="s">
        <v>308</v>
      </c>
      <c r="E2062" s="155" t="s">
        <v>3</v>
      </c>
      <c r="F2062" s="156" t="s">
        <v>2274</v>
      </c>
      <c r="H2062" s="155" t="s">
        <v>3</v>
      </c>
      <c r="I2062" s="157"/>
      <c r="L2062" s="154"/>
      <c r="M2062" s="158"/>
      <c r="T2062" s="159"/>
      <c r="AT2062" s="155" t="s">
        <v>308</v>
      </c>
      <c r="AU2062" s="155" t="s">
        <v>83</v>
      </c>
      <c r="AV2062" s="12" t="s">
        <v>81</v>
      </c>
      <c r="AW2062" s="12" t="s">
        <v>35</v>
      </c>
      <c r="AX2062" s="12" t="s">
        <v>73</v>
      </c>
      <c r="AY2062" s="155" t="s">
        <v>129</v>
      </c>
    </row>
    <row r="2063" spans="2:65" s="13" customFormat="1" ht="10.199999999999999">
      <c r="B2063" s="160"/>
      <c r="D2063" s="146" t="s">
        <v>308</v>
      </c>
      <c r="E2063" s="161" t="s">
        <v>3</v>
      </c>
      <c r="F2063" s="162" t="s">
        <v>2275</v>
      </c>
      <c r="H2063" s="163">
        <v>40.799999999999997</v>
      </c>
      <c r="I2063" s="164"/>
      <c r="L2063" s="160"/>
      <c r="M2063" s="165"/>
      <c r="T2063" s="166"/>
      <c r="AT2063" s="161" t="s">
        <v>308</v>
      </c>
      <c r="AU2063" s="161" t="s">
        <v>83</v>
      </c>
      <c r="AV2063" s="13" t="s">
        <v>83</v>
      </c>
      <c r="AW2063" s="13" t="s">
        <v>35</v>
      </c>
      <c r="AX2063" s="13" t="s">
        <v>73</v>
      </c>
      <c r="AY2063" s="161" t="s">
        <v>129</v>
      </c>
    </row>
    <row r="2064" spans="2:65" s="13" customFormat="1" ht="10.199999999999999">
      <c r="B2064" s="160"/>
      <c r="D2064" s="146" t="s">
        <v>308</v>
      </c>
      <c r="E2064" s="161" t="s">
        <v>3</v>
      </c>
      <c r="F2064" s="162" t="s">
        <v>2276</v>
      </c>
      <c r="H2064" s="163">
        <v>29.7</v>
      </c>
      <c r="I2064" s="164"/>
      <c r="L2064" s="160"/>
      <c r="M2064" s="165"/>
      <c r="T2064" s="166"/>
      <c r="AT2064" s="161" t="s">
        <v>308</v>
      </c>
      <c r="AU2064" s="161" t="s">
        <v>83</v>
      </c>
      <c r="AV2064" s="13" t="s">
        <v>83</v>
      </c>
      <c r="AW2064" s="13" t="s">
        <v>35</v>
      </c>
      <c r="AX2064" s="13" t="s">
        <v>73</v>
      </c>
      <c r="AY2064" s="161" t="s">
        <v>129</v>
      </c>
    </row>
    <row r="2065" spans="2:65" s="14" customFormat="1" ht="10.199999999999999">
      <c r="B2065" s="167"/>
      <c r="D2065" s="146" t="s">
        <v>308</v>
      </c>
      <c r="E2065" s="168" t="s">
        <v>3</v>
      </c>
      <c r="F2065" s="169" t="s">
        <v>313</v>
      </c>
      <c r="H2065" s="170">
        <v>70.5</v>
      </c>
      <c r="I2065" s="171"/>
      <c r="L2065" s="167"/>
      <c r="M2065" s="172"/>
      <c r="T2065" s="173"/>
      <c r="AT2065" s="168" t="s">
        <v>308</v>
      </c>
      <c r="AU2065" s="168" t="s">
        <v>83</v>
      </c>
      <c r="AV2065" s="14" t="s">
        <v>156</v>
      </c>
      <c r="AW2065" s="14" t="s">
        <v>35</v>
      </c>
      <c r="AX2065" s="14" t="s">
        <v>81</v>
      </c>
      <c r="AY2065" s="168" t="s">
        <v>129</v>
      </c>
    </row>
    <row r="2066" spans="2:65" s="1" customFormat="1" ht="16.5" customHeight="1">
      <c r="B2066" s="128"/>
      <c r="C2066" s="129" t="s">
        <v>2284</v>
      </c>
      <c r="D2066" s="129" t="s">
        <v>132</v>
      </c>
      <c r="E2066" s="130" t="s">
        <v>2285</v>
      </c>
      <c r="F2066" s="131" t="s">
        <v>2286</v>
      </c>
      <c r="G2066" s="132" t="s">
        <v>208</v>
      </c>
      <c r="H2066" s="133">
        <v>70.5</v>
      </c>
      <c r="I2066" s="134"/>
      <c r="J2066" s="135">
        <f>ROUND(I2066*H2066,2)</f>
        <v>0</v>
      </c>
      <c r="K2066" s="131" t="s">
        <v>136</v>
      </c>
      <c r="L2066" s="33"/>
      <c r="M2066" s="136" t="s">
        <v>3</v>
      </c>
      <c r="N2066" s="137" t="s">
        <v>44</v>
      </c>
      <c r="P2066" s="138">
        <f>O2066*H2066</f>
        <v>0</v>
      </c>
      <c r="Q2066" s="138">
        <v>1E-3</v>
      </c>
      <c r="R2066" s="138">
        <f>Q2066*H2066</f>
        <v>7.0500000000000007E-2</v>
      </c>
      <c r="S2066" s="138">
        <v>3.1E-4</v>
      </c>
      <c r="T2066" s="139">
        <f>S2066*H2066</f>
        <v>2.1854999999999999E-2</v>
      </c>
      <c r="AR2066" s="140" t="s">
        <v>398</v>
      </c>
      <c r="AT2066" s="140" t="s">
        <v>132</v>
      </c>
      <c r="AU2066" s="140" t="s">
        <v>83</v>
      </c>
      <c r="AY2066" s="18" t="s">
        <v>129</v>
      </c>
      <c r="BE2066" s="141">
        <f>IF(N2066="základní",J2066,0)</f>
        <v>0</v>
      </c>
      <c r="BF2066" s="141">
        <f>IF(N2066="snížená",J2066,0)</f>
        <v>0</v>
      </c>
      <c r="BG2066" s="141">
        <f>IF(N2066="zákl. přenesená",J2066,0)</f>
        <v>0</v>
      </c>
      <c r="BH2066" s="141">
        <f>IF(N2066="sníž. přenesená",J2066,0)</f>
        <v>0</v>
      </c>
      <c r="BI2066" s="141">
        <f>IF(N2066="nulová",J2066,0)</f>
        <v>0</v>
      </c>
      <c r="BJ2066" s="18" t="s">
        <v>81</v>
      </c>
      <c r="BK2066" s="141">
        <f>ROUND(I2066*H2066,2)</f>
        <v>0</v>
      </c>
      <c r="BL2066" s="18" t="s">
        <v>398</v>
      </c>
      <c r="BM2066" s="140" t="s">
        <v>2287</v>
      </c>
    </row>
    <row r="2067" spans="2:65" s="1" customFormat="1" ht="10.199999999999999">
      <c r="B2067" s="33"/>
      <c r="D2067" s="142" t="s">
        <v>139</v>
      </c>
      <c r="F2067" s="143" t="s">
        <v>2288</v>
      </c>
      <c r="I2067" s="144"/>
      <c r="L2067" s="33"/>
      <c r="M2067" s="145"/>
      <c r="T2067" s="54"/>
      <c r="AT2067" s="18" t="s">
        <v>139</v>
      </c>
      <c r="AU2067" s="18" t="s">
        <v>83</v>
      </c>
    </row>
    <row r="2068" spans="2:65" s="1" customFormat="1" ht="16.5" customHeight="1">
      <c r="B2068" s="128"/>
      <c r="C2068" s="129" t="s">
        <v>2289</v>
      </c>
      <c r="D2068" s="129" t="s">
        <v>132</v>
      </c>
      <c r="E2068" s="130" t="s">
        <v>2290</v>
      </c>
      <c r="F2068" s="131" t="s">
        <v>2291</v>
      </c>
      <c r="G2068" s="132" t="s">
        <v>208</v>
      </c>
      <c r="H2068" s="133">
        <v>189.2</v>
      </c>
      <c r="I2068" s="134"/>
      <c r="J2068" s="135">
        <f>ROUND(I2068*H2068,2)</f>
        <v>0</v>
      </c>
      <c r="K2068" s="131" t="s">
        <v>136</v>
      </c>
      <c r="L2068" s="33"/>
      <c r="M2068" s="136" t="s">
        <v>3</v>
      </c>
      <c r="N2068" s="137" t="s">
        <v>44</v>
      </c>
      <c r="P2068" s="138">
        <f>O2068*H2068</f>
        <v>0</v>
      </c>
      <c r="Q2068" s="138">
        <v>0</v>
      </c>
      <c r="R2068" s="138">
        <f>Q2068*H2068</f>
        <v>0</v>
      </c>
      <c r="S2068" s="138">
        <v>3.0000000000000001E-5</v>
      </c>
      <c r="T2068" s="139">
        <f>S2068*H2068</f>
        <v>5.6759999999999996E-3</v>
      </c>
      <c r="AR2068" s="140" t="s">
        <v>398</v>
      </c>
      <c r="AT2068" s="140" t="s">
        <v>132</v>
      </c>
      <c r="AU2068" s="140" t="s">
        <v>83</v>
      </c>
      <c r="AY2068" s="18" t="s">
        <v>129</v>
      </c>
      <c r="BE2068" s="141">
        <f>IF(N2068="základní",J2068,0)</f>
        <v>0</v>
      </c>
      <c r="BF2068" s="141">
        <f>IF(N2068="snížená",J2068,0)</f>
        <v>0</v>
      </c>
      <c r="BG2068" s="141">
        <f>IF(N2068="zákl. přenesená",J2068,0)</f>
        <v>0</v>
      </c>
      <c r="BH2068" s="141">
        <f>IF(N2068="sníž. přenesená",J2068,0)</f>
        <v>0</v>
      </c>
      <c r="BI2068" s="141">
        <f>IF(N2068="nulová",J2068,0)</f>
        <v>0</v>
      </c>
      <c r="BJ2068" s="18" t="s">
        <v>81</v>
      </c>
      <c r="BK2068" s="141">
        <f>ROUND(I2068*H2068,2)</f>
        <v>0</v>
      </c>
      <c r="BL2068" s="18" t="s">
        <v>398</v>
      </c>
      <c r="BM2068" s="140" t="s">
        <v>2292</v>
      </c>
    </row>
    <row r="2069" spans="2:65" s="1" customFormat="1" ht="10.199999999999999">
      <c r="B2069" s="33"/>
      <c r="D2069" s="142" t="s">
        <v>139</v>
      </c>
      <c r="F2069" s="143" t="s">
        <v>2293</v>
      </c>
      <c r="I2069" s="144"/>
      <c r="L2069" s="33"/>
      <c r="M2069" s="145"/>
      <c r="T2069" s="54"/>
      <c r="AT2069" s="18" t="s">
        <v>139</v>
      </c>
      <c r="AU2069" s="18" t="s">
        <v>83</v>
      </c>
    </row>
    <row r="2070" spans="2:65" s="12" customFormat="1" ht="10.199999999999999">
      <c r="B2070" s="154"/>
      <c r="D2070" s="146" t="s">
        <v>308</v>
      </c>
      <c r="E2070" s="155" t="s">
        <v>3</v>
      </c>
      <c r="F2070" s="156" t="s">
        <v>322</v>
      </c>
      <c r="H2070" s="155" t="s">
        <v>3</v>
      </c>
      <c r="I2070" s="157"/>
      <c r="L2070" s="154"/>
      <c r="M2070" s="158"/>
      <c r="T2070" s="159"/>
      <c r="AT2070" s="155" t="s">
        <v>308</v>
      </c>
      <c r="AU2070" s="155" t="s">
        <v>83</v>
      </c>
      <c r="AV2070" s="12" t="s">
        <v>81</v>
      </c>
      <c r="AW2070" s="12" t="s">
        <v>35</v>
      </c>
      <c r="AX2070" s="12" t="s">
        <v>73</v>
      </c>
      <c r="AY2070" s="155" t="s">
        <v>129</v>
      </c>
    </row>
    <row r="2071" spans="2:65" s="13" customFormat="1" ht="10.199999999999999">
      <c r="B2071" s="160"/>
      <c r="D2071" s="146" t="s">
        <v>308</v>
      </c>
      <c r="E2071" s="161" t="s">
        <v>3</v>
      </c>
      <c r="F2071" s="162" t="s">
        <v>1206</v>
      </c>
      <c r="H2071" s="163">
        <v>36.9</v>
      </c>
      <c r="I2071" s="164"/>
      <c r="L2071" s="160"/>
      <c r="M2071" s="165"/>
      <c r="T2071" s="166"/>
      <c r="AT2071" s="161" t="s">
        <v>308</v>
      </c>
      <c r="AU2071" s="161" t="s">
        <v>83</v>
      </c>
      <c r="AV2071" s="13" t="s">
        <v>83</v>
      </c>
      <c r="AW2071" s="13" t="s">
        <v>35</v>
      </c>
      <c r="AX2071" s="13" t="s">
        <v>73</v>
      </c>
      <c r="AY2071" s="161" t="s">
        <v>129</v>
      </c>
    </row>
    <row r="2072" spans="2:65" s="13" customFormat="1" ht="10.199999999999999">
      <c r="B2072" s="160"/>
      <c r="D2072" s="146" t="s">
        <v>308</v>
      </c>
      <c r="E2072" s="161" t="s">
        <v>3</v>
      </c>
      <c r="F2072" s="162" t="s">
        <v>1207</v>
      </c>
      <c r="H2072" s="163">
        <v>11.7</v>
      </c>
      <c r="I2072" s="164"/>
      <c r="L2072" s="160"/>
      <c r="M2072" s="165"/>
      <c r="T2072" s="166"/>
      <c r="AT2072" s="161" t="s">
        <v>308</v>
      </c>
      <c r="AU2072" s="161" t="s">
        <v>83</v>
      </c>
      <c r="AV2072" s="13" t="s">
        <v>83</v>
      </c>
      <c r="AW2072" s="13" t="s">
        <v>35</v>
      </c>
      <c r="AX2072" s="13" t="s">
        <v>73</v>
      </c>
      <c r="AY2072" s="161" t="s">
        <v>129</v>
      </c>
    </row>
    <row r="2073" spans="2:65" s="12" customFormat="1" ht="10.199999999999999">
      <c r="B2073" s="154"/>
      <c r="D2073" s="146" t="s">
        <v>308</v>
      </c>
      <c r="E2073" s="155" t="s">
        <v>3</v>
      </c>
      <c r="F2073" s="156" t="s">
        <v>423</v>
      </c>
      <c r="H2073" s="155" t="s">
        <v>3</v>
      </c>
      <c r="I2073" s="157"/>
      <c r="L2073" s="154"/>
      <c r="M2073" s="158"/>
      <c r="T2073" s="159"/>
      <c r="AT2073" s="155" t="s">
        <v>308</v>
      </c>
      <c r="AU2073" s="155" t="s">
        <v>83</v>
      </c>
      <c r="AV2073" s="12" t="s">
        <v>81</v>
      </c>
      <c r="AW2073" s="12" t="s">
        <v>35</v>
      </c>
      <c r="AX2073" s="12" t="s">
        <v>73</v>
      </c>
      <c r="AY2073" s="155" t="s">
        <v>129</v>
      </c>
    </row>
    <row r="2074" spans="2:65" s="13" customFormat="1" ht="10.199999999999999">
      <c r="B2074" s="160"/>
      <c r="D2074" s="146" t="s">
        <v>308</v>
      </c>
      <c r="E2074" s="161" t="s">
        <v>3</v>
      </c>
      <c r="F2074" s="162" t="s">
        <v>992</v>
      </c>
      <c r="H2074" s="163">
        <v>5.5</v>
      </c>
      <c r="I2074" s="164"/>
      <c r="L2074" s="160"/>
      <c r="M2074" s="165"/>
      <c r="T2074" s="166"/>
      <c r="AT2074" s="161" t="s">
        <v>308</v>
      </c>
      <c r="AU2074" s="161" t="s">
        <v>83</v>
      </c>
      <c r="AV2074" s="13" t="s">
        <v>83</v>
      </c>
      <c r="AW2074" s="13" t="s">
        <v>35</v>
      </c>
      <c r="AX2074" s="13" t="s">
        <v>73</v>
      </c>
      <c r="AY2074" s="161" t="s">
        <v>129</v>
      </c>
    </row>
    <row r="2075" spans="2:65" s="13" customFormat="1" ht="10.199999999999999">
      <c r="B2075" s="160"/>
      <c r="D2075" s="146" t="s">
        <v>308</v>
      </c>
      <c r="E2075" s="161" t="s">
        <v>3</v>
      </c>
      <c r="F2075" s="162" t="s">
        <v>993</v>
      </c>
      <c r="H2075" s="163">
        <v>4.3</v>
      </c>
      <c r="I2075" s="164"/>
      <c r="L2075" s="160"/>
      <c r="M2075" s="165"/>
      <c r="T2075" s="166"/>
      <c r="AT2075" s="161" t="s">
        <v>308</v>
      </c>
      <c r="AU2075" s="161" t="s">
        <v>83</v>
      </c>
      <c r="AV2075" s="13" t="s">
        <v>83</v>
      </c>
      <c r="AW2075" s="13" t="s">
        <v>35</v>
      </c>
      <c r="AX2075" s="13" t="s">
        <v>73</v>
      </c>
      <c r="AY2075" s="161" t="s">
        <v>129</v>
      </c>
    </row>
    <row r="2076" spans="2:65" s="13" customFormat="1" ht="10.199999999999999">
      <c r="B2076" s="160"/>
      <c r="D2076" s="146" t="s">
        <v>308</v>
      </c>
      <c r="E2076" s="161" t="s">
        <v>3</v>
      </c>
      <c r="F2076" s="162" t="s">
        <v>994</v>
      </c>
      <c r="H2076" s="163">
        <v>17.399999999999999</v>
      </c>
      <c r="I2076" s="164"/>
      <c r="L2076" s="160"/>
      <c r="M2076" s="165"/>
      <c r="T2076" s="166"/>
      <c r="AT2076" s="161" t="s">
        <v>308</v>
      </c>
      <c r="AU2076" s="161" t="s">
        <v>83</v>
      </c>
      <c r="AV2076" s="13" t="s">
        <v>83</v>
      </c>
      <c r="AW2076" s="13" t="s">
        <v>35</v>
      </c>
      <c r="AX2076" s="13" t="s">
        <v>73</v>
      </c>
      <c r="AY2076" s="161" t="s">
        <v>129</v>
      </c>
    </row>
    <row r="2077" spans="2:65" s="13" customFormat="1" ht="10.199999999999999">
      <c r="B2077" s="160"/>
      <c r="D2077" s="146" t="s">
        <v>308</v>
      </c>
      <c r="E2077" s="161" t="s">
        <v>3</v>
      </c>
      <c r="F2077" s="162" t="s">
        <v>995</v>
      </c>
      <c r="H2077" s="163">
        <v>7.4</v>
      </c>
      <c r="I2077" s="164"/>
      <c r="L2077" s="160"/>
      <c r="M2077" s="165"/>
      <c r="T2077" s="166"/>
      <c r="AT2077" s="161" t="s">
        <v>308</v>
      </c>
      <c r="AU2077" s="161" t="s">
        <v>83</v>
      </c>
      <c r="AV2077" s="13" t="s">
        <v>83</v>
      </c>
      <c r="AW2077" s="13" t="s">
        <v>35</v>
      </c>
      <c r="AX2077" s="13" t="s">
        <v>73</v>
      </c>
      <c r="AY2077" s="161" t="s">
        <v>129</v>
      </c>
    </row>
    <row r="2078" spans="2:65" s="13" customFormat="1" ht="10.199999999999999">
      <c r="B2078" s="160"/>
      <c r="D2078" s="146" t="s">
        <v>308</v>
      </c>
      <c r="E2078" s="161" t="s">
        <v>3</v>
      </c>
      <c r="F2078" s="162" t="s">
        <v>996</v>
      </c>
      <c r="H2078" s="163">
        <v>6.5</v>
      </c>
      <c r="I2078" s="164"/>
      <c r="L2078" s="160"/>
      <c r="M2078" s="165"/>
      <c r="T2078" s="166"/>
      <c r="AT2078" s="161" t="s">
        <v>308</v>
      </c>
      <c r="AU2078" s="161" t="s">
        <v>83</v>
      </c>
      <c r="AV2078" s="13" t="s">
        <v>83</v>
      </c>
      <c r="AW2078" s="13" t="s">
        <v>35</v>
      </c>
      <c r="AX2078" s="13" t="s">
        <v>73</v>
      </c>
      <c r="AY2078" s="161" t="s">
        <v>129</v>
      </c>
    </row>
    <row r="2079" spans="2:65" s="13" customFormat="1" ht="10.199999999999999">
      <c r="B2079" s="160"/>
      <c r="D2079" s="146" t="s">
        <v>308</v>
      </c>
      <c r="E2079" s="161" t="s">
        <v>3</v>
      </c>
      <c r="F2079" s="162" t="s">
        <v>997</v>
      </c>
      <c r="H2079" s="163">
        <v>9.8000000000000007</v>
      </c>
      <c r="I2079" s="164"/>
      <c r="L2079" s="160"/>
      <c r="M2079" s="165"/>
      <c r="T2079" s="166"/>
      <c r="AT2079" s="161" t="s">
        <v>308</v>
      </c>
      <c r="AU2079" s="161" t="s">
        <v>83</v>
      </c>
      <c r="AV2079" s="13" t="s">
        <v>83</v>
      </c>
      <c r="AW2079" s="13" t="s">
        <v>35</v>
      </c>
      <c r="AX2079" s="13" t="s">
        <v>73</v>
      </c>
      <c r="AY2079" s="161" t="s">
        <v>129</v>
      </c>
    </row>
    <row r="2080" spans="2:65" s="13" customFormat="1" ht="10.199999999999999">
      <c r="B2080" s="160"/>
      <c r="D2080" s="146" t="s">
        <v>308</v>
      </c>
      <c r="E2080" s="161" t="s">
        <v>3</v>
      </c>
      <c r="F2080" s="162" t="s">
        <v>998</v>
      </c>
      <c r="H2080" s="163">
        <v>7.2</v>
      </c>
      <c r="I2080" s="164"/>
      <c r="L2080" s="160"/>
      <c r="M2080" s="165"/>
      <c r="T2080" s="166"/>
      <c r="AT2080" s="161" t="s">
        <v>308</v>
      </c>
      <c r="AU2080" s="161" t="s">
        <v>83</v>
      </c>
      <c r="AV2080" s="13" t="s">
        <v>83</v>
      </c>
      <c r="AW2080" s="13" t="s">
        <v>35</v>
      </c>
      <c r="AX2080" s="13" t="s">
        <v>73</v>
      </c>
      <c r="AY2080" s="161" t="s">
        <v>129</v>
      </c>
    </row>
    <row r="2081" spans="2:65" s="13" customFormat="1" ht="10.199999999999999">
      <c r="B2081" s="160"/>
      <c r="D2081" s="146" t="s">
        <v>308</v>
      </c>
      <c r="E2081" s="161" t="s">
        <v>3</v>
      </c>
      <c r="F2081" s="162" t="s">
        <v>999</v>
      </c>
      <c r="H2081" s="163">
        <v>7.4</v>
      </c>
      <c r="I2081" s="164"/>
      <c r="L2081" s="160"/>
      <c r="M2081" s="165"/>
      <c r="T2081" s="166"/>
      <c r="AT2081" s="161" t="s">
        <v>308</v>
      </c>
      <c r="AU2081" s="161" t="s">
        <v>83</v>
      </c>
      <c r="AV2081" s="13" t="s">
        <v>83</v>
      </c>
      <c r="AW2081" s="13" t="s">
        <v>35</v>
      </c>
      <c r="AX2081" s="13" t="s">
        <v>73</v>
      </c>
      <c r="AY2081" s="161" t="s">
        <v>129</v>
      </c>
    </row>
    <row r="2082" spans="2:65" s="13" customFormat="1" ht="10.199999999999999">
      <c r="B2082" s="160"/>
      <c r="D2082" s="146" t="s">
        <v>308</v>
      </c>
      <c r="E2082" s="161" t="s">
        <v>3</v>
      </c>
      <c r="F2082" s="162" t="s">
        <v>1000</v>
      </c>
      <c r="H2082" s="163">
        <v>2.1</v>
      </c>
      <c r="I2082" s="164"/>
      <c r="L2082" s="160"/>
      <c r="M2082" s="165"/>
      <c r="T2082" s="166"/>
      <c r="AT2082" s="161" t="s">
        <v>308</v>
      </c>
      <c r="AU2082" s="161" t="s">
        <v>83</v>
      </c>
      <c r="AV2082" s="13" t="s">
        <v>83</v>
      </c>
      <c r="AW2082" s="13" t="s">
        <v>35</v>
      </c>
      <c r="AX2082" s="13" t="s">
        <v>73</v>
      </c>
      <c r="AY2082" s="161" t="s">
        <v>129</v>
      </c>
    </row>
    <row r="2083" spans="2:65" s="13" customFormat="1" ht="10.199999999999999">
      <c r="B2083" s="160"/>
      <c r="D2083" s="146" t="s">
        <v>308</v>
      </c>
      <c r="E2083" s="161" t="s">
        <v>3</v>
      </c>
      <c r="F2083" s="162" t="s">
        <v>1001</v>
      </c>
      <c r="H2083" s="163">
        <v>12.7</v>
      </c>
      <c r="I2083" s="164"/>
      <c r="L2083" s="160"/>
      <c r="M2083" s="165"/>
      <c r="T2083" s="166"/>
      <c r="AT2083" s="161" t="s">
        <v>308</v>
      </c>
      <c r="AU2083" s="161" t="s">
        <v>83</v>
      </c>
      <c r="AV2083" s="13" t="s">
        <v>83</v>
      </c>
      <c r="AW2083" s="13" t="s">
        <v>35</v>
      </c>
      <c r="AX2083" s="13" t="s">
        <v>73</v>
      </c>
      <c r="AY2083" s="161" t="s">
        <v>129</v>
      </c>
    </row>
    <row r="2084" spans="2:65" s="13" customFormat="1" ht="10.199999999999999">
      <c r="B2084" s="160"/>
      <c r="D2084" s="146" t="s">
        <v>308</v>
      </c>
      <c r="E2084" s="161" t="s">
        <v>3</v>
      </c>
      <c r="F2084" s="162" t="s">
        <v>1213</v>
      </c>
      <c r="H2084" s="163">
        <v>60.3</v>
      </c>
      <c r="I2084" s="164"/>
      <c r="L2084" s="160"/>
      <c r="M2084" s="165"/>
      <c r="T2084" s="166"/>
      <c r="AT2084" s="161" t="s">
        <v>308</v>
      </c>
      <c r="AU2084" s="161" t="s">
        <v>83</v>
      </c>
      <c r="AV2084" s="13" t="s">
        <v>83</v>
      </c>
      <c r="AW2084" s="13" t="s">
        <v>35</v>
      </c>
      <c r="AX2084" s="13" t="s">
        <v>73</v>
      </c>
      <c r="AY2084" s="161" t="s">
        <v>129</v>
      </c>
    </row>
    <row r="2085" spans="2:65" s="14" customFormat="1" ht="10.199999999999999">
      <c r="B2085" s="167"/>
      <c r="D2085" s="146" t="s">
        <v>308</v>
      </c>
      <c r="E2085" s="168" t="s">
        <v>3</v>
      </c>
      <c r="F2085" s="169" t="s">
        <v>313</v>
      </c>
      <c r="H2085" s="170">
        <v>189.2</v>
      </c>
      <c r="I2085" s="171"/>
      <c r="L2085" s="167"/>
      <c r="M2085" s="172"/>
      <c r="T2085" s="173"/>
      <c r="AT2085" s="168" t="s">
        <v>308</v>
      </c>
      <c r="AU2085" s="168" t="s">
        <v>83</v>
      </c>
      <c r="AV2085" s="14" t="s">
        <v>156</v>
      </c>
      <c r="AW2085" s="14" t="s">
        <v>35</v>
      </c>
      <c r="AX2085" s="14" t="s">
        <v>81</v>
      </c>
      <c r="AY2085" s="168" t="s">
        <v>129</v>
      </c>
    </row>
    <row r="2086" spans="2:65" s="1" customFormat="1" ht="16.5" customHeight="1">
      <c r="B2086" s="128"/>
      <c r="C2086" s="181" t="s">
        <v>2294</v>
      </c>
      <c r="D2086" s="181" t="s">
        <v>604</v>
      </c>
      <c r="E2086" s="182" t="s">
        <v>2295</v>
      </c>
      <c r="F2086" s="183" t="s">
        <v>2296</v>
      </c>
      <c r="G2086" s="184" t="s">
        <v>208</v>
      </c>
      <c r="H2086" s="185">
        <v>198.66</v>
      </c>
      <c r="I2086" s="186"/>
      <c r="J2086" s="187">
        <f>ROUND(I2086*H2086,2)</f>
        <v>0</v>
      </c>
      <c r="K2086" s="183" t="s">
        <v>136</v>
      </c>
      <c r="L2086" s="188"/>
      <c r="M2086" s="189" t="s">
        <v>3</v>
      </c>
      <c r="N2086" s="190" t="s">
        <v>44</v>
      </c>
      <c r="P2086" s="138">
        <f>O2086*H2086</f>
        <v>0</v>
      </c>
      <c r="Q2086" s="138">
        <v>2.5000000000000001E-4</v>
      </c>
      <c r="R2086" s="138">
        <f>Q2086*H2086</f>
        <v>4.9665000000000001E-2</v>
      </c>
      <c r="S2086" s="138">
        <v>0</v>
      </c>
      <c r="T2086" s="139">
        <f>S2086*H2086</f>
        <v>0</v>
      </c>
      <c r="AR2086" s="140" t="s">
        <v>514</v>
      </c>
      <c r="AT2086" s="140" t="s">
        <v>604</v>
      </c>
      <c r="AU2086" s="140" t="s">
        <v>83</v>
      </c>
      <c r="AY2086" s="18" t="s">
        <v>129</v>
      </c>
      <c r="BE2086" s="141">
        <f>IF(N2086="základní",J2086,0)</f>
        <v>0</v>
      </c>
      <c r="BF2086" s="141">
        <f>IF(N2086="snížená",J2086,0)</f>
        <v>0</v>
      </c>
      <c r="BG2086" s="141">
        <f>IF(N2086="zákl. přenesená",J2086,0)</f>
        <v>0</v>
      </c>
      <c r="BH2086" s="141">
        <f>IF(N2086="sníž. přenesená",J2086,0)</f>
        <v>0</v>
      </c>
      <c r="BI2086" s="141">
        <f>IF(N2086="nulová",J2086,0)</f>
        <v>0</v>
      </c>
      <c r="BJ2086" s="18" t="s">
        <v>81</v>
      </c>
      <c r="BK2086" s="141">
        <f>ROUND(I2086*H2086,2)</f>
        <v>0</v>
      </c>
      <c r="BL2086" s="18" t="s">
        <v>398</v>
      </c>
      <c r="BM2086" s="140" t="s">
        <v>2297</v>
      </c>
    </row>
    <row r="2087" spans="2:65" s="13" customFormat="1" ht="10.199999999999999">
      <c r="B2087" s="160"/>
      <c r="D2087" s="146" t="s">
        <v>308</v>
      </c>
      <c r="F2087" s="162" t="s">
        <v>2298</v>
      </c>
      <c r="H2087" s="163">
        <v>198.66</v>
      </c>
      <c r="I2087" s="164"/>
      <c r="L2087" s="160"/>
      <c r="M2087" s="165"/>
      <c r="T2087" s="166"/>
      <c r="AT2087" s="161" t="s">
        <v>308</v>
      </c>
      <c r="AU2087" s="161" t="s">
        <v>83</v>
      </c>
      <c r="AV2087" s="13" t="s">
        <v>83</v>
      </c>
      <c r="AW2087" s="13" t="s">
        <v>4</v>
      </c>
      <c r="AX2087" s="13" t="s">
        <v>81</v>
      </c>
      <c r="AY2087" s="161" t="s">
        <v>129</v>
      </c>
    </row>
    <row r="2088" spans="2:65" s="1" customFormat="1" ht="24.15" customHeight="1">
      <c r="B2088" s="128"/>
      <c r="C2088" s="129" t="s">
        <v>2299</v>
      </c>
      <c r="D2088" s="129" t="s">
        <v>132</v>
      </c>
      <c r="E2088" s="130" t="s">
        <v>2300</v>
      </c>
      <c r="F2088" s="131" t="s">
        <v>2301</v>
      </c>
      <c r="G2088" s="132" t="s">
        <v>208</v>
      </c>
      <c r="H2088" s="133">
        <v>64.326999999999998</v>
      </c>
      <c r="I2088" s="134"/>
      <c r="J2088" s="135">
        <f>ROUND(I2088*H2088,2)</f>
        <v>0</v>
      </c>
      <c r="K2088" s="131" t="s">
        <v>136</v>
      </c>
      <c r="L2088" s="33"/>
      <c r="M2088" s="136" t="s">
        <v>3</v>
      </c>
      <c r="N2088" s="137" t="s">
        <v>44</v>
      </c>
      <c r="P2088" s="138">
        <f>O2088*H2088</f>
        <v>0</v>
      </c>
      <c r="Q2088" s="138">
        <v>0</v>
      </c>
      <c r="R2088" s="138">
        <f>Q2088*H2088</f>
        <v>0</v>
      </c>
      <c r="S2088" s="138">
        <v>3.0000000000000001E-5</v>
      </c>
      <c r="T2088" s="139">
        <f>S2088*H2088</f>
        <v>1.9298099999999999E-3</v>
      </c>
      <c r="AR2088" s="140" t="s">
        <v>398</v>
      </c>
      <c r="AT2088" s="140" t="s">
        <v>132</v>
      </c>
      <c r="AU2088" s="140" t="s">
        <v>83</v>
      </c>
      <c r="AY2088" s="18" t="s">
        <v>129</v>
      </c>
      <c r="BE2088" s="141">
        <f>IF(N2088="základní",J2088,0)</f>
        <v>0</v>
      </c>
      <c r="BF2088" s="141">
        <f>IF(N2088="snížená",J2088,0)</f>
        <v>0</v>
      </c>
      <c r="BG2088" s="141">
        <f>IF(N2088="zákl. přenesená",J2088,0)</f>
        <v>0</v>
      </c>
      <c r="BH2088" s="141">
        <f>IF(N2088="sníž. přenesená",J2088,0)</f>
        <v>0</v>
      </c>
      <c r="BI2088" s="141">
        <f>IF(N2088="nulová",J2088,0)</f>
        <v>0</v>
      </c>
      <c r="BJ2088" s="18" t="s">
        <v>81</v>
      </c>
      <c r="BK2088" s="141">
        <f>ROUND(I2088*H2088,2)</f>
        <v>0</v>
      </c>
      <c r="BL2088" s="18" t="s">
        <v>398</v>
      </c>
      <c r="BM2088" s="140" t="s">
        <v>2302</v>
      </c>
    </row>
    <row r="2089" spans="2:65" s="1" customFormat="1" ht="10.199999999999999">
      <c r="B2089" s="33"/>
      <c r="D2089" s="142" t="s">
        <v>139</v>
      </c>
      <c r="F2089" s="143" t="s">
        <v>2303</v>
      </c>
      <c r="I2089" s="144"/>
      <c r="L2089" s="33"/>
      <c r="M2089" s="145"/>
      <c r="T2089" s="54"/>
      <c r="AT2089" s="18" t="s">
        <v>139</v>
      </c>
      <c r="AU2089" s="18" t="s">
        <v>83</v>
      </c>
    </row>
    <row r="2090" spans="2:65" s="12" customFormat="1" ht="10.199999999999999">
      <c r="B2090" s="154"/>
      <c r="D2090" s="146" t="s">
        <v>308</v>
      </c>
      <c r="E2090" s="155" t="s">
        <v>3</v>
      </c>
      <c r="F2090" s="156" t="s">
        <v>2304</v>
      </c>
      <c r="H2090" s="155" t="s">
        <v>3</v>
      </c>
      <c r="I2090" s="157"/>
      <c r="L2090" s="154"/>
      <c r="M2090" s="158"/>
      <c r="T2090" s="159"/>
      <c r="AT2090" s="155" t="s">
        <v>308</v>
      </c>
      <c r="AU2090" s="155" t="s">
        <v>83</v>
      </c>
      <c r="AV2090" s="12" t="s">
        <v>81</v>
      </c>
      <c r="AW2090" s="12" t="s">
        <v>35</v>
      </c>
      <c r="AX2090" s="12" t="s">
        <v>73</v>
      </c>
      <c r="AY2090" s="155" t="s">
        <v>129</v>
      </c>
    </row>
    <row r="2091" spans="2:65" s="12" customFormat="1" ht="10.199999999999999">
      <c r="B2091" s="154"/>
      <c r="D2091" s="146" t="s">
        <v>308</v>
      </c>
      <c r="E2091" s="155" t="s">
        <v>3</v>
      </c>
      <c r="F2091" s="156" t="s">
        <v>322</v>
      </c>
      <c r="H2091" s="155" t="s">
        <v>3</v>
      </c>
      <c r="I2091" s="157"/>
      <c r="L2091" s="154"/>
      <c r="M2091" s="158"/>
      <c r="T2091" s="159"/>
      <c r="AT2091" s="155" t="s">
        <v>308</v>
      </c>
      <c r="AU2091" s="155" t="s">
        <v>83</v>
      </c>
      <c r="AV2091" s="12" t="s">
        <v>81</v>
      </c>
      <c r="AW2091" s="12" t="s">
        <v>35</v>
      </c>
      <c r="AX2091" s="12" t="s">
        <v>73</v>
      </c>
      <c r="AY2091" s="155" t="s">
        <v>129</v>
      </c>
    </row>
    <row r="2092" spans="2:65" s="13" customFormat="1" ht="10.199999999999999">
      <c r="B2092" s="160"/>
      <c r="D2092" s="146" t="s">
        <v>308</v>
      </c>
      <c r="E2092" s="161" t="s">
        <v>3</v>
      </c>
      <c r="F2092" s="162" t="s">
        <v>936</v>
      </c>
      <c r="H2092" s="163">
        <v>0.81599999999999995</v>
      </c>
      <c r="I2092" s="164"/>
      <c r="L2092" s="160"/>
      <c r="M2092" s="165"/>
      <c r="T2092" s="166"/>
      <c r="AT2092" s="161" t="s">
        <v>308</v>
      </c>
      <c r="AU2092" s="161" t="s">
        <v>83</v>
      </c>
      <c r="AV2092" s="13" t="s">
        <v>83</v>
      </c>
      <c r="AW2092" s="13" t="s">
        <v>35</v>
      </c>
      <c r="AX2092" s="13" t="s">
        <v>73</v>
      </c>
      <c r="AY2092" s="161" t="s">
        <v>129</v>
      </c>
    </row>
    <row r="2093" spans="2:65" s="13" customFormat="1" ht="10.199999999999999">
      <c r="B2093" s="160"/>
      <c r="D2093" s="146" t="s">
        <v>308</v>
      </c>
      <c r="E2093" s="161" t="s">
        <v>3</v>
      </c>
      <c r="F2093" s="162" t="s">
        <v>937</v>
      </c>
      <c r="H2093" s="163">
        <v>0.83199999999999996</v>
      </c>
      <c r="I2093" s="164"/>
      <c r="L2093" s="160"/>
      <c r="M2093" s="165"/>
      <c r="T2093" s="166"/>
      <c r="AT2093" s="161" t="s">
        <v>308</v>
      </c>
      <c r="AU2093" s="161" t="s">
        <v>83</v>
      </c>
      <c r="AV2093" s="13" t="s">
        <v>83</v>
      </c>
      <c r="AW2093" s="13" t="s">
        <v>35</v>
      </c>
      <c r="AX2093" s="13" t="s">
        <v>73</v>
      </c>
      <c r="AY2093" s="161" t="s">
        <v>129</v>
      </c>
    </row>
    <row r="2094" spans="2:65" s="13" customFormat="1" ht="10.199999999999999">
      <c r="B2094" s="160"/>
      <c r="D2094" s="146" t="s">
        <v>308</v>
      </c>
      <c r="E2094" s="161" t="s">
        <v>3</v>
      </c>
      <c r="F2094" s="162" t="s">
        <v>933</v>
      </c>
      <c r="H2094" s="163">
        <v>2.8450000000000002</v>
      </c>
      <c r="I2094" s="164"/>
      <c r="L2094" s="160"/>
      <c r="M2094" s="165"/>
      <c r="T2094" s="166"/>
      <c r="AT2094" s="161" t="s">
        <v>308</v>
      </c>
      <c r="AU2094" s="161" t="s">
        <v>83</v>
      </c>
      <c r="AV2094" s="13" t="s">
        <v>83</v>
      </c>
      <c r="AW2094" s="13" t="s">
        <v>35</v>
      </c>
      <c r="AX2094" s="13" t="s">
        <v>73</v>
      </c>
      <c r="AY2094" s="161" t="s">
        <v>129</v>
      </c>
    </row>
    <row r="2095" spans="2:65" s="12" customFormat="1" ht="10.199999999999999">
      <c r="B2095" s="154"/>
      <c r="D2095" s="146" t="s">
        <v>308</v>
      </c>
      <c r="E2095" s="155" t="s">
        <v>3</v>
      </c>
      <c r="F2095" s="156" t="s">
        <v>423</v>
      </c>
      <c r="H2095" s="155" t="s">
        <v>3</v>
      </c>
      <c r="I2095" s="157"/>
      <c r="L2095" s="154"/>
      <c r="M2095" s="158"/>
      <c r="T2095" s="159"/>
      <c r="AT2095" s="155" t="s">
        <v>308</v>
      </c>
      <c r="AU2095" s="155" t="s">
        <v>83</v>
      </c>
      <c r="AV2095" s="12" t="s">
        <v>81</v>
      </c>
      <c r="AW2095" s="12" t="s">
        <v>35</v>
      </c>
      <c r="AX2095" s="12" t="s">
        <v>73</v>
      </c>
      <c r="AY2095" s="155" t="s">
        <v>129</v>
      </c>
    </row>
    <row r="2096" spans="2:65" s="13" customFormat="1" ht="10.199999999999999">
      <c r="B2096" s="160"/>
      <c r="D2096" s="146" t="s">
        <v>308</v>
      </c>
      <c r="E2096" s="161" t="s">
        <v>3</v>
      </c>
      <c r="F2096" s="162" t="s">
        <v>931</v>
      </c>
      <c r="H2096" s="163">
        <v>15.3</v>
      </c>
      <c r="I2096" s="164"/>
      <c r="L2096" s="160"/>
      <c r="M2096" s="165"/>
      <c r="T2096" s="166"/>
      <c r="AT2096" s="161" t="s">
        <v>308</v>
      </c>
      <c r="AU2096" s="161" t="s">
        <v>83</v>
      </c>
      <c r="AV2096" s="13" t="s">
        <v>83</v>
      </c>
      <c r="AW2096" s="13" t="s">
        <v>35</v>
      </c>
      <c r="AX2096" s="13" t="s">
        <v>73</v>
      </c>
      <c r="AY2096" s="161" t="s">
        <v>129</v>
      </c>
    </row>
    <row r="2097" spans="2:65" s="13" customFormat="1" ht="10.199999999999999">
      <c r="B2097" s="160"/>
      <c r="D2097" s="146" t="s">
        <v>308</v>
      </c>
      <c r="E2097" s="161" t="s">
        <v>3</v>
      </c>
      <c r="F2097" s="162" t="s">
        <v>930</v>
      </c>
      <c r="H2097" s="163">
        <v>2.4</v>
      </c>
      <c r="I2097" s="164"/>
      <c r="L2097" s="160"/>
      <c r="M2097" s="165"/>
      <c r="T2097" s="166"/>
      <c r="AT2097" s="161" t="s">
        <v>308</v>
      </c>
      <c r="AU2097" s="161" t="s">
        <v>83</v>
      </c>
      <c r="AV2097" s="13" t="s">
        <v>83</v>
      </c>
      <c r="AW2097" s="13" t="s">
        <v>35</v>
      </c>
      <c r="AX2097" s="13" t="s">
        <v>73</v>
      </c>
      <c r="AY2097" s="161" t="s">
        <v>129</v>
      </c>
    </row>
    <row r="2098" spans="2:65" s="13" customFormat="1" ht="10.199999999999999">
      <c r="B2098" s="160"/>
      <c r="D2098" s="146" t="s">
        <v>308</v>
      </c>
      <c r="E2098" s="161" t="s">
        <v>3</v>
      </c>
      <c r="F2098" s="162" t="s">
        <v>929</v>
      </c>
      <c r="H2098" s="163">
        <v>2.0499999999999998</v>
      </c>
      <c r="I2098" s="164"/>
      <c r="L2098" s="160"/>
      <c r="M2098" s="165"/>
      <c r="T2098" s="166"/>
      <c r="AT2098" s="161" t="s">
        <v>308</v>
      </c>
      <c r="AU2098" s="161" t="s">
        <v>83</v>
      </c>
      <c r="AV2098" s="13" t="s">
        <v>83</v>
      </c>
      <c r="AW2098" s="13" t="s">
        <v>35</v>
      </c>
      <c r="AX2098" s="13" t="s">
        <v>73</v>
      </c>
      <c r="AY2098" s="161" t="s">
        <v>129</v>
      </c>
    </row>
    <row r="2099" spans="2:65" s="13" customFormat="1" ht="10.199999999999999">
      <c r="B2099" s="160"/>
      <c r="D2099" s="146" t="s">
        <v>308</v>
      </c>
      <c r="E2099" s="161" t="s">
        <v>3</v>
      </c>
      <c r="F2099" s="162" t="s">
        <v>2305</v>
      </c>
      <c r="H2099" s="163">
        <v>4</v>
      </c>
      <c r="I2099" s="164"/>
      <c r="L2099" s="160"/>
      <c r="M2099" s="165"/>
      <c r="T2099" s="166"/>
      <c r="AT2099" s="161" t="s">
        <v>308</v>
      </c>
      <c r="AU2099" s="161" t="s">
        <v>83</v>
      </c>
      <c r="AV2099" s="13" t="s">
        <v>83</v>
      </c>
      <c r="AW2099" s="13" t="s">
        <v>35</v>
      </c>
      <c r="AX2099" s="13" t="s">
        <v>73</v>
      </c>
      <c r="AY2099" s="161" t="s">
        <v>129</v>
      </c>
    </row>
    <row r="2100" spans="2:65" s="13" customFormat="1" ht="10.199999999999999">
      <c r="B2100" s="160"/>
      <c r="D2100" s="146" t="s">
        <v>308</v>
      </c>
      <c r="E2100" s="161" t="s">
        <v>3</v>
      </c>
      <c r="F2100" s="162" t="s">
        <v>935</v>
      </c>
      <c r="H2100" s="163">
        <v>7.125</v>
      </c>
      <c r="I2100" s="164"/>
      <c r="L2100" s="160"/>
      <c r="M2100" s="165"/>
      <c r="T2100" s="166"/>
      <c r="AT2100" s="161" t="s">
        <v>308</v>
      </c>
      <c r="AU2100" s="161" t="s">
        <v>83</v>
      </c>
      <c r="AV2100" s="13" t="s">
        <v>83</v>
      </c>
      <c r="AW2100" s="13" t="s">
        <v>35</v>
      </c>
      <c r="AX2100" s="13" t="s">
        <v>73</v>
      </c>
      <c r="AY2100" s="161" t="s">
        <v>129</v>
      </c>
    </row>
    <row r="2101" spans="2:65" s="13" customFormat="1" ht="10.199999999999999">
      <c r="B2101" s="160"/>
      <c r="D2101" s="146" t="s">
        <v>308</v>
      </c>
      <c r="E2101" s="161" t="s">
        <v>3</v>
      </c>
      <c r="F2101" s="162" t="s">
        <v>2306</v>
      </c>
      <c r="H2101" s="163">
        <v>12.608000000000001</v>
      </c>
      <c r="I2101" s="164"/>
      <c r="L2101" s="160"/>
      <c r="M2101" s="165"/>
      <c r="T2101" s="166"/>
      <c r="AT2101" s="161" t="s">
        <v>308</v>
      </c>
      <c r="AU2101" s="161" t="s">
        <v>83</v>
      </c>
      <c r="AV2101" s="13" t="s">
        <v>83</v>
      </c>
      <c r="AW2101" s="13" t="s">
        <v>35</v>
      </c>
      <c r="AX2101" s="13" t="s">
        <v>73</v>
      </c>
      <c r="AY2101" s="161" t="s">
        <v>129</v>
      </c>
    </row>
    <row r="2102" spans="2:65" s="13" customFormat="1" ht="10.199999999999999">
      <c r="B2102" s="160"/>
      <c r="D2102" s="146" t="s">
        <v>308</v>
      </c>
      <c r="E2102" s="161" t="s">
        <v>3</v>
      </c>
      <c r="F2102" s="162" t="s">
        <v>2307</v>
      </c>
      <c r="H2102" s="163">
        <v>8.2739999999999991</v>
      </c>
      <c r="I2102" s="164"/>
      <c r="L2102" s="160"/>
      <c r="M2102" s="165"/>
      <c r="T2102" s="166"/>
      <c r="AT2102" s="161" t="s">
        <v>308</v>
      </c>
      <c r="AU2102" s="161" t="s">
        <v>83</v>
      </c>
      <c r="AV2102" s="13" t="s">
        <v>83</v>
      </c>
      <c r="AW2102" s="13" t="s">
        <v>35</v>
      </c>
      <c r="AX2102" s="13" t="s">
        <v>73</v>
      </c>
      <c r="AY2102" s="161" t="s">
        <v>129</v>
      </c>
    </row>
    <row r="2103" spans="2:65" s="13" customFormat="1" ht="10.199999999999999">
      <c r="B2103" s="160"/>
      <c r="D2103" s="146" t="s">
        <v>308</v>
      </c>
      <c r="E2103" s="161" t="s">
        <v>3</v>
      </c>
      <c r="F2103" s="162" t="s">
        <v>2308</v>
      </c>
      <c r="H2103" s="163">
        <v>4.7279999999999998</v>
      </c>
      <c r="I2103" s="164"/>
      <c r="L2103" s="160"/>
      <c r="M2103" s="165"/>
      <c r="T2103" s="166"/>
      <c r="AT2103" s="161" t="s">
        <v>308</v>
      </c>
      <c r="AU2103" s="161" t="s">
        <v>83</v>
      </c>
      <c r="AV2103" s="13" t="s">
        <v>83</v>
      </c>
      <c r="AW2103" s="13" t="s">
        <v>35</v>
      </c>
      <c r="AX2103" s="13" t="s">
        <v>73</v>
      </c>
      <c r="AY2103" s="161" t="s">
        <v>129</v>
      </c>
    </row>
    <row r="2104" spans="2:65" s="13" customFormat="1" ht="10.199999999999999">
      <c r="B2104" s="160"/>
      <c r="D2104" s="146" t="s">
        <v>308</v>
      </c>
      <c r="E2104" s="161" t="s">
        <v>3</v>
      </c>
      <c r="F2104" s="162" t="s">
        <v>2309</v>
      </c>
      <c r="H2104" s="163">
        <v>3.3490000000000002</v>
      </c>
      <c r="I2104" s="164"/>
      <c r="L2104" s="160"/>
      <c r="M2104" s="165"/>
      <c r="T2104" s="166"/>
      <c r="AT2104" s="161" t="s">
        <v>308</v>
      </c>
      <c r="AU2104" s="161" t="s">
        <v>83</v>
      </c>
      <c r="AV2104" s="13" t="s">
        <v>83</v>
      </c>
      <c r="AW2104" s="13" t="s">
        <v>35</v>
      </c>
      <c r="AX2104" s="13" t="s">
        <v>73</v>
      </c>
      <c r="AY2104" s="161" t="s">
        <v>129</v>
      </c>
    </row>
    <row r="2105" spans="2:65" s="14" customFormat="1" ht="10.199999999999999">
      <c r="B2105" s="167"/>
      <c r="D2105" s="146" t="s">
        <v>308</v>
      </c>
      <c r="E2105" s="168" t="s">
        <v>3</v>
      </c>
      <c r="F2105" s="169" t="s">
        <v>313</v>
      </c>
      <c r="H2105" s="170">
        <v>64.326999999999998</v>
      </c>
      <c r="I2105" s="171"/>
      <c r="L2105" s="167"/>
      <c r="M2105" s="172"/>
      <c r="T2105" s="173"/>
      <c r="AT2105" s="168" t="s">
        <v>308</v>
      </c>
      <c r="AU2105" s="168" t="s">
        <v>83</v>
      </c>
      <c r="AV2105" s="14" t="s">
        <v>156</v>
      </c>
      <c r="AW2105" s="14" t="s">
        <v>35</v>
      </c>
      <c r="AX2105" s="14" t="s">
        <v>81</v>
      </c>
      <c r="AY2105" s="168" t="s">
        <v>129</v>
      </c>
    </row>
    <row r="2106" spans="2:65" s="1" customFormat="1" ht="16.5" customHeight="1">
      <c r="B2106" s="128"/>
      <c r="C2106" s="181" t="s">
        <v>2310</v>
      </c>
      <c r="D2106" s="181" t="s">
        <v>604</v>
      </c>
      <c r="E2106" s="182" t="s">
        <v>2295</v>
      </c>
      <c r="F2106" s="183" t="s">
        <v>2296</v>
      </c>
      <c r="G2106" s="184" t="s">
        <v>208</v>
      </c>
      <c r="H2106" s="185">
        <v>67.543000000000006</v>
      </c>
      <c r="I2106" s="186"/>
      <c r="J2106" s="187">
        <f>ROUND(I2106*H2106,2)</f>
        <v>0</v>
      </c>
      <c r="K2106" s="183" t="s">
        <v>136</v>
      </c>
      <c r="L2106" s="188"/>
      <c r="M2106" s="189" t="s">
        <v>3</v>
      </c>
      <c r="N2106" s="190" t="s">
        <v>44</v>
      </c>
      <c r="P2106" s="138">
        <f>O2106*H2106</f>
        <v>0</v>
      </c>
      <c r="Q2106" s="138">
        <v>2.5000000000000001E-4</v>
      </c>
      <c r="R2106" s="138">
        <f>Q2106*H2106</f>
        <v>1.6885750000000001E-2</v>
      </c>
      <c r="S2106" s="138">
        <v>0</v>
      </c>
      <c r="T2106" s="139">
        <f>S2106*H2106</f>
        <v>0</v>
      </c>
      <c r="AR2106" s="140" t="s">
        <v>514</v>
      </c>
      <c r="AT2106" s="140" t="s">
        <v>604</v>
      </c>
      <c r="AU2106" s="140" t="s">
        <v>83</v>
      </c>
      <c r="AY2106" s="18" t="s">
        <v>129</v>
      </c>
      <c r="BE2106" s="141">
        <f>IF(N2106="základní",J2106,0)</f>
        <v>0</v>
      </c>
      <c r="BF2106" s="141">
        <f>IF(N2106="snížená",J2106,0)</f>
        <v>0</v>
      </c>
      <c r="BG2106" s="141">
        <f>IF(N2106="zákl. přenesená",J2106,0)</f>
        <v>0</v>
      </c>
      <c r="BH2106" s="141">
        <f>IF(N2106="sníž. přenesená",J2106,0)</f>
        <v>0</v>
      </c>
      <c r="BI2106" s="141">
        <f>IF(N2106="nulová",J2106,0)</f>
        <v>0</v>
      </c>
      <c r="BJ2106" s="18" t="s">
        <v>81</v>
      </c>
      <c r="BK2106" s="141">
        <f>ROUND(I2106*H2106,2)</f>
        <v>0</v>
      </c>
      <c r="BL2106" s="18" t="s">
        <v>398</v>
      </c>
      <c r="BM2106" s="140" t="s">
        <v>2311</v>
      </c>
    </row>
    <row r="2107" spans="2:65" s="13" customFormat="1" ht="10.199999999999999">
      <c r="B2107" s="160"/>
      <c r="D2107" s="146" t="s">
        <v>308</v>
      </c>
      <c r="F2107" s="162" t="s">
        <v>2312</v>
      </c>
      <c r="H2107" s="163">
        <v>67.543000000000006</v>
      </c>
      <c r="I2107" s="164"/>
      <c r="L2107" s="160"/>
      <c r="M2107" s="165"/>
      <c r="T2107" s="166"/>
      <c r="AT2107" s="161" t="s">
        <v>308</v>
      </c>
      <c r="AU2107" s="161" t="s">
        <v>83</v>
      </c>
      <c r="AV2107" s="13" t="s">
        <v>83</v>
      </c>
      <c r="AW2107" s="13" t="s">
        <v>4</v>
      </c>
      <c r="AX2107" s="13" t="s">
        <v>81</v>
      </c>
      <c r="AY2107" s="161" t="s">
        <v>129</v>
      </c>
    </row>
    <row r="2108" spans="2:65" s="1" customFormat="1" ht="16.5" customHeight="1">
      <c r="B2108" s="128"/>
      <c r="C2108" s="129" t="s">
        <v>2313</v>
      </c>
      <c r="D2108" s="129" t="s">
        <v>132</v>
      </c>
      <c r="E2108" s="130" t="s">
        <v>2314</v>
      </c>
      <c r="F2108" s="131" t="s">
        <v>2315</v>
      </c>
      <c r="G2108" s="132" t="s">
        <v>208</v>
      </c>
      <c r="H2108" s="133">
        <v>541.32500000000005</v>
      </c>
      <c r="I2108" s="134"/>
      <c r="J2108" s="135">
        <f>ROUND(I2108*H2108,2)</f>
        <v>0</v>
      </c>
      <c r="K2108" s="131" t="s">
        <v>136</v>
      </c>
      <c r="L2108" s="33"/>
      <c r="M2108" s="136" t="s">
        <v>3</v>
      </c>
      <c r="N2108" s="137" t="s">
        <v>44</v>
      </c>
      <c r="P2108" s="138">
        <f>O2108*H2108</f>
        <v>0</v>
      </c>
      <c r="Q2108" s="138">
        <v>2.1000000000000001E-4</v>
      </c>
      <c r="R2108" s="138">
        <f>Q2108*H2108</f>
        <v>0.11367825000000001</v>
      </c>
      <c r="S2108" s="138">
        <v>0</v>
      </c>
      <c r="T2108" s="139">
        <f>S2108*H2108</f>
        <v>0</v>
      </c>
      <c r="AR2108" s="140" t="s">
        <v>398</v>
      </c>
      <c r="AT2108" s="140" t="s">
        <v>132</v>
      </c>
      <c r="AU2108" s="140" t="s">
        <v>83</v>
      </c>
      <c r="AY2108" s="18" t="s">
        <v>129</v>
      </c>
      <c r="BE2108" s="141">
        <f>IF(N2108="základní",J2108,0)</f>
        <v>0</v>
      </c>
      <c r="BF2108" s="141">
        <f>IF(N2108="snížená",J2108,0)</f>
        <v>0</v>
      </c>
      <c r="BG2108" s="141">
        <f>IF(N2108="zákl. přenesená",J2108,0)</f>
        <v>0</v>
      </c>
      <c r="BH2108" s="141">
        <f>IF(N2108="sníž. přenesená",J2108,0)</f>
        <v>0</v>
      </c>
      <c r="BI2108" s="141">
        <f>IF(N2108="nulová",J2108,0)</f>
        <v>0</v>
      </c>
      <c r="BJ2108" s="18" t="s">
        <v>81</v>
      </c>
      <c r="BK2108" s="141">
        <f>ROUND(I2108*H2108,2)</f>
        <v>0</v>
      </c>
      <c r="BL2108" s="18" t="s">
        <v>398</v>
      </c>
      <c r="BM2108" s="140" t="s">
        <v>2316</v>
      </c>
    </row>
    <row r="2109" spans="2:65" s="1" customFormat="1" ht="10.199999999999999">
      <c r="B2109" s="33"/>
      <c r="D2109" s="142" t="s">
        <v>139</v>
      </c>
      <c r="F2109" s="143" t="s">
        <v>2317</v>
      </c>
      <c r="I2109" s="144"/>
      <c r="L2109" s="33"/>
      <c r="M2109" s="145"/>
      <c r="T2109" s="54"/>
      <c r="AT2109" s="18" t="s">
        <v>139</v>
      </c>
      <c r="AU2109" s="18" t="s">
        <v>83</v>
      </c>
    </row>
    <row r="2110" spans="2:65" s="1" customFormat="1" ht="24.15" customHeight="1">
      <c r="B2110" s="128"/>
      <c r="C2110" s="129" t="s">
        <v>2318</v>
      </c>
      <c r="D2110" s="129" t="s">
        <v>132</v>
      </c>
      <c r="E2110" s="130" t="s">
        <v>2319</v>
      </c>
      <c r="F2110" s="131" t="s">
        <v>2320</v>
      </c>
      <c r="G2110" s="132" t="s">
        <v>208</v>
      </c>
      <c r="H2110" s="133">
        <v>541.32500000000005</v>
      </c>
      <c r="I2110" s="134"/>
      <c r="J2110" s="135">
        <f>ROUND(I2110*H2110,2)</f>
        <v>0</v>
      </c>
      <c r="K2110" s="131" t="s">
        <v>136</v>
      </c>
      <c r="L2110" s="33"/>
      <c r="M2110" s="136" t="s">
        <v>3</v>
      </c>
      <c r="N2110" s="137" t="s">
        <v>44</v>
      </c>
      <c r="P2110" s="138">
        <f>O2110*H2110</f>
        <v>0</v>
      </c>
      <c r="Q2110" s="138">
        <v>2.9999999999999997E-4</v>
      </c>
      <c r="R2110" s="138">
        <f>Q2110*H2110</f>
        <v>0.1623975</v>
      </c>
      <c r="S2110" s="138">
        <v>0</v>
      </c>
      <c r="T2110" s="139">
        <f>S2110*H2110</f>
        <v>0</v>
      </c>
      <c r="AR2110" s="140" t="s">
        <v>398</v>
      </c>
      <c r="AT2110" s="140" t="s">
        <v>132</v>
      </c>
      <c r="AU2110" s="140" t="s">
        <v>83</v>
      </c>
      <c r="AY2110" s="18" t="s">
        <v>129</v>
      </c>
      <c r="BE2110" s="141">
        <f>IF(N2110="základní",J2110,0)</f>
        <v>0</v>
      </c>
      <c r="BF2110" s="141">
        <f>IF(N2110="snížená",J2110,0)</f>
        <v>0</v>
      </c>
      <c r="BG2110" s="141">
        <f>IF(N2110="zákl. přenesená",J2110,0)</f>
        <v>0</v>
      </c>
      <c r="BH2110" s="141">
        <f>IF(N2110="sníž. přenesená",J2110,0)</f>
        <v>0</v>
      </c>
      <c r="BI2110" s="141">
        <f>IF(N2110="nulová",J2110,0)</f>
        <v>0</v>
      </c>
      <c r="BJ2110" s="18" t="s">
        <v>81</v>
      </c>
      <c r="BK2110" s="141">
        <f>ROUND(I2110*H2110,2)</f>
        <v>0</v>
      </c>
      <c r="BL2110" s="18" t="s">
        <v>398</v>
      </c>
      <c r="BM2110" s="140" t="s">
        <v>2321</v>
      </c>
    </row>
    <row r="2111" spans="2:65" s="1" customFormat="1" ht="10.199999999999999">
      <c r="B2111" s="33"/>
      <c r="D2111" s="142" t="s">
        <v>139</v>
      </c>
      <c r="F2111" s="143" t="s">
        <v>2322</v>
      </c>
      <c r="I2111" s="144"/>
      <c r="L2111" s="33"/>
      <c r="M2111" s="145"/>
      <c r="T2111" s="54"/>
      <c r="AT2111" s="18" t="s">
        <v>139</v>
      </c>
      <c r="AU2111" s="18" t="s">
        <v>83</v>
      </c>
    </row>
    <row r="2112" spans="2:65" s="13" customFormat="1" ht="10.199999999999999">
      <c r="B2112" s="160"/>
      <c r="D2112" s="146" t="s">
        <v>308</v>
      </c>
      <c r="E2112" s="161" t="s">
        <v>3</v>
      </c>
      <c r="F2112" s="162" t="s">
        <v>2323</v>
      </c>
      <c r="H2112" s="163">
        <v>140.6</v>
      </c>
      <c r="I2112" s="164"/>
      <c r="L2112" s="160"/>
      <c r="M2112" s="165"/>
      <c r="T2112" s="166"/>
      <c r="AT2112" s="161" t="s">
        <v>308</v>
      </c>
      <c r="AU2112" s="161" t="s">
        <v>83</v>
      </c>
      <c r="AV2112" s="13" t="s">
        <v>83</v>
      </c>
      <c r="AW2112" s="13" t="s">
        <v>35</v>
      </c>
      <c r="AX2112" s="13" t="s">
        <v>73</v>
      </c>
      <c r="AY2112" s="161" t="s">
        <v>129</v>
      </c>
    </row>
    <row r="2113" spans="2:65" s="13" customFormat="1" ht="10.199999999999999">
      <c r="B2113" s="160"/>
      <c r="D2113" s="146" t="s">
        <v>308</v>
      </c>
      <c r="E2113" s="161" t="s">
        <v>3</v>
      </c>
      <c r="F2113" s="162" t="s">
        <v>2324</v>
      </c>
      <c r="H2113" s="163">
        <v>400.72500000000002</v>
      </c>
      <c r="I2113" s="164"/>
      <c r="L2113" s="160"/>
      <c r="M2113" s="165"/>
      <c r="T2113" s="166"/>
      <c r="AT2113" s="161" t="s">
        <v>308</v>
      </c>
      <c r="AU2113" s="161" t="s">
        <v>83</v>
      </c>
      <c r="AV2113" s="13" t="s">
        <v>83</v>
      </c>
      <c r="AW2113" s="13" t="s">
        <v>35</v>
      </c>
      <c r="AX2113" s="13" t="s">
        <v>73</v>
      </c>
      <c r="AY2113" s="161" t="s">
        <v>129</v>
      </c>
    </row>
    <row r="2114" spans="2:65" s="14" customFormat="1" ht="10.199999999999999">
      <c r="B2114" s="167"/>
      <c r="D2114" s="146" t="s">
        <v>308</v>
      </c>
      <c r="E2114" s="168" t="s">
        <v>3</v>
      </c>
      <c r="F2114" s="169" t="s">
        <v>313</v>
      </c>
      <c r="H2114" s="170">
        <v>541.32500000000005</v>
      </c>
      <c r="I2114" s="171"/>
      <c r="L2114" s="167"/>
      <c r="M2114" s="172"/>
      <c r="T2114" s="173"/>
      <c r="AT2114" s="168" t="s">
        <v>308</v>
      </c>
      <c r="AU2114" s="168" t="s">
        <v>83</v>
      </c>
      <c r="AV2114" s="14" t="s">
        <v>156</v>
      </c>
      <c r="AW2114" s="14" t="s">
        <v>35</v>
      </c>
      <c r="AX2114" s="14" t="s">
        <v>81</v>
      </c>
      <c r="AY2114" s="168" t="s">
        <v>129</v>
      </c>
    </row>
    <row r="2115" spans="2:65" s="1" customFormat="1" ht="16.5" customHeight="1">
      <c r="B2115" s="128"/>
      <c r="C2115" s="129" t="s">
        <v>2325</v>
      </c>
      <c r="D2115" s="129" t="s">
        <v>132</v>
      </c>
      <c r="E2115" s="130" t="s">
        <v>2326</v>
      </c>
      <c r="F2115" s="131" t="s">
        <v>2327</v>
      </c>
      <c r="G2115" s="132" t="s">
        <v>208</v>
      </c>
      <c r="H2115" s="133">
        <v>150.53299999999999</v>
      </c>
      <c r="I2115" s="134"/>
      <c r="J2115" s="135">
        <f>ROUND(I2115*H2115,2)</f>
        <v>0</v>
      </c>
      <c r="K2115" s="131" t="s">
        <v>136</v>
      </c>
      <c r="L2115" s="33"/>
      <c r="M2115" s="136" t="s">
        <v>3</v>
      </c>
      <c r="N2115" s="137" t="s">
        <v>44</v>
      </c>
      <c r="P2115" s="138">
        <f>O2115*H2115</f>
        <v>0</v>
      </c>
      <c r="Q2115" s="138">
        <v>4.0000000000000002E-4</v>
      </c>
      <c r="R2115" s="138">
        <f>Q2115*H2115</f>
        <v>6.0213199999999995E-2</v>
      </c>
      <c r="S2115" s="138">
        <v>0</v>
      </c>
      <c r="T2115" s="139">
        <f>S2115*H2115</f>
        <v>0</v>
      </c>
      <c r="AR2115" s="140" t="s">
        <v>398</v>
      </c>
      <c r="AT2115" s="140" t="s">
        <v>132</v>
      </c>
      <c r="AU2115" s="140" t="s">
        <v>83</v>
      </c>
      <c r="AY2115" s="18" t="s">
        <v>129</v>
      </c>
      <c r="BE2115" s="141">
        <f>IF(N2115="základní",J2115,0)</f>
        <v>0</v>
      </c>
      <c r="BF2115" s="141">
        <f>IF(N2115="snížená",J2115,0)</f>
        <v>0</v>
      </c>
      <c r="BG2115" s="141">
        <f>IF(N2115="zákl. přenesená",J2115,0)</f>
        <v>0</v>
      </c>
      <c r="BH2115" s="141">
        <f>IF(N2115="sníž. přenesená",J2115,0)</f>
        <v>0</v>
      </c>
      <c r="BI2115" s="141">
        <f>IF(N2115="nulová",J2115,0)</f>
        <v>0</v>
      </c>
      <c r="BJ2115" s="18" t="s">
        <v>81</v>
      </c>
      <c r="BK2115" s="141">
        <f>ROUND(I2115*H2115,2)</f>
        <v>0</v>
      </c>
      <c r="BL2115" s="18" t="s">
        <v>398</v>
      </c>
      <c r="BM2115" s="140" t="s">
        <v>2328</v>
      </c>
    </row>
    <row r="2116" spans="2:65" s="1" customFormat="1" ht="10.199999999999999">
      <c r="B2116" s="33"/>
      <c r="D2116" s="142" t="s">
        <v>139</v>
      </c>
      <c r="F2116" s="143" t="s">
        <v>2329</v>
      </c>
      <c r="I2116" s="144"/>
      <c r="L2116" s="33"/>
      <c r="M2116" s="145"/>
      <c r="T2116" s="54"/>
      <c r="AT2116" s="18" t="s">
        <v>139</v>
      </c>
      <c r="AU2116" s="18" t="s">
        <v>83</v>
      </c>
    </row>
    <row r="2117" spans="2:65" s="13" customFormat="1" ht="10.199999999999999">
      <c r="B2117" s="160"/>
      <c r="D2117" s="146" t="s">
        <v>308</v>
      </c>
      <c r="E2117" s="161" t="s">
        <v>3</v>
      </c>
      <c r="F2117" s="162" t="s">
        <v>2330</v>
      </c>
      <c r="H2117" s="163">
        <v>150.53299999999999</v>
      </c>
      <c r="I2117" s="164"/>
      <c r="L2117" s="160"/>
      <c r="M2117" s="165"/>
      <c r="T2117" s="166"/>
      <c r="AT2117" s="161" t="s">
        <v>308</v>
      </c>
      <c r="AU2117" s="161" t="s">
        <v>83</v>
      </c>
      <c r="AV2117" s="13" t="s">
        <v>83</v>
      </c>
      <c r="AW2117" s="13" t="s">
        <v>35</v>
      </c>
      <c r="AX2117" s="13" t="s">
        <v>73</v>
      </c>
      <c r="AY2117" s="161" t="s">
        <v>129</v>
      </c>
    </row>
    <row r="2118" spans="2:65" s="14" customFormat="1" ht="10.199999999999999">
      <c r="B2118" s="167"/>
      <c r="D2118" s="146" t="s">
        <v>308</v>
      </c>
      <c r="E2118" s="168" t="s">
        <v>3</v>
      </c>
      <c r="F2118" s="169" t="s">
        <v>313</v>
      </c>
      <c r="H2118" s="170">
        <v>150.53299999999999</v>
      </c>
      <c r="I2118" s="171"/>
      <c r="L2118" s="167"/>
      <c r="M2118" s="191"/>
      <c r="N2118" s="192"/>
      <c r="O2118" s="192"/>
      <c r="P2118" s="192"/>
      <c r="Q2118" s="192"/>
      <c r="R2118" s="192"/>
      <c r="S2118" s="192"/>
      <c r="T2118" s="193"/>
      <c r="AT2118" s="168" t="s">
        <v>308</v>
      </c>
      <c r="AU2118" s="168" t="s">
        <v>83</v>
      </c>
      <c r="AV2118" s="14" t="s">
        <v>156</v>
      </c>
      <c r="AW2118" s="14" t="s">
        <v>35</v>
      </c>
      <c r="AX2118" s="14" t="s">
        <v>81</v>
      </c>
      <c r="AY2118" s="168" t="s">
        <v>129</v>
      </c>
    </row>
    <row r="2119" spans="2:65" s="1" customFormat="1" ht="6.9" customHeight="1">
      <c r="B2119" s="42"/>
      <c r="C2119" s="43"/>
      <c r="D2119" s="43"/>
      <c r="E2119" s="43"/>
      <c r="F2119" s="43"/>
      <c r="G2119" s="43"/>
      <c r="H2119" s="43"/>
      <c r="I2119" s="43"/>
      <c r="J2119" s="43"/>
      <c r="K2119" s="43"/>
      <c r="L2119" s="33"/>
    </row>
  </sheetData>
  <autoFilter ref="C103:K2118" xr:uid="{00000000-0009-0000-0000-000002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200-000000000000}"/>
    <hyperlink ref="F115" r:id="rId2" xr:uid="{00000000-0004-0000-0200-000001000000}"/>
    <hyperlink ref="F122" r:id="rId3" xr:uid="{00000000-0004-0000-0200-000002000000}"/>
    <hyperlink ref="F127" r:id="rId4" xr:uid="{00000000-0004-0000-0200-000003000000}"/>
    <hyperlink ref="F133" r:id="rId5" xr:uid="{00000000-0004-0000-0200-000004000000}"/>
    <hyperlink ref="F144" r:id="rId6" xr:uid="{00000000-0004-0000-0200-000005000000}"/>
    <hyperlink ref="F149" r:id="rId7" xr:uid="{00000000-0004-0000-0200-000006000000}"/>
    <hyperlink ref="F156" r:id="rId8" xr:uid="{00000000-0004-0000-0200-000007000000}"/>
    <hyperlink ref="F160" r:id="rId9" xr:uid="{00000000-0004-0000-0200-000008000000}"/>
    <hyperlink ref="F165" r:id="rId10" xr:uid="{00000000-0004-0000-0200-000009000000}"/>
    <hyperlink ref="F171" r:id="rId11" xr:uid="{00000000-0004-0000-0200-00000A000000}"/>
    <hyperlink ref="F177" r:id="rId12" xr:uid="{00000000-0004-0000-0200-00000B000000}"/>
    <hyperlink ref="F179" r:id="rId13" xr:uid="{00000000-0004-0000-0200-00000C000000}"/>
    <hyperlink ref="F185" r:id="rId14" xr:uid="{00000000-0004-0000-0200-00000D000000}"/>
    <hyperlink ref="F190" r:id="rId15" xr:uid="{00000000-0004-0000-0200-00000E000000}"/>
    <hyperlink ref="F196" r:id="rId16" xr:uid="{00000000-0004-0000-0200-00000F000000}"/>
    <hyperlink ref="F204" r:id="rId17" xr:uid="{00000000-0004-0000-0200-000010000000}"/>
    <hyperlink ref="F213" r:id="rId18" xr:uid="{00000000-0004-0000-0200-000011000000}"/>
    <hyperlink ref="F218" r:id="rId19" xr:uid="{00000000-0004-0000-0200-000012000000}"/>
    <hyperlink ref="F223" r:id="rId20" xr:uid="{00000000-0004-0000-0200-000013000000}"/>
    <hyperlink ref="F228" r:id="rId21" xr:uid="{00000000-0004-0000-0200-000014000000}"/>
    <hyperlink ref="F236" r:id="rId22" xr:uid="{00000000-0004-0000-0200-000015000000}"/>
    <hyperlink ref="F241" r:id="rId23" xr:uid="{00000000-0004-0000-0200-000016000000}"/>
    <hyperlink ref="F249" r:id="rId24" xr:uid="{00000000-0004-0000-0200-000017000000}"/>
    <hyperlink ref="F255" r:id="rId25" xr:uid="{00000000-0004-0000-0200-000018000000}"/>
    <hyperlink ref="F261" r:id="rId26" xr:uid="{00000000-0004-0000-0200-000019000000}"/>
    <hyperlink ref="F267" r:id="rId27" xr:uid="{00000000-0004-0000-0200-00001A000000}"/>
    <hyperlink ref="F277" r:id="rId28" xr:uid="{00000000-0004-0000-0200-00001B000000}"/>
    <hyperlink ref="F287" r:id="rId29" xr:uid="{00000000-0004-0000-0200-00001C000000}"/>
    <hyperlink ref="F297" r:id="rId30" xr:uid="{00000000-0004-0000-0200-00001D000000}"/>
    <hyperlink ref="F299" r:id="rId31" xr:uid="{00000000-0004-0000-0200-00001E000000}"/>
    <hyperlink ref="F305" r:id="rId32" xr:uid="{00000000-0004-0000-0200-00001F000000}"/>
    <hyperlink ref="F313" r:id="rId33" xr:uid="{00000000-0004-0000-0200-000020000000}"/>
    <hyperlink ref="F320" r:id="rId34" xr:uid="{00000000-0004-0000-0200-000021000000}"/>
    <hyperlink ref="F328" r:id="rId35" xr:uid="{00000000-0004-0000-0200-000022000000}"/>
    <hyperlink ref="F334" r:id="rId36" xr:uid="{00000000-0004-0000-0200-000023000000}"/>
    <hyperlink ref="F340" r:id="rId37" xr:uid="{00000000-0004-0000-0200-000024000000}"/>
    <hyperlink ref="F348" r:id="rId38" xr:uid="{00000000-0004-0000-0200-000025000000}"/>
    <hyperlink ref="F354" r:id="rId39" xr:uid="{00000000-0004-0000-0200-000026000000}"/>
    <hyperlink ref="F360" r:id="rId40" xr:uid="{00000000-0004-0000-0200-000027000000}"/>
    <hyperlink ref="F366" r:id="rId41" xr:uid="{00000000-0004-0000-0200-000028000000}"/>
    <hyperlink ref="F368" r:id="rId42" xr:uid="{00000000-0004-0000-0200-000029000000}"/>
    <hyperlink ref="F375" r:id="rId43" xr:uid="{00000000-0004-0000-0200-00002A000000}"/>
    <hyperlink ref="F381" r:id="rId44" xr:uid="{00000000-0004-0000-0200-00002B000000}"/>
    <hyperlink ref="F390" r:id="rId45" xr:uid="{00000000-0004-0000-0200-00002C000000}"/>
    <hyperlink ref="F393" r:id="rId46" xr:uid="{00000000-0004-0000-0200-00002D000000}"/>
    <hyperlink ref="F396" r:id="rId47" xr:uid="{00000000-0004-0000-0200-00002E000000}"/>
    <hyperlink ref="F403" r:id="rId48" xr:uid="{00000000-0004-0000-0200-00002F000000}"/>
    <hyperlink ref="F406" r:id="rId49" xr:uid="{00000000-0004-0000-0200-000030000000}"/>
    <hyperlink ref="F420" r:id="rId50" xr:uid="{00000000-0004-0000-0200-000031000000}"/>
    <hyperlink ref="F423" r:id="rId51" xr:uid="{00000000-0004-0000-0200-000032000000}"/>
    <hyperlink ref="F439" r:id="rId52" xr:uid="{00000000-0004-0000-0200-000033000000}"/>
    <hyperlink ref="F442" r:id="rId53" xr:uid="{00000000-0004-0000-0200-000034000000}"/>
    <hyperlink ref="F453" r:id="rId54" xr:uid="{00000000-0004-0000-0200-000035000000}"/>
    <hyperlink ref="F456" r:id="rId55" xr:uid="{00000000-0004-0000-0200-000036000000}"/>
    <hyperlink ref="F477" r:id="rId56" xr:uid="{00000000-0004-0000-0200-000037000000}"/>
    <hyperlink ref="F481" r:id="rId57" xr:uid="{00000000-0004-0000-0200-000038000000}"/>
    <hyperlink ref="F485" r:id="rId58" xr:uid="{00000000-0004-0000-0200-000039000000}"/>
    <hyperlink ref="F516" r:id="rId59" xr:uid="{00000000-0004-0000-0200-00003A000000}"/>
    <hyperlink ref="F549" r:id="rId60" xr:uid="{00000000-0004-0000-0200-00003B000000}"/>
    <hyperlink ref="F564" r:id="rId61" xr:uid="{00000000-0004-0000-0200-00003C000000}"/>
    <hyperlink ref="F568" r:id="rId62" xr:uid="{00000000-0004-0000-0200-00003D000000}"/>
    <hyperlink ref="F583" r:id="rId63" xr:uid="{00000000-0004-0000-0200-00003E000000}"/>
    <hyperlink ref="F656" r:id="rId64" xr:uid="{00000000-0004-0000-0200-00003F000000}"/>
    <hyperlink ref="F672" r:id="rId65" xr:uid="{00000000-0004-0000-0200-000040000000}"/>
    <hyperlink ref="F688" r:id="rId66" xr:uid="{00000000-0004-0000-0200-000041000000}"/>
    <hyperlink ref="F692" r:id="rId67" xr:uid="{00000000-0004-0000-0200-000042000000}"/>
    <hyperlink ref="F708" r:id="rId68" xr:uid="{00000000-0004-0000-0200-000043000000}"/>
    <hyperlink ref="F711" r:id="rId69" xr:uid="{00000000-0004-0000-0200-000044000000}"/>
    <hyperlink ref="F724" r:id="rId70" xr:uid="{00000000-0004-0000-0200-000045000000}"/>
    <hyperlink ref="F727" r:id="rId71" xr:uid="{00000000-0004-0000-0200-000046000000}"/>
    <hyperlink ref="F735" r:id="rId72" xr:uid="{00000000-0004-0000-0200-000047000000}"/>
    <hyperlink ref="F752" r:id="rId73" xr:uid="{00000000-0004-0000-0200-000048000000}"/>
    <hyperlink ref="F755" r:id="rId74" xr:uid="{00000000-0004-0000-0200-000049000000}"/>
    <hyperlink ref="F761" r:id="rId75" xr:uid="{00000000-0004-0000-0200-00004A000000}"/>
    <hyperlink ref="F763" r:id="rId76" xr:uid="{00000000-0004-0000-0200-00004B000000}"/>
    <hyperlink ref="F765" r:id="rId77" xr:uid="{00000000-0004-0000-0200-00004C000000}"/>
    <hyperlink ref="F770" r:id="rId78" xr:uid="{00000000-0004-0000-0200-00004D000000}"/>
    <hyperlink ref="F772" r:id="rId79" xr:uid="{00000000-0004-0000-0200-00004E000000}"/>
    <hyperlink ref="F786" r:id="rId80" xr:uid="{00000000-0004-0000-0200-00004F000000}"/>
    <hyperlink ref="F800" r:id="rId81" xr:uid="{00000000-0004-0000-0200-000050000000}"/>
    <hyperlink ref="F814" r:id="rId82" xr:uid="{00000000-0004-0000-0200-000051000000}"/>
    <hyperlink ref="F818" r:id="rId83" xr:uid="{00000000-0004-0000-0200-000052000000}"/>
    <hyperlink ref="F834" r:id="rId84" xr:uid="{00000000-0004-0000-0200-000053000000}"/>
    <hyperlink ref="F839" r:id="rId85" xr:uid="{00000000-0004-0000-0200-000054000000}"/>
    <hyperlink ref="F845" r:id="rId86" xr:uid="{00000000-0004-0000-0200-000055000000}"/>
    <hyperlink ref="F867" r:id="rId87" xr:uid="{00000000-0004-0000-0200-000056000000}"/>
    <hyperlink ref="F877" r:id="rId88" xr:uid="{00000000-0004-0000-0200-000057000000}"/>
    <hyperlink ref="F901" r:id="rId89" xr:uid="{00000000-0004-0000-0200-000058000000}"/>
    <hyperlink ref="F908" r:id="rId90" xr:uid="{00000000-0004-0000-0200-000059000000}"/>
    <hyperlink ref="F915" r:id="rId91" xr:uid="{00000000-0004-0000-0200-00005A000000}"/>
    <hyperlink ref="F929" r:id="rId92" xr:uid="{00000000-0004-0000-0200-00005B000000}"/>
    <hyperlink ref="F933" r:id="rId93" xr:uid="{00000000-0004-0000-0200-00005C000000}"/>
    <hyperlink ref="F936" r:id="rId94" xr:uid="{00000000-0004-0000-0200-00005D000000}"/>
    <hyperlink ref="F939" r:id="rId95" xr:uid="{00000000-0004-0000-0200-00005E000000}"/>
    <hyperlink ref="F943" r:id="rId96" xr:uid="{00000000-0004-0000-0200-00005F000000}"/>
    <hyperlink ref="F946" r:id="rId97" xr:uid="{00000000-0004-0000-0200-000060000000}"/>
    <hyperlink ref="F951" r:id="rId98" xr:uid="{00000000-0004-0000-0200-000061000000}"/>
    <hyperlink ref="F956" r:id="rId99" xr:uid="{00000000-0004-0000-0200-000062000000}"/>
    <hyperlink ref="F961" r:id="rId100" xr:uid="{00000000-0004-0000-0200-000063000000}"/>
    <hyperlink ref="F966" r:id="rId101" xr:uid="{00000000-0004-0000-0200-000064000000}"/>
    <hyperlink ref="F971" r:id="rId102" xr:uid="{00000000-0004-0000-0200-000065000000}"/>
    <hyperlink ref="F976" r:id="rId103" xr:uid="{00000000-0004-0000-0200-000066000000}"/>
    <hyperlink ref="F981" r:id="rId104" xr:uid="{00000000-0004-0000-0200-000067000000}"/>
    <hyperlink ref="F986" r:id="rId105" xr:uid="{00000000-0004-0000-0200-000068000000}"/>
    <hyperlink ref="F991" r:id="rId106" xr:uid="{00000000-0004-0000-0200-000069000000}"/>
    <hyperlink ref="F1008" r:id="rId107" xr:uid="{00000000-0004-0000-0200-00006A000000}"/>
    <hyperlink ref="F1013" r:id="rId108" xr:uid="{00000000-0004-0000-0200-00006B000000}"/>
    <hyperlink ref="F1031" r:id="rId109" xr:uid="{00000000-0004-0000-0200-00006C000000}"/>
    <hyperlink ref="F1039" r:id="rId110" xr:uid="{00000000-0004-0000-0200-00006D000000}"/>
    <hyperlink ref="F1045" r:id="rId111" xr:uid="{00000000-0004-0000-0200-00006E000000}"/>
    <hyperlink ref="F1052" r:id="rId112" xr:uid="{00000000-0004-0000-0200-00006F000000}"/>
    <hyperlink ref="F1057" r:id="rId113" xr:uid="{00000000-0004-0000-0200-000070000000}"/>
    <hyperlink ref="F1062" r:id="rId114" xr:uid="{00000000-0004-0000-0200-000071000000}"/>
    <hyperlink ref="F1069" r:id="rId115" xr:uid="{00000000-0004-0000-0200-000072000000}"/>
    <hyperlink ref="F1076" r:id="rId116" xr:uid="{00000000-0004-0000-0200-000073000000}"/>
    <hyperlink ref="F1081" r:id="rId117" xr:uid="{00000000-0004-0000-0200-000074000000}"/>
    <hyperlink ref="F1090" r:id="rId118" xr:uid="{00000000-0004-0000-0200-000075000000}"/>
    <hyperlink ref="F1095" r:id="rId119" xr:uid="{00000000-0004-0000-0200-000076000000}"/>
    <hyperlink ref="F1101" r:id="rId120" xr:uid="{00000000-0004-0000-0200-000077000000}"/>
    <hyperlink ref="F1107" r:id="rId121" xr:uid="{00000000-0004-0000-0200-000078000000}"/>
    <hyperlink ref="F1116" r:id="rId122" xr:uid="{00000000-0004-0000-0200-000079000000}"/>
    <hyperlink ref="F1122" r:id="rId123" xr:uid="{00000000-0004-0000-0200-00007A000000}"/>
    <hyperlink ref="F1128" r:id="rId124" xr:uid="{00000000-0004-0000-0200-00007B000000}"/>
    <hyperlink ref="F1134" r:id="rId125" xr:uid="{00000000-0004-0000-0200-00007C000000}"/>
    <hyperlink ref="F1139" r:id="rId126" xr:uid="{00000000-0004-0000-0200-00007D000000}"/>
    <hyperlink ref="F1145" r:id="rId127" xr:uid="{00000000-0004-0000-0200-00007E000000}"/>
    <hyperlink ref="F1150" r:id="rId128" xr:uid="{00000000-0004-0000-0200-00007F000000}"/>
    <hyperlink ref="F1155" r:id="rId129" xr:uid="{00000000-0004-0000-0200-000080000000}"/>
    <hyperlink ref="F1161" r:id="rId130" xr:uid="{00000000-0004-0000-0200-000081000000}"/>
    <hyperlink ref="F1167" r:id="rId131" xr:uid="{00000000-0004-0000-0200-000082000000}"/>
    <hyperlink ref="F1173" r:id="rId132" xr:uid="{00000000-0004-0000-0200-000083000000}"/>
    <hyperlink ref="F1188" r:id="rId133" xr:uid="{00000000-0004-0000-0200-000084000000}"/>
    <hyperlink ref="F1208" r:id="rId134" xr:uid="{00000000-0004-0000-0200-000085000000}"/>
    <hyperlink ref="F1224" r:id="rId135" xr:uid="{00000000-0004-0000-0200-000086000000}"/>
    <hyperlink ref="F1229" r:id="rId136" xr:uid="{00000000-0004-0000-0200-000087000000}"/>
    <hyperlink ref="F1234" r:id="rId137" xr:uid="{00000000-0004-0000-0200-000088000000}"/>
    <hyperlink ref="F1237" r:id="rId138" xr:uid="{00000000-0004-0000-0200-000089000000}"/>
    <hyperlink ref="F1242" r:id="rId139" xr:uid="{00000000-0004-0000-0200-00008A000000}"/>
    <hyperlink ref="F1244" r:id="rId140" xr:uid="{00000000-0004-0000-0200-00008B000000}"/>
    <hyperlink ref="F1246" r:id="rId141" xr:uid="{00000000-0004-0000-0200-00008C000000}"/>
    <hyperlink ref="F1249" r:id="rId142" xr:uid="{00000000-0004-0000-0200-00008D000000}"/>
    <hyperlink ref="F1252" r:id="rId143" xr:uid="{00000000-0004-0000-0200-00008E000000}"/>
    <hyperlink ref="F1256" r:id="rId144" xr:uid="{00000000-0004-0000-0200-00008F000000}"/>
    <hyperlink ref="F1266" r:id="rId145" xr:uid="{00000000-0004-0000-0200-000090000000}"/>
    <hyperlink ref="F1276" r:id="rId146" xr:uid="{00000000-0004-0000-0200-000091000000}"/>
    <hyperlink ref="F1280" r:id="rId147" xr:uid="{00000000-0004-0000-0200-000092000000}"/>
    <hyperlink ref="F1287" r:id="rId148" xr:uid="{00000000-0004-0000-0200-000093000000}"/>
    <hyperlink ref="F1294" r:id="rId149" xr:uid="{00000000-0004-0000-0200-000094000000}"/>
    <hyperlink ref="F1312" r:id="rId150" xr:uid="{00000000-0004-0000-0200-000095000000}"/>
    <hyperlink ref="F1350" r:id="rId151" xr:uid="{00000000-0004-0000-0200-000096000000}"/>
    <hyperlink ref="F1358" r:id="rId152" xr:uid="{00000000-0004-0000-0200-000097000000}"/>
    <hyperlink ref="F1368" r:id="rId153" xr:uid="{00000000-0004-0000-0200-000098000000}"/>
    <hyperlink ref="F1379" r:id="rId154" xr:uid="{00000000-0004-0000-0200-000099000000}"/>
    <hyperlink ref="F1386" r:id="rId155" xr:uid="{00000000-0004-0000-0200-00009A000000}"/>
    <hyperlink ref="F1402" r:id="rId156" xr:uid="{00000000-0004-0000-0200-00009B000000}"/>
    <hyperlink ref="F1406" r:id="rId157" xr:uid="{00000000-0004-0000-0200-00009C000000}"/>
    <hyperlink ref="F1413" r:id="rId158" xr:uid="{00000000-0004-0000-0200-00009D000000}"/>
    <hyperlink ref="F1416" r:id="rId159" xr:uid="{00000000-0004-0000-0200-00009E000000}"/>
    <hyperlink ref="F1423" r:id="rId160" xr:uid="{00000000-0004-0000-0200-00009F000000}"/>
    <hyperlink ref="F1428" r:id="rId161" xr:uid="{00000000-0004-0000-0200-0000A0000000}"/>
    <hyperlink ref="F1446" r:id="rId162" xr:uid="{00000000-0004-0000-0200-0000A1000000}"/>
    <hyperlink ref="F1457" r:id="rId163" xr:uid="{00000000-0004-0000-0200-0000A2000000}"/>
    <hyperlink ref="F1460" r:id="rId164" xr:uid="{00000000-0004-0000-0200-0000A3000000}"/>
    <hyperlink ref="F1468" r:id="rId165" xr:uid="{00000000-0004-0000-0200-0000A4000000}"/>
    <hyperlink ref="F1473" r:id="rId166" xr:uid="{00000000-0004-0000-0200-0000A5000000}"/>
    <hyperlink ref="F1480" r:id="rId167" xr:uid="{00000000-0004-0000-0200-0000A6000000}"/>
    <hyperlink ref="F1485" r:id="rId168" xr:uid="{00000000-0004-0000-0200-0000A7000000}"/>
    <hyperlink ref="F1487" r:id="rId169" xr:uid="{00000000-0004-0000-0200-0000A8000000}"/>
    <hyperlink ref="F1494" r:id="rId170" xr:uid="{00000000-0004-0000-0200-0000A9000000}"/>
    <hyperlink ref="F1504" r:id="rId171" xr:uid="{00000000-0004-0000-0200-0000AA000000}"/>
    <hyperlink ref="F1512" r:id="rId172" xr:uid="{00000000-0004-0000-0200-0000AB000000}"/>
    <hyperlink ref="F1520" r:id="rId173" xr:uid="{00000000-0004-0000-0200-0000AC000000}"/>
    <hyperlink ref="F1528" r:id="rId174" xr:uid="{00000000-0004-0000-0200-0000AD000000}"/>
    <hyperlink ref="F1537" r:id="rId175" xr:uid="{00000000-0004-0000-0200-0000AE000000}"/>
    <hyperlink ref="F1545" r:id="rId176" xr:uid="{00000000-0004-0000-0200-0000AF000000}"/>
    <hyperlink ref="F1551" r:id="rId177" xr:uid="{00000000-0004-0000-0200-0000B0000000}"/>
    <hyperlink ref="F1556" r:id="rId178" xr:uid="{00000000-0004-0000-0200-0000B1000000}"/>
    <hyperlink ref="F1561" r:id="rId179" xr:uid="{00000000-0004-0000-0200-0000B2000000}"/>
    <hyperlink ref="F1567" r:id="rId180" xr:uid="{00000000-0004-0000-0200-0000B3000000}"/>
    <hyperlink ref="F1573" r:id="rId181" xr:uid="{00000000-0004-0000-0200-0000B4000000}"/>
    <hyperlink ref="F1575" r:id="rId182" xr:uid="{00000000-0004-0000-0200-0000B5000000}"/>
    <hyperlink ref="F1581" r:id="rId183" xr:uid="{00000000-0004-0000-0200-0000B6000000}"/>
    <hyperlink ref="F1598" r:id="rId184" xr:uid="{00000000-0004-0000-0200-0000B7000000}"/>
    <hyperlink ref="F1603" r:id="rId185" xr:uid="{00000000-0004-0000-0200-0000B8000000}"/>
    <hyperlink ref="F1613" r:id="rId186" xr:uid="{00000000-0004-0000-0200-0000B9000000}"/>
    <hyperlink ref="F1623" r:id="rId187" xr:uid="{00000000-0004-0000-0200-0000BA000000}"/>
    <hyperlink ref="F1626" r:id="rId188" xr:uid="{00000000-0004-0000-0200-0000BB000000}"/>
    <hyperlink ref="F1631" r:id="rId189" xr:uid="{00000000-0004-0000-0200-0000BC000000}"/>
    <hyperlink ref="F1633" r:id="rId190" xr:uid="{00000000-0004-0000-0200-0000BD000000}"/>
    <hyperlink ref="F1640" r:id="rId191" xr:uid="{00000000-0004-0000-0200-0000BE000000}"/>
    <hyperlink ref="F1647" r:id="rId192" xr:uid="{00000000-0004-0000-0200-0000BF000000}"/>
    <hyperlink ref="F1684" r:id="rId193" xr:uid="{00000000-0004-0000-0200-0000C0000000}"/>
    <hyperlink ref="F1706" r:id="rId194" xr:uid="{00000000-0004-0000-0200-0000C1000000}"/>
    <hyperlink ref="F1716" r:id="rId195" xr:uid="{00000000-0004-0000-0200-0000C2000000}"/>
    <hyperlink ref="F1723" r:id="rId196" xr:uid="{00000000-0004-0000-0200-0000C3000000}"/>
    <hyperlink ref="F1730" r:id="rId197" xr:uid="{00000000-0004-0000-0200-0000C4000000}"/>
    <hyperlink ref="F1736" r:id="rId198" xr:uid="{00000000-0004-0000-0200-0000C5000000}"/>
    <hyperlink ref="F1750" r:id="rId199" xr:uid="{00000000-0004-0000-0200-0000C6000000}"/>
    <hyperlink ref="F1757" r:id="rId200" xr:uid="{00000000-0004-0000-0200-0000C7000000}"/>
    <hyperlink ref="F1768" r:id="rId201" xr:uid="{00000000-0004-0000-0200-0000C8000000}"/>
    <hyperlink ref="F1777" r:id="rId202" xr:uid="{00000000-0004-0000-0200-0000C9000000}"/>
    <hyperlink ref="F1780" r:id="rId203" xr:uid="{00000000-0004-0000-0200-0000CA000000}"/>
    <hyperlink ref="F1783" r:id="rId204" xr:uid="{00000000-0004-0000-0200-0000CB000000}"/>
    <hyperlink ref="F1786" r:id="rId205" xr:uid="{00000000-0004-0000-0200-0000CC000000}"/>
    <hyperlink ref="F1789" r:id="rId206" xr:uid="{00000000-0004-0000-0200-0000CD000000}"/>
    <hyperlink ref="F1792" r:id="rId207" xr:uid="{00000000-0004-0000-0200-0000CE000000}"/>
    <hyperlink ref="F1799" r:id="rId208" xr:uid="{00000000-0004-0000-0200-0000CF000000}"/>
    <hyperlink ref="F1804" r:id="rId209" xr:uid="{00000000-0004-0000-0200-0000D0000000}"/>
    <hyperlink ref="F1818" r:id="rId210" xr:uid="{00000000-0004-0000-0200-0000D1000000}"/>
    <hyperlink ref="F1823" r:id="rId211" xr:uid="{00000000-0004-0000-0200-0000D2000000}"/>
    <hyperlink ref="F1840" r:id="rId212" xr:uid="{00000000-0004-0000-0200-0000D3000000}"/>
    <hyperlink ref="F1846" r:id="rId213" xr:uid="{00000000-0004-0000-0200-0000D4000000}"/>
    <hyperlink ref="F1854" r:id="rId214" xr:uid="{00000000-0004-0000-0200-0000D5000000}"/>
    <hyperlink ref="F1864" r:id="rId215" xr:uid="{00000000-0004-0000-0200-0000D6000000}"/>
    <hyperlink ref="F1874" r:id="rId216" xr:uid="{00000000-0004-0000-0200-0000D7000000}"/>
    <hyperlink ref="F1877" r:id="rId217" xr:uid="{00000000-0004-0000-0200-0000D8000000}"/>
    <hyperlink ref="F1880" r:id="rId218" xr:uid="{00000000-0004-0000-0200-0000D9000000}"/>
    <hyperlink ref="F1883" r:id="rId219" xr:uid="{00000000-0004-0000-0200-0000DA000000}"/>
    <hyperlink ref="F1886" r:id="rId220" xr:uid="{00000000-0004-0000-0200-0000DB000000}"/>
    <hyperlink ref="F1893" r:id="rId221" xr:uid="{00000000-0004-0000-0200-0000DC000000}"/>
    <hyperlink ref="F1898" r:id="rId222" xr:uid="{00000000-0004-0000-0200-0000DD000000}"/>
    <hyperlink ref="F1901" r:id="rId223" xr:uid="{00000000-0004-0000-0200-0000DE000000}"/>
    <hyperlink ref="F1904" r:id="rId224" xr:uid="{00000000-0004-0000-0200-0000DF000000}"/>
    <hyperlink ref="F1914" r:id="rId225" xr:uid="{00000000-0004-0000-0200-0000E0000000}"/>
    <hyperlink ref="F1925" r:id="rId226" xr:uid="{00000000-0004-0000-0200-0000E1000000}"/>
    <hyperlink ref="F1939" r:id="rId227" xr:uid="{00000000-0004-0000-0200-0000E2000000}"/>
    <hyperlink ref="F1947" r:id="rId228" xr:uid="{00000000-0004-0000-0200-0000E3000000}"/>
    <hyperlink ref="F1955" r:id="rId229" xr:uid="{00000000-0004-0000-0200-0000E4000000}"/>
    <hyperlink ref="F1968" r:id="rId230" xr:uid="{00000000-0004-0000-0200-0000E5000000}"/>
    <hyperlink ref="F1978" r:id="rId231" xr:uid="{00000000-0004-0000-0200-0000E6000000}"/>
    <hyperlink ref="F1981" r:id="rId232" xr:uid="{00000000-0004-0000-0200-0000E7000000}"/>
    <hyperlink ref="F1984" r:id="rId233" xr:uid="{00000000-0004-0000-0200-0000E8000000}"/>
    <hyperlink ref="F2007" r:id="rId234" xr:uid="{00000000-0004-0000-0200-0000E9000000}"/>
    <hyperlink ref="F2010" r:id="rId235" xr:uid="{00000000-0004-0000-0200-0000EA000000}"/>
    <hyperlink ref="F2013" r:id="rId236" xr:uid="{00000000-0004-0000-0200-0000EB000000}"/>
    <hyperlink ref="F2017" r:id="rId237" xr:uid="{00000000-0004-0000-0200-0000EC000000}"/>
    <hyperlink ref="F2060" r:id="rId238" xr:uid="{00000000-0004-0000-0200-0000ED000000}"/>
    <hyperlink ref="F2067" r:id="rId239" xr:uid="{00000000-0004-0000-0200-0000EE000000}"/>
    <hyperlink ref="F2069" r:id="rId240" xr:uid="{00000000-0004-0000-0200-0000EF000000}"/>
    <hyperlink ref="F2089" r:id="rId241" xr:uid="{00000000-0004-0000-0200-0000F0000000}"/>
    <hyperlink ref="F2109" r:id="rId242" xr:uid="{00000000-0004-0000-0200-0000F1000000}"/>
    <hyperlink ref="F2111" r:id="rId243" xr:uid="{00000000-0004-0000-0200-0000F2000000}"/>
    <hyperlink ref="F2116" r:id="rId244" xr:uid="{00000000-0004-0000-0200-0000F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75"/>
  <sheetViews>
    <sheetView showGridLines="0" topLeftCell="A422" workbookViewId="0">
      <selection activeCell="F420" sqref="F420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89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" customHeight="1">
      <c r="B4" s="21"/>
      <c r="D4" s="22" t="s">
        <v>99</v>
      </c>
      <c r="L4" s="21"/>
      <c r="M4" s="86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</row>
    <row r="8" spans="2:46" s="1" customFormat="1" ht="12" customHeight="1">
      <c r="B8" s="33"/>
      <c r="D8" s="28" t="s">
        <v>100</v>
      </c>
      <c r="L8" s="33"/>
    </row>
    <row r="9" spans="2:46" s="1" customFormat="1" ht="16.5" customHeight="1">
      <c r="B9" s="33"/>
      <c r="E9" s="289" t="s">
        <v>2331</v>
      </c>
      <c r="F9" s="329"/>
      <c r="G9" s="329"/>
      <c r="H9" s="32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ROUND(J94,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ROUND((SUM(BE94:BE474)),  2)</f>
        <v>0</v>
      </c>
      <c r="I33" s="90">
        <v>0.21</v>
      </c>
      <c r="J33" s="89">
        <f>ROUND(((SUM(BE94:BE474))*I33),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ROUND((SUM(BF94:BF474)),  2)</f>
        <v>0</v>
      </c>
      <c r="I34" s="90">
        <v>0.12</v>
      </c>
      <c r="J34" s="89">
        <f>ROUND(((SUM(BF94:BF474))*I34),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ROUND((SUM(BG94:BG474)),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ROUND((SUM(BH94:BH474)),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ROUND((SUM(BI94:BI474)),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D.1.4.1.a - ZTI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J94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276</v>
      </c>
      <c r="E60" s="102"/>
      <c r="F60" s="102"/>
      <c r="G60" s="102"/>
      <c r="H60" s="102"/>
      <c r="I60" s="102"/>
      <c r="J60" s="103">
        <f>J95</f>
        <v>0</v>
      </c>
      <c r="L60" s="100"/>
    </row>
    <row r="61" spans="2:47" s="9" customFormat="1" ht="19.95" customHeight="1">
      <c r="B61" s="104"/>
      <c r="D61" s="105" t="s">
        <v>277</v>
      </c>
      <c r="E61" s="106"/>
      <c r="F61" s="106"/>
      <c r="G61" s="106"/>
      <c r="H61" s="106"/>
      <c r="I61" s="106"/>
      <c r="J61" s="107">
        <f>J96</f>
        <v>0</v>
      </c>
      <c r="L61" s="104"/>
    </row>
    <row r="62" spans="2:47" s="9" customFormat="1" ht="19.95" customHeight="1">
      <c r="B62" s="104"/>
      <c r="D62" s="105" t="s">
        <v>279</v>
      </c>
      <c r="E62" s="106"/>
      <c r="F62" s="106"/>
      <c r="G62" s="106"/>
      <c r="H62" s="106"/>
      <c r="I62" s="106"/>
      <c r="J62" s="107">
        <f>J153</f>
        <v>0</v>
      </c>
      <c r="L62" s="104"/>
    </row>
    <row r="63" spans="2:47" s="9" customFormat="1" ht="19.95" customHeight="1">
      <c r="B63" s="104"/>
      <c r="D63" s="105" t="s">
        <v>280</v>
      </c>
      <c r="E63" s="106"/>
      <c r="F63" s="106"/>
      <c r="G63" s="106"/>
      <c r="H63" s="106"/>
      <c r="I63" s="106"/>
      <c r="J63" s="107">
        <f>J164</f>
        <v>0</v>
      </c>
      <c r="L63" s="104"/>
    </row>
    <row r="64" spans="2:47" s="9" customFormat="1" ht="19.95" customHeight="1">
      <c r="B64" s="104"/>
      <c r="D64" s="105" t="s">
        <v>282</v>
      </c>
      <c r="E64" s="106"/>
      <c r="F64" s="106"/>
      <c r="G64" s="106"/>
      <c r="H64" s="106"/>
      <c r="I64" s="106"/>
      <c r="J64" s="107">
        <f>J172</f>
        <v>0</v>
      </c>
      <c r="L64" s="104"/>
    </row>
    <row r="65" spans="2:12" s="9" customFormat="1" ht="19.95" customHeight="1">
      <c r="B65" s="104"/>
      <c r="D65" s="105" t="s">
        <v>283</v>
      </c>
      <c r="E65" s="106"/>
      <c r="F65" s="106"/>
      <c r="G65" s="106"/>
      <c r="H65" s="106"/>
      <c r="I65" s="106"/>
      <c r="J65" s="107">
        <f>J195</f>
        <v>0</v>
      </c>
      <c r="L65" s="104"/>
    </row>
    <row r="66" spans="2:12" s="9" customFormat="1" ht="19.95" customHeight="1">
      <c r="B66" s="104"/>
      <c r="D66" s="105" t="s">
        <v>284</v>
      </c>
      <c r="E66" s="106"/>
      <c r="F66" s="106"/>
      <c r="G66" s="106"/>
      <c r="H66" s="106"/>
      <c r="I66" s="106"/>
      <c r="J66" s="107">
        <f>J233</f>
        <v>0</v>
      </c>
      <c r="L66" s="104"/>
    </row>
    <row r="67" spans="2:12" s="9" customFormat="1" ht="19.95" customHeight="1">
      <c r="B67" s="104"/>
      <c r="D67" s="105" t="s">
        <v>285</v>
      </c>
      <c r="E67" s="106"/>
      <c r="F67" s="106"/>
      <c r="G67" s="106"/>
      <c r="H67" s="106"/>
      <c r="I67" s="106"/>
      <c r="J67" s="107">
        <f>J243</f>
        <v>0</v>
      </c>
      <c r="L67" s="104"/>
    </row>
    <row r="68" spans="2:12" s="8" customFormat="1" ht="24.9" customHeight="1">
      <c r="B68" s="100"/>
      <c r="D68" s="101" t="s">
        <v>286</v>
      </c>
      <c r="E68" s="102"/>
      <c r="F68" s="102"/>
      <c r="G68" s="102"/>
      <c r="H68" s="102"/>
      <c r="I68" s="102"/>
      <c r="J68" s="103">
        <f>J246</f>
        <v>0</v>
      </c>
      <c r="L68" s="100"/>
    </row>
    <row r="69" spans="2:12" s="9" customFormat="1" ht="19.95" customHeight="1">
      <c r="B69" s="104"/>
      <c r="D69" s="105" t="s">
        <v>289</v>
      </c>
      <c r="E69" s="106"/>
      <c r="F69" s="106"/>
      <c r="G69" s="106"/>
      <c r="H69" s="106"/>
      <c r="I69" s="106"/>
      <c r="J69" s="107">
        <f>J247</f>
        <v>0</v>
      </c>
      <c r="L69" s="104"/>
    </row>
    <row r="70" spans="2:12" s="9" customFormat="1" ht="19.95" customHeight="1">
      <c r="B70" s="104"/>
      <c r="D70" s="105" t="s">
        <v>2332</v>
      </c>
      <c r="E70" s="106"/>
      <c r="F70" s="106"/>
      <c r="G70" s="106"/>
      <c r="H70" s="106"/>
      <c r="I70" s="106"/>
      <c r="J70" s="107">
        <f>J284</f>
        <v>0</v>
      </c>
      <c r="L70" s="104"/>
    </row>
    <row r="71" spans="2:12" s="9" customFormat="1" ht="19.95" customHeight="1">
      <c r="B71" s="104"/>
      <c r="D71" s="105" t="s">
        <v>2333</v>
      </c>
      <c r="E71" s="106"/>
      <c r="F71" s="106"/>
      <c r="G71" s="106"/>
      <c r="H71" s="106"/>
      <c r="I71" s="106"/>
      <c r="J71" s="107">
        <f>J362</f>
        <v>0</v>
      </c>
      <c r="L71" s="104"/>
    </row>
    <row r="72" spans="2:12" s="9" customFormat="1" ht="19.95" customHeight="1">
      <c r="B72" s="104"/>
      <c r="D72" s="105" t="s">
        <v>2334</v>
      </c>
      <c r="E72" s="106"/>
      <c r="F72" s="106"/>
      <c r="G72" s="106"/>
      <c r="H72" s="106"/>
      <c r="I72" s="106"/>
      <c r="J72" s="107">
        <f>J409</f>
        <v>0</v>
      </c>
      <c r="L72" s="104"/>
    </row>
    <row r="73" spans="2:12" s="9" customFormat="1" ht="19.95" customHeight="1">
      <c r="B73" s="104"/>
      <c r="D73" s="105" t="s">
        <v>298</v>
      </c>
      <c r="E73" s="106"/>
      <c r="F73" s="106"/>
      <c r="G73" s="106"/>
      <c r="H73" s="106"/>
      <c r="I73" s="106"/>
      <c r="J73" s="107">
        <f>J461</f>
        <v>0</v>
      </c>
      <c r="L73" s="104"/>
    </row>
    <row r="74" spans="2:12" s="8" customFormat="1" ht="24.9" customHeight="1">
      <c r="B74" s="100"/>
      <c r="D74" s="101" t="s">
        <v>2335</v>
      </c>
      <c r="E74" s="102"/>
      <c r="F74" s="102"/>
      <c r="G74" s="102"/>
      <c r="H74" s="102"/>
      <c r="I74" s="102"/>
      <c r="J74" s="103">
        <f>J467</f>
        <v>0</v>
      </c>
      <c r="L74" s="100"/>
    </row>
    <row r="75" spans="2:12" s="1" customFormat="1" ht="21.75" customHeight="1">
      <c r="B75" s="33"/>
      <c r="L75" s="33"/>
    </row>
    <row r="76" spans="2:12" s="1" customFormat="1" ht="6.9" customHeight="1"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33"/>
    </row>
    <row r="80" spans="2:12" s="1" customFormat="1" ht="6.9" customHeight="1">
      <c r="B80" s="44"/>
      <c r="C80" s="45"/>
      <c r="D80" s="45"/>
      <c r="E80" s="45"/>
      <c r="F80" s="45"/>
      <c r="G80" s="45"/>
      <c r="H80" s="45"/>
      <c r="I80" s="45"/>
      <c r="J80" s="45"/>
      <c r="K80" s="45"/>
      <c r="L80" s="33"/>
    </row>
    <row r="81" spans="2:63" s="1" customFormat="1" ht="24.9" customHeight="1">
      <c r="B81" s="33"/>
      <c r="C81" s="22" t="s">
        <v>113</v>
      </c>
      <c r="L81" s="33"/>
    </row>
    <row r="82" spans="2:63" s="1" customFormat="1" ht="6.9" customHeight="1">
      <c r="B82" s="33"/>
      <c r="L82" s="33"/>
    </row>
    <row r="83" spans="2:63" s="1" customFormat="1" ht="12" customHeight="1">
      <c r="B83" s="33"/>
      <c r="C83" s="28" t="s">
        <v>17</v>
      </c>
      <c r="L83" s="33"/>
    </row>
    <row r="84" spans="2:63" s="1" customFormat="1" ht="16.5" customHeight="1">
      <c r="B84" s="33"/>
      <c r="E84" s="327" t="str">
        <f>E7</f>
        <v>Přístavba a stavební úpravy požární zbrojnice - Ohrobec</v>
      </c>
      <c r="F84" s="328"/>
      <c r="G84" s="328"/>
      <c r="H84" s="328"/>
      <c r="L84" s="33"/>
    </row>
    <row r="85" spans="2:63" s="1" customFormat="1" ht="12" customHeight="1">
      <c r="B85" s="33"/>
      <c r="C85" s="28" t="s">
        <v>100</v>
      </c>
      <c r="L85" s="33"/>
    </row>
    <row r="86" spans="2:63" s="1" customFormat="1" ht="16.5" customHeight="1">
      <c r="B86" s="33"/>
      <c r="E86" s="289" t="str">
        <f>E9</f>
        <v>D.1.4.1.a - ZTI</v>
      </c>
      <c r="F86" s="329"/>
      <c r="G86" s="329"/>
      <c r="H86" s="329"/>
      <c r="L86" s="33"/>
    </row>
    <row r="87" spans="2:63" s="1" customFormat="1" ht="6.9" customHeight="1">
      <c r="B87" s="33"/>
      <c r="L87" s="33"/>
    </row>
    <row r="88" spans="2:63" s="1" customFormat="1" ht="12" customHeight="1">
      <c r="B88" s="33"/>
      <c r="C88" s="28" t="s">
        <v>21</v>
      </c>
      <c r="F88" s="26" t="str">
        <f>F12</f>
        <v>U Rybníku II 20, 252 45 Ohrobec</v>
      </c>
      <c r="I88" s="28" t="s">
        <v>23</v>
      </c>
      <c r="J88" s="50" t="str">
        <f>IF(J12="","",J12)</f>
        <v>3. 10. 2024</v>
      </c>
      <c r="L88" s="33"/>
    </row>
    <row r="89" spans="2:63" s="1" customFormat="1" ht="6.9" customHeight="1">
      <c r="B89" s="33"/>
      <c r="L89" s="33"/>
    </row>
    <row r="90" spans="2:63" s="1" customFormat="1" ht="15.15" customHeight="1">
      <c r="B90" s="33"/>
      <c r="C90" s="28" t="s">
        <v>25</v>
      </c>
      <c r="F90" s="26" t="str">
        <f>E15</f>
        <v xml:space="preserve"> </v>
      </c>
      <c r="I90" s="28" t="s">
        <v>31</v>
      </c>
      <c r="J90" s="31" t="str">
        <f>E21</f>
        <v>KT ING s.r.o.</v>
      </c>
      <c r="L90" s="33"/>
    </row>
    <row r="91" spans="2:63" s="1" customFormat="1" ht="15.15" customHeight="1">
      <c r="B91" s="33"/>
      <c r="C91" s="28" t="s">
        <v>29</v>
      </c>
      <c r="F91" s="26" t="str">
        <f>IF(E18="","",E18)</f>
        <v>Vyplň údaj</v>
      </c>
      <c r="I91" s="28" t="s">
        <v>36</v>
      </c>
      <c r="J91" s="31" t="str">
        <f>E24</f>
        <v xml:space="preserve"> </v>
      </c>
      <c r="L91" s="33"/>
    </row>
    <row r="92" spans="2:63" s="1" customFormat="1" ht="10.35" customHeight="1">
      <c r="B92" s="33"/>
      <c r="L92" s="33"/>
    </row>
    <row r="93" spans="2:63" s="10" customFormat="1" ht="29.25" customHeight="1">
      <c r="B93" s="108"/>
      <c r="C93" s="109" t="s">
        <v>114</v>
      </c>
      <c r="D93" s="110" t="s">
        <v>58</v>
      </c>
      <c r="E93" s="110" t="s">
        <v>54</v>
      </c>
      <c r="F93" s="110" t="s">
        <v>55</v>
      </c>
      <c r="G93" s="110" t="s">
        <v>115</v>
      </c>
      <c r="H93" s="110" t="s">
        <v>116</v>
      </c>
      <c r="I93" s="110" t="s">
        <v>117</v>
      </c>
      <c r="J93" s="110" t="s">
        <v>104</v>
      </c>
      <c r="K93" s="111" t="s">
        <v>118</v>
      </c>
      <c r="L93" s="108"/>
      <c r="M93" s="57" t="s">
        <v>3</v>
      </c>
      <c r="N93" s="58" t="s">
        <v>43</v>
      </c>
      <c r="O93" s="58" t="s">
        <v>119</v>
      </c>
      <c r="P93" s="58" t="s">
        <v>120</v>
      </c>
      <c r="Q93" s="58" t="s">
        <v>121</v>
      </c>
      <c r="R93" s="58" t="s">
        <v>122</v>
      </c>
      <c r="S93" s="58" t="s">
        <v>123</v>
      </c>
      <c r="T93" s="59" t="s">
        <v>124</v>
      </c>
    </row>
    <row r="94" spans="2:63" s="1" customFormat="1" ht="22.8" customHeight="1">
      <c r="B94" s="33"/>
      <c r="C94" s="62" t="s">
        <v>125</v>
      </c>
      <c r="J94" s="112">
        <f>BK94</f>
        <v>0</v>
      </c>
      <c r="L94" s="33"/>
      <c r="M94" s="60"/>
      <c r="N94" s="51"/>
      <c r="O94" s="51"/>
      <c r="P94" s="113">
        <f>P95+P246+P467</f>
        <v>0</v>
      </c>
      <c r="Q94" s="51"/>
      <c r="R94" s="113">
        <f>R95+R246+R467</f>
        <v>24.1082356</v>
      </c>
      <c r="S94" s="51"/>
      <c r="T94" s="114">
        <f>T95+T246+T467</f>
        <v>5.8070000000000013</v>
      </c>
      <c r="AT94" s="18" t="s">
        <v>72</v>
      </c>
      <c r="AU94" s="18" t="s">
        <v>105</v>
      </c>
      <c r="BK94" s="115">
        <f>BK95+BK246+BK467</f>
        <v>0</v>
      </c>
    </row>
    <row r="95" spans="2:63" s="11" customFormat="1" ht="25.95" customHeight="1">
      <c r="B95" s="116"/>
      <c r="D95" s="117" t="s">
        <v>72</v>
      </c>
      <c r="E95" s="118" t="s">
        <v>301</v>
      </c>
      <c r="F95" s="118" t="s">
        <v>302</v>
      </c>
      <c r="I95" s="119"/>
      <c r="J95" s="120">
        <f>BK95</f>
        <v>0</v>
      </c>
      <c r="L95" s="116"/>
      <c r="M95" s="121"/>
      <c r="P95" s="122">
        <f>P96+P153+P164+P172+P195+P233+P243</f>
        <v>0</v>
      </c>
      <c r="R95" s="122">
        <f>R96+R153+R164+R172+R195+R233+R243</f>
        <v>23.658785999999999</v>
      </c>
      <c r="T95" s="123">
        <f>T96+T153+T164+T172+T195+T233+T243</f>
        <v>5.5237500000000015</v>
      </c>
      <c r="AR95" s="117" t="s">
        <v>81</v>
      </c>
      <c r="AT95" s="124" t="s">
        <v>72</v>
      </c>
      <c r="AU95" s="124" t="s">
        <v>73</v>
      </c>
      <c r="AY95" s="117" t="s">
        <v>129</v>
      </c>
      <c r="BK95" s="125">
        <f>BK96+BK153+BK164+BK172+BK195+BK233+BK243</f>
        <v>0</v>
      </c>
    </row>
    <row r="96" spans="2:63" s="11" customFormat="1" ht="22.8" customHeight="1">
      <c r="B96" s="116"/>
      <c r="D96" s="117" t="s">
        <v>72</v>
      </c>
      <c r="E96" s="126" t="s">
        <v>81</v>
      </c>
      <c r="F96" s="126" t="s">
        <v>303</v>
      </c>
      <c r="I96" s="119"/>
      <c r="J96" s="127">
        <f>BK96</f>
        <v>0</v>
      </c>
      <c r="L96" s="116"/>
      <c r="M96" s="121"/>
      <c r="P96" s="122">
        <f>SUM(P97:P152)</f>
        <v>0</v>
      </c>
      <c r="R96" s="122">
        <f>SUM(R97:R152)</f>
        <v>18.104216000000001</v>
      </c>
      <c r="T96" s="123">
        <f>SUM(T97:T152)</f>
        <v>0</v>
      </c>
      <c r="AR96" s="117" t="s">
        <v>81</v>
      </c>
      <c r="AT96" s="124" t="s">
        <v>72</v>
      </c>
      <c r="AU96" s="124" t="s">
        <v>81</v>
      </c>
      <c r="AY96" s="117" t="s">
        <v>129</v>
      </c>
      <c r="BK96" s="125">
        <f>SUM(BK97:BK152)</f>
        <v>0</v>
      </c>
    </row>
    <row r="97" spans="2:65" s="1" customFormat="1" ht="16.5" customHeight="1">
      <c r="B97" s="128"/>
      <c r="C97" s="129" t="s">
        <v>81</v>
      </c>
      <c r="D97" s="129" t="s">
        <v>132</v>
      </c>
      <c r="E97" s="130" t="s">
        <v>2336</v>
      </c>
      <c r="F97" s="131" t="s">
        <v>2337</v>
      </c>
      <c r="G97" s="132" t="s">
        <v>326</v>
      </c>
      <c r="H97" s="133">
        <v>27.6</v>
      </c>
      <c r="I97" s="134"/>
      <c r="J97" s="135">
        <f>ROUND(I97*H97,2)</f>
        <v>0</v>
      </c>
      <c r="K97" s="131" t="s">
        <v>136</v>
      </c>
      <c r="L97" s="33"/>
      <c r="M97" s="136" t="s">
        <v>3</v>
      </c>
      <c r="N97" s="137" t="s">
        <v>44</v>
      </c>
      <c r="P97" s="138">
        <f>O97*H97</f>
        <v>0</v>
      </c>
      <c r="Q97" s="138">
        <v>0</v>
      </c>
      <c r="R97" s="138">
        <f>Q97*H97</f>
        <v>0</v>
      </c>
      <c r="S97" s="138">
        <v>0</v>
      </c>
      <c r="T97" s="139">
        <f>S97*H97</f>
        <v>0</v>
      </c>
      <c r="AR97" s="140" t="s">
        <v>156</v>
      </c>
      <c r="AT97" s="140" t="s">
        <v>132</v>
      </c>
      <c r="AU97" s="140" t="s">
        <v>83</v>
      </c>
      <c r="AY97" s="18" t="s">
        <v>129</v>
      </c>
      <c r="BE97" s="141">
        <f>IF(N97="základní",J97,0)</f>
        <v>0</v>
      </c>
      <c r="BF97" s="141">
        <f>IF(N97="snížená",J97,0)</f>
        <v>0</v>
      </c>
      <c r="BG97" s="141">
        <f>IF(N97="zákl. přenesená",J97,0)</f>
        <v>0</v>
      </c>
      <c r="BH97" s="141">
        <f>IF(N97="sníž. přenesená",J97,0)</f>
        <v>0</v>
      </c>
      <c r="BI97" s="141">
        <f>IF(N97="nulová",J97,0)</f>
        <v>0</v>
      </c>
      <c r="BJ97" s="18" t="s">
        <v>81</v>
      </c>
      <c r="BK97" s="141">
        <f>ROUND(I97*H97,2)</f>
        <v>0</v>
      </c>
      <c r="BL97" s="18" t="s">
        <v>156</v>
      </c>
      <c r="BM97" s="140" t="s">
        <v>83</v>
      </c>
    </row>
    <row r="98" spans="2:65" s="1" customFormat="1" ht="10.199999999999999">
      <c r="B98" s="33"/>
      <c r="D98" s="142" t="s">
        <v>139</v>
      </c>
      <c r="F98" s="143" t="s">
        <v>2338</v>
      </c>
      <c r="I98" s="144"/>
      <c r="L98" s="33"/>
      <c r="M98" s="145"/>
      <c r="T98" s="54"/>
      <c r="AT98" s="18" t="s">
        <v>139</v>
      </c>
      <c r="AU98" s="18" t="s">
        <v>83</v>
      </c>
    </row>
    <row r="99" spans="2:65" s="12" customFormat="1" ht="10.199999999999999">
      <c r="B99" s="154"/>
      <c r="D99" s="146" t="s">
        <v>308</v>
      </c>
      <c r="E99" s="155" t="s">
        <v>3</v>
      </c>
      <c r="F99" s="156" t="s">
        <v>2339</v>
      </c>
      <c r="H99" s="155" t="s">
        <v>3</v>
      </c>
      <c r="I99" s="157"/>
      <c r="L99" s="154"/>
      <c r="M99" s="158"/>
      <c r="T99" s="159"/>
      <c r="AT99" s="155" t="s">
        <v>308</v>
      </c>
      <c r="AU99" s="155" t="s">
        <v>83</v>
      </c>
      <c r="AV99" s="12" t="s">
        <v>81</v>
      </c>
      <c r="AW99" s="12" t="s">
        <v>35</v>
      </c>
      <c r="AX99" s="12" t="s">
        <v>73</v>
      </c>
      <c r="AY99" s="155" t="s">
        <v>129</v>
      </c>
    </row>
    <row r="100" spans="2:65" s="13" customFormat="1" ht="10.199999999999999">
      <c r="B100" s="160"/>
      <c r="D100" s="146" t="s">
        <v>308</v>
      </c>
      <c r="E100" s="161" t="s">
        <v>3</v>
      </c>
      <c r="F100" s="162" t="s">
        <v>2340</v>
      </c>
      <c r="H100" s="163">
        <v>19.2</v>
      </c>
      <c r="I100" s="164"/>
      <c r="L100" s="160"/>
      <c r="M100" s="165"/>
      <c r="T100" s="166"/>
      <c r="AT100" s="161" t="s">
        <v>308</v>
      </c>
      <c r="AU100" s="161" t="s">
        <v>83</v>
      </c>
      <c r="AV100" s="13" t="s">
        <v>83</v>
      </c>
      <c r="AW100" s="13" t="s">
        <v>35</v>
      </c>
      <c r="AX100" s="13" t="s">
        <v>73</v>
      </c>
      <c r="AY100" s="161" t="s">
        <v>129</v>
      </c>
    </row>
    <row r="101" spans="2:65" s="13" customFormat="1" ht="10.199999999999999">
      <c r="B101" s="160"/>
      <c r="D101" s="146" t="s">
        <v>308</v>
      </c>
      <c r="E101" s="161" t="s">
        <v>3</v>
      </c>
      <c r="F101" s="162" t="s">
        <v>2341</v>
      </c>
      <c r="H101" s="163">
        <v>8.4</v>
      </c>
      <c r="I101" s="164"/>
      <c r="L101" s="160"/>
      <c r="M101" s="165"/>
      <c r="T101" s="166"/>
      <c r="AT101" s="161" t="s">
        <v>308</v>
      </c>
      <c r="AU101" s="161" t="s">
        <v>83</v>
      </c>
      <c r="AV101" s="13" t="s">
        <v>83</v>
      </c>
      <c r="AW101" s="13" t="s">
        <v>35</v>
      </c>
      <c r="AX101" s="13" t="s">
        <v>73</v>
      </c>
      <c r="AY101" s="161" t="s">
        <v>129</v>
      </c>
    </row>
    <row r="102" spans="2:65" s="14" customFormat="1" ht="10.199999999999999">
      <c r="B102" s="167"/>
      <c r="D102" s="146" t="s">
        <v>308</v>
      </c>
      <c r="E102" s="168" t="s">
        <v>3</v>
      </c>
      <c r="F102" s="169" t="s">
        <v>313</v>
      </c>
      <c r="H102" s="170">
        <v>27.6</v>
      </c>
      <c r="I102" s="171"/>
      <c r="L102" s="167"/>
      <c r="M102" s="172"/>
      <c r="T102" s="173"/>
      <c r="AT102" s="168" t="s">
        <v>308</v>
      </c>
      <c r="AU102" s="168" t="s">
        <v>83</v>
      </c>
      <c r="AV102" s="14" t="s">
        <v>156</v>
      </c>
      <c r="AW102" s="14" t="s">
        <v>35</v>
      </c>
      <c r="AX102" s="14" t="s">
        <v>81</v>
      </c>
      <c r="AY102" s="168" t="s">
        <v>129</v>
      </c>
    </row>
    <row r="103" spans="2:65" s="1" customFormat="1" ht="24.15" customHeight="1">
      <c r="B103" s="128"/>
      <c r="C103" s="129" t="s">
        <v>83</v>
      </c>
      <c r="D103" s="129" t="s">
        <v>132</v>
      </c>
      <c r="E103" s="130" t="s">
        <v>2342</v>
      </c>
      <c r="F103" s="131" t="s">
        <v>2343</v>
      </c>
      <c r="G103" s="132" t="s">
        <v>208</v>
      </c>
      <c r="H103" s="133">
        <v>55.2</v>
      </c>
      <c r="I103" s="134"/>
      <c r="J103" s="135">
        <f>ROUND(I103*H103,2)</f>
        <v>0</v>
      </c>
      <c r="K103" s="131" t="s">
        <v>136</v>
      </c>
      <c r="L103" s="33"/>
      <c r="M103" s="136" t="s">
        <v>3</v>
      </c>
      <c r="N103" s="137" t="s">
        <v>44</v>
      </c>
      <c r="P103" s="138">
        <f>O103*H103</f>
        <v>0</v>
      </c>
      <c r="Q103" s="138">
        <v>8.4000000000000003E-4</v>
      </c>
      <c r="R103" s="138">
        <f>Q103*H103</f>
        <v>4.6368000000000006E-2</v>
      </c>
      <c r="S103" s="138">
        <v>0</v>
      </c>
      <c r="T103" s="139">
        <f>S103*H103</f>
        <v>0</v>
      </c>
      <c r="AR103" s="140" t="s">
        <v>156</v>
      </c>
      <c r="AT103" s="140" t="s">
        <v>132</v>
      </c>
      <c r="AU103" s="140" t="s">
        <v>83</v>
      </c>
      <c r="AY103" s="18" t="s">
        <v>129</v>
      </c>
      <c r="BE103" s="141">
        <f>IF(N103="základní",J103,0)</f>
        <v>0</v>
      </c>
      <c r="BF103" s="141">
        <f>IF(N103="snížená",J103,0)</f>
        <v>0</v>
      </c>
      <c r="BG103" s="141">
        <f>IF(N103="zákl. přenesená",J103,0)</f>
        <v>0</v>
      </c>
      <c r="BH103" s="141">
        <f>IF(N103="sníž. přenesená",J103,0)</f>
        <v>0</v>
      </c>
      <c r="BI103" s="141">
        <f>IF(N103="nulová",J103,0)</f>
        <v>0</v>
      </c>
      <c r="BJ103" s="18" t="s">
        <v>81</v>
      </c>
      <c r="BK103" s="141">
        <f>ROUND(I103*H103,2)</f>
        <v>0</v>
      </c>
      <c r="BL103" s="18" t="s">
        <v>156</v>
      </c>
      <c r="BM103" s="140" t="s">
        <v>156</v>
      </c>
    </row>
    <row r="104" spans="2:65" s="1" customFormat="1" ht="10.199999999999999">
      <c r="B104" s="33"/>
      <c r="D104" s="142" t="s">
        <v>139</v>
      </c>
      <c r="F104" s="143" t="s">
        <v>2344</v>
      </c>
      <c r="I104" s="144"/>
      <c r="L104" s="33"/>
      <c r="M104" s="145"/>
      <c r="T104" s="54"/>
      <c r="AT104" s="18" t="s">
        <v>139</v>
      </c>
      <c r="AU104" s="18" t="s">
        <v>83</v>
      </c>
    </row>
    <row r="105" spans="2:65" s="12" customFormat="1" ht="10.199999999999999">
      <c r="B105" s="154"/>
      <c r="D105" s="146" t="s">
        <v>308</v>
      </c>
      <c r="E105" s="155" t="s">
        <v>3</v>
      </c>
      <c r="F105" s="156" t="s">
        <v>2339</v>
      </c>
      <c r="H105" s="155" t="s">
        <v>3</v>
      </c>
      <c r="I105" s="157"/>
      <c r="L105" s="154"/>
      <c r="M105" s="158"/>
      <c r="T105" s="159"/>
      <c r="AT105" s="155" t="s">
        <v>308</v>
      </c>
      <c r="AU105" s="155" t="s">
        <v>83</v>
      </c>
      <c r="AV105" s="12" t="s">
        <v>81</v>
      </c>
      <c r="AW105" s="12" t="s">
        <v>35</v>
      </c>
      <c r="AX105" s="12" t="s">
        <v>73</v>
      </c>
      <c r="AY105" s="155" t="s">
        <v>129</v>
      </c>
    </row>
    <row r="106" spans="2:65" s="13" customFormat="1" ht="10.199999999999999">
      <c r="B106" s="160"/>
      <c r="D106" s="146" t="s">
        <v>308</v>
      </c>
      <c r="E106" s="161" t="s">
        <v>3</v>
      </c>
      <c r="F106" s="162" t="s">
        <v>2345</v>
      </c>
      <c r="H106" s="163">
        <v>38.4</v>
      </c>
      <c r="I106" s="164"/>
      <c r="L106" s="160"/>
      <c r="M106" s="165"/>
      <c r="T106" s="166"/>
      <c r="AT106" s="161" t="s">
        <v>308</v>
      </c>
      <c r="AU106" s="161" t="s">
        <v>83</v>
      </c>
      <c r="AV106" s="13" t="s">
        <v>83</v>
      </c>
      <c r="AW106" s="13" t="s">
        <v>35</v>
      </c>
      <c r="AX106" s="13" t="s">
        <v>73</v>
      </c>
      <c r="AY106" s="161" t="s">
        <v>129</v>
      </c>
    </row>
    <row r="107" spans="2:65" s="13" customFormat="1" ht="10.199999999999999">
      <c r="B107" s="160"/>
      <c r="D107" s="146" t="s">
        <v>308</v>
      </c>
      <c r="E107" s="161" t="s">
        <v>3</v>
      </c>
      <c r="F107" s="162" t="s">
        <v>2346</v>
      </c>
      <c r="H107" s="163">
        <v>16.8</v>
      </c>
      <c r="I107" s="164"/>
      <c r="L107" s="160"/>
      <c r="M107" s="165"/>
      <c r="T107" s="166"/>
      <c r="AT107" s="161" t="s">
        <v>308</v>
      </c>
      <c r="AU107" s="161" t="s">
        <v>83</v>
      </c>
      <c r="AV107" s="13" t="s">
        <v>83</v>
      </c>
      <c r="AW107" s="13" t="s">
        <v>35</v>
      </c>
      <c r="AX107" s="13" t="s">
        <v>73</v>
      </c>
      <c r="AY107" s="161" t="s">
        <v>129</v>
      </c>
    </row>
    <row r="108" spans="2:65" s="14" customFormat="1" ht="10.199999999999999">
      <c r="B108" s="167"/>
      <c r="D108" s="146" t="s">
        <v>308</v>
      </c>
      <c r="E108" s="168" t="s">
        <v>3</v>
      </c>
      <c r="F108" s="169" t="s">
        <v>313</v>
      </c>
      <c r="H108" s="170">
        <v>55.2</v>
      </c>
      <c r="I108" s="171"/>
      <c r="L108" s="167"/>
      <c r="M108" s="172"/>
      <c r="T108" s="173"/>
      <c r="AT108" s="168" t="s">
        <v>308</v>
      </c>
      <c r="AU108" s="168" t="s">
        <v>83</v>
      </c>
      <c r="AV108" s="14" t="s">
        <v>156</v>
      </c>
      <c r="AW108" s="14" t="s">
        <v>35</v>
      </c>
      <c r="AX108" s="14" t="s">
        <v>81</v>
      </c>
      <c r="AY108" s="168" t="s">
        <v>129</v>
      </c>
    </row>
    <row r="109" spans="2:65" s="1" customFormat="1" ht="24.15" customHeight="1">
      <c r="B109" s="128"/>
      <c r="C109" s="129" t="s">
        <v>148</v>
      </c>
      <c r="D109" s="129" t="s">
        <v>132</v>
      </c>
      <c r="E109" s="130" t="s">
        <v>2347</v>
      </c>
      <c r="F109" s="131" t="s">
        <v>2348</v>
      </c>
      <c r="G109" s="132" t="s">
        <v>208</v>
      </c>
      <c r="H109" s="133">
        <v>55.2</v>
      </c>
      <c r="I109" s="134"/>
      <c r="J109" s="135">
        <f>ROUND(I109*H109,2)</f>
        <v>0</v>
      </c>
      <c r="K109" s="131" t="s">
        <v>136</v>
      </c>
      <c r="L109" s="33"/>
      <c r="M109" s="136" t="s">
        <v>3</v>
      </c>
      <c r="N109" s="137" t="s">
        <v>44</v>
      </c>
      <c r="P109" s="138">
        <f>O109*H109</f>
        <v>0</v>
      </c>
      <c r="Q109" s="138">
        <v>0</v>
      </c>
      <c r="R109" s="138">
        <f>Q109*H109</f>
        <v>0</v>
      </c>
      <c r="S109" s="138">
        <v>0</v>
      </c>
      <c r="T109" s="139">
        <f>S109*H109</f>
        <v>0</v>
      </c>
      <c r="AR109" s="140" t="s">
        <v>156</v>
      </c>
      <c r="AT109" s="140" t="s">
        <v>132</v>
      </c>
      <c r="AU109" s="140" t="s">
        <v>83</v>
      </c>
      <c r="AY109" s="18" t="s">
        <v>129</v>
      </c>
      <c r="BE109" s="141">
        <f>IF(N109="základní",J109,0)</f>
        <v>0</v>
      </c>
      <c r="BF109" s="141">
        <f>IF(N109="snížená",J109,0)</f>
        <v>0</v>
      </c>
      <c r="BG109" s="141">
        <f>IF(N109="zákl. přenesená",J109,0)</f>
        <v>0</v>
      </c>
      <c r="BH109" s="141">
        <f>IF(N109="sníž. přenesená",J109,0)</f>
        <v>0</v>
      </c>
      <c r="BI109" s="141">
        <f>IF(N109="nulová",J109,0)</f>
        <v>0</v>
      </c>
      <c r="BJ109" s="18" t="s">
        <v>81</v>
      </c>
      <c r="BK109" s="141">
        <f>ROUND(I109*H109,2)</f>
        <v>0</v>
      </c>
      <c r="BL109" s="18" t="s">
        <v>156</v>
      </c>
      <c r="BM109" s="140" t="s">
        <v>167</v>
      </c>
    </row>
    <row r="110" spans="2:65" s="1" customFormat="1" ht="10.199999999999999">
      <c r="B110" s="33"/>
      <c r="D110" s="142" t="s">
        <v>139</v>
      </c>
      <c r="F110" s="143" t="s">
        <v>2349</v>
      </c>
      <c r="I110" s="144"/>
      <c r="L110" s="33"/>
      <c r="M110" s="145"/>
      <c r="T110" s="54"/>
      <c r="AT110" s="18" t="s">
        <v>139</v>
      </c>
      <c r="AU110" s="18" t="s">
        <v>83</v>
      </c>
    </row>
    <row r="111" spans="2:65" s="1" customFormat="1" ht="24.15" customHeight="1">
      <c r="B111" s="128"/>
      <c r="C111" s="129" t="s">
        <v>156</v>
      </c>
      <c r="D111" s="129" t="s">
        <v>132</v>
      </c>
      <c r="E111" s="130" t="s">
        <v>2350</v>
      </c>
      <c r="F111" s="131" t="s">
        <v>2351</v>
      </c>
      <c r="G111" s="132" t="s">
        <v>326</v>
      </c>
      <c r="H111" s="133">
        <v>9.16</v>
      </c>
      <c r="I111" s="134"/>
      <c r="J111" s="135">
        <f>ROUND(I111*H111,2)</f>
        <v>0</v>
      </c>
      <c r="K111" s="131" t="s">
        <v>136</v>
      </c>
      <c r="L111" s="33"/>
      <c r="M111" s="136" t="s">
        <v>3</v>
      </c>
      <c r="N111" s="137" t="s">
        <v>44</v>
      </c>
      <c r="P111" s="138">
        <f>O111*H111</f>
        <v>0</v>
      </c>
      <c r="Q111" s="138">
        <v>0</v>
      </c>
      <c r="R111" s="138">
        <f>Q111*H111</f>
        <v>0</v>
      </c>
      <c r="S111" s="138">
        <v>0</v>
      </c>
      <c r="T111" s="139">
        <f>S111*H111</f>
        <v>0</v>
      </c>
      <c r="AR111" s="140" t="s">
        <v>156</v>
      </c>
      <c r="AT111" s="140" t="s">
        <v>132</v>
      </c>
      <c r="AU111" s="140" t="s">
        <v>83</v>
      </c>
      <c r="AY111" s="18" t="s">
        <v>129</v>
      </c>
      <c r="BE111" s="141">
        <f>IF(N111="základní",J111,0)</f>
        <v>0</v>
      </c>
      <c r="BF111" s="141">
        <f>IF(N111="snížená",J111,0)</f>
        <v>0</v>
      </c>
      <c r="BG111" s="141">
        <f>IF(N111="zákl. přenesená",J111,0)</f>
        <v>0</v>
      </c>
      <c r="BH111" s="141">
        <f>IF(N111="sníž. přenesená",J111,0)</f>
        <v>0</v>
      </c>
      <c r="BI111" s="141">
        <f>IF(N111="nulová",J111,0)</f>
        <v>0</v>
      </c>
      <c r="BJ111" s="18" t="s">
        <v>81</v>
      </c>
      <c r="BK111" s="141">
        <f>ROUND(I111*H111,2)</f>
        <v>0</v>
      </c>
      <c r="BL111" s="18" t="s">
        <v>156</v>
      </c>
      <c r="BM111" s="140" t="s">
        <v>180</v>
      </c>
    </row>
    <row r="112" spans="2:65" s="1" customFormat="1" ht="10.199999999999999">
      <c r="B112" s="33"/>
      <c r="D112" s="142" t="s">
        <v>139</v>
      </c>
      <c r="F112" s="143" t="s">
        <v>2352</v>
      </c>
      <c r="I112" s="144"/>
      <c r="L112" s="33"/>
      <c r="M112" s="145"/>
      <c r="T112" s="54"/>
      <c r="AT112" s="18" t="s">
        <v>139</v>
      </c>
      <c r="AU112" s="18" t="s">
        <v>83</v>
      </c>
    </row>
    <row r="113" spans="2:65" s="12" customFormat="1" ht="10.199999999999999">
      <c r="B113" s="154"/>
      <c r="D113" s="146" t="s">
        <v>308</v>
      </c>
      <c r="E113" s="155" t="s">
        <v>3</v>
      </c>
      <c r="F113" s="156" t="s">
        <v>2353</v>
      </c>
      <c r="H113" s="155" t="s">
        <v>3</v>
      </c>
      <c r="I113" s="157"/>
      <c r="L113" s="154"/>
      <c r="M113" s="158"/>
      <c r="T113" s="159"/>
      <c r="AT113" s="155" t="s">
        <v>308</v>
      </c>
      <c r="AU113" s="155" t="s">
        <v>83</v>
      </c>
      <c r="AV113" s="12" t="s">
        <v>81</v>
      </c>
      <c r="AW113" s="12" t="s">
        <v>35</v>
      </c>
      <c r="AX113" s="12" t="s">
        <v>73</v>
      </c>
      <c r="AY113" s="155" t="s">
        <v>129</v>
      </c>
    </row>
    <row r="114" spans="2:65" s="13" customFormat="1" ht="10.199999999999999">
      <c r="B114" s="160"/>
      <c r="D114" s="146" t="s">
        <v>308</v>
      </c>
      <c r="E114" s="161" t="s">
        <v>3</v>
      </c>
      <c r="F114" s="162" t="s">
        <v>2354</v>
      </c>
      <c r="H114" s="163">
        <v>27.6</v>
      </c>
      <c r="I114" s="164"/>
      <c r="L114" s="160"/>
      <c r="M114" s="165"/>
      <c r="T114" s="166"/>
      <c r="AT114" s="161" t="s">
        <v>308</v>
      </c>
      <c r="AU114" s="161" t="s">
        <v>83</v>
      </c>
      <c r="AV114" s="13" t="s">
        <v>83</v>
      </c>
      <c r="AW114" s="13" t="s">
        <v>35</v>
      </c>
      <c r="AX114" s="13" t="s">
        <v>73</v>
      </c>
      <c r="AY114" s="161" t="s">
        <v>129</v>
      </c>
    </row>
    <row r="115" spans="2:65" s="12" customFormat="1" ht="10.199999999999999">
      <c r="B115" s="154"/>
      <c r="D115" s="146" t="s">
        <v>308</v>
      </c>
      <c r="E115" s="155" t="s">
        <v>3</v>
      </c>
      <c r="F115" s="156" t="s">
        <v>2355</v>
      </c>
      <c r="H115" s="155" t="s">
        <v>3</v>
      </c>
      <c r="I115" s="157"/>
      <c r="L115" s="154"/>
      <c r="M115" s="158"/>
      <c r="T115" s="159"/>
      <c r="AT115" s="155" t="s">
        <v>308</v>
      </c>
      <c r="AU115" s="155" t="s">
        <v>83</v>
      </c>
      <c r="AV115" s="12" t="s">
        <v>81</v>
      </c>
      <c r="AW115" s="12" t="s">
        <v>35</v>
      </c>
      <c r="AX115" s="12" t="s">
        <v>73</v>
      </c>
      <c r="AY115" s="155" t="s">
        <v>129</v>
      </c>
    </row>
    <row r="116" spans="2:65" s="13" customFormat="1" ht="10.199999999999999">
      <c r="B116" s="160"/>
      <c r="D116" s="146" t="s">
        <v>308</v>
      </c>
      <c r="E116" s="161" t="s">
        <v>3</v>
      </c>
      <c r="F116" s="162" t="s">
        <v>2356</v>
      </c>
      <c r="H116" s="163">
        <v>-18.440000000000001</v>
      </c>
      <c r="I116" s="164"/>
      <c r="L116" s="160"/>
      <c r="M116" s="165"/>
      <c r="T116" s="166"/>
      <c r="AT116" s="161" t="s">
        <v>308</v>
      </c>
      <c r="AU116" s="161" t="s">
        <v>83</v>
      </c>
      <c r="AV116" s="13" t="s">
        <v>83</v>
      </c>
      <c r="AW116" s="13" t="s">
        <v>35</v>
      </c>
      <c r="AX116" s="13" t="s">
        <v>73</v>
      </c>
      <c r="AY116" s="161" t="s">
        <v>129</v>
      </c>
    </row>
    <row r="117" spans="2:65" s="14" customFormat="1" ht="10.199999999999999">
      <c r="B117" s="167"/>
      <c r="D117" s="146" t="s">
        <v>308</v>
      </c>
      <c r="E117" s="168" t="s">
        <v>3</v>
      </c>
      <c r="F117" s="169" t="s">
        <v>313</v>
      </c>
      <c r="H117" s="170">
        <v>9.16</v>
      </c>
      <c r="I117" s="171"/>
      <c r="L117" s="167"/>
      <c r="M117" s="172"/>
      <c r="T117" s="173"/>
      <c r="AT117" s="168" t="s">
        <v>308</v>
      </c>
      <c r="AU117" s="168" t="s">
        <v>83</v>
      </c>
      <c r="AV117" s="14" t="s">
        <v>156</v>
      </c>
      <c r="AW117" s="14" t="s">
        <v>35</v>
      </c>
      <c r="AX117" s="14" t="s">
        <v>81</v>
      </c>
      <c r="AY117" s="168" t="s">
        <v>129</v>
      </c>
    </row>
    <row r="118" spans="2:65" s="1" customFormat="1" ht="33" customHeight="1">
      <c r="B118" s="128"/>
      <c r="C118" s="129" t="s">
        <v>128</v>
      </c>
      <c r="D118" s="129" t="s">
        <v>132</v>
      </c>
      <c r="E118" s="130" t="s">
        <v>2357</v>
      </c>
      <c r="F118" s="131" t="s">
        <v>2358</v>
      </c>
      <c r="G118" s="132" t="s">
        <v>326</v>
      </c>
      <c r="H118" s="133">
        <v>54.96</v>
      </c>
      <c r="I118" s="134"/>
      <c r="J118" s="135">
        <f>ROUND(I118*H118,2)</f>
        <v>0</v>
      </c>
      <c r="K118" s="131" t="s">
        <v>136</v>
      </c>
      <c r="L118" s="33"/>
      <c r="M118" s="136" t="s">
        <v>3</v>
      </c>
      <c r="N118" s="137" t="s">
        <v>44</v>
      </c>
      <c r="P118" s="138">
        <f>O118*H118</f>
        <v>0</v>
      </c>
      <c r="Q118" s="138">
        <v>0</v>
      </c>
      <c r="R118" s="138">
        <f>Q118*H118</f>
        <v>0</v>
      </c>
      <c r="S118" s="138">
        <v>0</v>
      </c>
      <c r="T118" s="139">
        <f>S118*H118</f>
        <v>0</v>
      </c>
      <c r="AR118" s="140" t="s">
        <v>156</v>
      </c>
      <c r="AT118" s="140" t="s">
        <v>132</v>
      </c>
      <c r="AU118" s="140" t="s">
        <v>83</v>
      </c>
      <c r="AY118" s="18" t="s">
        <v>129</v>
      </c>
      <c r="BE118" s="141">
        <f>IF(N118="základní",J118,0)</f>
        <v>0</v>
      </c>
      <c r="BF118" s="141">
        <f>IF(N118="snížená",J118,0)</f>
        <v>0</v>
      </c>
      <c r="BG118" s="141">
        <f>IF(N118="zákl. přenesená",J118,0)</f>
        <v>0</v>
      </c>
      <c r="BH118" s="141">
        <f>IF(N118="sníž. přenesená",J118,0)</f>
        <v>0</v>
      </c>
      <c r="BI118" s="141">
        <f>IF(N118="nulová",J118,0)</f>
        <v>0</v>
      </c>
      <c r="BJ118" s="18" t="s">
        <v>81</v>
      </c>
      <c r="BK118" s="141">
        <f>ROUND(I118*H118,2)</f>
        <v>0</v>
      </c>
      <c r="BL118" s="18" t="s">
        <v>156</v>
      </c>
      <c r="BM118" s="140" t="s">
        <v>194</v>
      </c>
    </row>
    <row r="119" spans="2:65" s="1" customFormat="1" ht="10.199999999999999">
      <c r="B119" s="33"/>
      <c r="D119" s="142" t="s">
        <v>139</v>
      </c>
      <c r="F119" s="143" t="s">
        <v>2359</v>
      </c>
      <c r="I119" s="144"/>
      <c r="L119" s="33"/>
      <c r="M119" s="145"/>
      <c r="T119" s="54"/>
      <c r="AT119" s="18" t="s">
        <v>139</v>
      </c>
      <c r="AU119" s="18" t="s">
        <v>83</v>
      </c>
    </row>
    <row r="120" spans="2:65" s="13" customFormat="1" ht="10.199999999999999">
      <c r="B120" s="160"/>
      <c r="D120" s="146" t="s">
        <v>308</v>
      </c>
      <c r="E120" s="161" t="s">
        <v>3</v>
      </c>
      <c r="F120" s="162" t="s">
        <v>2360</v>
      </c>
      <c r="H120" s="163">
        <v>54.96</v>
      </c>
      <c r="I120" s="164"/>
      <c r="L120" s="160"/>
      <c r="M120" s="165"/>
      <c r="T120" s="166"/>
      <c r="AT120" s="161" t="s">
        <v>308</v>
      </c>
      <c r="AU120" s="161" t="s">
        <v>83</v>
      </c>
      <c r="AV120" s="13" t="s">
        <v>83</v>
      </c>
      <c r="AW120" s="13" t="s">
        <v>35</v>
      </c>
      <c r="AX120" s="13" t="s">
        <v>73</v>
      </c>
      <c r="AY120" s="161" t="s">
        <v>129</v>
      </c>
    </row>
    <row r="121" spans="2:65" s="14" customFormat="1" ht="10.199999999999999">
      <c r="B121" s="167"/>
      <c r="D121" s="146" t="s">
        <v>308</v>
      </c>
      <c r="E121" s="168" t="s">
        <v>3</v>
      </c>
      <c r="F121" s="169" t="s">
        <v>313</v>
      </c>
      <c r="H121" s="170">
        <v>54.96</v>
      </c>
      <c r="I121" s="171"/>
      <c r="L121" s="167"/>
      <c r="M121" s="172"/>
      <c r="T121" s="173"/>
      <c r="AT121" s="168" t="s">
        <v>308</v>
      </c>
      <c r="AU121" s="168" t="s">
        <v>83</v>
      </c>
      <c r="AV121" s="14" t="s">
        <v>156</v>
      </c>
      <c r="AW121" s="14" t="s">
        <v>35</v>
      </c>
      <c r="AX121" s="14" t="s">
        <v>81</v>
      </c>
      <c r="AY121" s="168" t="s">
        <v>129</v>
      </c>
    </row>
    <row r="122" spans="2:65" s="1" customFormat="1" ht="49.05" customHeight="1">
      <c r="B122" s="128"/>
      <c r="C122" s="129" t="s">
        <v>167</v>
      </c>
      <c r="D122" s="129" t="s">
        <v>132</v>
      </c>
      <c r="E122" s="130" t="s">
        <v>2361</v>
      </c>
      <c r="F122" s="131" t="s">
        <v>2362</v>
      </c>
      <c r="G122" s="132" t="s">
        <v>326</v>
      </c>
      <c r="H122" s="133">
        <v>9.16</v>
      </c>
      <c r="I122" s="134"/>
      <c r="J122" s="135">
        <f>ROUND(I122*H122,2)</f>
        <v>0</v>
      </c>
      <c r="K122" s="131" t="s">
        <v>3</v>
      </c>
      <c r="L122" s="33"/>
      <c r="M122" s="136" t="s">
        <v>3</v>
      </c>
      <c r="N122" s="137" t="s">
        <v>44</v>
      </c>
      <c r="P122" s="138">
        <f>O122*H122</f>
        <v>0</v>
      </c>
      <c r="Q122" s="138">
        <v>0</v>
      </c>
      <c r="R122" s="138">
        <f>Q122*H122</f>
        <v>0</v>
      </c>
      <c r="S122" s="138">
        <v>0</v>
      </c>
      <c r="T122" s="139">
        <f>S122*H122</f>
        <v>0</v>
      </c>
      <c r="AR122" s="140" t="s">
        <v>156</v>
      </c>
      <c r="AT122" s="140" t="s">
        <v>132</v>
      </c>
      <c r="AU122" s="140" t="s">
        <v>83</v>
      </c>
      <c r="AY122" s="18" t="s">
        <v>129</v>
      </c>
      <c r="BE122" s="141">
        <f>IF(N122="základní",J122,0)</f>
        <v>0</v>
      </c>
      <c r="BF122" s="141">
        <f>IF(N122="snížená",J122,0)</f>
        <v>0</v>
      </c>
      <c r="BG122" s="141">
        <f>IF(N122="zákl. přenesená",J122,0)</f>
        <v>0</v>
      </c>
      <c r="BH122" s="141">
        <f>IF(N122="sníž. přenesená",J122,0)</f>
        <v>0</v>
      </c>
      <c r="BI122" s="141">
        <f>IF(N122="nulová",J122,0)</f>
        <v>0</v>
      </c>
      <c r="BJ122" s="18" t="s">
        <v>81</v>
      </c>
      <c r="BK122" s="141">
        <f>ROUND(I122*H122,2)</f>
        <v>0</v>
      </c>
      <c r="BL122" s="18" t="s">
        <v>156</v>
      </c>
      <c r="BM122" s="140" t="s">
        <v>9</v>
      </c>
    </row>
    <row r="123" spans="2:65" s="12" customFormat="1" ht="10.199999999999999">
      <c r="B123" s="154"/>
      <c r="D123" s="146" t="s">
        <v>308</v>
      </c>
      <c r="E123" s="155" t="s">
        <v>3</v>
      </c>
      <c r="F123" s="156" t="s">
        <v>2363</v>
      </c>
      <c r="H123" s="155" t="s">
        <v>3</v>
      </c>
      <c r="I123" s="157"/>
      <c r="L123" s="154"/>
      <c r="M123" s="158"/>
      <c r="T123" s="159"/>
      <c r="AT123" s="155" t="s">
        <v>308</v>
      </c>
      <c r="AU123" s="155" t="s">
        <v>83</v>
      </c>
      <c r="AV123" s="12" t="s">
        <v>81</v>
      </c>
      <c r="AW123" s="12" t="s">
        <v>35</v>
      </c>
      <c r="AX123" s="12" t="s">
        <v>73</v>
      </c>
      <c r="AY123" s="155" t="s">
        <v>129</v>
      </c>
    </row>
    <row r="124" spans="2:65" s="13" customFormat="1" ht="10.199999999999999">
      <c r="B124" s="160"/>
      <c r="D124" s="146" t="s">
        <v>308</v>
      </c>
      <c r="E124" s="161" t="s">
        <v>3</v>
      </c>
      <c r="F124" s="162" t="s">
        <v>2354</v>
      </c>
      <c r="H124" s="163">
        <v>27.6</v>
      </c>
      <c r="I124" s="164"/>
      <c r="L124" s="160"/>
      <c r="M124" s="165"/>
      <c r="T124" s="166"/>
      <c r="AT124" s="161" t="s">
        <v>308</v>
      </c>
      <c r="AU124" s="161" t="s">
        <v>83</v>
      </c>
      <c r="AV124" s="13" t="s">
        <v>83</v>
      </c>
      <c r="AW124" s="13" t="s">
        <v>35</v>
      </c>
      <c r="AX124" s="13" t="s">
        <v>73</v>
      </c>
      <c r="AY124" s="161" t="s">
        <v>129</v>
      </c>
    </row>
    <row r="125" spans="2:65" s="12" customFormat="1" ht="10.199999999999999">
      <c r="B125" s="154"/>
      <c r="D125" s="146" t="s">
        <v>308</v>
      </c>
      <c r="E125" s="155" t="s">
        <v>3</v>
      </c>
      <c r="F125" s="156" t="s">
        <v>2355</v>
      </c>
      <c r="H125" s="155" t="s">
        <v>3</v>
      </c>
      <c r="I125" s="157"/>
      <c r="L125" s="154"/>
      <c r="M125" s="158"/>
      <c r="T125" s="159"/>
      <c r="AT125" s="155" t="s">
        <v>308</v>
      </c>
      <c r="AU125" s="155" t="s">
        <v>83</v>
      </c>
      <c r="AV125" s="12" t="s">
        <v>81</v>
      </c>
      <c r="AW125" s="12" t="s">
        <v>35</v>
      </c>
      <c r="AX125" s="12" t="s">
        <v>73</v>
      </c>
      <c r="AY125" s="155" t="s">
        <v>129</v>
      </c>
    </row>
    <row r="126" spans="2:65" s="13" customFormat="1" ht="10.199999999999999">
      <c r="B126" s="160"/>
      <c r="D126" s="146" t="s">
        <v>308</v>
      </c>
      <c r="E126" s="161" t="s">
        <v>3</v>
      </c>
      <c r="F126" s="162" t="s">
        <v>2356</v>
      </c>
      <c r="H126" s="163">
        <v>-18.440000000000001</v>
      </c>
      <c r="I126" s="164"/>
      <c r="L126" s="160"/>
      <c r="M126" s="165"/>
      <c r="T126" s="166"/>
      <c r="AT126" s="161" t="s">
        <v>308</v>
      </c>
      <c r="AU126" s="161" t="s">
        <v>83</v>
      </c>
      <c r="AV126" s="13" t="s">
        <v>83</v>
      </c>
      <c r="AW126" s="13" t="s">
        <v>35</v>
      </c>
      <c r="AX126" s="13" t="s">
        <v>73</v>
      </c>
      <c r="AY126" s="161" t="s">
        <v>129</v>
      </c>
    </row>
    <row r="127" spans="2:65" s="14" customFormat="1" ht="10.199999999999999">
      <c r="B127" s="167"/>
      <c r="D127" s="146" t="s">
        <v>308</v>
      </c>
      <c r="E127" s="168" t="s">
        <v>3</v>
      </c>
      <c r="F127" s="169" t="s">
        <v>313</v>
      </c>
      <c r="H127" s="170">
        <v>9.16</v>
      </c>
      <c r="I127" s="171"/>
      <c r="L127" s="167"/>
      <c r="M127" s="172"/>
      <c r="T127" s="173"/>
      <c r="AT127" s="168" t="s">
        <v>308</v>
      </c>
      <c r="AU127" s="168" t="s">
        <v>83</v>
      </c>
      <c r="AV127" s="14" t="s">
        <v>156</v>
      </c>
      <c r="AW127" s="14" t="s">
        <v>35</v>
      </c>
      <c r="AX127" s="14" t="s">
        <v>81</v>
      </c>
      <c r="AY127" s="168" t="s">
        <v>129</v>
      </c>
    </row>
    <row r="128" spans="2:65" s="1" customFormat="1" ht="24.15" customHeight="1">
      <c r="B128" s="128"/>
      <c r="C128" s="129" t="s">
        <v>174</v>
      </c>
      <c r="D128" s="129" t="s">
        <v>132</v>
      </c>
      <c r="E128" s="130" t="s">
        <v>346</v>
      </c>
      <c r="F128" s="131" t="s">
        <v>347</v>
      </c>
      <c r="G128" s="132" t="s">
        <v>326</v>
      </c>
      <c r="H128" s="133">
        <v>18.440000000000001</v>
      </c>
      <c r="I128" s="134"/>
      <c r="J128" s="135">
        <f>ROUND(I128*H128,2)</f>
        <v>0</v>
      </c>
      <c r="K128" s="131" t="s">
        <v>136</v>
      </c>
      <c r="L128" s="33"/>
      <c r="M128" s="136" t="s">
        <v>3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156</v>
      </c>
      <c r="AT128" s="140" t="s">
        <v>132</v>
      </c>
      <c r="AU128" s="140" t="s">
        <v>83</v>
      </c>
      <c r="AY128" s="18" t="s">
        <v>129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8" t="s">
        <v>81</v>
      </c>
      <c r="BK128" s="141">
        <f>ROUND(I128*H128,2)</f>
        <v>0</v>
      </c>
      <c r="BL128" s="18" t="s">
        <v>156</v>
      </c>
      <c r="BM128" s="140" t="s">
        <v>386</v>
      </c>
    </row>
    <row r="129" spans="2:65" s="1" customFormat="1" ht="10.199999999999999">
      <c r="B129" s="33"/>
      <c r="D129" s="142" t="s">
        <v>139</v>
      </c>
      <c r="F129" s="143" t="s">
        <v>349</v>
      </c>
      <c r="I129" s="144"/>
      <c r="L129" s="33"/>
      <c r="M129" s="145"/>
      <c r="T129" s="54"/>
      <c r="AT129" s="18" t="s">
        <v>139</v>
      </c>
      <c r="AU129" s="18" t="s">
        <v>83</v>
      </c>
    </row>
    <row r="130" spans="2:65" s="12" customFormat="1" ht="10.199999999999999">
      <c r="B130" s="154"/>
      <c r="D130" s="146" t="s">
        <v>308</v>
      </c>
      <c r="E130" s="155" t="s">
        <v>3</v>
      </c>
      <c r="F130" s="156" t="s">
        <v>2364</v>
      </c>
      <c r="H130" s="155" t="s">
        <v>3</v>
      </c>
      <c r="I130" s="157"/>
      <c r="L130" s="154"/>
      <c r="M130" s="158"/>
      <c r="T130" s="159"/>
      <c r="AT130" s="155" t="s">
        <v>308</v>
      </c>
      <c r="AU130" s="155" t="s">
        <v>83</v>
      </c>
      <c r="AV130" s="12" t="s">
        <v>81</v>
      </c>
      <c r="AW130" s="12" t="s">
        <v>35</v>
      </c>
      <c r="AX130" s="12" t="s">
        <v>73</v>
      </c>
      <c r="AY130" s="155" t="s">
        <v>129</v>
      </c>
    </row>
    <row r="131" spans="2:65" s="13" customFormat="1" ht="10.199999999999999">
      <c r="B131" s="160"/>
      <c r="D131" s="146" t="s">
        <v>308</v>
      </c>
      <c r="E131" s="161" t="s">
        <v>3</v>
      </c>
      <c r="F131" s="162" t="s">
        <v>2354</v>
      </c>
      <c r="H131" s="163">
        <v>27.6</v>
      </c>
      <c r="I131" s="164"/>
      <c r="L131" s="160"/>
      <c r="M131" s="165"/>
      <c r="T131" s="166"/>
      <c r="AT131" s="161" t="s">
        <v>308</v>
      </c>
      <c r="AU131" s="161" t="s">
        <v>83</v>
      </c>
      <c r="AV131" s="13" t="s">
        <v>83</v>
      </c>
      <c r="AW131" s="13" t="s">
        <v>35</v>
      </c>
      <c r="AX131" s="13" t="s">
        <v>73</v>
      </c>
      <c r="AY131" s="161" t="s">
        <v>129</v>
      </c>
    </row>
    <row r="132" spans="2:65" s="12" customFormat="1" ht="10.199999999999999">
      <c r="B132" s="154"/>
      <c r="D132" s="146" t="s">
        <v>308</v>
      </c>
      <c r="E132" s="155" t="s">
        <v>3</v>
      </c>
      <c r="F132" s="156" t="s">
        <v>2365</v>
      </c>
      <c r="H132" s="155" t="s">
        <v>3</v>
      </c>
      <c r="I132" s="157"/>
      <c r="L132" s="154"/>
      <c r="M132" s="158"/>
      <c r="T132" s="159"/>
      <c r="AT132" s="155" t="s">
        <v>308</v>
      </c>
      <c r="AU132" s="155" t="s">
        <v>83</v>
      </c>
      <c r="AV132" s="12" t="s">
        <v>81</v>
      </c>
      <c r="AW132" s="12" t="s">
        <v>35</v>
      </c>
      <c r="AX132" s="12" t="s">
        <v>73</v>
      </c>
      <c r="AY132" s="155" t="s">
        <v>129</v>
      </c>
    </row>
    <row r="133" spans="2:65" s="13" customFormat="1" ht="10.199999999999999">
      <c r="B133" s="160"/>
      <c r="D133" s="146" t="s">
        <v>308</v>
      </c>
      <c r="E133" s="161" t="s">
        <v>3</v>
      </c>
      <c r="F133" s="162" t="s">
        <v>2366</v>
      </c>
      <c r="H133" s="163">
        <v>-6.76</v>
      </c>
      <c r="I133" s="164"/>
      <c r="L133" s="160"/>
      <c r="M133" s="165"/>
      <c r="T133" s="166"/>
      <c r="AT133" s="161" t="s">
        <v>308</v>
      </c>
      <c r="AU133" s="161" t="s">
        <v>83</v>
      </c>
      <c r="AV133" s="13" t="s">
        <v>83</v>
      </c>
      <c r="AW133" s="13" t="s">
        <v>35</v>
      </c>
      <c r="AX133" s="13" t="s">
        <v>73</v>
      </c>
      <c r="AY133" s="161" t="s">
        <v>129</v>
      </c>
    </row>
    <row r="134" spans="2:65" s="12" customFormat="1" ht="10.199999999999999">
      <c r="B134" s="154"/>
      <c r="D134" s="146" t="s">
        <v>308</v>
      </c>
      <c r="E134" s="155" t="s">
        <v>3</v>
      </c>
      <c r="F134" s="156" t="s">
        <v>2367</v>
      </c>
      <c r="H134" s="155" t="s">
        <v>3</v>
      </c>
      <c r="I134" s="157"/>
      <c r="L134" s="154"/>
      <c r="M134" s="158"/>
      <c r="T134" s="159"/>
      <c r="AT134" s="155" t="s">
        <v>308</v>
      </c>
      <c r="AU134" s="155" t="s">
        <v>83</v>
      </c>
      <c r="AV134" s="12" t="s">
        <v>81</v>
      </c>
      <c r="AW134" s="12" t="s">
        <v>35</v>
      </c>
      <c r="AX134" s="12" t="s">
        <v>73</v>
      </c>
      <c r="AY134" s="155" t="s">
        <v>129</v>
      </c>
    </row>
    <row r="135" spans="2:65" s="13" customFormat="1" ht="10.199999999999999">
      <c r="B135" s="160"/>
      <c r="D135" s="146" t="s">
        <v>308</v>
      </c>
      <c r="E135" s="161" t="s">
        <v>3</v>
      </c>
      <c r="F135" s="162" t="s">
        <v>2368</v>
      </c>
      <c r="H135" s="163">
        <v>-2.4</v>
      </c>
      <c r="I135" s="164"/>
      <c r="L135" s="160"/>
      <c r="M135" s="165"/>
      <c r="T135" s="166"/>
      <c r="AT135" s="161" t="s">
        <v>308</v>
      </c>
      <c r="AU135" s="161" t="s">
        <v>83</v>
      </c>
      <c r="AV135" s="13" t="s">
        <v>83</v>
      </c>
      <c r="AW135" s="13" t="s">
        <v>35</v>
      </c>
      <c r="AX135" s="13" t="s">
        <v>73</v>
      </c>
      <c r="AY135" s="161" t="s">
        <v>129</v>
      </c>
    </row>
    <row r="136" spans="2:65" s="14" customFormat="1" ht="10.199999999999999">
      <c r="B136" s="167"/>
      <c r="D136" s="146" t="s">
        <v>308</v>
      </c>
      <c r="E136" s="168" t="s">
        <v>3</v>
      </c>
      <c r="F136" s="169" t="s">
        <v>313</v>
      </c>
      <c r="H136" s="170">
        <v>18.440000000000005</v>
      </c>
      <c r="I136" s="171"/>
      <c r="L136" s="167"/>
      <c r="M136" s="172"/>
      <c r="T136" s="173"/>
      <c r="AT136" s="168" t="s">
        <v>308</v>
      </c>
      <c r="AU136" s="168" t="s">
        <v>83</v>
      </c>
      <c r="AV136" s="14" t="s">
        <v>156</v>
      </c>
      <c r="AW136" s="14" t="s">
        <v>35</v>
      </c>
      <c r="AX136" s="14" t="s">
        <v>81</v>
      </c>
      <c r="AY136" s="168" t="s">
        <v>129</v>
      </c>
    </row>
    <row r="137" spans="2:65" s="1" customFormat="1" ht="44.25" customHeight="1">
      <c r="B137" s="128"/>
      <c r="C137" s="129" t="s">
        <v>180</v>
      </c>
      <c r="D137" s="129" t="s">
        <v>132</v>
      </c>
      <c r="E137" s="130" t="s">
        <v>2369</v>
      </c>
      <c r="F137" s="131" t="s">
        <v>2370</v>
      </c>
      <c r="G137" s="132" t="s">
        <v>326</v>
      </c>
      <c r="H137" s="133">
        <v>6.97</v>
      </c>
      <c r="I137" s="134"/>
      <c r="J137" s="135">
        <f>ROUND(I137*H137,2)</f>
        <v>0</v>
      </c>
      <c r="K137" s="131" t="s">
        <v>136</v>
      </c>
      <c r="L137" s="33"/>
      <c r="M137" s="136" t="s">
        <v>3</v>
      </c>
      <c r="N137" s="137" t="s">
        <v>44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156</v>
      </c>
      <c r="AT137" s="140" t="s">
        <v>132</v>
      </c>
      <c r="AU137" s="140" t="s">
        <v>83</v>
      </c>
      <c r="AY137" s="18" t="s">
        <v>129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8" t="s">
        <v>81</v>
      </c>
      <c r="BK137" s="141">
        <f>ROUND(I137*H137,2)</f>
        <v>0</v>
      </c>
      <c r="BL137" s="18" t="s">
        <v>156</v>
      </c>
      <c r="BM137" s="140" t="s">
        <v>398</v>
      </c>
    </row>
    <row r="138" spans="2:65" s="1" customFormat="1" ht="10.199999999999999">
      <c r="B138" s="33"/>
      <c r="D138" s="142" t="s">
        <v>139</v>
      </c>
      <c r="F138" s="143" t="s">
        <v>2371</v>
      </c>
      <c r="I138" s="144"/>
      <c r="L138" s="33"/>
      <c r="M138" s="145"/>
      <c r="T138" s="54"/>
      <c r="AT138" s="18" t="s">
        <v>139</v>
      </c>
      <c r="AU138" s="18" t="s">
        <v>83</v>
      </c>
    </row>
    <row r="139" spans="2:65" s="12" customFormat="1" ht="10.199999999999999">
      <c r="B139" s="154"/>
      <c r="D139" s="146" t="s">
        <v>308</v>
      </c>
      <c r="E139" s="155" t="s">
        <v>3</v>
      </c>
      <c r="F139" s="156" t="s">
        <v>2339</v>
      </c>
      <c r="H139" s="155" t="s">
        <v>3</v>
      </c>
      <c r="I139" s="157"/>
      <c r="L139" s="154"/>
      <c r="M139" s="158"/>
      <c r="T139" s="159"/>
      <c r="AT139" s="155" t="s">
        <v>308</v>
      </c>
      <c r="AU139" s="155" t="s">
        <v>83</v>
      </c>
      <c r="AV139" s="12" t="s">
        <v>81</v>
      </c>
      <c r="AW139" s="12" t="s">
        <v>35</v>
      </c>
      <c r="AX139" s="12" t="s">
        <v>73</v>
      </c>
      <c r="AY139" s="155" t="s">
        <v>129</v>
      </c>
    </row>
    <row r="140" spans="2:65" s="13" customFormat="1" ht="10.199999999999999">
      <c r="B140" s="160"/>
      <c r="D140" s="146" t="s">
        <v>308</v>
      </c>
      <c r="E140" s="161" t="s">
        <v>3</v>
      </c>
      <c r="F140" s="162" t="s">
        <v>2372</v>
      </c>
      <c r="H140" s="163">
        <v>4.6399999999999997</v>
      </c>
      <c r="I140" s="164"/>
      <c r="L140" s="160"/>
      <c r="M140" s="165"/>
      <c r="T140" s="166"/>
      <c r="AT140" s="161" t="s">
        <v>308</v>
      </c>
      <c r="AU140" s="161" t="s">
        <v>83</v>
      </c>
      <c r="AV140" s="13" t="s">
        <v>83</v>
      </c>
      <c r="AW140" s="13" t="s">
        <v>35</v>
      </c>
      <c r="AX140" s="13" t="s">
        <v>73</v>
      </c>
      <c r="AY140" s="161" t="s">
        <v>129</v>
      </c>
    </row>
    <row r="141" spans="2:65" s="13" customFormat="1" ht="10.199999999999999">
      <c r="B141" s="160"/>
      <c r="D141" s="146" t="s">
        <v>308</v>
      </c>
      <c r="E141" s="161" t="s">
        <v>3</v>
      </c>
      <c r="F141" s="162" t="s">
        <v>2373</v>
      </c>
      <c r="H141" s="163">
        <v>2.0299999999999998</v>
      </c>
      <c r="I141" s="164"/>
      <c r="L141" s="160"/>
      <c r="M141" s="165"/>
      <c r="T141" s="166"/>
      <c r="AT141" s="161" t="s">
        <v>308</v>
      </c>
      <c r="AU141" s="161" t="s">
        <v>83</v>
      </c>
      <c r="AV141" s="13" t="s">
        <v>83</v>
      </c>
      <c r="AW141" s="13" t="s">
        <v>35</v>
      </c>
      <c r="AX141" s="13" t="s">
        <v>73</v>
      </c>
      <c r="AY141" s="161" t="s">
        <v>129</v>
      </c>
    </row>
    <row r="142" spans="2:65" s="13" customFormat="1" ht="10.199999999999999">
      <c r="B142" s="160"/>
      <c r="D142" s="146" t="s">
        <v>308</v>
      </c>
      <c r="E142" s="161" t="s">
        <v>3</v>
      </c>
      <c r="F142" s="162" t="s">
        <v>2374</v>
      </c>
      <c r="H142" s="163">
        <v>0.3</v>
      </c>
      <c r="I142" s="164"/>
      <c r="L142" s="160"/>
      <c r="M142" s="165"/>
      <c r="T142" s="166"/>
      <c r="AT142" s="161" t="s">
        <v>308</v>
      </c>
      <c r="AU142" s="161" t="s">
        <v>83</v>
      </c>
      <c r="AV142" s="13" t="s">
        <v>83</v>
      </c>
      <c r="AW142" s="13" t="s">
        <v>35</v>
      </c>
      <c r="AX142" s="13" t="s">
        <v>73</v>
      </c>
      <c r="AY142" s="161" t="s">
        <v>129</v>
      </c>
    </row>
    <row r="143" spans="2:65" s="14" customFormat="1" ht="10.199999999999999">
      <c r="B143" s="167"/>
      <c r="D143" s="146" t="s">
        <v>308</v>
      </c>
      <c r="E143" s="168" t="s">
        <v>3</v>
      </c>
      <c r="F143" s="169" t="s">
        <v>313</v>
      </c>
      <c r="H143" s="170">
        <v>6.97</v>
      </c>
      <c r="I143" s="171"/>
      <c r="L143" s="167"/>
      <c r="M143" s="172"/>
      <c r="T143" s="173"/>
      <c r="AT143" s="168" t="s">
        <v>308</v>
      </c>
      <c r="AU143" s="168" t="s">
        <v>83</v>
      </c>
      <c r="AV143" s="14" t="s">
        <v>156</v>
      </c>
      <c r="AW143" s="14" t="s">
        <v>35</v>
      </c>
      <c r="AX143" s="14" t="s">
        <v>81</v>
      </c>
      <c r="AY143" s="168" t="s">
        <v>129</v>
      </c>
    </row>
    <row r="144" spans="2:65" s="1" customFormat="1" ht="16.5" customHeight="1">
      <c r="B144" s="128"/>
      <c r="C144" s="181" t="s">
        <v>186</v>
      </c>
      <c r="D144" s="181" t="s">
        <v>604</v>
      </c>
      <c r="E144" s="182" t="s">
        <v>2375</v>
      </c>
      <c r="F144" s="183" t="s">
        <v>2376</v>
      </c>
      <c r="G144" s="184" t="s">
        <v>382</v>
      </c>
      <c r="H144" s="185">
        <v>13.52</v>
      </c>
      <c r="I144" s="186"/>
      <c r="J144" s="187">
        <f>ROUND(I144*H144,2)</f>
        <v>0</v>
      </c>
      <c r="K144" s="183" t="s">
        <v>136</v>
      </c>
      <c r="L144" s="188"/>
      <c r="M144" s="189" t="s">
        <v>3</v>
      </c>
      <c r="N144" s="190" t="s">
        <v>44</v>
      </c>
      <c r="P144" s="138">
        <f>O144*H144</f>
        <v>0</v>
      </c>
      <c r="Q144" s="138">
        <v>1</v>
      </c>
      <c r="R144" s="138">
        <f>Q144*H144</f>
        <v>13.52</v>
      </c>
      <c r="S144" s="138">
        <v>0</v>
      </c>
      <c r="T144" s="139">
        <f>S144*H144</f>
        <v>0</v>
      </c>
      <c r="AR144" s="140" t="s">
        <v>180</v>
      </c>
      <c r="AT144" s="140" t="s">
        <v>604</v>
      </c>
      <c r="AU144" s="140" t="s">
        <v>83</v>
      </c>
      <c r="AY144" s="18" t="s">
        <v>129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8" t="s">
        <v>81</v>
      </c>
      <c r="BK144" s="141">
        <f>ROUND(I144*H144,2)</f>
        <v>0</v>
      </c>
      <c r="BL144" s="18" t="s">
        <v>156</v>
      </c>
      <c r="BM144" s="140" t="s">
        <v>417</v>
      </c>
    </row>
    <row r="145" spans="2:65" s="13" customFormat="1" ht="10.199999999999999">
      <c r="B145" s="160"/>
      <c r="D145" s="146" t="s">
        <v>308</v>
      </c>
      <c r="E145" s="161" t="s">
        <v>3</v>
      </c>
      <c r="F145" s="162" t="s">
        <v>2377</v>
      </c>
      <c r="H145" s="163">
        <v>13.52</v>
      </c>
      <c r="I145" s="164"/>
      <c r="L145" s="160"/>
      <c r="M145" s="165"/>
      <c r="T145" s="166"/>
      <c r="AT145" s="161" t="s">
        <v>308</v>
      </c>
      <c r="AU145" s="161" t="s">
        <v>83</v>
      </c>
      <c r="AV145" s="13" t="s">
        <v>83</v>
      </c>
      <c r="AW145" s="13" t="s">
        <v>35</v>
      </c>
      <c r="AX145" s="13" t="s">
        <v>73</v>
      </c>
      <c r="AY145" s="161" t="s">
        <v>129</v>
      </c>
    </row>
    <row r="146" spans="2:65" s="14" customFormat="1" ht="10.199999999999999">
      <c r="B146" s="167"/>
      <c r="D146" s="146" t="s">
        <v>308</v>
      </c>
      <c r="E146" s="168" t="s">
        <v>3</v>
      </c>
      <c r="F146" s="169" t="s">
        <v>313</v>
      </c>
      <c r="H146" s="170">
        <v>13.52</v>
      </c>
      <c r="I146" s="171"/>
      <c r="L146" s="167"/>
      <c r="M146" s="172"/>
      <c r="T146" s="173"/>
      <c r="AT146" s="168" t="s">
        <v>308</v>
      </c>
      <c r="AU146" s="168" t="s">
        <v>83</v>
      </c>
      <c r="AV146" s="14" t="s">
        <v>156</v>
      </c>
      <c r="AW146" s="14" t="s">
        <v>35</v>
      </c>
      <c r="AX146" s="14" t="s">
        <v>81</v>
      </c>
      <c r="AY146" s="168" t="s">
        <v>129</v>
      </c>
    </row>
    <row r="147" spans="2:65" s="1" customFormat="1" ht="21.75" customHeight="1">
      <c r="B147" s="128"/>
      <c r="C147" s="129" t="s">
        <v>194</v>
      </c>
      <c r="D147" s="129" t="s">
        <v>132</v>
      </c>
      <c r="E147" s="130" t="s">
        <v>2378</v>
      </c>
      <c r="F147" s="131" t="s">
        <v>2379</v>
      </c>
      <c r="G147" s="132" t="s">
        <v>326</v>
      </c>
      <c r="H147" s="133">
        <v>2.4</v>
      </c>
      <c r="I147" s="134"/>
      <c r="J147" s="135">
        <f>ROUND(I147*H147,2)</f>
        <v>0</v>
      </c>
      <c r="K147" s="131" t="s">
        <v>136</v>
      </c>
      <c r="L147" s="33"/>
      <c r="M147" s="136" t="s">
        <v>3</v>
      </c>
      <c r="N147" s="137" t="s">
        <v>44</v>
      </c>
      <c r="P147" s="138">
        <f>O147*H147</f>
        <v>0</v>
      </c>
      <c r="Q147" s="138">
        <v>1.8907700000000001</v>
      </c>
      <c r="R147" s="138">
        <f>Q147*H147</f>
        <v>4.5378480000000003</v>
      </c>
      <c r="S147" s="138">
        <v>0</v>
      </c>
      <c r="T147" s="139">
        <f>S147*H147</f>
        <v>0</v>
      </c>
      <c r="AR147" s="140" t="s">
        <v>156</v>
      </c>
      <c r="AT147" s="140" t="s">
        <v>132</v>
      </c>
      <c r="AU147" s="140" t="s">
        <v>83</v>
      </c>
      <c r="AY147" s="18" t="s">
        <v>129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8" t="s">
        <v>81</v>
      </c>
      <c r="BK147" s="141">
        <f>ROUND(I147*H147,2)</f>
        <v>0</v>
      </c>
      <c r="BL147" s="18" t="s">
        <v>156</v>
      </c>
      <c r="BM147" s="140" t="s">
        <v>430</v>
      </c>
    </row>
    <row r="148" spans="2:65" s="1" customFormat="1" ht="10.199999999999999">
      <c r="B148" s="33"/>
      <c r="D148" s="142" t="s">
        <v>139</v>
      </c>
      <c r="F148" s="143" t="s">
        <v>2380</v>
      </c>
      <c r="I148" s="144"/>
      <c r="L148" s="33"/>
      <c r="M148" s="145"/>
      <c r="T148" s="54"/>
      <c r="AT148" s="18" t="s">
        <v>139</v>
      </c>
      <c r="AU148" s="18" t="s">
        <v>83</v>
      </c>
    </row>
    <row r="149" spans="2:65" s="12" customFormat="1" ht="10.199999999999999">
      <c r="B149" s="154"/>
      <c r="D149" s="146" t="s">
        <v>308</v>
      </c>
      <c r="E149" s="155" t="s">
        <v>3</v>
      </c>
      <c r="F149" s="156" t="s">
        <v>2339</v>
      </c>
      <c r="H149" s="155" t="s">
        <v>3</v>
      </c>
      <c r="I149" s="157"/>
      <c r="L149" s="154"/>
      <c r="M149" s="158"/>
      <c r="T149" s="159"/>
      <c r="AT149" s="155" t="s">
        <v>308</v>
      </c>
      <c r="AU149" s="155" t="s">
        <v>83</v>
      </c>
      <c r="AV149" s="12" t="s">
        <v>81</v>
      </c>
      <c r="AW149" s="12" t="s">
        <v>35</v>
      </c>
      <c r="AX149" s="12" t="s">
        <v>73</v>
      </c>
      <c r="AY149" s="155" t="s">
        <v>129</v>
      </c>
    </row>
    <row r="150" spans="2:65" s="13" customFormat="1" ht="10.199999999999999">
      <c r="B150" s="160"/>
      <c r="D150" s="146" t="s">
        <v>308</v>
      </c>
      <c r="E150" s="161" t="s">
        <v>3</v>
      </c>
      <c r="F150" s="162" t="s">
        <v>2381</v>
      </c>
      <c r="H150" s="163">
        <v>2.2999999999999998</v>
      </c>
      <c r="I150" s="164"/>
      <c r="L150" s="160"/>
      <c r="M150" s="165"/>
      <c r="T150" s="166"/>
      <c r="AT150" s="161" t="s">
        <v>308</v>
      </c>
      <c r="AU150" s="161" t="s">
        <v>83</v>
      </c>
      <c r="AV150" s="13" t="s">
        <v>83</v>
      </c>
      <c r="AW150" s="13" t="s">
        <v>35</v>
      </c>
      <c r="AX150" s="13" t="s">
        <v>73</v>
      </c>
      <c r="AY150" s="161" t="s">
        <v>129</v>
      </c>
    </row>
    <row r="151" spans="2:65" s="13" customFormat="1" ht="10.199999999999999">
      <c r="B151" s="160"/>
      <c r="D151" s="146" t="s">
        <v>308</v>
      </c>
      <c r="E151" s="161" t="s">
        <v>3</v>
      </c>
      <c r="F151" s="162" t="s">
        <v>2382</v>
      </c>
      <c r="H151" s="163">
        <v>0.1</v>
      </c>
      <c r="I151" s="164"/>
      <c r="L151" s="160"/>
      <c r="M151" s="165"/>
      <c r="T151" s="166"/>
      <c r="AT151" s="161" t="s">
        <v>308</v>
      </c>
      <c r="AU151" s="161" t="s">
        <v>83</v>
      </c>
      <c r="AV151" s="13" t="s">
        <v>83</v>
      </c>
      <c r="AW151" s="13" t="s">
        <v>35</v>
      </c>
      <c r="AX151" s="13" t="s">
        <v>73</v>
      </c>
      <c r="AY151" s="161" t="s">
        <v>129</v>
      </c>
    </row>
    <row r="152" spans="2:65" s="14" customFormat="1" ht="10.199999999999999">
      <c r="B152" s="167"/>
      <c r="D152" s="146" t="s">
        <v>308</v>
      </c>
      <c r="E152" s="168" t="s">
        <v>3</v>
      </c>
      <c r="F152" s="169" t="s">
        <v>313</v>
      </c>
      <c r="H152" s="170">
        <v>2.4</v>
      </c>
      <c r="I152" s="171"/>
      <c r="L152" s="167"/>
      <c r="M152" s="172"/>
      <c r="T152" s="173"/>
      <c r="AT152" s="168" t="s">
        <v>308</v>
      </c>
      <c r="AU152" s="168" t="s">
        <v>83</v>
      </c>
      <c r="AV152" s="14" t="s">
        <v>156</v>
      </c>
      <c r="AW152" s="14" t="s">
        <v>35</v>
      </c>
      <c r="AX152" s="14" t="s">
        <v>81</v>
      </c>
      <c r="AY152" s="168" t="s">
        <v>129</v>
      </c>
    </row>
    <row r="153" spans="2:65" s="11" customFormat="1" ht="22.8" customHeight="1">
      <c r="B153" s="116"/>
      <c r="D153" s="117" t="s">
        <v>72</v>
      </c>
      <c r="E153" s="126" t="s">
        <v>148</v>
      </c>
      <c r="F153" s="126" t="s">
        <v>416</v>
      </c>
      <c r="I153" s="119"/>
      <c r="J153" s="127">
        <f>BK153</f>
        <v>0</v>
      </c>
      <c r="L153" s="116"/>
      <c r="M153" s="121"/>
      <c r="P153" s="122">
        <f>SUM(P154:P163)</f>
        <v>0</v>
      </c>
      <c r="R153" s="122">
        <f>SUM(R154:R163)</f>
        <v>1.4962850000000001</v>
      </c>
      <c r="T153" s="123">
        <f>SUM(T154:T163)</f>
        <v>0</v>
      </c>
      <c r="AR153" s="117" t="s">
        <v>81</v>
      </c>
      <c r="AT153" s="124" t="s">
        <v>72</v>
      </c>
      <c r="AU153" s="124" t="s">
        <v>81</v>
      </c>
      <c r="AY153" s="117" t="s">
        <v>129</v>
      </c>
      <c r="BK153" s="125">
        <f>SUM(BK154:BK163)</f>
        <v>0</v>
      </c>
    </row>
    <row r="154" spans="2:65" s="1" customFormat="1" ht="21.75" customHeight="1">
      <c r="B154" s="128"/>
      <c r="C154" s="129" t="s">
        <v>202</v>
      </c>
      <c r="D154" s="129" t="s">
        <v>132</v>
      </c>
      <c r="E154" s="130" t="s">
        <v>2383</v>
      </c>
      <c r="F154" s="131" t="s">
        <v>2384</v>
      </c>
      <c r="G154" s="132" t="s">
        <v>420</v>
      </c>
      <c r="H154" s="133">
        <v>4</v>
      </c>
      <c r="I154" s="134"/>
      <c r="J154" s="135">
        <f>ROUND(I154*H154,2)</f>
        <v>0</v>
      </c>
      <c r="K154" s="131" t="s">
        <v>136</v>
      </c>
      <c r="L154" s="33"/>
      <c r="M154" s="136" t="s">
        <v>3</v>
      </c>
      <c r="N154" s="137" t="s">
        <v>44</v>
      </c>
      <c r="P154" s="138">
        <f>O154*H154</f>
        <v>0</v>
      </c>
      <c r="Q154" s="138">
        <v>1.2619999999999999E-2</v>
      </c>
      <c r="R154" s="138">
        <f>Q154*H154</f>
        <v>5.0479999999999997E-2</v>
      </c>
      <c r="S154" s="138">
        <v>0</v>
      </c>
      <c r="T154" s="139">
        <f>S154*H154</f>
        <v>0</v>
      </c>
      <c r="AR154" s="140" t="s">
        <v>156</v>
      </c>
      <c r="AT154" s="140" t="s">
        <v>132</v>
      </c>
      <c r="AU154" s="140" t="s">
        <v>83</v>
      </c>
      <c r="AY154" s="18" t="s">
        <v>129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8" t="s">
        <v>81</v>
      </c>
      <c r="BK154" s="141">
        <f>ROUND(I154*H154,2)</f>
        <v>0</v>
      </c>
      <c r="BL154" s="18" t="s">
        <v>156</v>
      </c>
      <c r="BM154" s="140" t="s">
        <v>444</v>
      </c>
    </row>
    <row r="155" spans="2:65" s="1" customFormat="1" ht="10.199999999999999">
      <c r="B155" s="33"/>
      <c r="D155" s="142" t="s">
        <v>139</v>
      </c>
      <c r="F155" s="143" t="s">
        <v>2385</v>
      </c>
      <c r="I155" s="144"/>
      <c r="L155" s="33"/>
      <c r="M155" s="145"/>
      <c r="T155" s="54"/>
      <c r="AT155" s="18" t="s">
        <v>139</v>
      </c>
      <c r="AU155" s="18" t="s">
        <v>83</v>
      </c>
    </row>
    <row r="156" spans="2:65" s="1" customFormat="1" ht="16.5" customHeight="1">
      <c r="B156" s="128"/>
      <c r="C156" s="129" t="s">
        <v>9</v>
      </c>
      <c r="D156" s="129" t="s">
        <v>132</v>
      </c>
      <c r="E156" s="130" t="s">
        <v>2386</v>
      </c>
      <c r="F156" s="131" t="s">
        <v>2387</v>
      </c>
      <c r="G156" s="132" t="s">
        <v>208</v>
      </c>
      <c r="H156" s="133">
        <v>5.7</v>
      </c>
      <c r="I156" s="134"/>
      <c r="J156" s="135">
        <f>ROUND(I156*H156,2)</f>
        <v>0</v>
      </c>
      <c r="K156" s="131" t="s">
        <v>136</v>
      </c>
      <c r="L156" s="33"/>
      <c r="M156" s="136" t="s">
        <v>3</v>
      </c>
      <c r="N156" s="137" t="s">
        <v>44</v>
      </c>
      <c r="P156" s="138">
        <f>O156*H156</f>
        <v>0</v>
      </c>
      <c r="Q156" s="138">
        <v>0.25364999999999999</v>
      </c>
      <c r="R156" s="138">
        <f>Q156*H156</f>
        <v>1.445805</v>
      </c>
      <c r="S156" s="138">
        <v>0</v>
      </c>
      <c r="T156" s="139">
        <f>S156*H156</f>
        <v>0</v>
      </c>
      <c r="AR156" s="140" t="s">
        <v>156</v>
      </c>
      <c r="AT156" s="140" t="s">
        <v>132</v>
      </c>
      <c r="AU156" s="140" t="s">
        <v>83</v>
      </c>
      <c r="AY156" s="18" t="s">
        <v>129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8" t="s">
        <v>81</v>
      </c>
      <c r="BK156" s="141">
        <f>ROUND(I156*H156,2)</f>
        <v>0</v>
      </c>
      <c r="BL156" s="18" t="s">
        <v>156</v>
      </c>
      <c r="BM156" s="140" t="s">
        <v>458</v>
      </c>
    </row>
    <row r="157" spans="2:65" s="1" customFormat="1" ht="10.199999999999999">
      <c r="B157" s="33"/>
      <c r="D157" s="142" t="s">
        <v>139</v>
      </c>
      <c r="F157" s="143" t="s">
        <v>2388</v>
      </c>
      <c r="I157" s="144"/>
      <c r="L157" s="33"/>
      <c r="M157" s="145"/>
      <c r="T157" s="54"/>
      <c r="AT157" s="18" t="s">
        <v>139</v>
      </c>
      <c r="AU157" s="18" t="s">
        <v>83</v>
      </c>
    </row>
    <row r="158" spans="2:65" s="12" customFormat="1" ht="10.199999999999999">
      <c r="B158" s="154"/>
      <c r="D158" s="146" t="s">
        <v>308</v>
      </c>
      <c r="E158" s="155" t="s">
        <v>3</v>
      </c>
      <c r="F158" s="156" t="s">
        <v>2389</v>
      </c>
      <c r="H158" s="155" t="s">
        <v>3</v>
      </c>
      <c r="I158" s="157"/>
      <c r="L158" s="154"/>
      <c r="M158" s="158"/>
      <c r="T158" s="159"/>
      <c r="AT158" s="155" t="s">
        <v>308</v>
      </c>
      <c r="AU158" s="155" t="s">
        <v>83</v>
      </c>
      <c r="AV158" s="12" t="s">
        <v>81</v>
      </c>
      <c r="AW158" s="12" t="s">
        <v>35</v>
      </c>
      <c r="AX158" s="12" t="s">
        <v>73</v>
      </c>
      <c r="AY158" s="155" t="s">
        <v>129</v>
      </c>
    </row>
    <row r="159" spans="2:65" s="13" customFormat="1" ht="10.199999999999999">
      <c r="B159" s="160"/>
      <c r="D159" s="146" t="s">
        <v>308</v>
      </c>
      <c r="E159" s="161" t="s">
        <v>3</v>
      </c>
      <c r="F159" s="162" t="s">
        <v>2390</v>
      </c>
      <c r="H159" s="163">
        <v>2.8</v>
      </c>
      <c r="I159" s="164"/>
      <c r="L159" s="160"/>
      <c r="M159" s="165"/>
      <c r="T159" s="166"/>
      <c r="AT159" s="161" t="s">
        <v>308</v>
      </c>
      <c r="AU159" s="161" t="s">
        <v>83</v>
      </c>
      <c r="AV159" s="13" t="s">
        <v>83</v>
      </c>
      <c r="AW159" s="13" t="s">
        <v>35</v>
      </c>
      <c r="AX159" s="13" t="s">
        <v>73</v>
      </c>
      <c r="AY159" s="161" t="s">
        <v>129</v>
      </c>
    </row>
    <row r="160" spans="2:65" s="12" customFormat="1" ht="10.199999999999999">
      <c r="B160" s="154"/>
      <c r="D160" s="146" t="s">
        <v>308</v>
      </c>
      <c r="E160" s="155" t="s">
        <v>3</v>
      </c>
      <c r="F160" s="156" t="s">
        <v>2391</v>
      </c>
      <c r="H160" s="155" t="s">
        <v>3</v>
      </c>
      <c r="I160" s="157"/>
      <c r="L160" s="154"/>
      <c r="M160" s="158"/>
      <c r="T160" s="159"/>
      <c r="AT160" s="155" t="s">
        <v>308</v>
      </c>
      <c r="AU160" s="155" t="s">
        <v>83</v>
      </c>
      <c r="AV160" s="12" t="s">
        <v>81</v>
      </c>
      <c r="AW160" s="12" t="s">
        <v>35</v>
      </c>
      <c r="AX160" s="12" t="s">
        <v>73</v>
      </c>
      <c r="AY160" s="155" t="s">
        <v>129</v>
      </c>
    </row>
    <row r="161" spans="2:65" s="13" customFormat="1" ht="10.199999999999999">
      <c r="B161" s="160"/>
      <c r="D161" s="146" t="s">
        <v>308</v>
      </c>
      <c r="E161" s="161" t="s">
        <v>3</v>
      </c>
      <c r="F161" s="162" t="s">
        <v>2392</v>
      </c>
      <c r="H161" s="163">
        <v>2</v>
      </c>
      <c r="I161" s="164"/>
      <c r="L161" s="160"/>
      <c r="M161" s="165"/>
      <c r="T161" s="166"/>
      <c r="AT161" s="161" t="s">
        <v>308</v>
      </c>
      <c r="AU161" s="161" t="s">
        <v>83</v>
      </c>
      <c r="AV161" s="13" t="s">
        <v>83</v>
      </c>
      <c r="AW161" s="13" t="s">
        <v>35</v>
      </c>
      <c r="AX161" s="13" t="s">
        <v>73</v>
      </c>
      <c r="AY161" s="161" t="s">
        <v>129</v>
      </c>
    </row>
    <row r="162" spans="2:65" s="13" customFormat="1" ht="10.199999999999999">
      <c r="B162" s="160"/>
      <c r="D162" s="146" t="s">
        <v>308</v>
      </c>
      <c r="E162" s="161" t="s">
        <v>3</v>
      </c>
      <c r="F162" s="162" t="s">
        <v>2393</v>
      </c>
      <c r="H162" s="163">
        <v>0.9</v>
      </c>
      <c r="I162" s="164"/>
      <c r="L162" s="160"/>
      <c r="M162" s="165"/>
      <c r="T162" s="166"/>
      <c r="AT162" s="161" t="s">
        <v>308</v>
      </c>
      <c r="AU162" s="161" t="s">
        <v>83</v>
      </c>
      <c r="AV162" s="13" t="s">
        <v>83</v>
      </c>
      <c r="AW162" s="13" t="s">
        <v>35</v>
      </c>
      <c r="AX162" s="13" t="s">
        <v>73</v>
      </c>
      <c r="AY162" s="161" t="s">
        <v>129</v>
      </c>
    </row>
    <row r="163" spans="2:65" s="14" customFormat="1" ht="10.199999999999999">
      <c r="B163" s="167"/>
      <c r="D163" s="146" t="s">
        <v>308</v>
      </c>
      <c r="E163" s="168" t="s">
        <v>3</v>
      </c>
      <c r="F163" s="169" t="s">
        <v>313</v>
      </c>
      <c r="H163" s="170">
        <v>5.7</v>
      </c>
      <c r="I163" s="171"/>
      <c r="L163" s="167"/>
      <c r="M163" s="172"/>
      <c r="T163" s="173"/>
      <c r="AT163" s="168" t="s">
        <v>308</v>
      </c>
      <c r="AU163" s="168" t="s">
        <v>83</v>
      </c>
      <c r="AV163" s="14" t="s">
        <v>156</v>
      </c>
      <c r="AW163" s="14" t="s">
        <v>35</v>
      </c>
      <c r="AX163" s="14" t="s">
        <v>81</v>
      </c>
      <c r="AY163" s="168" t="s">
        <v>129</v>
      </c>
    </row>
    <row r="164" spans="2:65" s="11" customFormat="1" ht="22.8" customHeight="1">
      <c r="B164" s="116"/>
      <c r="D164" s="117" t="s">
        <v>72</v>
      </c>
      <c r="E164" s="126" t="s">
        <v>156</v>
      </c>
      <c r="F164" s="126" t="s">
        <v>565</v>
      </c>
      <c r="I164" s="119"/>
      <c r="J164" s="127">
        <f>BK164</f>
        <v>0</v>
      </c>
      <c r="L164" s="116"/>
      <c r="M164" s="121"/>
      <c r="P164" s="122">
        <f>SUM(P165:P171)</f>
        <v>0</v>
      </c>
      <c r="R164" s="122">
        <f>SUM(R165:R171)</f>
        <v>0.64212000000000002</v>
      </c>
      <c r="T164" s="123">
        <f>SUM(T165:T171)</f>
        <v>0</v>
      </c>
      <c r="AR164" s="117" t="s">
        <v>81</v>
      </c>
      <c r="AT164" s="124" t="s">
        <v>72</v>
      </c>
      <c r="AU164" s="124" t="s">
        <v>81</v>
      </c>
      <c r="AY164" s="117" t="s">
        <v>129</v>
      </c>
      <c r="BK164" s="125">
        <f>SUM(BK165:BK171)</f>
        <v>0</v>
      </c>
    </row>
    <row r="165" spans="2:65" s="1" customFormat="1" ht="37.799999999999997" customHeight="1">
      <c r="B165" s="128"/>
      <c r="C165" s="129" t="s">
        <v>379</v>
      </c>
      <c r="D165" s="129" t="s">
        <v>132</v>
      </c>
      <c r="E165" s="130" t="s">
        <v>2394</v>
      </c>
      <c r="F165" s="131" t="s">
        <v>2395</v>
      </c>
      <c r="G165" s="132" t="s">
        <v>420</v>
      </c>
      <c r="H165" s="133">
        <v>12</v>
      </c>
      <c r="I165" s="134"/>
      <c r="J165" s="135">
        <f>ROUND(I165*H165,2)</f>
        <v>0</v>
      </c>
      <c r="K165" s="131" t="s">
        <v>136</v>
      </c>
      <c r="L165" s="33"/>
      <c r="M165" s="136" t="s">
        <v>3</v>
      </c>
      <c r="N165" s="137" t="s">
        <v>44</v>
      </c>
      <c r="P165" s="138">
        <f>O165*H165</f>
        <v>0</v>
      </c>
      <c r="Q165" s="138">
        <v>5.3510000000000002E-2</v>
      </c>
      <c r="R165" s="138">
        <f>Q165*H165</f>
        <v>0.64212000000000002</v>
      </c>
      <c r="S165" s="138">
        <v>0</v>
      </c>
      <c r="T165" s="139">
        <f>S165*H165</f>
        <v>0</v>
      </c>
      <c r="AR165" s="140" t="s">
        <v>156</v>
      </c>
      <c r="AT165" s="140" t="s">
        <v>132</v>
      </c>
      <c r="AU165" s="140" t="s">
        <v>83</v>
      </c>
      <c r="AY165" s="18" t="s">
        <v>129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8" t="s">
        <v>81</v>
      </c>
      <c r="BK165" s="141">
        <f>ROUND(I165*H165,2)</f>
        <v>0</v>
      </c>
      <c r="BL165" s="18" t="s">
        <v>156</v>
      </c>
      <c r="BM165" s="140" t="s">
        <v>470</v>
      </c>
    </row>
    <row r="166" spans="2:65" s="1" customFormat="1" ht="10.199999999999999">
      <c r="B166" s="33"/>
      <c r="D166" s="142" t="s">
        <v>139</v>
      </c>
      <c r="F166" s="143" t="s">
        <v>2396</v>
      </c>
      <c r="I166" s="144"/>
      <c r="L166" s="33"/>
      <c r="M166" s="145"/>
      <c r="T166" s="54"/>
      <c r="AT166" s="18" t="s">
        <v>139</v>
      </c>
      <c r="AU166" s="18" t="s">
        <v>83</v>
      </c>
    </row>
    <row r="167" spans="2:65" s="12" customFormat="1" ht="10.199999999999999">
      <c r="B167" s="154"/>
      <c r="D167" s="146" t="s">
        <v>308</v>
      </c>
      <c r="E167" s="155" t="s">
        <v>3</v>
      </c>
      <c r="F167" s="156" t="s">
        <v>2397</v>
      </c>
      <c r="H167" s="155" t="s">
        <v>3</v>
      </c>
      <c r="I167" s="157"/>
      <c r="L167" s="154"/>
      <c r="M167" s="158"/>
      <c r="T167" s="159"/>
      <c r="AT167" s="155" t="s">
        <v>308</v>
      </c>
      <c r="AU167" s="155" t="s">
        <v>83</v>
      </c>
      <c r="AV167" s="12" t="s">
        <v>81</v>
      </c>
      <c r="AW167" s="12" t="s">
        <v>35</v>
      </c>
      <c r="AX167" s="12" t="s">
        <v>73</v>
      </c>
      <c r="AY167" s="155" t="s">
        <v>129</v>
      </c>
    </row>
    <row r="168" spans="2:65" s="13" customFormat="1" ht="10.199999999999999">
      <c r="B168" s="160"/>
      <c r="D168" s="146" t="s">
        <v>308</v>
      </c>
      <c r="E168" s="161" t="s">
        <v>3</v>
      </c>
      <c r="F168" s="162" t="s">
        <v>202</v>
      </c>
      <c r="H168" s="163">
        <v>11</v>
      </c>
      <c r="I168" s="164"/>
      <c r="L168" s="160"/>
      <c r="M168" s="165"/>
      <c r="T168" s="166"/>
      <c r="AT168" s="161" t="s">
        <v>308</v>
      </c>
      <c r="AU168" s="161" t="s">
        <v>83</v>
      </c>
      <c r="AV168" s="13" t="s">
        <v>83</v>
      </c>
      <c r="AW168" s="13" t="s">
        <v>35</v>
      </c>
      <c r="AX168" s="13" t="s">
        <v>73</v>
      </c>
      <c r="AY168" s="161" t="s">
        <v>129</v>
      </c>
    </row>
    <row r="169" spans="2:65" s="12" customFormat="1" ht="10.199999999999999">
      <c r="B169" s="154"/>
      <c r="D169" s="146" t="s">
        <v>308</v>
      </c>
      <c r="E169" s="155" t="s">
        <v>3</v>
      </c>
      <c r="F169" s="156" t="s">
        <v>2398</v>
      </c>
      <c r="H169" s="155" t="s">
        <v>3</v>
      </c>
      <c r="I169" s="157"/>
      <c r="L169" s="154"/>
      <c r="M169" s="158"/>
      <c r="T169" s="159"/>
      <c r="AT169" s="155" t="s">
        <v>308</v>
      </c>
      <c r="AU169" s="155" t="s">
        <v>83</v>
      </c>
      <c r="AV169" s="12" t="s">
        <v>81</v>
      </c>
      <c r="AW169" s="12" t="s">
        <v>35</v>
      </c>
      <c r="AX169" s="12" t="s">
        <v>73</v>
      </c>
      <c r="AY169" s="155" t="s">
        <v>129</v>
      </c>
    </row>
    <row r="170" spans="2:65" s="13" customFormat="1" ht="10.199999999999999">
      <c r="B170" s="160"/>
      <c r="D170" s="146" t="s">
        <v>308</v>
      </c>
      <c r="E170" s="161" t="s">
        <v>3</v>
      </c>
      <c r="F170" s="162" t="s">
        <v>81</v>
      </c>
      <c r="H170" s="163">
        <v>1</v>
      </c>
      <c r="I170" s="164"/>
      <c r="L170" s="160"/>
      <c r="M170" s="165"/>
      <c r="T170" s="166"/>
      <c r="AT170" s="161" t="s">
        <v>308</v>
      </c>
      <c r="AU170" s="161" t="s">
        <v>83</v>
      </c>
      <c r="AV170" s="13" t="s">
        <v>83</v>
      </c>
      <c r="AW170" s="13" t="s">
        <v>35</v>
      </c>
      <c r="AX170" s="13" t="s">
        <v>73</v>
      </c>
      <c r="AY170" s="161" t="s">
        <v>129</v>
      </c>
    </row>
    <row r="171" spans="2:65" s="14" customFormat="1" ht="10.199999999999999">
      <c r="B171" s="167"/>
      <c r="D171" s="146" t="s">
        <v>308</v>
      </c>
      <c r="E171" s="168" t="s">
        <v>3</v>
      </c>
      <c r="F171" s="169" t="s">
        <v>313</v>
      </c>
      <c r="H171" s="170">
        <v>12</v>
      </c>
      <c r="I171" s="171"/>
      <c r="L171" s="167"/>
      <c r="M171" s="172"/>
      <c r="T171" s="173"/>
      <c r="AT171" s="168" t="s">
        <v>308</v>
      </c>
      <c r="AU171" s="168" t="s">
        <v>83</v>
      </c>
      <c r="AV171" s="14" t="s">
        <v>156</v>
      </c>
      <c r="AW171" s="14" t="s">
        <v>35</v>
      </c>
      <c r="AX171" s="14" t="s">
        <v>81</v>
      </c>
      <c r="AY171" s="168" t="s">
        <v>129</v>
      </c>
    </row>
    <row r="172" spans="2:65" s="11" customFormat="1" ht="22.8" customHeight="1">
      <c r="B172" s="116"/>
      <c r="D172" s="117" t="s">
        <v>72</v>
      </c>
      <c r="E172" s="126" t="s">
        <v>167</v>
      </c>
      <c r="F172" s="126" t="s">
        <v>609</v>
      </c>
      <c r="I172" s="119"/>
      <c r="J172" s="127">
        <f>BK172</f>
        <v>0</v>
      </c>
      <c r="L172" s="116"/>
      <c r="M172" s="121"/>
      <c r="P172" s="122">
        <f>SUM(P173:P194)</f>
        <v>0</v>
      </c>
      <c r="R172" s="122">
        <f>SUM(R173:R194)</f>
        <v>2.1841650000000001</v>
      </c>
      <c r="T172" s="123">
        <f>SUM(T173:T194)</f>
        <v>0</v>
      </c>
      <c r="AR172" s="117" t="s">
        <v>81</v>
      </c>
      <c r="AT172" s="124" t="s">
        <v>72</v>
      </c>
      <c r="AU172" s="124" t="s">
        <v>81</v>
      </c>
      <c r="AY172" s="117" t="s">
        <v>129</v>
      </c>
      <c r="BK172" s="125">
        <f>SUM(BK173:BK194)</f>
        <v>0</v>
      </c>
    </row>
    <row r="173" spans="2:65" s="1" customFormat="1" ht="21.75" customHeight="1">
      <c r="B173" s="128"/>
      <c r="C173" s="129" t="s">
        <v>386</v>
      </c>
      <c r="D173" s="129" t="s">
        <v>132</v>
      </c>
      <c r="E173" s="130" t="s">
        <v>2399</v>
      </c>
      <c r="F173" s="131" t="s">
        <v>2400</v>
      </c>
      <c r="G173" s="132" t="s">
        <v>420</v>
      </c>
      <c r="H173" s="133">
        <v>12</v>
      </c>
      <c r="I173" s="134"/>
      <c r="J173" s="135">
        <f>ROUND(I173*H173,2)</f>
        <v>0</v>
      </c>
      <c r="K173" s="131" t="s">
        <v>136</v>
      </c>
      <c r="L173" s="33"/>
      <c r="M173" s="136" t="s">
        <v>3</v>
      </c>
      <c r="N173" s="137" t="s">
        <v>44</v>
      </c>
      <c r="P173" s="138">
        <f>O173*H173</f>
        <v>0</v>
      </c>
      <c r="Q173" s="138">
        <v>3.5999999999999999E-3</v>
      </c>
      <c r="R173" s="138">
        <f>Q173*H173</f>
        <v>4.3200000000000002E-2</v>
      </c>
      <c r="S173" s="138">
        <v>0</v>
      </c>
      <c r="T173" s="139">
        <f>S173*H173</f>
        <v>0</v>
      </c>
      <c r="AR173" s="140" t="s">
        <v>156</v>
      </c>
      <c r="AT173" s="140" t="s">
        <v>132</v>
      </c>
      <c r="AU173" s="140" t="s">
        <v>83</v>
      </c>
      <c r="AY173" s="18" t="s">
        <v>129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8" t="s">
        <v>81</v>
      </c>
      <c r="BK173" s="141">
        <f>ROUND(I173*H173,2)</f>
        <v>0</v>
      </c>
      <c r="BL173" s="18" t="s">
        <v>156</v>
      </c>
      <c r="BM173" s="140" t="s">
        <v>484</v>
      </c>
    </row>
    <row r="174" spans="2:65" s="1" customFormat="1" ht="10.199999999999999">
      <c r="B174" s="33"/>
      <c r="D174" s="142" t="s">
        <v>139</v>
      </c>
      <c r="F174" s="143" t="s">
        <v>2401</v>
      </c>
      <c r="I174" s="144"/>
      <c r="L174" s="33"/>
      <c r="M174" s="145"/>
      <c r="T174" s="54"/>
      <c r="AT174" s="18" t="s">
        <v>139</v>
      </c>
      <c r="AU174" s="18" t="s">
        <v>83</v>
      </c>
    </row>
    <row r="175" spans="2:65" s="12" customFormat="1" ht="10.199999999999999">
      <c r="B175" s="154"/>
      <c r="D175" s="146" t="s">
        <v>308</v>
      </c>
      <c r="E175" s="155" t="s">
        <v>3</v>
      </c>
      <c r="F175" s="156" t="s">
        <v>2397</v>
      </c>
      <c r="H175" s="155" t="s">
        <v>3</v>
      </c>
      <c r="I175" s="157"/>
      <c r="L175" s="154"/>
      <c r="M175" s="158"/>
      <c r="T175" s="159"/>
      <c r="AT175" s="155" t="s">
        <v>308</v>
      </c>
      <c r="AU175" s="155" t="s">
        <v>83</v>
      </c>
      <c r="AV175" s="12" t="s">
        <v>81</v>
      </c>
      <c r="AW175" s="12" t="s">
        <v>35</v>
      </c>
      <c r="AX175" s="12" t="s">
        <v>73</v>
      </c>
      <c r="AY175" s="155" t="s">
        <v>129</v>
      </c>
    </row>
    <row r="176" spans="2:65" s="13" customFormat="1" ht="10.199999999999999">
      <c r="B176" s="160"/>
      <c r="D176" s="146" t="s">
        <v>308</v>
      </c>
      <c r="E176" s="161" t="s">
        <v>3</v>
      </c>
      <c r="F176" s="162" t="s">
        <v>202</v>
      </c>
      <c r="H176" s="163">
        <v>11</v>
      </c>
      <c r="I176" s="164"/>
      <c r="L176" s="160"/>
      <c r="M176" s="165"/>
      <c r="T176" s="166"/>
      <c r="AT176" s="161" t="s">
        <v>308</v>
      </c>
      <c r="AU176" s="161" t="s">
        <v>83</v>
      </c>
      <c r="AV176" s="13" t="s">
        <v>83</v>
      </c>
      <c r="AW176" s="13" t="s">
        <v>35</v>
      </c>
      <c r="AX176" s="13" t="s">
        <v>73</v>
      </c>
      <c r="AY176" s="161" t="s">
        <v>129</v>
      </c>
    </row>
    <row r="177" spans="2:65" s="12" customFormat="1" ht="10.199999999999999">
      <c r="B177" s="154"/>
      <c r="D177" s="146" t="s">
        <v>308</v>
      </c>
      <c r="E177" s="155" t="s">
        <v>3</v>
      </c>
      <c r="F177" s="156" t="s">
        <v>2398</v>
      </c>
      <c r="H177" s="155" t="s">
        <v>3</v>
      </c>
      <c r="I177" s="157"/>
      <c r="L177" s="154"/>
      <c r="M177" s="158"/>
      <c r="T177" s="159"/>
      <c r="AT177" s="155" t="s">
        <v>308</v>
      </c>
      <c r="AU177" s="155" t="s">
        <v>83</v>
      </c>
      <c r="AV177" s="12" t="s">
        <v>81</v>
      </c>
      <c r="AW177" s="12" t="s">
        <v>35</v>
      </c>
      <c r="AX177" s="12" t="s">
        <v>73</v>
      </c>
      <c r="AY177" s="155" t="s">
        <v>129</v>
      </c>
    </row>
    <row r="178" spans="2:65" s="13" customFormat="1" ht="10.199999999999999">
      <c r="B178" s="160"/>
      <c r="D178" s="146" t="s">
        <v>308</v>
      </c>
      <c r="E178" s="161" t="s">
        <v>3</v>
      </c>
      <c r="F178" s="162" t="s">
        <v>81</v>
      </c>
      <c r="H178" s="163">
        <v>1</v>
      </c>
      <c r="I178" s="164"/>
      <c r="L178" s="160"/>
      <c r="M178" s="165"/>
      <c r="T178" s="166"/>
      <c r="AT178" s="161" t="s">
        <v>308</v>
      </c>
      <c r="AU178" s="161" t="s">
        <v>83</v>
      </c>
      <c r="AV178" s="13" t="s">
        <v>83</v>
      </c>
      <c r="AW178" s="13" t="s">
        <v>35</v>
      </c>
      <c r="AX178" s="13" t="s">
        <v>73</v>
      </c>
      <c r="AY178" s="161" t="s">
        <v>129</v>
      </c>
    </row>
    <row r="179" spans="2:65" s="14" customFormat="1" ht="10.199999999999999">
      <c r="B179" s="167"/>
      <c r="D179" s="146" t="s">
        <v>308</v>
      </c>
      <c r="E179" s="168" t="s">
        <v>3</v>
      </c>
      <c r="F179" s="169" t="s">
        <v>313</v>
      </c>
      <c r="H179" s="170">
        <v>12</v>
      </c>
      <c r="I179" s="171"/>
      <c r="L179" s="167"/>
      <c r="M179" s="172"/>
      <c r="T179" s="173"/>
      <c r="AT179" s="168" t="s">
        <v>308</v>
      </c>
      <c r="AU179" s="168" t="s">
        <v>83</v>
      </c>
      <c r="AV179" s="14" t="s">
        <v>156</v>
      </c>
      <c r="AW179" s="14" t="s">
        <v>35</v>
      </c>
      <c r="AX179" s="14" t="s">
        <v>81</v>
      </c>
      <c r="AY179" s="168" t="s">
        <v>129</v>
      </c>
    </row>
    <row r="180" spans="2:65" s="1" customFormat="1" ht="16.5" customHeight="1">
      <c r="B180" s="128"/>
      <c r="C180" s="129" t="s">
        <v>392</v>
      </c>
      <c r="D180" s="129" t="s">
        <v>132</v>
      </c>
      <c r="E180" s="130" t="s">
        <v>2402</v>
      </c>
      <c r="F180" s="131" t="s">
        <v>2403</v>
      </c>
      <c r="G180" s="132" t="s">
        <v>208</v>
      </c>
      <c r="H180" s="133">
        <v>6.9</v>
      </c>
      <c r="I180" s="134"/>
      <c r="J180" s="135">
        <f>ROUND(I180*H180,2)</f>
        <v>0</v>
      </c>
      <c r="K180" s="131" t="s">
        <v>136</v>
      </c>
      <c r="L180" s="33"/>
      <c r="M180" s="136" t="s">
        <v>3</v>
      </c>
      <c r="N180" s="137" t="s">
        <v>44</v>
      </c>
      <c r="P180" s="138">
        <f>O180*H180</f>
        <v>0</v>
      </c>
      <c r="Q180" s="138">
        <v>5.6000000000000001E-2</v>
      </c>
      <c r="R180" s="138">
        <f>Q180*H180</f>
        <v>0.38640000000000002</v>
      </c>
      <c r="S180" s="138">
        <v>0</v>
      </c>
      <c r="T180" s="139">
        <f>S180*H180</f>
        <v>0</v>
      </c>
      <c r="AR180" s="140" t="s">
        <v>156</v>
      </c>
      <c r="AT180" s="140" t="s">
        <v>132</v>
      </c>
      <c r="AU180" s="140" t="s">
        <v>83</v>
      </c>
      <c r="AY180" s="18" t="s">
        <v>129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8" t="s">
        <v>81</v>
      </c>
      <c r="BK180" s="141">
        <f>ROUND(I180*H180,2)</f>
        <v>0</v>
      </c>
      <c r="BL180" s="18" t="s">
        <v>156</v>
      </c>
      <c r="BM180" s="140" t="s">
        <v>503</v>
      </c>
    </row>
    <row r="181" spans="2:65" s="1" customFormat="1" ht="10.199999999999999">
      <c r="B181" s="33"/>
      <c r="D181" s="142" t="s">
        <v>139</v>
      </c>
      <c r="F181" s="143" t="s">
        <v>2404</v>
      </c>
      <c r="I181" s="144"/>
      <c r="L181" s="33"/>
      <c r="M181" s="145"/>
      <c r="T181" s="54"/>
      <c r="AT181" s="18" t="s">
        <v>139</v>
      </c>
      <c r="AU181" s="18" t="s">
        <v>83</v>
      </c>
    </row>
    <row r="182" spans="2:65" s="12" customFormat="1" ht="10.199999999999999">
      <c r="B182" s="154"/>
      <c r="D182" s="146" t="s">
        <v>308</v>
      </c>
      <c r="E182" s="155" t="s">
        <v>3</v>
      </c>
      <c r="F182" s="156" t="s">
        <v>2389</v>
      </c>
      <c r="H182" s="155" t="s">
        <v>3</v>
      </c>
      <c r="I182" s="157"/>
      <c r="L182" s="154"/>
      <c r="M182" s="158"/>
      <c r="T182" s="159"/>
      <c r="AT182" s="155" t="s">
        <v>308</v>
      </c>
      <c r="AU182" s="155" t="s">
        <v>83</v>
      </c>
      <c r="AV182" s="12" t="s">
        <v>81</v>
      </c>
      <c r="AW182" s="12" t="s">
        <v>35</v>
      </c>
      <c r="AX182" s="12" t="s">
        <v>73</v>
      </c>
      <c r="AY182" s="155" t="s">
        <v>129</v>
      </c>
    </row>
    <row r="183" spans="2:65" s="13" customFormat="1" ht="10.199999999999999">
      <c r="B183" s="160"/>
      <c r="D183" s="146" t="s">
        <v>308</v>
      </c>
      <c r="E183" s="161" t="s">
        <v>3</v>
      </c>
      <c r="F183" s="162" t="s">
        <v>2405</v>
      </c>
      <c r="H183" s="163">
        <v>4</v>
      </c>
      <c r="I183" s="164"/>
      <c r="L183" s="160"/>
      <c r="M183" s="165"/>
      <c r="T183" s="166"/>
      <c r="AT183" s="161" t="s">
        <v>308</v>
      </c>
      <c r="AU183" s="161" t="s">
        <v>83</v>
      </c>
      <c r="AV183" s="13" t="s">
        <v>83</v>
      </c>
      <c r="AW183" s="13" t="s">
        <v>35</v>
      </c>
      <c r="AX183" s="13" t="s">
        <v>73</v>
      </c>
      <c r="AY183" s="161" t="s">
        <v>129</v>
      </c>
    </row>
    <row r="184" spans="2:65" s="12" customFormat="1" ht="10.199999999999999">
      <c r="B184" s="154"/>
      <c r="D184" s="146" t="s">
        <v>308</v>
      </c>
      <c r="E184" s="155" t="s">
        <v>3</v>
      </c>
      <c r="F184" s="156" t="s">
        <v>2391</v>
      </c>
      <c r="H184" s="155" t="s">
        <v>3</v>
      </c>
      <c r="I184" s="157"/>
      <c r="L184" s="154"/>
      <c r="M184" s="158"/>
      <c r="T184" s="159"/>
      <c r="AT184" s="155" t="s">
        <v>308</v>
      </c>
      <c r="AU184" s="155" t="s">
        <v>83</v>
      </c>
      <c r="AV184" s="12" t="s">
        <v>81</v>
      </c>
      <c r="AW184" s="12" t="s">
        <v>35</v>
      </c>
      <c r="AX184" s="12" t="s">
        <v>73</v>
      </c>
      <c r="AY184" s="155" t="s">
        <v>129</v>
      </c>
    </row>
    <row r="185" spans="2:65" s="13" customFormat="1" ht="10.199999999999999">
      <c r="B185" s="160"/>
      <c r="D185" s="146" t="s">
        <v>308</v>
      </c>
      <c r="E185" s="161" t="s">
        <v>3</v>
      </c>
      <c r="F185" s="162" t="s">
        <v>2392</v>
      </c>
      <c r="H185" s="163">
        <v>2</v>
      </c>
      <c r="I185" s="164"/>
      <c r="L185" s="160"/>
      <c r="M185" s="165"/>
      <c r="T185" s="166"/>
      <c r="AT185" s="161" t="s">
        <v>308</v>
      </c>
      <c r="AU185" s="161" t="s">
        <v>83</v>
      </c>
      <c r="AV185" s="13" t="s">
        <v>83</v>
      </c>
      <c r="AW185" s="13" t="s">
        <v>35</v>
      </c>
      <c r="AX185" s="13" t="s">
        <v>73</v>
      </c>
      <c r="AY185" s="161" t="s">
        <v>129</v>
      </c>
    </row>
    <row r="186" spans="2:65" s="13" customFormat="1" ht="10.199999999999999">
      <c r="B186" s="160"/>
      <c r="D186" s="146" t="s">
        <v>308</v>
      </c>
      <c r="E186" s="161" t="s">
        <v>3</v>
      </c>
      <c r="F186" s="162" t="s">
        <v>2393</v>
      </c>
      <c r="H186" s="163">
        <v>0.9</v>
      </c>
      <c r="I186" s="164"/>
      <c r="L186" s="160"/>
      <c r="M186" s="165"/>
      <c r="T186" s="166"/>
      <c r="AT186" s="161" t="s">
        <v>308</v>
      </c>
      <c r="AU186" s="161" t="s">
        <v>83</v>
      </c>
      <c r="AV186" s="13" t="s">
        <v>83</v>
      </c>
      <c r="AW186" s="13" t="s">
        <v>35</v>
      </c>
      <c r="AX186" s="13" t="s">
        <v>73</v>
      </c>
      <c r="AY186" s="161" t="s">
        <v>129</v>
      </c>
    </row>
    <row r="187" spans="2:65" s="14" customFormat="1" ht="10.199999999999999">
      <c r="B187" s="167"/>
      <c r="D187" s="146" t="s">
        <v>308</v>
      </c>
      <c r="E187" s="168" t="s">
        <v>3</v>
      </c>
      <c r="F187" s="169" t="s">
        <v>313</v>
      </c>
      <c r="H187" s="170">
        <v>6.9</v>
      </c>
      <c r="I187" s="171"/>
      <c r="L187" s="167"/>
      <c r="M187" s="172"/>
      <c r="T187" s="173"/>
      <c r="AT187" s="168" t="s">
        <v>308</v>
      </c>
      <c r="AU187" s="168" t="s">
        <v>83</v>
      </c>
      <c r="AV187" s="14" t="s">
        <v>156</v>
      </c>
      <c r="AW187" s="14" t="s">
        <v>35</v>
      </c>
      <c r="AX187" s="14" t="s">
        <v>81</v>
      </c>
      <c r="AY187" s="168" t="s">
        <v>129</v>
      </c>
    </row>
    <row r="188" spans="2:65" s="1" customFormat="1" ht="21.75" customHeight="1">
      <c r="B188" s="128"/>
      <c r="C188" s="129" t="s">
        <v>398</v>
      </c>
      <c r="D188" s="129" t="s">
        <v>132</v>
      </c>
      <c r="E188" s="130" t="s">
        <v>2406</v>
      </c>
      <c r="F188" s="131" t="s">
        <v>2407</v>
      </c>
      <c r="G188" s="132" t="s">
        <v>420</v>
      </c>
      <c r="H188" s="133">
        <v>8</v>
      </c>
      <c r="I188" s="134"/>
      <c r="J188" s="135">
        <f>ROUND(I188*H188,2)</f>
        <v>0</v>
      </c>
      <c r="K188" s="131" t="s">
        <v>136</v>
      </c>
      <c r="L188" s="33"/>
      <c r="M188" s="136" t="s">
        <v>3</v>
      </c>
      <c r="N188" s="137" t="s">
        <v>44</v>
      </c>
      <c r="P188" s="138">
        <f>O188*H188</f>
        <v>0</v>
      </c>
      <c r="Q188" s="138">
        <v>3.5999999999999999E-3</v>
      </c>
      <c r="R188" s="138">
        <f>Q188*H188</f>
        <v>2.8799999999999999E-2</v>
      </c>
      <c r="S188" s="138">
        <v>0</v>
      </c>
      <c r="T188" s="139">
        <f>S188*H188</f>
        <v>0</v>
      </c>
      <c r="AR188" s="140" t="s">
        <v>156</v>
      </c>
      <c r="AT188" s="140" t="s">
        <v>132</v>
      </c>
      <c r="AU188" s="140" t="s">
        <v>83</v>
      </c>
      <c r="AY188" s="18" t="s">
        <v>129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8" t="s">
        <v>81</v>
      </c>
      <c r="BK188" s="141">
        <f>ROUND(I188*H188,2)</f>
        <v>0</v>
      </c>
      <c r="BL188" s="18" t="s">
        <v>156</v>
      </c>
      <c r="BM188" s="140" t="s">
        <v>514</v>
      </c>
    </row>
    <row r="189" spans="2:65" s="1" customFormat="1" ht="10.199999999999999">
      <c r="B189" s="33"/>
      <c r="D189" s="142" t="s">
        <v>139</v>
      </c>
      <c r="F189" s="143" t="s">
        <v>2408</v>
      </c>
      <c r="I189" s="144"/>
      <c r="L189" s="33"/>
      <c r="M189" s="145"/>
      <c r="T189" s="54"/>
      <c r="AT189" s="18" t="s">
        <v>139</v>
      </c>
      <c r="AU189" s="18" t="s">
        <v>83</v>
      </c>
    </row>
    <row r="190" spans="2:65" s="1" customFormat="1" ht="24.15" customHeight="1">
      <c r="B190" s="128"/>
      <c r="C190" s="129" t="s">
        <v>407</v>
      </c>
      <c r="D190" s="129" t="s">
        <v>132</v>
      </c>
      <c r="E190" s="130" t="s">
        <v>2409</v>
      </c>
      <c r="F190" s="131" t="s">
        <v>2410</v>
      </c>
      <c r="G190" s="132" t="s">
        <v>326</v>
      </c>
      <c r="H190" s="133">
        <v>0.75</v>
      </c>
      <c r="I190" s="134"/>
      <c r="J190" s="135">
        <f>ROUND(I190*H190,2)</f>
        <v>0</v>
      </c>
      <c r="K190" s="131" t="s">
        <v>136</v>
      </c>
      <c r="L190" s="33"/>
      <c r="M190" s="136" t="s">
        <v>3</v>
      </c>
      <c r="N190" s="137" t="s">
        <v>44</v>
      </c>
      <c r="P190" s="138">
        <f>O190*H190</f>
        <v>0</v>
      </c>
      <c r="Q190" s="138">
        <v>2.3010199999999998</v>
      </c>
      <c r="R190" s="138">
        <f>Q190*H190</f>
        <v>1.725765</v>
      </c>
      <c r="S190" s="138">
        <v>0</v>
      </c>
      <c r="T190" s="139">
        <f>S190*H190</f>
        <v>0</v>
      </c>
      <c r="AR190" s="140" t="s">
        <v>156</v>
      </c>
      <c r="AT190" s="140" t="s">
        <v>132</v>
      </c>
      <c r="AU190" s="140" t="s">
        <v>83</v>
      </c>
      <c r="AY190" s="18" t="s">
        <v>129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8" t="s">
        <v>81</v>
      </c>
      <c r="BK190" s="141">
        <f>ROUND(I190*H190,2)</f>
        <v>0</v>
      </c>
      <c r="BL190" s="18" t="s">
        <v>156</v>
      </c>
      <c r="BM190" s="140" t="s">
        <v>529</v>
      </c>
    </row>
    <row r="191" spans="2:65" s="1" customFormat="1" ht="10.199999999999999">
      <c r="B191" s="33"/>
      <c r="D191" s="142" t="s">
        <v>139</v>
      </c>
      <c r="F191" s="143" t="s">
        <v>2411</v>
      </c>
      <c r="I191" s="144"/>
      <c r="L191" s="33"/>
      <c r="M191" s="145"/>
      <c r="T191" s="54"/>
      <c r="AT191" s="18" t="s">
        <v>139</v>
      </c>
      <c r="AU191" s="18" t="s">
        <v>83</v>
      </c>
    </row>
    <row r="192" spans="2:65" s="12" customFormat="1" ht="10.199999999999999">
      <c r="B192" s="154"/>
      <c r="D192" s="146" t="s">
        <v>308</v>
      </c>
      <c r="E192" s="155" t="s">
        <v>3</v>
      </c>
      <c r="F192" s="156" t="s">
        <v>2412</v>
      </c>
      <c r="H192" s="155" t="s">
        <v>3</v>
      </c>
      <c r="I192" s="157"/>
      <c r="L192" s="154"/>
      <c r="M192" s="158"/>
      <c r="T192" s="159"/>
      <c r="AT192" s="155" t="s">
        <v>308</v>
      </c>
      <c r="AU192" s="155" t="s">
        <v>83</v>
      </c>
      <c r="AV192" s="12" t="s">
        <v>81</v>
      </c>
      <c r="AW192" s="12" t="s">
        <v>35</v>
      </c>
      <c r="AX192" s="12" t="s">
        <v>73</v>
      </c>
      <c r="AY192" s="155" t="s">
        <v>129</v>
      </c>
    </row>
    <row r="193" spans="2:65" s="13" customFormat="1" ht="10.199999999999999">
      <c r="B193" s="160"/>
      <c r="D193" s="146" t="s">
        <v>308</v>
      </c>
      <c r="E193" s="161" t="s">
        <v>3</v>
      </c>
      <c r="F193" s="162" t="s">
        <v>2413</v>
      </c>
      <c r="H193" s="163">
        <v>0.75</v>
      </c>
      <c r="I193" s="164"/>
      <c r="L193" s="160"/>
      <c r="M193" s="165"/>
      <c r="T193" s="166"/>
      <c r="AT193" s="161" t="s">
        <v>308</v>
      </c>
      <c r="AU193" s="161" t="s">
        <v>83</v>
      </c>
      <c r="AV193" s="13" t="s">
        <v>83</v>
      </c>
      <c r="AW193" s="13" t="s">
        <v>35</v>
      </c>
      <c r="AX193" s="13" t="s">
        <v>73</v>
      </c>
      <c r="AY193" s="161" t="s">
        <v>129</v>
      </c>
    </row>
    <row r="194" spans="2:65" s="14" customFormat="1" ht="10.199999999999999">
      <c r="B194" s="167"/>
      <c r="D194" s="146" t="s">
        <v>308</v>
      </c>
      <c r="E194" s="168" t="s">
        <v>3</v>
      </c>
      <c r="F194" s="169" t="s">
        <v>313</v>
      </c>
      <c r="H194" s="170">
        <v>0.75</v>
      </c>
      <c r="I194" s="171"/>
      <c r="L194" s="167"/>
      <c r="M194" s="172"/>
      <c r="T194" s="173"/>
      <c r="AT194" s="168" t="s">
        <v>308</v>
      </c>
      <c r="AU194" s="168" t="s">
        <v>83</v>
      </c>
      <c r="AV194" s="14" t="s">
        <v>156</v>
      </c>
      <c r="AW194" s="14" t="s">
        <v>35</v>
      </c>
      <c r="AX194" s="14" t="s">
        <v>81</v>
      </c>
      <c r="AY194" s="168" t="s">
        <v>129</v>
      </c>
    </row>
    <row r="195" spans="2:65" s="11" customFormat="1" ht="22.8" customHeight="1">
      <c r="B195" s="116"/>
      <c r="D195" s="117" t="s">
        <v>72</v>
      </c>
      <c r="E195" s="126" t="s">
        <v>186</v>
      </c>
      <c r="F195" s="126" t="s">
        <v>1100</v>
      </c>
      <c r="I195" s="119"/>
      <c r="J195" s="127">
        <f>BK195</f>
        <v>0</v>
      </c>
      <c r="L195" s="116"/>
      <c r="M195" s="121"/>
      <c r="P195" s="122">
        <f>SUM(P196:P232)</f>
        <v>0</v>
      </c>
      <c r="R195" s="122">
        <f>SUM(R196:R232)</f>
        <v>1.232</v>
      </c>
      <c r="T195" s="123">
        <f>SUM(T196:T232)</f>
        <v>5.5237500000000015</v>
      </c>
      <c r="AR195" s="117" t="s">
        <v>81</v>
      </c>
      <c r="AT195" s="124" t="s">
        <v>72</v>
      </c>
      <c r="AU195" s="124" t="s">
        <v>81</v>
      </c>
      <c r="AY195" s="117" t="s">
        <v>129</v>
      </c>
      <c r="BK195" s="125">
        <f>SUM(BK196:BK232)</f>
        <v>0</v>
      </c>
    </row>
    <row r="196" spans="2:65" s="1" customFormat="1" ht="16.5" customHeight="1">
      <c r="B196" s="128"/>
      <c r="C196" s="129" t="s">
        <v>417</v>
      </c>
      <c r="D196" s="129" t="s">
        <v>132</v>
      </c>
      <c r="E196" s="130" t="s">
        <v>2414</v>
      </c>
      <c r="F196" s="131" t="s">
        <v>2415</v>
      </c>
      <c r="G196" s="132" t="s">
        <v>326</v>
      </c>
      <c r="H196" s="133">
        <v>1.55</v>
      </c>
      <c r="I196" s="134"/>
      <c r="J196" s="135">
        <f>ROUND(I196*H196,2)</f>
        <v>0</v>
      </c>
      <c r="K196" s="131" t="s">
        <v>136</v>
      </c>
      <c r="L196" s="33"/>
      <c r="M196" s="136" t="s">
        <v>3</v>
      </c>
      <c r="N196" s="137" t="s">
        <v>44</v>
      </c>
      <c r="P196" s="138">
        <f>O196*H196</f>
        <v>0</v>
      </c>
      <c r="Q196" s="138">
        <v>0</v>
      </c>
      <c r="R196" s="138">
        <f>Q196*H196</f>
        <v>0</v>
      </c>
      <c r="S196" s="138">
        <v>2.2000000000000002</v>
      </c>
      <c r="T196" s="139">
        <f>S196*H196</f>
        <v>3.4100000000000006</v>
      </c>
      <c r="AR196" s="140" t="s">
        <v>156</v>
      </c>
      <c r="AT196" s="140" t="s">
        <v>132</v>
      </c>
      <c r="AU196" s="140" t="s">
        <v>83</v>
      </c>
      <c r="AY196" s="18" t="s">
        <v>129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8" t="s">
        <v>81</v>
      </c>
      <c r="BK196" s="141">
        <f>ROUND(I196*H196,2)</f>
        <v>0</v>
      </c>
      <c r="BL196" s="18" t="s">
        <v>156</v>
      </c>
      <c r="BM196" s="140" t="s">
        <v>543</v>
      </c>
    </row>
    <row r="197" spans="2:65" s="1" customFormat="1" ht="10.199999999999999">
      <c r="B197" s="33"/>
      <c r="D197" s="142" t="s">
        <v>139</v>
      </c>
      <c r="F197" s="143" t="s">
        <v>2416</v>
      </c>
      <c r="I197" s="144"/>
      <c r="L197" s="33"/>
      <c r="M197" s="145"/>
      <c r="T197" s="54"/>
      <c r="AT197" s="18" t="s">
        <v>139</v>
      </c>
      <c r="AU197" s="18" t="s">
        <v>83</v>
      </c>
    </row>
    <row r="198" spans="2:65" s="12" customFormat="1" ht="10.199999999999999">
      <c r="B198" s="154"/>
      <c r="D198" s="146" t="s">
        <v>308</v>
      </c>
      <c r="E198" s="155" t="s">
        <v>3</v>
      </c>
      <c r="F198" s="156" t="s">
        <v>2397</v>
      </c>
      <c r="H198" s="155" t="s">
        <v>3</v>
      </c>
      <c r="I198" s="157"/>
      <c r="L198" s="154"/>
      <c r="M198" s="158"/>
      <c r="T198" s="159"/>
      <c r="AT198" s="155" t="s">
        <v>308</v>
      </c>
      <c r="AU198" s="155" t="s">
        <v>83</v>
      </c>
      <c r="AV198" s="12" t="s">
        <v>81</v>
      </c>
      <c r="AW198" s="12" t="s">
        <v>35</v>
      </c>
      <c r="AX198" s="12" t="s">
        <v>73</v>
      </c>
      <c r="AY198" s="155" t="s">
        <v>129</v>
      </c>
    </row>
    <row r="199" spans="2:65" s="13" customFormat="1" ht="10.199999999999999">
      <c r="B199" s="160"/>
      <c r="D199" s="146" t="s">
        <v>308</v>
      </c>
      <c r="E199" s="161" t="s">
        <v>3</v>
      </c>
      <c r="F199" s="162" t="s">
        <v>2413</v>
      </c>
      <c r="H199" s="163">
        <v>0.75</v>
      </c>
      <c r="I199" s="164"/>
      <c r="L199" s="160"/>
      <c r="M199" s="165"/>
      <c r="T199" s="166"/>
      <c r="AT199" s="161" t="s">
        <v>308</v>
      </c>
      <c r="AU199" s="161" t="s">
        <v>83</v>
      </c>
      <c r="AV199" s="13" t="s">
        <v>83</v>
      </c>
      <c r="AW199" s="13" t="s">
        <v>35</v>
      </c>
      <c r="AX199" s="13" t="s">
        <v>73</v>
      </c>
      <c r="AY199" s="161" t="s">
        <v>129</v>
      </c>
    </row>
    <row r="200" spans="2:65" s="13" customFormat="1" ht="10.199999999999999">
      <c r="B200" s="160"/>
      <c r="D200" s="146" t="s">
        <v>308</v>
      </c>
      <c r="E200" s="161" t="s">
        <v>3</v>
      </c>
      <c r="F200" s="162" t="s">
        <v>2417</v>
      </c>
      <c r="H200" s="163">
        <v>0.8</v>
      </c>
      <c r="I200" s="164"/>
      <c r="L200" s="160"/>
      <c r="M200" s="165"/>
      <c r="T200" s="166"/>
      <c r="AT200" s="161" t="s">
        <v>308</v>
      </c>
      <c r="AU200" s="161" t="s">
        <v>83</v>
      </c>
      <c r="AV200" s="13" t="s">
        <v>83</v>
      </c>
      <c r="AW200" s="13" t="s">
        <v>35</v>
      </c>
      <c r="AX200" s="13" t="s">
        <v>73</v>
      </c>
      <c r="AY200" s="161" t="s">
        <v>129</v>
      </c>
    </row>
    <row r="201" spans="2:65" s="14" customFormat="1" ht="10.199999999999999">
      <c r="B201" s="167"/>
      <c r="D201" s="146" t="s">
        <v>308</v>
      </c>
      <c r="E201" s="168" t="s">
        <v>3</v>
      </c>
      <c r="F201" s="169" t="s">
        <v>313</v>
      </c>
      <c r="H201" s="170">
        <v>1.55</v>
      </c>
      <c r="I201" s="171"/>
      <c r="L201" s="167"/>
      <c r="M201" s="172"/>
      <c r="T201" s="173"/>
      <c r="AT201" s="168" t="s">
        <v>308</v>
      </c>
      <c r="AU201" s="168" t="s">
        <v>83</v>
      </c>
      <c r="AV201" s="14" t="s">
        <v>156</v>
      </c>
      <c r="AW201" s="14" t="s">
        <v>35</v>
      </c>
      <c r="AX201" s="14" t="s">
        <v>81</v>
      </c>
      <c r="AY201" s="168" t="s">
        <v>129</v>
      </c>
    </row>
    <row r="202" spans="2:65" s="1" customFormat="1" ht="21.75" customHeight="1">
      <c r="B202" s="128"/>
      <c r="C202" s="129" t="s">
        <v>424</v>
      </c>
      <c r="D202" s="129" t="s">
        <v>132</v>
      </c>
      <c r="E202" s="130" t="s">
        <v>2418</v>
      </c>
      <c r="F202" s="131" t="s">
        <v>2419</v>
      </c>
      <c r="G202" s="132" t="s">
        <v>326</v>
      </c>
      <c r="H202" s="133">
        <v>0.75</v>
      </c>
      <c r="I202" s="134"/>
      <c r="J202" s="135">
        <f>ROUND(I202*H202,2)</f>
        <v>0</v>
      </c>
      <c r="K202" s="131" t="s">
        <v>136</v>
      </c>
      <c r="L202" s="33"/>
      <c r="M202" s="136" t="s">
        <v>3</v>
      </c>
      <c r="N202" s="137" t="s">
        <v>44</v>
      </c>
      <c r="P202" s="138">
        <f>O202*H202</f>
        <v>0</v>
      </c>
      <c r="Q202" s="138">
        <v>0</v>
      </c>
      <c r="R202" s="138">
        <f>Q202*H202</f>
        <v>0</v>
      </c>
      <c r="S202" s="138">
        <v>2.9000000000000001E-2</v>
      </c>
      <c r="T202" s="139">
        <f>S202*H202</f>
        <v>2.1750000000000002E-2</v>
      </c>
      <c r="AR202" s="140" t="s">
        <v>156</v>
      </c>
      <c r="AT202" s="140" t="s">
        <v>132</v>
      </c>
      <c r="AU202" s="140" t="s">
        <v>83</v>
      </c>
      <c r="AY202" s="18" t="s">
        <v>129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8" t="s">
        <v>81</v>
      </c>
      <c r="BK202" s="141">
        <f>ROUND(I202*H202,2)</f>
        <v>0</v>
      </c>
      <c r="BL202" s="18" t="s">
        <v>156</v>
      </c>
      <c r="BM202" s="140" t="s">
        <v>559</v>
      </c>
    </row>
    <row r="203" spans="2:65" s="1" customFormat="1" ht="10.199999999999999">
      <c r="B203" s="33"/>
      <c r="D203" s="142" t="s">
        <v>139</v>
      </c>
      <c r="F203" s="143" t="s">
        <v>2420</v>
      </c>
      <c r="I203" s="144"/>
      <c r="L203" s="33"/>
      <c r="M203" s="145"/>
      <c r="T203" s="54"/>
      <c r="AT203" s="18" t="s">
        <v>139</v>
      </c>
      <c r="AU203" s="18" t="s">
        <v>83</v>
      </c>
    </row>
    <row r="204" spans="2:65" s="1" customFormat="1" ht="16.5" customHeight="1">
      <c r="B204" s="128"/>
      <c r="C204" s="129" t="s">
        <v>430</v>
      </c>
      <c r="D204" s="129" t="s">
        <v>132</v>
      </c>
      <c r="E204" s="130" t="s">
        <v>2421</v>
      </c>
      <c r="F204" s="131" t="s">
        <v>2422</v>
      </c>
      <c r="G204" s="132" t="s">
        <v>208</v>
      </c>
      <c r="H204" s="133">
        <v>8</v>
      </c>
      <c r="I204" s="134"/>
      <c r="J204" s="135">
        <f>ROUND(I204*H204,2)</f>
        <v>0</v>
      </c>
      <c r="K204" s="131" t="s">
        <v>3</v>
      </c>
      <c r="L204" s="33"/>
      <c r="M204" s="136" t="s">
        <v>3</v>
      </c>
      <c r="N204" s="137" t="s">
        <v>44</v>
      </c>
      <c r="P204" s="138">
        <f>O204*H204</f>
        <v>0</v>
      </c>
      <c r="Q204" s="138">
        <v>0.154</v>
      </c>
      <c r="R204" s="138">
        <f>Q204*H204</f>
        <v>1.232</v>
      </c>
      <c r="S204" s="138">
        <v>0</v>
      </c>
      <c r="T204" s="139">
        <f>S204*H204</f>
        <v>0</v>
      </c>
      <c r="AR204" s="140" t="s">
        <v>156</v>
      </c>
      <c r="AT204" s="140" t="s">
        <v>132</v>
      </c>
      <c r="AU204" s="140" t="s">
        <v>83</v>
      </c>
      <c r="AY204" s="18" t="s">
        <v>129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8" t="s">
        <v>81</v>
      </c>
      <c r="BK204" s="141">
        <f>ROUND(I204*H204,2)</f>
        <v>0</v>
      </c>
      <c r="BL204" s="18" t="s">
        <v>156</v>
      </c>
      <c r="BM204" s="140" t="s">
        <v>573</v>
      </c>
    </row>
    <row r="205" spans="2:65" s="1" customFormat="1" ht="24.15" customHeight="1">
      <c r="B205" s="128"/>
      <c r="C205" s="129" t="s">
        <v>8</v>
      </c>
      <c r="D205" s="129" t="s">
        <v>132</v>
      </c>
      <c r="E205" s="130" t="s">
        <v>1306</v>
      </c>
      <c r="F205" s="131" t="s">
        <v>2423</v>
      </c>
      <c r="G205" s="132" t="s">
        <v>420</v>
      </c>
      <c r="H205" s="133">
        <v>4</v>
      </c>
      <c r="I205" s="134"/>
      <c r="J205" s="135">
        <f>ROUND(I205*H205,2)</f>
        <v>0</v>
      </c>
      <c r="K205" s="131" t="s">
        <v>136</v>
      </c>
      <c r="L205" s="33"/>
      <c r="M205" s="136" t="s">
        <v>3</v>
      </c>
      <c r="N205" s="137" t="s">
        <v>44</v>
      </c>
      <c r="P205" s="138">
        <f>O205*H205</f>
        <v>0</v>
      </c>
      <c r="Q205" s="138">
        <v>0</v>
      </c>
      <c r="R205" s="138">
        <f>Q205*H205</f>
        <v>0</v>
      </c>
      <c r="S205" s="138">
        <v>8.0000000000000002E-3</v>
      </c>
      <c r="T205" s="139">
        <f>S205*H205</f>
        <v>3.2000000000000001E-2</v>
      </c>
      <c r="AR205" s="140" t="s">
        <v>156</v>
      </c>
      <c r="AT205" s="140" t="s">
        <v>132</v>
      </c>
      <c r="AU205" s="140" t="s">
        <v>83</v>
      </c>
      <c r="AY205" s="18" t="s">
        <v>129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8" t="s">
        <v>81</v>
      </c>
      <c r="BK205" s="141">
        <f>ROUND(I205*H205,2)</f>
        <v>0</v>
      </c>
      <c r="BL205" s="18" t="s">
        <v>156</v>
      </c>
      <c r="BM205" s="140" t="s">
        <v>584</v>
      </c>
    </row>
    <row r="206" spans="2:65" s="1" customFormat="1" ht="10.199999999999999">
      <c r="B206" s="33"/>
      <c r="D206" s="142" t="s">
        <v>139</v>
      </c>
      <c r="F206" s="143" t="s">
        <v>1309</v>
      </c>
      <c r="I206" s="144"/>
      <c r="L206" s="33"/>
      <c r="M206" s="145"/>
      <c r="T206" s="54"/>
      <c r="AT206" s="18" t="s">
        <v>139</v>
      </c>
      <c r="AU206" s="18" t="s">
        <v>83</v>
      </c>
    </row>
    <row r="207" spans="2:65" s="13" customFormat="1" ht="10.199999999999999">
      <c r="B207" s="160"/>
      <c r="D207" s="146" t="s">
        <v>308</v>
      </c>
      <c r="E207" s="161" t="s">
        <v>3</v>
      </c>
      <c r="F207" s="162" t="s">
        <v>2424</v>
      </c>
      <c r="H207" s="163">
        <v>2</v>
      </c>
      <c r="I207" s="164"/>
      <c r="L207" s="160"/>
      <c r="M207" s="165"/>
      <c r="T207" s="166"/>
      <c r="AT207" s="161" t="s">
        <v>308</v>
      </c>
      <c r="AU207" s="161" t="s">
        <v>83</v>
      </c>
      <c r="AV207" s="13" t="s">
        <v>83</v>
      </c>
      <c r="AW207" s="13" t="s">
        <v>35</v>
      </c>
      <c r="AX207" s="13" t="s">
        <v>73</v>
      </c>
      <c r="AY207" s="161" t="s">
        <v>129</v>
      </c>
    </row>
    <row r="208" spans="2:65" s="13" customFormat="1" ht="10.199999999999999">
      <c r="B208" s="160"/>
      <c r="D208" s="146" t="s">
        <v>308</v>
      </c>
      <c r="E208" s="161" t="s">
        <v>3</v>
      </c>
      <c r="F208" s="162" t="s">
        <v>2425</v>
      </c>
      <c r="H208" s="163">
        <v>2</v>
      </c>
      <c r="I208" s="164"/>
      <c r="L208" s="160"/>
      <c r="M208" s="165"/>
      <c r="T208" s="166"/>
      <c r="AT208" s="161" t="s">
        <v>308</v>
      </c>
      <c r="AU208" s="161" t="s">
        <v>83</v>
      </c>
      <c r="AV208" s="13" t="s">
        <v>83</v>
      </c>
      <c r="AW208" s="13" t="s">
        <v>35</v>
      </c>
      <c r="AX208" s="13" t="s">
        <v>73</v>
      </c>
      <c r="AY208" s="161" t="s">
        <v>129</v>
      </c>
    </row>
    <row r="209" spans="2:65" s="14" customFormat="1" ht="10.199999999999999">
      <c r="B209" s="167"/>
      <c r="D209" s="146" t="s">
        <v>308</v>
      </c>
      <c r="E209" s="168" t="s">
        <v>3</v>
      </c>
      <c r="F209" s="169" t="s">
        <v>313</v>
      </c>
      <c r="H209" s="170">
        <v>4</v>
      </c>
      <c r="I209" s="171"/>
      <c r="L209" s="167"/>
      <c r="M209" s="172"/>
      <c r="T209" s="173"/>
      <c r="AT209" s="168" t="s">
        <v>308</v>
      </c>
      <c r="AU209" s="168" t="s">
        <v>83</v>
      </c>
      <c r="AV209" s="14" t="s">
        <v>156</v>
      </c>
      <c r="AW209" s="14" t="s">
        <v>35</v>
      </c>
      <c r="AX209" s="14" t="s">
        <v>81</v>
      </c>
      <c r="AY209" s="168" t="s">
        <v>129</v>
      </c>
    </row>
    <row r="210" spans="2:65" s="1" customFormat="1" ht="24.15" customHeight="1">
      <c r="B210" s="128"/>
      <c r="C210" s="129" t="s">
        <v>444</v>
      </c>
      <c r="D210" s="129" t="s">
        <v>132</v>
      </c>
      <c r="E210" s="130" t="s">
        <v>2426</v>
      </c>
      <c r="F210" s="131" t="s">
        <v>2427</v>
      </c>
      <c r="G210" s="132" t="s">
        <v>420</v>
      </c>
      <c r="H210" s="133">
        <v>11</v>
      </c>
      <c r="I210" s="134"/>
      <c r="J210" s="135">
        <f>ROUND(I210*H210,2)</f>
        <v>0</v>
      </c>
      <c r="K210" s="131" t="s">
        <v>3</v>
      </c>
      <c r="L210" s="33"/>
      <c r="M210" s="136" t="s">
        <v>3</v>
      </c>
      <c r="N210" s="137" t="s">
        <v>44</v>
      </c>
      <c r="P210" s="138">
        <f>O210*H210</f>
        <v>0</v>
      </c>
      <c r="Q210" s="138">
        <v>0</v>
      </c>
      <c r="R210" s="138">
        <f>Q210*H210</f>
        <v>0</v>
      </c>
      <c r="S210" s="138">
        <v>0.08</v>
      </c>
      <c r="T210" s="139">
        <f>S210*H210</f>
        <v>0.88</v>
      </c>
      <c r="AR210" s="140" t="s">
        <v>156</v>
      </c>
      <c r="AT210" s="140" t="s">
        <v>132</v>
      </c>
      <c r="AU210" s="140" t="s">
        <v>83</v>
      </c>
      <c r="AY210" s="18" t="s">
        <v>129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8" t="s">
        <v>81</v>
      </c>
      <c r="BK210" s="141">
        <f>ROUND(I210*H210,2)</f>
        <v>0</v>
      </c>
      <c r="BL210" s="18" t="s">
        <v>156</v>
      </c>
      <c r="BM210" s="140" t="s">
        <v>598</v>
      </c>
    </row>
    <row r="211" spans="2:65" s="12" customFormat="1" ht="10.199999999999999">
      <c r="B211" s="154"/>
      <c r="D211" s="146" t="s">
        <v>308</v>
      </c>
      <c r="E211" s="155" t="s">
        <v>3</v>
      </c>
      <c r="F211" s="156" t="s">
        <v>2397</v>
      </c>
      <c r="H211" s="155" t="s">
        <v>3</v>
      </c>
      <c r="I211" s="157"/>
      <c r="L211" s="154"/>
      <c r="M211" s="158"/>
      <c r="T211" s="159"/>
      <c r="AT211" s="155" t="s">
        <v>308</v>
      </c>
      <c r="AU211" s="155" t="s">
        <v>83</v>
      </c>
      <c r="AV211" s="12" t="s">
        <v>81</v>
      </c>
      <c r="AW211" s="12" t="s">
        <v>35</v>
      </c>
      <c r="AX211" s="12" t="s">
        <v>73</v>
      </c>
      <c r="AY211" s="155" t="s">
        <v>129</v>
      </c>
    </row>
    <row r="212" spans="2:65" s="13" customFormat="1" ht="10.199999999999999">
      <c r="B212" s="160"/>
      <c r="D212" s="146" t="s">
        <v>308</v>
      </c>
      <c r="E212" s="161" t="s">
        <v>3</v>
      </c>
      <c r="F212" s="162" t="s">
        <v>202</v>
      </c>
      <c r="H212" s="163">
        <v>11</v>
      </c>
      <c r="I212" s="164"/>
      <c r="L212" s="160"/>
      <c r="M212" s="165"/>
      <c r="T212" s="166"/>
      <c r="AT212" s="161" t="s">
        <v>308</v>
      </c>
      <c r="AU212" s="161" t="s">
        <v>83</v>
      </c>
      <c r="AV212" s="13" t="s">
        <v>83</v>
      </c>
      <c r="AW212" s="13" t="s">
        <v>35</v>
      </c>
      <c r="AX212" s="13" t="s">
        <v>73</v>
      </c>
      <c r="AY212" s="161" t="s">
        <v>129</v>
      </c>
    </row>
    <row r="213" spans="2:65" s="14" customFormat="1" ht="10.199999999999999">
      <c r="B213" s="167"/>
      <c r="D213" s="146" t="s">
        <v>308</v>
      </c>
      <c r="E213" s="168" t="s">
        <v>3</v>
      </c>
      <c r="F213" s="169" t="s">
        <v>313</v>
      </c>
      <c r="H213" s="170">
        <v>11</v>
      </c>
      <c r="I213" s="171"/>
      <c r="L213" s="167"/>
      <c r="M213" s="172"/>
      <c r="T213" s="173"/>
      <c r="AT213" s="168" t="s">
        <v>308</v>
      </c>
      <c r="AU213" s="168" t="s">
        <v>83</v>
      </c>
      <c r="AV213" s="14" t="s">
        <v>156</v>
      </c>
      <c r="AW213" s="14" t="s">
        <v>35</v>
      </c>
      <c r="AX213" s="14" t="s">
        <v>81</v>
      </c>
      <c r="AY213" s="168" t="s">
        <v>129</v>
      </c>
    </row>
    <row r="214" spans="2:65" s="1" customFormat="1" ht="24.15" customHeight="1">
      <c r="B214" s="128"/>
      <c r="C214" s="129" t="s">
        <v>450</v>
      </c>
      <c r="D214" s="129" t="s">
        <v>132</v>
      </c>
      <c r="E214" s="130" t="s">
        <v>2426</v>
      </c>
      <c r="F214" s="131" t="s">
        <v>2427</v>
      </c>
      <c r="G214" s="132" t="s">
        <v>420</v>
      </c>
      <c r="H214" s="133">
        <v>1</v>
      </c>
      <c r="I214" s="134"/>
      <c r="J214" s="135">
        <f>ROUND(I214*H214,2)</f>
        <v>0</v>
      </c>
      <c r="K214" s="131" t="s">
        <v>3</v>
      </c>
      <c r="L214" s="33"/>
      <c r="M214" s="136" t="s">
        <v>3</v>
      </c>
      <c r="N214" s="137" t="s">
        <v>44</v>
      </c>
      <c r="P214" s="138">
        <f>O214*H214</f>
        <v>0</v>
      </c>
      <c r="Q214" s="138">
        <v>0</v>
      </c>
      <c r="R214" s="138">
        <f>Q214*H214</f>
        <v>0</v>
      </c>
      <c r="S214" s="138">
        <v>0.08</v>
      </c>
      <c r="T214" s="139">
        <f>S214*H214</f>
        <v>0.08</v>
      </c>
      <c r="AR214" s="140" t="s">
        <v>156</v>
      </c>
      <c r="AT214" s="140" t="s">
        <v>132</v>
      </c>
      <c r="AU214" s="140" t="s">
        <v>83</v>
      </c>
      <c r="AY214" s="18" t="s">
        <v>129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8" t="s">
        <v>81</v>
      </c>
      <c r="BK214" s="141">
        <f>ROUND(I214*H214,2)</f>
        <v>0</v>
      </c>
      <c r="BL214" s="18" t="s">
        <v>156</v>
      </c>
      <c r="BM214" s="140" t="s">
        <v>610</v>
      </c>
    </row>
    <row r="215" spans="2:65" s="12" customFormat="1" ht="10.199999999999999">
      <c r="B215" s="154"/>
      <c r="D215" s="146" t="s">
        <v>308</v>
      </c>
      <c r="E215" s="155" t="s">
        <v>3</v>
      </c>
      <c r="F215" s="156" t="s">
        <v>2398</v>
      </c>
      <c r="H215" s="155" t="s">
        <v>3</v>
      </c>
      <c r="I215" s="157"/>
      <c r="L215" s="154"/>
      <c r="M215" s="158"/>
      <c r="T215" s="159"/>
      <c r="AT215" s="155" t="s">
        <v>308</v>
      </c>
      <c r="AU215" s="155" t="s">
        <v>83</v>
      </c>
      <c r="AV215" s="12" t="s">
        <v>81</v>
      </c>
      <c r="AW215" s="12" t="s">
        <v>35</v>
      </c>
      <c r="AX215" s="12" t="s">
        <v>73</v>
      </c>
      <c r="AY215" s="155" t="s">
        <v>129</v>
      </c>
    </row>
    <row r="216" spans="2:65" s="13" customFormat="1" ht="10.199999999999999">
      <c r="B216" s="160"/>
      <c r="D216" s="146" t="s">
        <v>308</v>
      </c>
      <c r="E216" s="161" t="s">
        <v>3</v>
      </c>
      <c r="F216" s="162" t="s">
        <v>81</v>
      </c>
      <c r="H216" s="163">
        <v>1</v>
      </c>
      <c r="I216" s="164"/>
      <c r="L216" s="160"/>
      <c r="M216" s="165"/>
      <c r="T216" s="166"/>
      <c r="AT216" s="161" t="s">
        <v>308</v>
      </c>
      <c r="AU216" s="161" t="s">
        <v>83</v>
      </c>
      <c r="AV216" s="13" t="s">
        <v>83</v>
      </c>
      <c r="AW216" s="13" t="s">
        <v>35</v>
      </c>
      <c r="AX216" s="13" t="s">
        <v>73</v>
      </c>
      <c r="AY216" s="161" t="s">
        <v>129</v>
      </c>
    </row>
    <row r="217" spans="2:65" s="14" customFormat="1" ht="10.199999999999999">
      <c r="B217" s="167"/>
      <c r="D217" s="146" t="s">
        <v>308</v>
      </c>
      <c r="E217" s="168" t="s">
        <v>3</v>
      </c>
      <c r="F217" s="169" t="s">
        <v>313</v>
      </c>
      <c r="H217" s="170">
        <v>1</v>
      </c>
      <c r="I217" s="171"/>
      <c r="L217" s="167"/>
      <c r="M217" s="172"/>
      <c r="T217" s="173"/>
      <c r="AT217" s="168" t="s">
        <v>308</v>
      </c>
      <c r="AU217" s="168" t="s">
        <v>83</v>
      </c>
      <c r="AV217" s="14" t="s">
        <v>156</v>
      </c>
      <c r="AW217" s="14" t="s">
        <v>35</v>
      </c>
      <c r="AX217" s="14" t="s">
        <v>81</v>
      </c>
      <c r="AY217" s="168" t="s">
        <v>129</v>
      </c>
    </row>
    <row r="218" spans="2:65" s="1" customFormat="1" ht="21.75" customHeight="1">
      <c r="B218" s="128"/>
      <c r="C218" s="129" t="s">
        <v>458</v>
      </c>
      <c r="D218" s="129" t="s">
        <v>132</v>
      </c>
      <c r="E218" s="130" t="s">
        <v>2428</v>
      </c>
      <c r="F218" s="131" t="s">
        <v>2429</v>
      </c>
      <c r="G218" s="132" t="s">
        <v>215</v>
      </c>
      <c r="H218" s="133">
        <v>20</v>
      </c>
      <c r="I218" s="134"/>
      <c r="J218" s="135">
        <f>ROUND(I218*H218,2)</f>
        <v>0</v>
      </c>
      <c r="K218" s="131" t="s">
        <v>136</v>
      </c>
      <c r="L218" s="33"/>
      <c r="M218" s="136" t="s">
        <v>3</v>
      </c>
      <c r="N218" s="137" t="s">
        <v>44</v>
      </c>
      <c r="P218" s="138">
        <f>O218*H218</f>
        <v>0</v>
      </c>
      <c r="Q218" s="138">
        <v>0</v>
      </c>
      <c r="R218" s="138">
        <f>Q218*H218</f>
        <v>0</v>
      </c>
      <c r="S218" s="138">
        <v>2.5000000000000001E-2</v>
      </c>
      <c r="T218" s="139">
        <f>S218*H218</f>
        <v>0.5</v>
      </c>
      <c r="AR218" s="140" t="s">
        <v>156</v>
      </c>
      <c r="AT218" s="140" t="s">
        <v>132</v>
      </c>
      <c r="AU218" s="140" t="s">
        <v>83</v>
      </c>
      <c r="AY218" s="18" t="s">
        <v>129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8" t="s">
        <v>81</v>
      </c>
      <c r="BK218" s="141">
        <f>ROUND(I218*H218,2)</f>
        <v>0</v>
      </c>
      <c r="BL218" s="18" t="s">
        <v>156</v>
      </c>
      <c r="BM218" s="140" t="s">
        <v>621</v>
      </c>
    </row>
    <row r="219" spans="2:65" s="1" customFormat="1" ht="10.199999999999999">
      <c r="B219" s="33"/>
      <c r="D219" s="142" t="s">
        <v>139</v>
      </c>
      <c r="F219" s="143" t="s">
        <v>2430</v>
      </c>
      <c r="I219" s="144"/>
      <c r="L219" s="33"/>
      <c r="M219" s="145"/>
      <c r="T219" s="54"/>
      <c r="AT219" s="18" t="s">
        <v>139</v>
      </c>
      <c r="AU219" s="18" t="s">
        <v>83</v>
      </c>
    </row>
    <row r="220" spans="2:65" s="12" customFormat="1" ht="10.199999999999999">
      <c r="B220" s="154"/>
      <c r="D220" s="146" t="s">
        <v>308</v>
      </c>
      <c r="E220" s="155" t="s">
        <v>3</v>
      </c>
      <c r="F220" s="156" t="s">
        <v>2398</v>
      </c>
      <c r="H220" s="155" t="s">
        <v>3</v>
      </c>
      <c r="I220" s="157"/>
      <c r="L220" s="154"/>
      <c r="M220" s="158"/>
      <c r="T220" s="159"/>
      <c r="AT220" s="155" t="s">
        <v>308</v>
      </c>
      <c r="AU220" s="155" t="s">
        <v>83</v>
      </c>
      <c r="AV220" s="12" t="s">
        <v>81</v>
      </c>
      <c r="AW220" s="12" t="s">
        <v>35</v>
      </c>
      <c r="AX220" s="12" t="s">
        <v>73</v>
      </c>
      <c r="AY220" s="155" t="s">
        <v>129</v>
      </c>
    </row>
    <row r="221" spans="2:65" s="13" customFormat="1" ht="10.199999999999999">
      <c r="B221" s="160"/>
      <c r="D221" s="146" t="s">
        <v>308</v>
      </c>
      <c r="E221" s="161" t="s">
        <v>3</v>
      </c>
      <c r="F221" s="162" t="s">
        <v>430</v>
      </c>
      <c r="H221" s="163">
        <v>20</v>
      </c>
      <c r="I221" s="164"/>
      <c r="L221" s="160"/>
      <c r="M221" s="165"/>
      <c r="T221" s="166"/>
      <c r="AT221" s="161" t="s">
        <v>308</v>
      </c>
      <c r="AU221" s="161" t="s">
        <v>83</v>
      </c>
      <c r="AV221" s="13" t="s">
        <v>83</v>
      </c>
      <c r="AW221" s="13" t="s">
        <v>35</v>
      </c>
      <c r="AX221" s="13" t="s">
        <v>73</v>
      </c>
      <c r="AY221" s="161" t="s">
        <v>129</v>
      </c>
    </row>
    <row r="222" spans="2:65" s="14" customFormat="1" ht="10.199999999999999">
      <c r="B222" s="167"/>
      <c r="D222" s="146" t="s">
        <v>308</v>
      </c>
      <c r="E222" s="168" t="s">
        <v>3</v>
      </c>
      <c r="F222" s="169" t="s">
        <v>313</v>
      </c>
      <c r="H222" s="170">
        <v>20</v>
      </c>
      <c r="I222" s="171"/>
      <c r="L222" s="167"/>
      <c r="M222" s="172"/>
      <c r="T222" s="173"/>
      <c r="AT222" s="168" t="s">
        <v>308</v>
      </c>
      <c r="AU222" s="168" t="s">
        <v>83</v>
      </c>
      <c r="AV222" s="14" t="s">
        <v>156</v>
      </c>
      <c r="AW222" s="14" t="s">
        <v>35</v>
      </c>
      <c r="AX222" s="14" t="s">
        <v>81</v>
      </c>
      <c r="AY222" s="168" t="s">
        <v>129</v>
      </c>
    </row>
    <row r="223" spans="2:65" s="1" customFormat="1" ht="24.15" customHeight="1">
      <c r="B223" s="128"/>
      <c r="C223" s="129" t="s">
        <v>464</v>
      </c>
      <c r="D223" s="129" t="s">
        <v>132</v>
      </c>
      <c r="E223" s="130" t="s">
        <v>2431</v>
      </c>
      <c r="F223" s="131" t="s">
        <v>2432</v>
      </c>
      <c r="G223" s="132" t="s">
        <v>215</v>
      </c>
      <c r="H223" s="133">
        <v>20</v>
      </c>
      <c r="I223" s="134"/>
      <c r="J223" s="135">
        <f>ROUND(I223*H223,2)</f>
        <v>0</v>
      </c>
      <c r="K223" s="131" t="s">
        <v>136</v>
      </c>
      <c r="L223" s="33"/>
      <c r="M223" s="136" t="s">
        <v>3</v>
      </c>
      <c r="N223" s="137" t="s">
        <v>44</v>
      </c>
      <c r="P223" s="138">
        <f>O223*H223</f>
        <v>0</v>
      </c>
      <c r="Q223" s="138">
        <v>0</v>
      </c>
      <c r="R223" s="138">
        <f>Q223*H223</f>
        <v>0</v>
      </c>
      <c r="S223" s="138">
        <v>1.7999999999999999E-2</v>
      </c>
      <c r="T223" s="139">
        <f>S223*H223</f>
        <v>0.36</v>
      </c>
      <c r="AR223" s="140" t="s">
        <v>156</v>
      </c>
      <c r="AT223" s="140" t="s">
        <v>132</v>
      </c>
      <c r="AU223" s="140" t="s">
        <v>83</v>
      </c>
      <c r="AY223" s="18" t="s">
        <v>129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8" t="s">
        <v>81</v>
      </c>
      <c r="BK223" s="141">
        <f>ROUND(I223*H223,2)</f>
        <v>0</v>
      </c>
      <c r="BL223" s="18" t="s">
        <v>156</v>
      </c>
      <c r="BM223" s="140" t="s">
        <v>633</v>
      </c>
    </row>
    <row r="224" spans="2:65" s="1" customFormat="1" ht="10.199999999999999">
      <c r="B224" s="33"/>
      <c r="D224" s="142" t="s">
        <v>139</v>
      </c>
      <c r="F224" s="143" t="s">
        <v>2433</v>
      </c>
      <c r="I224" s="144"/>
      <c r="L224" s="33"/>
      <c r="M224" s="145"/>
      <c r="T224" s="54"/>
      <c r="AT224" s="18" t="s">
        <v>139</v>
      </c>
      <c r="AU224" s="18" t="s">
        <v>83</v>
      </c>
    </row>
    <row r="225" spans="2:65" s="12" customFormat="1" ht="10.199999999999999">
      <c r="B225" s="154"/>
      <c r="D225" s="146" t="s">
        <v>308</v>
      </c>
      <c r="E225" s="155" t="s">
        <v>3</v>
      </c>
      <c r="F225" s="156" t="s">
        <v>2434</v>
      </c>
      <c r="H225" s="155" t="s">
        <v>3</v>
      </c>
      <c r="I225" s="157"/>
      <c r="L225" s="154"/>
      <c r="M225" s="158"/>
      <c r="T225" s="159"/>
      <c r="AT225" s="155" t="s">
        <v>308</v>
      </c>
      <c r="AU225" s="155" t="s">
        <v>83</v>
      </c>
      <c r="AV225" s="12" t="s">
        <v>81</v>
      </c>
      <c r="AW225" s="12" t="s">
        <v>35</v>
      </c>
      <c r="AX225" s="12" t="s">
        <v>73</v>
      </c>
      <c r="AY225" s="155" t="s">
        <v>129</v>
      </c>
    </row>
    <row r="226" spans="2:65" s="13" customFormat="1" ht="10.199999999999999">
      <c r="B226" s="160"/>
      <c r="D226" s="146" t="s">
        <v>308</v>
      </c>
      <c r="E226" s="161" t="s">
        <v>3</v>
      </c>
      <c r="F226" s="162" t="s">
        <v>430</v>
      </c>
      <c r="H226" s="163">
        <v>20</v>
      </c>
      <c r="I226" s="164"/>
      <c r="L226" s="160"/>
      <c r="M226" s="165"/>
      <c r="T226" s="166"/>
      <c r="AT226" s="161" t="s">
        <v>308</v>
      </c>
      <c r="AU226" s="161" t="s">
        <v>83</v>
      </c>
      <c r="AV226" s="13" t="s">
        <v>83</v>
      </c>
      <c r="AW226" s="13" t="s">
        <v>35</v>
      </c>
      <c r="AX226" s="13" t="s">
        <v>73</v>
      </c>
      <c r="AY226" s="161" t="s">
        <v>129</v>
      </c>
    </row>
    <row r="227" spans="2:65" s="14" customFormat="1" ht="10.199999999999999">
      <c r="B227" s="167"/>
      <c r="D227" s="146" t="s">
        <v>308</v>
      </c>
      <c r="E227" s="168" t="s">
        <v>3</v>
      </c>
      <c r="F227" s="169" t="s">
        <v>313</v>
      </c>
      <c r="H227" s="170">
        <v>20</v>
      </c>
      <c r="I227" s="171"/>
      <c r="L227" s="167"/>
      <c r="M227" s="172"/>
      <c r="T227" s="173"/>
      <c r="AT227" s="168" t="s">
        <v>308</v>
      </c>
      <c r="AU227" s="168" t="s">
        <v>83</v>
      </c>
      <c r="AV227" s="14" t="s">
        <v>156</v>
      </c>
      <c r="AW227" s="14" t="s">
        <v>35</v>
      </c>
      <c r="AX227" s="14" t="s">
        <v>81</v>
      </c>
      <c r="AY227" s="168" t="s">
        <v>129</v>
      </c>
    </row>
    <row r="228" spans="2:65" s="1" customFormat="1" ht="24.15" customHeight="1">
      <c r="B228" s="128"/>
      <c r="C228" s="129" t="s">
        <v>470</v>
      </c>
      <c r="D228" s="129" t="s">
        <v>132</v>
      </c>
      <c r="E228" s="130" t="s">
        <v>2435</v>
      </c>
      <c r="F228" s="131" t="s">
        <v>2436</v>
      </c>
      <c r="G228" s="132" t="s">
        <v>215</v>
      </c>
      <c r="H228" s="133">
        <v>6</v>
      </c>
      <c r="I228" s="134"/>
      <c r="J228" s="135">
        <f>ROUND(I228*H228,2)</f>
        <v>0</v>
      </c>
      <c r="K228" s="131" t="s">
        <v>136</v>
      </c>
      <c r="L228" s="33"/>
      <c r="M228" s="136" t="s">
        <v>3</v>
      </c>
      <c r="N228" s="137" t="s">
        <v>44</v>
      </c>
      <c r="P228" s="138">
        <f>O228*H228</f>
        <v>0</v>
      </c>
      <c r="Q228" s="138">
        <v>0</v>
      </c>
      <c r="R228" s="138">
        <f>Q228*H228</f>
        <v>0</v>
      </c>
      <c r="S228" s="138">
        <v>0.04</v>
      </c>
      <c r="T228" s="139">
        <f>S228*H228</f>
        <v>0.24</v>
      </c>
      <c r="AR228" s="140" t="s">
        <v>156</v>
      </c>
      <c r="AT228" s="140" t="s">
        <v>132</v>
      </c>
      <c r="AU228" s="140" t="s">
        <v>83</v>
      </c>
      <c r="AY228" s="18" t="s">
        <v>129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8" t="s">
        <v>81</v>
      </c>
      <c r="BK228" s="141">
        <f>ROUND(I228*H228,2)</f>
        <v>0</v>
      </c>
      <c r="BL228" s="18" t="s">
        <v>156</v>
      </c>
      <c r="BM228" s="140" t="s">
        <v>653</v>
      </c>
    </row>
    <row r="229" spans="2:65" s="1" customFormat="1" ht="10.199999999999999">
      <c r="B229" s="33"/>
      <c r="D229" s="142" t="s">
        <v>139</v>
      </c>
      <c r="F229" s="143" t="s">
        <v>2437</v>
      </c>
      <c r="I229" s="144"/>
      <c r="L229" s="33"/>
      <c r="M229" s="145"/>
      <c r="T229" s="54"/>
      <c r="AT229" s="18" t="s">
        <v>139</v>
      </c>
      <c r="AU229" s="18" t="s">
        <v>83</v>
      </c>
    </row>
    <row r="230" spans="2:65" s="12" customFormat="1" ht="10.199999999999999">
      <c r="B230" s="154"/>
      <c r="D230" s="146" t="s">
        <v>308</v>
      </c>
      <c r="E230" s="155" t="s">
        <v>3</v>
      </c>
      <c r="F230" s="156" t="s">
        <v>2434</v>
      </c>
      <c r="H230" s="155" t="s">
        <v>3</v>
      </c>
      <c r="I230" s="157"/>
      <c r="L230" s="154"/>
      <c r="M230" s="158"/>
      <c r="T230" s="159"/>
      <c r="AT230" s="155" t="s">
        <v>308</v>
      </c>
      <c r="AU230" s="155" t="s">
        <v>83</v>
      </c>
      <c r="AV230" s="12" t="s">
        <v>81</v>
      </c>
      <c r="AW230" s="12" t="s">
        <v>35</v>
      </c>
      <c r="AX230" s="12" t="s">
        <v>73</v>
      </c>
      <c r="AY230" s="155" t="s">
        <v>129</v>
      </c>
    </row>
    <row r="231" spans="2:65" s="13" customFormat="1" ht="10.199999999999999">
      <c r="B231" s="160"/>
      <c r="D231" s="146" t="s">
        <v>308</v>
      </c>
      <c r="E231" s="161" t="s">
        <v>3</v>
      </c>
      <c r="F231" s="162" t="s">
        <v>167</v>
      </c>
      <c r="H231" s="163">
        <v>6</v>
      </c>
      <c r="I231" s="164"/>
      <c r="L231" s="160"/>
      <c r="M231" s="165"/>
      <c r="T231" s="166"/>
      <c r="AT231" s="161" t="s">
        <v>308</v>
      </c>
      <c r="AU231" s="161" t="s">
        <v>83</v>
      </c>
      <c r="AV231" s="13" t="s">
        <v>83</v>
      </c>
      <c r="AW231" s="13" t="s">
        <v>35</v>
      </c>
      <c r="AX231" s="13" t="s">
        <v>73</v>
      </c>
      <c r="AY231" s="161" t="s">
        <v>129</v>
      </c>
    </row>
    <row r="232" spans="2:65" s="14" customFormat="1" ht="10.199999999999999">
      <c r="B232" s="167"/>
      <c r="D232" s="146" t="s">
        <v>308</v>
      </c>
      <c r="E232" s="168" t="s">
        <v>3</v>
      </c>
      <c r="F232" s="169" t="s">
        <v>313</v>
      </c>
      <c r="H232" s="170">
        <v>6</v>
      </c>
      <c r="I232" s="171"/>
      <c r="L232" s="167"/>
      <c r="M232" s="172"/>
      <c r="T232" s="173"/>
      <c r="AT232" s="168" t="s">
        <v>308</v>
      </c>
      <c r="AU232" s="168" t="s">
        <v>83</v>
      </c>
      <c r="AV232" s="14" t="s">
        <v>156</v>
      </c>
      <c r="AW232" s="14" t="s">
        <v>35</v>
      </c>
      <c r="AX232" s="14" t="s">
        <v>81</v>
      </c>
      <c r="AY232" s="168" t="s">
        <v>129</v>
      </c>
    </row>
    <row r="233" spans="2:65" s="11" customFormat="1" ht="22.8" customHeight="1">
      <c r="B233" s="116"/>
      <c r="D233" s="117" t="s">
        <v>72</v>
      </c>
      <c r="E233" s="126" t="s">
        <v>1412</v>
      </c>
      <c r="F233" s="126" t="s">
        <v>1413</v>
      </c>
      <c r="I233" s="119"/>
      <c r="J233" s="127">
        <f>BK233</f>
        <v>0</v>
      </c>
      <c r="L233" s="116"/>
      <c r="M233" s="121"/>
      <c r="P233" s="122">
        <f>SUM(P234:P242)</f>
        <v>0</v>
      </c>
      <c r="R233" s="122">
        <f>SUM(R234:R242)</f>
        <v>0</v>
      </c>
      <c r="T233" s="123">
        <f>SUM(T234:T242)</f>
        <v>0</v>
      </c>
      <c r="AR233" s="117" t="s">
        <v>81</v>
      </c>
      <c r="AT233" s="124" t="s">
        <v>72</v>
      </c>
      <c r="AU233" s="124" t="s">
        <v>81</v>
      </c>
      <c r="AY233" s="117" t="s">
        <v>129</v>
      </c>
      <c r="BK233" s="125">
        <f>SUM(BK234:BK242)</f>
        <v>0</v>
      </c>
    </row>
    <row r="234" spans="2:65" s="1" customFormat="1" ht="24.15" customHeight="1">
      <c r="B234" s="128"/>
      <c r="C234" s="129" t="s">
        <v>476</v>
      </c>
      <c r="D234" s="129" t="s">
        <v>132</v>
      </c>
      <c r="E234" s="130" t="s">
        <v>1415</v>
      </c>
      <c r="F234" s="131" t="s">
        <v>1416</v>
      </c>
      <c r="G234" s="132" t="s">
        <v>382</v>
      </c>
      <c r="H234" s="133">
        <v>5.8070000000000004</v>
      </c>
      <c r="I234" s="134"/>
      <c r="J234" s="135">
        <f>ROUND(I234*H234,2)</f>
        <v>0</v>
      </c>
      <c r="K234" s="131" t="s">
        <v>136</v>
      </c>
      <c r="L234" s="33"/>
      <c r="M234" s="136" t="s">
        <v>3</v>
      </c>
      <c r="N234" s="137" t="s">
        <v>44</v>
      </c>
      <c r="P234" s="138">
        <f>O234*H234</f>
        <v>0</v>
      </c>
      <c r="Q234" s="138">
        <v>0</v>
      </c>
      <c r="R234" s="138">
        <f>Q234*H234</f>
        <v>0</v>
      </c>
      <c r="S234" s="138">
        <v>0</v>
      </c>
      <c r="T234" s="139">
        <f>S234*H234</f>
        <v>0</v>
      </c>
      <c r="AR234" s="140" t="s">
        <v>156</v>
      </c>
      <c r="AT234" s="140" t="s">
        <v>132</v>
      </c>
      <c r="AU234" s="140" t="s">
        <v>83</v>
      </c>
      <c r="AY234" s="18" t="s">
        <v>129</v>
      </c>
      <c r="BE234" s="141">
        <f>IF(N234="základní",J234,0)</f>
        <v>0</v>
      </c>
      <c r="BF234" s="141">
        <f>IF(N234="snížená",J234,0)</f>
        <v>0</v>
      </c>
      <c r="BG234" s="141">
        <f>IF(N234="zákl. přenesená",J234,0)</f>
        <v>0</v>
      </c>
      <c r="BH234" s="141">
        <f>IF(N234="sníž. přenesená",J234,0)</f>
        <v>0</v>
      </c>
      <c r="BI234" s="141">
        <f>IF(N234="nulová",J234,0)</f>
        <v>0</v>
      </c>
      <c r="BJ234" s="18" t="s">
        <v>81</v>
      </c>
      <c r="BK234" s="141">
        <f>ROUND(I234*H234,2)</f>
        <v>0</v>
      </c>
      <c r="BL234" s="18" t="s">
        <v>156</v>
      </c>
      <c r="BM234" s="140" t="s">
        <v>2438</v>
      </c>
    </row>
    <row r="235" spans="2:65" s="1" customFormat="1" ht="10.199999999999999">
      <c r="B235" s="33"/>
      <c r="D235" s="142" t="s">
        <v>139</v>
      </c>
      <c r="F235" s="143" t="s">
        <v>1418</v>
      </c>
      <c r="I235" s="144"/>
      <c r="L235" s="33"/>
      <c r="M235" s="145"/>
      <c r="T235" s="54"/>
      <c r="AT235" s="18" t="s">
        <v>139</v>
      </c>
      <c r="AU235" s="18" t="s">
        <v>83</v>
      </c>
    </row>
    <row r="236" spans="2:65" s="1" customFormat="1" ht="21.75" customHeight="1">
      <c r="B236" s="128"/>
      <c r="C236" s="129" t="s">
        <v>484</v>
      </c>
      <c r="D236" s="129" t="s">
        <v>132</v>
      </c>
      <c r="E236" s="130" t="s">
        <v>1420</v>
      </c>
      <c r="F236" s="131" t="s">
        <v>1421</v>
      </c>
      <c r="G236" s="132" t="s">
        <v>382</v>
      </c>
      <c r="H236" s="133">
        <v>5.8070000000000004</v>
      </c>
      <c r="I236" s="134"/>
      <c r="J236" s="135">
        <f>ROUND(I236*H236,2)</f>
        <v>0</v>
      </c>
      <c r="K236" s="131" t="s">
        <v>136</v>
      </c>
      <c r="L236" s="33"/>
      <c r="M236" s="136" t="s">
        <v>3</v>
      </c>
      <c r="N236" s="137" t="s">
        <v>44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156</v>
      </c>
      <c r="AT236" s="140" t="s">
        <v>132</v>
      </c>
      <c r="AU236" s="140" t="s">
        <v>83</v>
      </c>
      <c r="AY236" s="18" t="s">
        <v>129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8" t="s">
        <v>81</v>
      </c>
      <c r="BK236" s="141">
        <f>ROUND(I236*H236,2)</f>
        <v>0</v>
      </c>
      <c r="BL236" s="18" t="s">
        <v>156</v>
      </c>
      <c r="BM236" s="140" t="s">
        <v>2439</v>
      </c>
    </row>
    <row r="237" spans="2:65" s="1" customFormat="1" ht="10.199999999999999">
      <c r="B237" s="33"/>
      <c r="D237" s="142" t="s">
        <v>139</v>
      </c>
      <c r="F237" s="143" t="s">
        <v>1423</v>
      </c>
      <c r="I237" s="144"/>
      <c r="L237" s="33"/>
      <c r="M237" s="145"/>
      <c r="T237" s="54"/>
      <c r="AT237" s="18" t="s">
        <v>139</v>
      </c>
      <c r="AU237" s="18" t="s">
        <v>83</v>
      </c>
    </row>
    <row r="238" spans="2:65" s="1" customFormat="1" ht="24.15" customHeight="1">
      <c r="B238" s="128"/>
      <c r="C238" s="129" t="s">
        <v>495</v>
      </c>
      <c r="D238" s="129" t="s">
        <v>132</v>
      </c>
      <c r="E238" s="130" t="s">
        <v>1425</v>
      </c>
      <c r="F238" s="131" t="s">
        <v>1426</v>
      </c>
      <c r="G238" s="132" t="s">
        <v>382</v>
      </c>
      <c r="H238" s="133">
        <v>110.333</v>
      </c>
      <c r="I238" s="134"/>
      <c r="J238" s="135">
        <f>ROUND(I238*H238,2)</f>
        <v>0</v>
      </c>
      <c r="K238" s="131" t="s">
        <v>136</v>
      </c>
      <c r="L238" s="33"/>
      <c r="M238" s="136" t="s">
        <v>3</v>
      </c>
      <c r="N238" s="137" t="s">
        <v>44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156</v>
      </c>
      <c r="AT238" s="140" t="s">
        <v>132</v>
      </c>
      <c r="AU238" s="140" t="s">
        <v>83</v>
      </c>
      <c r="AY238" s="18" t="s">
        <v>129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8" t="s">
        <v>81</v>
      </c>
      <c r="BK238" s="141">
        <f>ROUND(I238*H238,2)</f>
        <v>0</v>
      </c>
      <c r="BL238" s="18" t="s">
        <v>156</v>
      </c>
      <c r="BM238" s="140" t="s">
        <v>2440</v>
      </c>
    </row>
    <row r="239" spans="2:65" s="1" customFormat="1" ht="10.199999999999999">
      <c r="B239" s="33"/>
      <c r="D239" s="142" t="s">
        <v>139</v>
      </c>
      <c r="F239" s="143" t="s">
        <v>1428</v>
      </c>
      <c r="I239" s="144"/>
      <c r="L239" s="33"/>
      <c r="M239" s="145"/>
      <c r="T239" s="54"/>
      <c r="AT239" s="18" t="s">
        <v>139</v>
      </c>
      <c r="AU239" s="18" t="s">
        <v>83</v>
      </c>
    </row>
    <row r="240" spans="2:65" s="13" customFormat="1" ht="10.199999999999999">
      <c r="B240" s="160"/>
      <c r="D240" s="146" t="s">
        <v>308</v>
      </c>
      <c r="F240" s="162" t="s">
        <v>2441</v>
      </c>
      <c r="H240" s="163">
        <v>110.333</v>
      </c>
      <c r="I240" s="164"/>
      <c r="L240" s="160"/>
      <c r="M240" s="165"/>
      <c r="T240" s="166"/>
      <c r="AT240" s="161" t="s">
        <v>308</v>
      </c>
      <c r="AU240" s="161" t="s">
        <v>83</v>
      </c>
      <c r="AV240" s="13" t="s">
        <v>83</v>
      </c>
      <c r="AW240" s="13" t="s">
        <v>4</v>
      </c>
      <c r="AX240" s="13" t="s">
        <v>81</v>
      </c>
      <c r="AY240" s="161" t="s">
        <v>129</v>
      </c>
    </row>
    <row r="241" spans="2:65" s="1" customFormat="1" ht="24.15" customHeight="1">
      <c r="B241" s="128"/>
      <c r="C241" s="129" t="s">
        <v>503</v>
      </c>
      <c r="D241" s="129" t="s">
        <v>132</v>
      </c>
      <c r="E241" s="130" t="s">
        <v>1431</v>
      </c>
      <c r="F241" s="131" t="s">
        <v>1432</v>
      </c>
      <c r="G241" s="132" t="s">
        <v>382</v>
      </c>
      <c r="H241" s="133">
        <v>5.8070000000000004</v>
      </c>
      <c r="I241" s="134"/>
      <c r="J241" s="135">
        <f>ROUND(I241*H241,2)</f>
        <v>0</v>
      </c>
      <c r="K241" s="131" t="s">
        <v>136</v>
      </c>
      <c r="L241" s="33"/>
      <c r="M241" s="136" t="s">
        <v>3</v>
      </c>
      <c r="N241" s="137" t="s">
        <v>44</v>
      </c>
      <c r="P241" s="138">
        <f>O241*H241</f>
        <v>0</v>
      </c>
      <c r="Q241" s="138">
        <v>0</v>
      </c>
      <c r="R241" s="138">
        <f>Q241*H241</f>
        <v>0</v>
      </c>
      <c r="S241" s="138">
        <v>0</v>
      </c>
      <c r="T241" s="139">
        <f>S241*H241</f>
        <v>0</v>
      </c>
      <c r="AR241" s="140" t="s">
        <v>156</v>
      </c>
      <c r="AT241" s="140" t="s">
        <v>132</v>
      </c>
      <c r="AU241" s="140" t="s">
        <v>83</v>
      </c>
      <c r="AY241" s="18" t="s">
        <v>129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8" t="s">
        <v>81</v>
      </c>
      <c r="BK241" s="141">
        <f>ROUND(I241*H241,2)</f>
        <v>0</v>
      </c>
      <c r="BL241" s="18" t="s">
        <v>156</v>
      </c>
      <c r="BM241" s="140" t="s">
        <v>2442</v>
      </c>
    </row>
    <row r="242" spans="2:65" s="1" customFormat="1" ht="10.199999999999999">
      <c r="B242" s="33"/>
      <c r="D242" s="142" t="s">
        <v>139</v>
      </c>
      <c r="F242" s="143" t="s">
        <v>1434</v>
      </c>
      <c r="I242" s="144"/>
      <c r="L242" s="33"/>
      <c r="M242" s="145"/>
      <c r="T242" s="54"/>
      <c r="AT242" s="18" t="s">
        <v>139</v>
      </c>
      <c r="AU242" s="18" t="s">
        <v>83</v>
      </c>
    </row>
    <row r="243" spans="2:65" s="11" customFormat="1" ht="22.8" customHeight="1">
      <c r="B243" s="116"/>
      <c r="D243" s="117" t="s">
        <v>72</v>
      </c>
      <c r="E243" s="126" t="s">
        <v>1435</v>
      </c>
      <c r="F243" s="126" t="s">
        <v>1436</v>
      </c>
      <c r="I243" s="119"/>
      <c r="J243" s="127">
        <f>BK243</f>
        <v>0</v>
      </c>
      <c r="L243" s="116"/>
      <c r="M243" s="121"/>
      <c r="P243" s="122">
        <f>SUM(P244:P245)</f>
        <v>0</v>
      </c>
      <c r="R243" s="122">
        <f>SUM(R244:R245)</f>
        <v>0</v>
      </c>
      <c r="T243" s="123">
        <f>SUM(T244:T245)</f>
        <v>0</v>
      </c>
      <c r="AR243" s="117" t="s">
        <v>81</v>
      </c>
      <c r="AT243" s="124" t="s">
        <v>72</v>
      </c>
      <c r="AU243" s="124" t="s">
        <v>81</v>
      </c>
      <c r="AY243" s="117" t="s">
        <v>129</v>
      </c>
      <c r="BK243" s="125">
        <f>SUM(BK244:BK245)</f>
        <v>0</v>
      </c>
    </row>
    <row r="244" spans="2:65" s="1" customFormat="1" ht="33" customHeight="1">
      <c r="B244" s="128"/>
      <c r="C244" s="129" t="s">
        <v>508</v>
      </c>
      <c r="D244" s="129" t="s">
        <v>132</v>
      </c>
      <c r="E244" s="130" t="s">
        <v>2443</v>
      </c>
      <c r="F244" s="131" t="s">
        <v>2444</v>
      </c>
      <c r="G244" s="132" t="s">
        <v>382</v>
      </c>
      <c r="H244" s="133">
        <v>23.658999999999999</v>
      </c>
      <c r="I244" s="134"/>
      <c r="J244" s="135">
        <f>ROUND(I244*H244,2)</f>
        <v>0</v>
      </c>
      <c r="K244" s="131" t="s">
        <v>136</v>
      </c>
      <c r="L244" s="33"/>
      <c r="M244" s="136" t="s">
        <v>3</v>
      </c>
      <c r="N244" s="137" t="s">
        <v>44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156</v>
      </c>
      <c r="AT244" s="140" t="s">
        <v>132</v>
      </c>
      <c r="AU244" s="140" t="s">
        <v>83</v>
      </c>
      <c r="AY244" s="18" t="s">
        <v>129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8" t="s">
        <v>81</v>
      </c>
      <c r="BK244" s="141">
        <f>ROUND(I244*H244,2)</f>
        <v>0</v>
      </c>
      <c r="BL244" s="18" t="s">
        <v>156</v>
      </c>
      <c r="BM244" s="140" t="s">
        <v>2445</v>
      </c>
    </row>
    <row r="245" spans="2:65" s="1" customFormat="1" ht="10.199999999999999">
      <c r="B245" s="33"/>
      <c r="D245" s="142" t="s">
        <v>139</v>
      </c>
      <c r="F245" s="143" t="s">
        <v>2446</v>
      </c>
      <c r="I245" s="144"/>
      <c r="L245" s="33"/>
      <c r="M245" s="145"/>
      <c r="T245" s="54"/>
      <c r="AT245" s="18" t="s">
        <v>139</v>
      </c>
      <c r="AU245" s="18" t="s">
        <v>83</v>
      </c>
    </row>
    <row r="246" spans="2:65" s="11" customFormat="1" ht="25.95" customHeight="1">
      <c r="B246" s="116"/>
      <c r="D246" s="117" t="s">
        <v>72</v>
      </c>
      <c r="E246" s="118" t="s">
        <v>1442</v>
      </c>
      <c r="F246" s="118" t="s">
        <v>1443</v>
      </c>
      <c r="I246" s="119"/>
      <c r="J246" s="120">
        <f>BK246</f>
        <v>0</v>
      </c>
      <c r="L246" s="116"/>
      <c r="M246" s="121"/>
      <c r="P246" s="122">
        <f>P247+P284+P362+P409+P461</f>
        <v>0</v>
      </c>
      <c r="R246" s="122">
        <f>R247+R284+R362+R409+R461</f>
        <v>0.4494496</v>
      </c>
      <c r="T246" s="123">
        <f>T247+T284+T362+T409+T461</f>
        <v>0.28325</v>
      </c>
      <c r="AR246" s="117" t="s">
        <v>83</v>
      </c>
      <c r="AT246" s="124" t="s">
        <v>72</v>
      </c>
      <c r="AU246" s="124" t="s">
        <v>73</v>
      </c>
      <c r="AY246" s="117" t="s">
        <v>129</v>
      </c>
      <c r="BK246" s="125">
        <f>BK247+BK284+BK362+BK409+BK461</f>
        <v>0</v>
      </c>
    </row>
    <row r="247" spans="2:65" s="11" customFormat="1" ht="22.8" customHeight="1">
      <c r="B247" s="116"/>
      <c r="D247" s="117" t="s">
        <v>72</v>
      </c>
      <c r="E247" s="126" t="s">
        <v>1494</v>
      </c>
      <c r="F247" s="126" t="s">
        <v>1495</v>
      </c>
      <c r="I247" s="119"/>
      <c r="J247" s="127">
        <f>BK247</f>
        <v>0</v>
      </c>
      <c r="L247" s="116"/>
      <c r="M247" s="121"/>
      <c r="P247" s="122">
        <f>SUM(P248:P283)</f>
        <v>0</v>
      </c>
      <c r="R247" s="122">
        <f>SUM(R248:R283)</f>
        <v>2.1150000000000002E-2</v>
      </c>
      <c r="T247" s="123">
        <f>SUM(T248:T283)</f>
        <v>0</v>
      </c>
      <c r="AR247" s="117" t="s">
        <v>83</v>
      </c>
      <c r="AT247" s="124" t="s">
        <v>72</v>
      </c>
      <c r="AU247" s="124" t="s">
        <v>81</v>
      </c>
      <c r="AY247" s="117" t="s">
        <v>129</v>
      </c>
      <c r="BK247" s="125">
        <f>SUM(BK248:BK283)</f>
        <v>0</v>
      </c>
    </row>
    <row r="248" spans="2:65" s="1" customFormat="1" ht="24.15" customHeight="1">
      <c r="B248" s="128"/>
      <c r="C248" s="129" t="s">
        <v>514</v>
      </c>
      <c r="D248" s="129" t="s">
        <v>132</v>
      </c>
      <c r="E248" s="130" t="s">
        <v>2447</v>
      </c>
      <c r="F248" s="131" t="s">
        <v>2448</v>
      </c>
      <c r="G248" s="132" t="s">
        <v>215</v>
      </c>
      <c r="H248" s="133">
        <v>12</v>
      </c>
      <c r="I248" s="134"/>
      <c r="J248" s="135">
        <f>ROUND(I248*H248,2)</f>
        <v>0</v>
      </c>
      <c r="K248" s="131" t="s">
        <v>136</v>
      </c>
      <c r="L248" s="33"/>
      <c r="M248" s="136" t="s">
        <v>3</v>
      </c>
      <c r="N248" s="137" t="s">
        <v>44</v>
      </c>
      <c r="P248" s="138">
        <f>O248*H248</f>
        <v>0</v>
      </c>
      <c r="Q248" s="138">
        <v>0</v>
      </c>
      <c r="R248" s="138">
        <f>Q248*H248</f>
        <v>0</v>
      </c>
      <c r="S248" s="138">
        <v>0</v>
      </c>
      <c r="T248" s="139">
        <f>S248*H248</f>
        <v>0</v>
      </c>
      <c r="AR248" s="140" t="s">
        <v>398</v>
      </c>
      <c r="AT248" s="140" t="s">
        <v>132</v>
      </c>
      <c r="AU248" s="140" t="s">
        <v>83</v>
      </c>
      <c r="AY248" s="18" t="s">
        <v>129</v>
      </c>
      <c r="BE248" s="141">
        <f>IF(N248="základní",J248,0)</f>
        <v>0</v>
      </c>
      <c r="BF248" s="141">
        <f>IF(N248="snížená",J248,0)</f>
        <v>0</v>
      </c>
      <c r="BG248" s="141">
        <f>IF(N248="zákl. přenesená",J248,0)</f>
        <v>0</v>
      </c>
      <c r="BH248" s="141">
        <f>IF(N248="sníž. přenesená",J248,0)</f>
        <v>0</v>
      </c>
      <c r="BI248" s="141">
        <f>IF(N248="nulová",J248,0)</f>
        <v>0</v>
      </c>
      <c r="BJ248" s="18" t="s">
        <v>81</v>
      </c>
      <c r="BK248" s="141">
        <f>ROUND(I248*H248,2)</f>
        <v>0</v>
      </c>
      <c r="BL248" s="18" t="s">
        <v>398</v>
      </c>
      <c r="BM248" s="140" t="s">
        <v>767</v>
      </c>
    </row>
    <row r="249" spans="2:65" s="1" customFormat="1" ht="10.199999999999999">
      <c r="B249" s="33"/>
      <c r="D249" s="142" t="s">
        <v>139</v>
      </c>
      <c r="F249" s="143" t="s">
        <v>2449</v>
      </c>
      <c r="I249" s="144"/>
      <c r="L249" s="33"/>
      <c r="M249" s="145"/>
      <c r="T249" s="54"/>
      <c r="AT249" s="18" t="s">
        <v>139</v>
      </c>
      <c r="AU249" s="18" t="s">
        <v>83</v>
      </c>
    </row>
    <row r="250" spans="2:65" s="1" customFormat="1" ht="24.15" customHeight="1">
      <c r="B250" s="128"/>
      <c r="C250" s="181" t="s">
        <v>521</v>
      </c>
      <c r="D250" s="181" t="s">
        <v>604</v>
      </c>
      <c r="E250" s="182" t="s">
        <v>2450</v>
      </c>
      <c r="F250" s="183" t="s">
        <v>2451</v>
      </c>
      <c r="G250" s="184" t="s">
        <v>215</v>
      </c>
      <c r="H250" s="185">
        <v>6</v>
      </c>
      <c r="I250" s="186"/>
      <c r="J250" s="187">
        <f>ROUND(I250*H250,2)</f>
        <v>0</v>
      </c>
      <c r="K250" s="183" t="s">
        <v>3</v>
      </c>
      <c r="L250" s="188"/>
      <c r="M250" s="189" t="s">
        <v>3</v>
      </c>
      <c r="N250" s="190" t="s">
        <v>44</v>
      </c>
      <c r="P250" s="138">
        <f>O250*H250</f>
        <v>0</v>
      </c>
      <c r="Q250" s="138">
        <v>0</v>
      </c>
      <c r="R250" s="138">
        <f>Q250*H250</f>
        <v>0</v>
      </c>
      <c r="S250" s="138">
        <v>0</v>
      </c>
      <c r="T250" s="139">
        <f>S250*H250</f>
        <v>0</v>
      </c>
      <c r="AR250" s="140" t="s">
        <v>514</v>
      </c>
      <c r="AT250" s="140" t="s">
        <v>604</v>
      </c>
      <c r="AU250" s="140" t="s">
        <v>83</v>
      </c>
      <c r="AY250" s="18" t="s">
        <v>129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8" t="s">
        <v>81</v>
      </c>
      <c r="BK250" s="141">
        <f>ROUND(I250*H250,2)</f>
        <v>0</v>
      </c>
      <c r="BL250" s="18" t="s">
        <v>398</v>
      </c>
      <c r="BM250" s="140" t="s">
        <v>782</v>
      </c>
    </row>
    <row r="251" spans="2:65" s="12" customFormat="1" ht="10.199999999999999">
      <c r="B251" s="154"/>
      <c r="D251" s="146" t="s">
        <v>308</v>
      </c>
      <c r="E251" s="155" t="s">
        <v>3</v>
      </c>
      <c r="F251" s="156" t="s">
        <v>2452</v>
      </c>
      <c r="H251" s="155" t="s">
        <v>3</v>
      </c>
      <c r="I251" s="157"/>
      <c r="L251" s="154"/>
      <c r="M251" s="158"/>
      <c r="T251" s="159"/>
      <c r="AT251" s="155" t="s">
        <v>308</v>
      </c>
      <c r="AU251" s="155" t="s">
        <v>83</v>
      </c>
      <c r="AV251" s="12" t="s">
        <v>81</v>
      </c>
      <c r="AW251" s="12" t="s">
        <v>35</v>
      </c>
      <c r="AX251" s="12" t="s">
        <v>73</v>
      </c>
      <c r="AY251" s="155" t="s">
        <v>129</v>
      </c>
    </row>
    <row r="252" spans="2:65" s="13" customFormat="1" ht="10.199999999999999">
      <c r="B252" s="160"/>
      <c r="D252" s="146" t="s">
        <v>308</v>
      </c>
      <c r="E252" s="161" t="s">
        <v>3</v>
      </c>
      <c r="F252" s="162" t="s">
        <v>167</v>
      </c>
      <c r="H252" s="163">
        <v>6</v>
      </c>
      <c r="I252" s="164"/>
      <c r="L252" s="160"/>
      <c r="M252" s="165"/>
      <c r="T252" s="166"/>
      <c r="AT252" s="161" t="s">
        <v>308</v>
      </c>
      <c r="AU252" s="161" t="s">
        <v>83</v>
      </c>
      <c r="AV252" s="13" t="s">
        <v>83</v>
      </c>
      <c r="AW252" s="13" t="s">
        <v>35</v>
      </c>
      <c r="AX252" s="13" t="s">
        <v>73</v>
      </c>
      <c r="AY252" s="161" t="s">
        <v>129</v>
      </c>
    </row>
    <row r="253" spans="2:65" s="14" customFormat="1" ht="10.199999999999999">
      <c r="B253" s="167"/>
      <c r="D253" s="146" t="s">
        <v>308</v>
      </c>
      <c r="E253" s="168" t="s">
        <v>3</v>
      </c>
      <c r="F253" s="169" t="s">
        <v>313</v>
      </c>
      <c r="H253" s="170">
        <v>6</v>
      </c>
      <c r="I253" s="171"/>
      <c r="L253" s="167"/>
      <c r="M253" s="172"/>
      <c r="T253" s="173"/>
      <c r="AT253" s="168" t="s">
        <v>308</v>
      </c>
      <c r="AU253" s="168" t="s">
        <v>83</v>
      </c>
      <c r="AV253" s="14" t="s">
        <v>156</v>
      </c>
      <c r="AW253" s="14" t="s">
        <v>35</v>
      </c>
      <c r="AX253" s="14" t="s">
        <v>81</v>
      </c>
      <c r="AY253" s="168" t="s">
        <v>129</v>
      </c>
    </row>
    <row r="254" spans="2:65" s="1" customFormat="1" ht="24.15" customHeight="1">
      <c r="B254" s="128"/>
      <c r="C254" s="181" t="s">
        <v>529</v>
      </c>
      <c r="D254" s="181" t="s">
        <v>604</v>
      </c>
      <c r="E254" s="182" t="s">
        <v>2453</v>
      </c>
      <c r="F254" s="183" t="s">
        <v>2454</v>
      </c>
      <c r="G254" s="184" t="s">
        <v>215</v>
      </c>
      <c r="H254" s="185">
        <v>6</v>
      </c>
      <c r="I254" s="186"/>
      <c r="J254" s="187">
        <f>ROUND(I254*H254,2)</f>
        <v>0</v>
      </c>
      <c r="K254" s="183" t="s">
        <v>3</v>
      </c>
      <c r="L254" s="188"/>
      <c r="M254" s="189" t="s">
        <v>3</v>
      </c>
      <c r="N254" s="190" t="s">
        <v>44</v>
      </c>
      <c r="P254" s="138">
        <f>O254*H254</f>
        <v>0</v>
      </c>
      <c r="Q254" s="138">
        <v>0</v>
      </c>
      <c r="R254" s="138">
        <f>Q254*H254</f>
        <v>0</v>
      </c>
      <c r="S254" s="138">
        <v>0</v>
      </c>
      <c r="T254" s="139">
        <f>S254*H254</f>
        <v>0</v>
      </c>
      <c r="AR254" s="140" t="s">
        <v>514</v>
      </c>
      <c r="AT254" s="140" t="s">
        <v>604</v>
      </c>
      <c r="AU254" s="140" t="s">
        <v>83</v>
      </c>
      <c r="AY254" s="18" t="s">
        <v>129</v>
      </c>
      <c r="BE254" s="141">
        <f>IF(N254="základní",J254,0)</f>
        <v>0</v>
      </c>
      <c r="BF254" s="141">
        <f>IF(N254="snížená",J254,0)</f>
        <v>0</v>
      </c>
      <c r="BG254" s="141">
        <f>IF(N254="zákl. přenesená",J254,0)</f>
        <v>0</v>
      </c>
      <c r="BH254" s="141">
        <f>IF(N254="sníž. přenesená",J254,0)</f>
        <v>0</v>
      </c>
      <c r="BI254" s="141">
        <f>IF(N254="nulová",J254,0)</f>
        <v>0</v>
      </c>
      <c r="BJ254" s="18" t="s">
        <v>81</v>
      </c>
      <c r="BK254" s="141">
        <f>ROUND(I254*H254,2)</f>
        <v>0</v>
      </c>
      <c r="BL254" s="18" t="s">
        <v>398</v>
      </c>
      <c r="BM254" s="140" t="s">
        <v>793</v>
      </c>
    </row>
    <row r="255" spans="2:65" s="12" customFormat="1" ht="10.199999999999999">
      <c r="B255" s="154"/>
      <c r="D255" s="146" t="s">
        <v>308</v>
      </c>
      <c r="E255" s="155" t="s">
        <v>3</v>
      </c>
      <c r="F255" s="156" t="s">
        <v>2452</v>
      </c>
      <c r="H255" s="155" t="s">
        <v>3</v>
      </c>
      <c r="I255" s="157"/>
      <c r="L255" s="154"/>
      <c r="M255" s="158"/>
      <c r="T255" s="159"/>
      <c r="AT255" s="155" t="s">
        <v>308</v>
      </c>
      <c r="AU255" s="155" t="s">
        <v>83</v>
      </c>
      <c r="AV255" s="12" t="s">
        <v>81</v>
      </c>
      <c r="AW255" s="12" t="s">
        <v>35</v>
      </c>
      <c r="AX255" s="12" t="s">
        <v>73</v>
      </c>
      <c r="AY255" s="155" t="s">
        <v>129</v>
      </c>
    </row>
    <row r="256" spans="2:65" s="13" customFormat="1" ht="10.199999999999999">
      <c r="B256" s="160"/>
      <c r="D256" s="146" t="s">
        <v>308</v>
      </c>
      <c r="E256" s="161" t="s">
        <v>3</v>
      </c>
      <c r="F256" s="162" t="s">
        <v>167</v>
      </c>
      <c r="H256" s="163">
        <v>6</v>
      </c>
      <c r="I256" s="164"/>
      <c r="L256" s="160"/>
      <c r="M256" s="165"/>
      <c r="T256" s="166"/>
      <c r="AT256" s="161" t="s">
        <v>308</v>
      </c>
      <c r="AU256" s="161" t="s">
        <v>83</v>
      </c>
      <c r="AV256" s="13" t="s">
        <v>83</v>
      </c>
      <c r="AW256" s="13" t="s">
        <v>35</v>
      </c>
      <c r="AX256" s="13" t="s">
        <v>73</v>
      </c>
      <c r="AY256" s="161" t="s">
        <v>129</v>
      </c>
    </row>
    <row r="257" spans="2:65" s="14" customFormat="1" ht="10.199999999999999">
      <c r="B257" s="167"/>
      <c r="D257" s="146" t="s">
        <v>308</v>
      </c>
      <c r="E257" s="168" t="s">
        <v>3</v>
      </c>
      <c r="F257" s="169" t="s">
        <v>313</v>
      </c>
      <c r="H257" s="170">
        <v>6</v>
      </c>
      <c r="I257" s="171"/>
      <c r="L257" s="167"/>
      <c r="M257" s="172"/>
      <c r="T257" s="173"/>
      <c r="AT257" s="168" t="s">
        <v>308</v>
      </c>
      <c r="AU257" s="168" t="s">
        <v>83</v>
      </c>
      <c r="AV257" s="14" t="s">
        <v>156</v>
      </c>
      <c r="AW257" s="14" t="s">
        <v>35</v>
      </c>
      <c r="AX257" s="14" t="s">
        <v>81</v>
      </c>
      <c r="AY257" s="168" t="s">
        <v>129</v>
      </c>
    </row>
    <row r="258" spans="2:65" s="1" customFormat="1" ht="24.15" customHeight="1">
      <c r="B258" s="128"/>
      <c r="C258" s="129" t="s">
        <v>537</v>
      </c>
      <c r="D258" s="129" t="s">
        <v>132</v>
      </c>
      <c r="E258" s="130" t="s">
        <v>2447</v>
      </c>
      <c r="F258" s="131" t="s">
        <v>2448</v>
      </c>
      <c r="G258" s="132" t="s">
        <v>215</v>
      </c>
      <c r="H258" s="133">
        <v>134</v>
      </c>
      <c r="I258" s="134"/>
      <c r="J258" s="135">
        <f>ROUND(I258*H258,2)</f>
        <v>0</v>
      </c>
      <c r="K258" s="131" t="s">
        <v>136</v>
      </c>
      <c r="L258" s="33"/>
      <c r="M258" s="136" t="s">
        <v>3</v>
      </c>
      <c r="N258" s="137" t="s">
        <v>44</v>
      </c>
      <c r="P258" s="138">
        <f>O258*H258</f>
        <v>0</v>
      </c>
      <c r="Q258" s="138">
        <v>0</v>
      </c>
      <c r="R258" s="138">
        <f>Q258*H258</f>
        <v>0</v>
      </c>
      <c r="S258" s="138">
        <v>0</v>
      </c>
      <c r="T258" s="139">
        <f>S258*H258</f>
        <v>0</v>
      </c>
      <c r="AR258" s="140" t="s">
        <v>398</v>
      </c>
      <c r="AT258" s="140" t="s">
        <v>132</v>
      </c>
      <c r="AU258" s="140" t="s">
        <v>83</v>
      </c>
      <c r="AY258" s="18" t="s">
        <v>129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8" t="s">
        <v>81</v>
      </c>
      <c r="BK258" s="141">
        <f>ROUND(I258*H258,2)</f>
        <v>0</v>
      </c>
      <c r="BL258" s="18" t="s">
        <v>398</v>
      </c>
      <c r="BM258" s="140" t="s">
        <v>807</v>
      </c>
    </row>
    <row r="259" spans="2:65" s="1" customFormat="1" ht="10.199999999999999">
      <c r="B259" s="33"/>
      <c r="D259" s="142" t="s">
        <v>139</v>
      </c>
      <c r="F259" s="143" t="s">
        <v>2449</v>
      </c>
      <c r="I259" s="144"/>
      <c r="L259" s="33"/>
      <c r="M259" s="145"/>
      <c r="T259" s="54"/>
      <c r="AT259" s="18" t="s">
        <v>139</v>
      </c>
      <c r="AU259" s="18" t="s">
        <v>83</v>
      </c>
    </row>
    <row r="260" spans="2:65" s="1" customFormat="1" ht="16.5" customHeight="1">
      <c r="B260" s="128"/>
      <c r="C260" s="181" t="s">
        <v>543</v>
      </c>
      <c r="D260" s="181" t="s">
        <v>604</v>
      </c>
      <c r="E260" s="182" t="s">
        <v>2455</v>
      </c>
      <c r="F260" s="183" t="s">
        <v>2456</v>
      </c>
      <c r="G260" s="184" t="s">
        <v>215</v>
      </c>
      <c r="H260" s="185">
        <v>17</v>
      </c>
      <c r="I260" s="186"/>
      <c r="J260" s="187">
        <f>ROUND(I260*H260,2)</f>
        <v>0</v>
      </c>
      <c r="K260" s="183" t="s">
        <v>3</v>
      </c>
      <c r="L260" s="188"/>
      <c r="M260" s="189" t="s">
        <v>3</v>
      </c>
      <c r="N260" s="190" t="s">
        <v>44</v>
      </c>
      <c r="P260" s="138">
        <f>O260*H260</f>
        <v>0</v>
      </c>
      <c r="Q260" s="138">
        <v>0</v>
      </c>
      <c r="R260" s="138">
        <f>Q260*H260</f>
        <v>0</v>
      </c>
      <c r="S260" s="138">
        <v>0</v>
      </c>
      <c r="T260" s="139">
        <f>S260*H260</f>
        <v>0</v>
      </c>
      <c r="AR260" s="140" t="s">
        <v>514</v>
      </c>
      <c r="AT260" s="140" t="s">
        <v>604</v>
      </c>
      <c r="AU260" s="140" t="s">
        <v>83</v>
      </c>
      <c r="AY260" s="18" t="s">
        <v>129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8" t="s">
        <v>81</v>
      </c>
      <c r="BK260" s="141">
        <f>ROUND(I260*H260,2)</f>
        <v>0</v>
      </c>
      <c r="BL260" s="18" t="s">
        <v>398</v>
      </c>
      <c r="BM260" s="140" t="s">
        <v>829</v>
      </c>
    </row>
    <row r="261" spans="2:65" s="13" customFormat="1" ht="10.199999999999999">
      <c r="B261" s="160"/>
      <c r="D261" s="146" t="s">
        <v>308</v>
      </c>
      <c r="E261" s="161" t="s">
        <v>3</v>
      </c>
      <c r="F261" s="162" t="s">
        <v>407</v>
      </c>
      <c r="H261" s="163">
        <v>17</v>
      </c>
      <c r="I261" s="164"/>
      <c r="L261" s="160"/>
      <c r="M261" s="165"/>
      <c r="T261" s="166"/>
      <c r="AT261" s="161" t="s">
        <v>308</v>
      </c>
      <c r="AU261" s="161" t="s">
        <v>83</v>
      </c>
      <c r="AV261" s="13" t="s">
        <v>83</v>
      </c>
      <c r="AW261" s="13" t="s">
        <v>35</v>
      </c>
      <c r="AX261" s="13" t="s">
        <v>73</v>
      </c>
      <c r="AY261" s="161" t="s">
        <v>129</v>
      </c>
    </row>
    <row r="262" spans="2:65" s="14" customFormat="1" ht="10.199999999999999">
      <c r="B262" s="167"/>
      <c r="D262" s="146" t="s">
        <v>308</v>
      </c>
      <c r="E262" s="168" t="s">
        <v>3</v>
      </c>
      <c r="F262" s="169" t="s">
        <v>313</v>
      </c>
      <c r="H262" s="170">
        <v>17</v>
      </c>
      <c r="I262" s="171"/>
      <c r="L262" s="167"/>
      <c r="M262" s="172"/>
      <c r="T262" s="173"/>
      <c r="AT262" s="168" t="s">
        <v>308</v>
      </c>
      <c r="AU262" s="168" t="s">
        <v>83</v>
      </c>
      <c r="AV262" s="14" t="s">
        <v>156</v>
      </c>
      <c r="AW262" s="14" t="s">
        <v>35</v>
      </c>
      <c r="AX262" s="14" t="s">
        <v>81</v>
      </c>
      <c r="AY262" s="168" t="s">
        <v>129</v>
      </c>
    </row>
    <row r="263" spans="2:65" s="1" customFormat="1" ht="16.5" customHeight="1">
      <c r="B263" s="128"/>
      <c r="C263" s="181" t="s">
        <v>550</v>
      </c>
      <c r="D263" s="181" t="s">
        <v>604</v>
      </c>
      <c r="E263" s="182" t="s">
        <v>2457</v>
      </c>
      <c r="F263" s="183" t="s">
        <v>2458</v>
      </c>
      <c r="G263" s="184" t="s">
        <v>215</v>
      </c>
      <c r="H263" s="185">
        <v>4</v>
      </c>
      <c r="I263" s="186"/>
      <c r="J263" s="187">
        <f>ROUND(I263*H263,2)</f>
        <v>0</v>
      </c>
      <c r="K263" s="183" t="s">
        <v>3</v>
      </c>
      <c r="L263" s="188"/>
      <c r="M263" s="189" t="s">
        <v>3</v>
      </c>
      <c r="N263" s="190" t="s">
        <v>44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514</v>
      </c>
      <c r="AT263" s="140" t="s">
        <v>604</v>
      </c>
      <c r="AU263" s="140" t="s">
        <v>83</v>
      </c>
      <c r="AY263" s="18" t="s">
        <v>129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8" t="s">
        <v>81</v>
      </c>
      <c r="BK263" s="141">
        <f>ROUND(I263*H263,2)</f>
        <v>0</v>
      </c>
      <c r="BL263" s="18" t="s">
        <v>398</v>
      </c>
      <c r="BM263" s="140" t="s">
        <v>853</v>
      </c>
    </row>
    <row r="264" spans="2:65" s="13" customFormat="1" ht="10.199999999999999">
      <c r="B264" s="160"/>
      <c r="D264" s="146" t="s">
        <v>308</v>
      </c>
      <c r="E264" s="161" t="s">
        <v>3</v>
      </c>
      <c r="F264" s="162" t="s">
        <v>156</v>
      </c>
      <c r="H264" s="163">
        <v>4</v>
      </c>
      <c r="I264" s="164"/>
      <c r="L264" s="160"/>
      <c r="M264" s="165"/>
      <c r="T264" s="166"/>
      <c r="AT264" s="161" t="s">
        <v>308</v>
      </c>
      <c r="AU264" s="161" t="s">
        <v>83</v>
      </c>
      <c r="AV264" s="13" t="s">
        <v>83</v>
      </c>
      <c r="AW264" s="13" t="s">
        <v>35</v>
      </c>
      <c r="AX264" s="13" t="s">
        <v>73</v>
      </c>
      <c r="AY264" s="161" t="s">
        <v>129</v>
      </c>
    </row>
    <row r="265" spans="2:65" s="14" customFormat="1" ht="10.199999999999999">
      <c r="B265" s="167"/>
      <c r="D265" s="146" t="s">
        <v>308</v>
      </c>
      <c r="E265" s="168" t="s">
        <v>3</v>
      </c>
      <c r="F265" s="169" t="s">
        <v>313</v>
      </c>
      <c r="H265" s="170">
        <v>4</v>
      </c>
      <c r="I265" s="171"/>
      <c r="L265" s="167"/>
      <c r="M265" s="172"/>
      <c r="T265" s="173"/>
      <c r="AT265" s="168" t="s">
        <v>308</v>
      </c>
      <c r="AU265" s="168" t="s">
        <v>83</v>
      </c>
      <c r="AV265" s="14" t="s">
        <v>156</v>
      </c>
      <c r="AW265" s="14" t="s">
        <v>35</v>
      </c>
      <c r="AX265" s="14" t="s">
        <v>81</v>
      </c>
      <c r="AY265" s="168" t="s">
        <v>129</v>
      </c>
    </row>
    <row r="266" spans="2:65" s="1" customFormat="1" ht="16.5" customHeight="1">
      <c r="B266" s="128"/>
      <c r="C266" s="181" t="s">
        <v>559</v>
      </c>
      <c r="D266" s="181" t="s">
        <v>604</v>
      </c>
      <c r="E266" s="182" t="s">
        <v>2459</v>
      </c>
      <c r="F266" s="183" t="s">
        <v>2460</v>
      </c>
      <c r="G266" s="184" t="s">
        <v>215</v>
      </c>
      <c r="H266" s="185">
        <v>13</v>
      </c>
      <c r="I266" s="186"/>
      <c r="J266" s="187">
        <f>ROUND(I266*H266,2)</f>
        <v>0</v>
      </c>
      <c r="K266" s="183" t="s">
        <v>3</v>
      </c>
      <c r="L266" s="188"/>
      <c r="M266" s="189" t="s">
        <v>3</v>
      </c>
      <c r="N266" s="190" t="s">
        <v>44</v>
      </c>
      <c r="P266" s="138">
        <f>O266*H266</f>
        <v>0</v>
      </c>
      <c r="Q266" s="138">
        <v>0</v>
      </c>
      <c r="R266" s="138">
        <f>Q266*H266</f>
        <v>0</v>
      </c>
      <c r="S266" s="138">
        <v>0</v>
      </c>
      <c r="T266" s="139">
        <f>S266*H266</f>
        <v>0</v>
      </c>
      <c r="AR266" s="140" t="s">
        <v>514</v>
      </c>
      <c r="AT266" s="140" t="s">
        <v>604</v>
      </c>
      <c r="AU266" s="140" t="s">
        <v>83</v>
      </c>
      <c r="AY266" s="18" t="s">
        <v>129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8" t="s">
        <v>81</v>
      </c>
      <c r="BK266" s="141">
        <f>ROUND(I266*H266,2)</f>
        <v>0</v>
      </c>
      <c r="BL266" s="18" t="s">
        <v>398</v>
      </c>
      <c r="BM266" s="140" t="s">
        <v>870</v>
      </c>
    </row>
    <row r="267" spans="2:65" s="13" customFormat="1" ht="10.199999999999999">
      <c r="B267" s="160"/>
      <c r="D267" s="146" t="s">
        <v>308</v>
      </c>
      <c r="E267" s="161" t="s">
        <v>3</v>
      </c>
      <c r="F267" s="162" t="s">
        <v>379</v>
      </c>
      <c r="H267" s="163">
        <v>13</v>
      </c>
      <c r="I267" s="164"/>
      <c r="L267" s="160"/>
      <c r="M267" s="165"/>
      <c r="T267" s="166"/>
      <c r="AT267" s="161" t="s">
        <v>308</v>
      </c>
      <c r="AU267" s="161" t="s">
        <v>83</v>
      </c>
      <c r="AV267" s="13" t="s">
        <v>83</v>
      </c>
      <c r="AW267" s="13" t="s">
        <v>35</v>
      </c>
      <c r="AX267" s="13" t="s">
        <v>73</v>
      </c>
      <c r="AY267" s="161" t="s">
        <v>129</v>
      </c>
    </row>
    <row r="268" spans="2:65" s="14" customFormat="1" ht="10.199999999999999">
      <c r="B268" s="167"/>
      <c r="D268" s="146" t="s">
        <v>308</v>
      </c>
      <c r="E268" s="168" t="s">
        <v>3</v>
      </c>
      <c r="F268" s="169" t="s">
        <v>313</v>
      </c>
      <c r="H268" s="170">
        <v>13</v>
      </c>
      <c r="I268" s="171"/>
      <c r="L268" s="167"/>
      <c r="M268" s="172"/>
      <c r="T268" s="173"/>
      <c r="AT268" s="168" t="s">
        <v>308</v>
      </c>
      <c r="AU268" s="168" t="s">
        <v>83</v>
      </c>
      <c r="AV268" s="14" t="s">
        <v>156</v>
      </c>
      <c r="AW268" s="14" t="s">
        <v>35</v>
      </c>
      <c r="AX268" s="14" t="s">
        <v>81</v>
      </c>
      <c r="AY268" s="168" t="s">
        <v>129</v>
      </c>
    </row>
    <row r="269" spans="2:65" s="1" customFormat="1" ht="16.5" customHeight="1">
      <c r="B269" s="128"/>
      <c r="C269" s="181" t="s">
        <v>566</v>
      </c>
      <c r="D269" s="181" t="s">
        <v>604</v>
      </c>
      <c r="E269" s="182" t="s">
        <v>2461</v>
      </c>
      <c r="F269" s="183" t="s">
        <v>2462</v>
      </c>
      <c r="G269" s="184" t="s">
        <v>215</v>
      </c>
      <c r="H269" s="185">
        <v>2</v>
      </c>
      <c r="I269" s="186"/>
      <c r="J269" s="187">
        <f>ROUND(I269*H269,2)</f>
        <v>0</v>
      </c>
      <c r="K269" s="183" t="s">
        <v>3</v>
      </c>
      <c r="L269" s="188"/>
      <c r="M269" s="189" t="s">
        <v>3</v>
      </c>
      <c r="N269" s="190" t="s">
        <v>44</v>
      </c>
      <c r="P269" s="138">
        <f>O269*H269</f>
        <v>0</v>
      </c>
      <c r="Q269" s="138">
        <v>0</v>
      </c>
      <c r="R269" s="138">
        <f>Q269*H269</f>
        <v>0</v>
      </c>
      <c r="S269" s="138">
        <v>0</v>
      </c>
      <c r="T269" s="139">
        <f>S269*H269</f>
        <v>0</v>
      </c>
      <c r="AR269" s="140" t="s">
        <v>514</v>
      </c>
      <c r="AT269" s="140" t="s">
        <v>604</v>
      </c>
      <c r="AU269" s="140" t="s">
        <v>83</v>
      </c>
      <c r="AY269" s="18" t="s">
        <v>129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8" t="s">
        <v>81</v>
      </c>
      <c r="BK269" s="141">
        <f>ROUND(I269*H269,2)</f>
        <v>0</v>
      </c>
      <c r="BL269" s="18" t="s">
        <v>398</v>
      </c>
      <c r="BM269" s="140" t="s">
        <v>884</v>
      </c>
    </row>
    <row r="270" spans="2:65" s="1" customFormat="1" ht="16.5" customHeight="1">
      <c r="B270" s="128"/>
      <c r="C270" s="181" t="s">
        <v>573</v>
      </c>
      <c r="D270" s="181" t="s">
        <v>604</v>
      </c>
      <c r="E270" s="182" t="s">
        <v>2463</v>
      </c>
      <c r="F270" s="183" t="s">
        <v>2464</v>
      </c>
      <c r="G270" s="184" t="s">
        <v>215</v>
      </c>
      <c r="H270" s="185">
        <v>29</v>
      </c>
      <c r="I270" s="186"/>
      <c r="J270" s="187">
        <f>ROUND(I270*H270,2)</f>
        <v>0</v>
      </c>
      <c r="K270" s="183" t="s">
        <v>136</v>
      </c>
      <c r="L270" s="188"/>
      <c r="M270" s="189" t="s">
        <v>3</v>
      </c>
      <c r="N270" s="190" t="s">
        <v>44</v>
      </c>
      <c r="P270" s="138">
        <f>O270*H270</f>
        <v>0</v>
      </c>
      <c r="Q270" s="138">
        <v>3.5E-4</v>
      </c>
      <c r="R270" s="138">
        <f>Q270*H270</f>
        <v>1.0149999999999999E-2</v>
      </c>
      <c r="S270" s="138">
        <v>0</v>
      </c>
      <c r="T270" s="139">
        <f>S270*H270</f>
        <v>0</v>
      </c>
      <c r="AR270" s="140" t="s">
        <v>514</v>
      </c>
      <c r="AT270" s="140" t="s">
        <v>604</v>
      </c>
      <c r="AU270" s="140" t="s">
        <v>83</v>
      </c>
      <c r="AY270" s="18" t="s">
        <v>129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8" t="s">
        <v>81</v>
      </c>
      <c r="BK270" s="141">
        <f>ROUND(I270*H270,2)</f>
        <v>0</v>
      </c>
      <c r="BL270" s="18" t="s">
        <v>398</v>
      </c>
      <c r="BM270" s="140" t="s">
        <v>900</v>
      </c>
    </row>
    <row r="271" spans="2:65" s="13" customFormat="1" ht="10.199999999999999">
      <c r="B271" s="160"/>
      <c r="D271" s="146" t="s">
        <v>308</v>
      </c>
      <c r="E271" s="161" t="s">
        <v>3</v>
      </c>
      <c r="F271" s="162" t="s">
        <v>495</v>
      </c>
      <c r="H271" s="163">
        <v>29</v>
      </c>
      <c r="I271" s="164"/>
      <c r="L271" s="160"/>
      <c r="M271" s="165"/>
      <c r="T271" s="166"/>
      <c r="AT271" s="161" t="s">
        <v>308</v>
      </c>
      <c r="AU271" s="161" t="s">
        <v>83</v>
      </c>
      <c r="AV271" s="13" t="s">
        <v>83</v>
      </c>
      <c r="AW271" s="13" t="s">
        <v>35</v>
      </c>
      <c r="AX271" s="13" t="s">
        <v>73</v>
      </c>
      <c r="AY271" s="161" t="s">
        <v>129</v>
      </c>
    </row>
    <row r="272" spans="2:65" s="14" customFormat="1" ht="10.199999999999999">
      <c r="B272" s="167"/>
      <c r="D272" s="146" t="s">
        <v>308</v>
      </c>
      <c r="E272" s="168" t="s">
        <v>3</v>
      </c>
      <c r="F272" s="169" t="s">
        <v>313</v>
      </c>
      <c r="H272" s="170">
        <v>29</v>
      </c>
      <c r="I272" s="171"/>
      <c r="L272" s="167"/>
      <c r="M272" s="172"/>
      <c r="T272" s="173"/>
      <c r="AT272" s="168" t="s">
        <v>308</v>
      </c>
      <c r="AU272" s="168" t="s">
        <v>83</v>
      </c>
      <c r="AV272" s="14" t="s">
        <v>156</v>
      </c>
      <c r="AW272" s="14" t="s">
        <v>35</v>
      </c>
      <c r="AX272" s="14" t="s">
        <v>81</v>
      </c>
      <c r="AY272" s="168" t="s">
        <v>129</v>
      </c>
    </row>
    <row r="273" spans="2:65" s="1" customFormat="1" ht="16.5" customHeight="1">
      <c r="B273" s="128"/>
      <c r="C273" s="181" t="s">
        <v>579</v>
      </c>
      <c r="D273" s="181" t="s">
        <v>604</v>
      </c>
      <c r="E273" s="182" t="s">
        <v>2465</v>
      </c>
      <c r="F273" s="183" t="s">
        <v>2466</v>
      </c>
      <c r="G273" s="184" t="s">
        <v>215</v>
      </c>
      <c r="H273" s="185">
        <v>36</v>
      </c>
      <c r="I273" s="186"/>
      <c r="J273" s="187">
        <f>ROUND(I273*H273,2)</f>
        <v>0</v>
      </c>
      <c r="K273" s="183" t="s">
        <v>3</v>
      </c>
      <c r="L273" s="188"/>
      <c r="M273" s="189" t="s">
        <v>3</v>
      </c>
      <c r="N273" s="190" t="s">
        <v>44</v>
      </c>
      <c r="P273" s="138">
        <f>O273*H273</f>
        <v>0</v>
      </c>
      <c r="Q273" s="138">
        <v>0</v>
      </c>
      <c r="R273" s="138">
        <f>Q273*H273</f>
        <v>0</v>
      </c>
      <c r="S273" s="138">
        <v>0</v>
      </c>
      <c r="T273" s="139">
        <f>S273*H273</f>
        <v>0</v>
      </c>
      <c r="AR273" s="140" t="s">
        <v>514</v>
      </c>
      <c r="AT273" s="140" t="s">
        <v>604</v>
      </c>
      <c r="AU273" s="140" t="s">
        <v>83</v>
      </c>
      <c r="AY273" s="18" t="s">
        <v>129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8" t="s">
        <v>81</v>
      </c>
      <c r="BK273" s="141">
        <f>ROUND(I273*H273,2)</f>
        <v>0</v>
      </c>
      <c r="BL273" s="18" t="s">
        <v>398</v>
      </c>
      <c r="BM273" s="140" t="s">
        <v>914</v>
      </c>
    </row>
    <row r="274" spans="2:65" s="13" customFormat="1" ht="10.199999999999999">
      <c r="B274" s="160"/>
      <c r="D274" s="146" t="s">
        <v>308</v>
      </c>
      <c r="E274" s="161" t="s">
        <v>3</v>
      </c>
      <c r="F274" s="162" t="s">
        <v>543</v>
      </c>
      <c r="H274" s="163">
        <v>36</v>
      </c>
      <c r="I274" s="164"/>
      <c r="L274" s="160"/>
      <c r="M274" s="165"/>
      <c r="T274" s="166"/>
      <c r="AT274" s="161" t="s">
        <v>308</v>
      </c>
      <c r="AU274" s="161" t="s">
        <v>83</v>
      </c>
      <c r="AV274" s="13" t="s">
        <v>83</v>
      </c>
      <c r="AW274" s="13" t="s">
        <v>35</v>
      </c>
      <c r="AX274" s="13" t="s">
        <v>73</v>
      </c>
      <c r="AY274" s="161" t="s">
        <v>129</v>
      </c>
    </row>
    <row r="275" spans="2:65" s="14" customFormat="1" ht="10.199999999999999">
      <c r="B275" s="167"/>
      <c r="D275" s="146" t="s">
        <v>308</v>
      </c>
      <c r="E275" s="168" t="s">
        <v>3</v>
      </c>
      <c r="F275" s="169" t="s">
        <v>313</v>
      </c>
      <c r="H275" s="170">
        <v>36</v>
      </c>
      <c r="I275" s="171"/>
      <c r="L275" s="167"/>
      <c r="M275" s="172"/>
      <c r="T275" s="173"/>
      <c r="AT275" s="168" t="s">
        <v>308</v>
      </c>
      <c r="AU275" s="168" t="s">
        <v>83</v>
      </c>
      <c r="AV275" s="14" t="s">
        <v>156</v>
      </c>
      <c r="AW275" s="14" t="s">
        <v>35</v>
      </c>
      <c r="AX275" s="14" t="s">
        <v>81</v>
      </c>
      <c r="AY275" s="168" t="s">
        <v>129</v>
      </c>
    </row>
    <row r="276" spans="2:65" s="1" customFormat="1" ht="16.5" customHeight="1">
      <c r="B276" s="128"/>
      <c r="C276" s="181" t="s">
        <v>584</v>
      </c>
      <c r="D276" s="181" t="s">
        <v>604</v>
      </c>
      <c r="E276" s="182" t="s">
        <v>2467</v>
      </c>
      <c r="F276" s="183" t="s">
        <v>2468</v>
      </c>
      <c r="G276" s="184" t="s">
        <v>215</v>
      </c>
      <c r="H276" s="185">
        <v>20</v>
      </c>
      <c r="I276" s="186"/>
      <c r="J276" s="187">
        <f>ROUND(I276*H276,2)</f>
        <v>0</v>
      </c>
      <c r="K276" s="183" t="s">
        <v>136</v>
      </c>
      <c r="L276" s="188"/>
      <c r="M276" s="189" t="s">
        <v>3</v>
      </c>
      <c r="N276" s="190" t="s">
        <v>44</v>
      </c>
      <c r="P276" s="138">
        <f>O276*H276</f>
        <v>0</v>
      </c>
      <c r="Q276" s="138">
        <v>5.5000000000000003E-4</v>
      </c>
      <c r="R276" s="138">
        <f>Q276*H276</f>
        <v>1.1000000000000001E-2</v>
      </c>
      <c r="S276" s="138">
        <v>0</v>
      </c>
      <c r="T276" s="139">
        <f>S276*H276</f>
        <v>0</v>
      </c>
      <c r="AR276" s="140" t="s">
        <v>514</v>
      </c>
      <c r="AT276" s="140" t="s">
        <v>604</v>
      </c>
      <c r="AU276" s="140" t="s">
        <v>83</v>
      </c>
      <c r="AY276" s="18" t="s">
        <v>129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8" t="s">
        <v>81</v>
      </c>
      <c r="BK276" s="141">
        <f>ROUND(I276*H276,2)</f>
        <v>0</v>
      </c>
      <c r="BL276" s="18" t="s">
        <v>398</v>
      </c>
      <c r="BM276" s="140" t="s">
        <v>938</v>
      </c>
    </row>
    <row r="277" spans="2:65" s="13" customFormat="1" ht="10.199999999999999">
      <c r="B277" s="160"/>
      <c r="D277" s="146" t="s">
        <v>308</v>
      </c>
      <c r="E277" s="161" t="s">
        <v>3</v>
      </c>
      <c r="F277" s="162" t="s">
        <v>430</v>
      </c>
      <c r="H277" s="163">
        <v>20</v>
      </c>
      <c r="I277" s="164"/>
      <c r="L277" s="160"/>
      <c r="M277" s="165"/>
      <c r="T277" s="166"/>
      <c r="AT277" s="161" t="s">
        <v>308</v>
      </c>
      <c r="AU277" s="161" t="s">
        <v>83</v>
      </c>
      <c r="AV277" s="13" t="s">
        <v>83</v>
      </c>
      <c r="AW277" s="13" t="s">
        <v>35</v>
      </c>
      <c r="AX277" s="13" t="s">
        <v>73</v>
      </c>
      <c r="AY277" s="161" t="s">
        <v>129</v>
      </c>
    </row>
    <row r="278" spans="2:65" s="14" customFormat="1" ht="10.199999999999999">
      <c r="B278" s="167"/>
      <c r="D278" s="146" t="s">
        <v>308</v>
      </c>
      <c r="E278" s="168" t="s">
        <v>3</v>
      </c>
      <c r="F278" s="169" t="s">
        <v>313</v>
      </c>
      <c r="H278" s="170">
        <v>20</v>
      </c>
      <c r="I278" s="171"/>
      <c r="L278" s="167"/>
      <c r="M278" s="172"/>
      <c r="T278" s="173"/>
      <c r="AT278" s="168" t="s">
        <v>308</v>
      </c>
      <c r="AU278" s="168" t="s">
        <v>83</v>
      </c>
      <c r="AV278" s="14" t="s">
        <v>156</v>
      </c>
      <c r="AW278" s="14" t="s">
        <v>35</v>
      </c>
      <c r="AX278" s="14" t="s">
        <v>81</v>
      </c>
      <c r="AY278" s="168" t="s">
        <v>129</v>
      </c>
    </row>
    <row r="279" spans="2:65" s="1" customFormat="1" ht="16.5" customHeight="1">
      <c r="B279" s="128"/>
      <c r="C279" s="181" t="s">
        <v>591</v>
      </c>
      <c r="D279" s="181" t="s">
        <v>604</v>
      </c>
      <c r="E279" s="182" t="s">
        <v>2469</v>
      </c>
      <c r="F279" s="183" t="s">
        <v>2470</v>
      </c>
      <c r="G279" s="184" t="s">
        <v>215</v>
      </c>
      <c r="H279" s="185">
        <v>13</v>
      </c>
      <c r="I279" s="186"/>
      <c r="J279" s="187">
        <f>ROUND(I279*H279,2)</f>
        <v>0</v>
      </c>
      <c r="K279" s="183" t="s">
        <v>3</v>
      </c>
      <c r="L279" s="188"/>
      <c r="M279" s="189" t="s">
        <v>3</v>
      </c>
      <c r="N279" s="190" t="s">
        <v>44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514</v>
      </c>
      <c r="AT279" s="140" t="s">
        <v>604</v>
      </c>
      <c r="AU279" s="140" t="s">
        <v>83</v>
      </c>
      <c r="AY279" s="18" t="s">
        <v>129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8" t="s">
        <v>81</v>
      </c>
      <c r="BK279" s="141">
        <f>ROUND(I279*H279,2)</f>
        <v>0</v>
      </c>
      <c r="BL279" s="18" t="s">
        <v>398</v>
      </c>
      <c r="BM279" s="140" t="s">
        <v>951</v>
      </c>
    </row>
    <row r="280" spans="2:65" s="13" customFormat="1" ht="10.199999999999999">
      <c r="B280" s="160"/>
      <c r="D280" s="146" t="s">
        <v>308</v>
      </c>
      <c r="E280" s="161" t="s">
        <v>3</v>
      </c>
      <c r="F280" s="162" t="s">
        <v>379</v>
      </c>
      <c r="H280" s="163">
        <v>13</v>
      </c>
      <c r="I280" s="164"/>
      <c r="L280" s="160"/>
      <c r="M280" s="165"/>
      <c r="T280" s="166"/>
      <c r="AT280" s="161" t="s">
        <v>308</v>
      </c>
      <c r="AU280" s="161" t="s">
        <v>83</v>
      </c>
      <c r="AV280" s="13" t="s">
        <v>83</v>
      </c>
      <c r="AW280" s="13" t="s">
        <v>35</v>
      </c>
      <c r="AX280" s="13" t="s">
        <v>73</v>
      </c>
      <c r="AY280" s="161" t="s">
        <v>129</v>
      </c>
    </row>
    <row r="281" spans="2:65" s="14" customFormat="1" ht="10.199999999999999">
      <c r="B281" s="167"/>
      <c r="D281" s="146" t="s">
        <v>308</v>
      </c>
      <c r="E281" s="168" t="s">
        <v>3</v>
      </c>
      <c r="F281" s="169" t="s">
        <v>313</v>
      </c>
      <c r="H281" s="170">
        <v>13</v>
      </c>
      <c r="I281" s="171"/>
      <c r="L281" s="167"/>
      <c r="M281" s="172"/>
      <c r="T281" s="173"/>
      <c r="AT281" s="168" t="s">
        <v>308</v>
      </c>
      <c r="AU281" s="168" t="s">
        <v>83</v>
      </c>
      <c r="AV281" s="14" t="s">
        <v>156</v>
      </c>
      <c r="AW281" s="14" t="s">
        <v>35</v>
      </c>
      <c r="AX281" s="14" t="s">
        <v>81</v>
      </c>
      <c r="AY281" s="168" t="s">
        <v>129</v>
      </c>
    </row>
    <row r="282" spans="2:65" s="1" customFormat="1" ht="24.15" customHeight="1">
      <c r="B282" s="128"/>
      <c r="C282" s="129" t="s">
        <v>598</v>
      </c>
      <c r="D282" s="129" t="s">
        <v>132</v>
      </c>
      <c r="E282" s="130" t="s">
        <v>2471</v>
      </c>
      <c r="F282" s="131" t="s">
        <v>2472</v>
      </c>
      <c r="G282" s="132" t="s">
        <v>382</v>
      </c>
      <c r="H282" s="133">
        <v>0.04</v>
      </c>
      <c r="I282" s="134"/>
      <c r="J282" s="135">
        <f>ROUND(I282*H282,2)</f>
        <v>0</v>
      </c>
      <c r="K282" s="131" t="s">
        <v>136</v>
      </c>
      <c r="L282" s="33"/>
      <c r="M282" s="136" t="s">
        <v>3</v>
      </c>
      <c r="N282" s="137" t="s">
        <v>44</v>
      </c>
      <c r="P282" s="138">
        <f>O282*H282</f>
        <v>0</v>
      </c>
      <c r="Q282" s="138">
        <v>0</v>
      </c>
      <c r="R282" s="138">
        <f>Q282*H282</f>
        <v>0</v>
      </c>
      <c r="S282" s="138">
        <v>0</v>
      </c>
      <c r="T282" s="139">
        <f>S282*H282</f>
        <v>0</v>
      </c>
      <c r="AR282" s="140" t="s">
        <v>398</v>
      </c>
      <c r="AT282" s="140" t="s">
        <v>132</v>
      </c>
      <c r="AU282" s="140" t="s">
        <v>83</v>
      </c>
      <c r="AY282" s="18" t="s">
        <v>129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8" t="s">
        <v>81</v>
      </c>
      <c r="BK282" s="141">
        <f>ROUND(I282*H282,2)</f>
        <v>0</v>
      </c>
      <c r="BL282" s="18" t="s">
        <v>398</v>
      </c>
      <c r="BM282" s="140" t="s">
        <v>961</v>
      </c>
    </row>
    <row r="283" spans="2:65" s="1" customFormat="1" ht="10.199999999999999">
      <c r="B283" s="33"/>
      <c r="D283" s="142" t="s">
        <v>139</v>
      </c>
      <c r="F283" s="143" t="s">
        <v>2473</v>
      </c>
      <c r="I283" s="144"/>
      <c r="L283" s="33"/>
      <c r="M283" s="145"/>
      <c r="T283" s="54"/>
      <c r="AT283" s="18" t="s">
        <v>139</v>
      </c>
      <c r="AU283" s="18" t="s">
        <v>83</v>
      </c>
    </row>
    <row r="284" spans="2:65" s="11" customFormat="1" ht="22.8" customHeight="1">
      <c r="B284" s="116"/>
      <c r="D284" s="117" t="s">
        <v>72</v>
      </c>
      <c r="E284" s="126" t="s">
        <v>2474</v>
      </c>
      <c r="F284" s="126" t="s">
        <v>2475</v>
      </c>
      <c r="I284" s="119"/>
      <c r="J284" s="127">
        <f>BK284</f>
        <v>0</v>
      </c>
      <c r="L284" s="116"/>
      <c r="M284" s="121"/>
      <c r="P284" s="122">
        <f>SUM(P285:P361)</f>
        <v>0</v>
      </c>
      <c r="R284" s="122">
        <f>SUM(R285:R361)</f>
        <v>0.13021000000000002</v>
      </c>
      <c r="T284" s="123">
        <f>SUM(T285:T361)</f>
        <v>0</v>
      </c>
      <c r="AR284" s="117" t="s">
        <v>83</v>
      </c>
      <c r="AT284" s="124" t="s">
        <v>72</v>
      </c>
      <c r="AU284" s="124" t="s">
        <v>81</v>
      </c>
      <c r="AY284" s="117" t="s">
        <v>129</v>
      </c>
      <c r="BK284" s="125">
        <f>SUM(BK285:BK361)</f>
        <v>0</v>
      </c>
    </row>
    <row r="285" spans="2:65" s="1" customFormat="1" ht="16.5" customHeight="1">
      <c r="B285" s="128"/>
      <c r="C285" s="129" t="s">
        <v>603</v>
      </c>
      <c r="D285" s="129" t="s">
        <v>132</v>
      </c>
      <c r="E285" s="130" t="s">
        <v>2476</v>
      </c>
      <c r="F285" s="131" t="s">
        <v>2477</v>
      </c>
      <c r="G285" s="132" t="s">
        <v>2478</v>
      </c>
      <c r="H285" s="133">
        <v>1</v>
      </c>
      <c r="I285" s="134"/>
      <c r="J285" s="135">
        <f>ROUND(I285*H285,2)</f>
        <v>0</v>
      </c>
      <c r="K285" s="131" t="s">
        <v>3</v>
      </c>
      <c r="L285" s="33"/>
      <c r="M285" s="136" t="s">
        <v>3</v>
      </c>
      <c r="N285" s="137" t="s">
        <v>44</v>
      </c>
      <c r="P285" s="138">
        <f>O285*H285</f>
        <v>0</v>
      </c>
      <c r="Q285" s="138">
        <v>0</v>
      </c>
      <c r="R285" s="138">
        <f>Q285*H285</f>
        <v>0</v>
      </c>
      <c r="S285" s="138">
        <v>0</v>
      </c>
      <c r="T285" s="139">
        <f>S285*H285</f>
        <v>0</v>
      </c>
      <c r="AR285" s="140" t="s">
        <v>398</v>
      </c>
      <c r="AT285" s="140" t="s">
        <v>132</v>
      </c>
      <c r="AU285" s="140" t="s">
        <v>83</v>
      </c>
      <c r="AY285" s="18" t="s">
        <v>129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8" t="s">
        <v>81</v>
      </c>
      <c r="BK285" s="141">
        <f>ROUND(I285*H285,2)</f>
        <v>0</v>
      </c>
      <c r="BL285" s="18" t="s">
        <v>398</v>
      </c>
      <c r="BM285" s="140" t="s">
        <v>1002</v>
      </c>
    </row>
    <row r="286" spans="2:65" s="1" customFormat="1" ht="16.5" customHeight="1">
      <c r="B286" s="128"/>
      <c r="C286" s="129" t="s">
        <v>610</v>
      </c>
      <c r="D286" s="129" t="s">
        <v>132</v>
      </c>
      <c r="E286" s="130" t="s">
        <v>2479</v>
      </c>
      <c r="F286" s="131" t="s">
        <v>2480</v>
      </c>
      <c r="G286" s="132" t="s">
        <v>215</v>
      </c>
      <c r="H286" s="133">
        <v>2</v>
      </c>
      <c r="I286" s="134"/>
      <c r="J286" s="135">
        <f>ROUND(I286*H286,2)</f>
        <v>0</v>
      </c>
      <c r="K286" s="131" t="s">
        <v>3</v>
      </c>
      <c r="L286" s="33"/>
      <c r="M286" s="136" t="s">
        <v>3</v>
      </c>
      <c r="N286" s="137" t="s">
        <v>44</v>
      </c>
      <c r="P286" s="138">
        <f>O286*H286</f>
        <v>0</v>
      </c>
      <c r="Q286" s="138">
        <v>0</v>
      </c>
      <c r="R286" s="138">
        <f>Q286*H286</f>
        <v>0</v>
      </c>
      <c r="S286" s="138">
        <v>0</v>
      </c>
      <c r="T286" s="139">
        <f>S286*H286</f>
        <v>0</v>
      </c>
      <c r="AR286" s="140" t="s">
        <v>398</v>
      </c>
      <c r="AT286" s="140" t="s">
        <v>132</v>
      </c>
      <c r="AU286" s="140" t="s">
        <v>83</v>
      </c>
      <c r="AY286" s="18" t="s">
        <v>129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8" t="s">
        <v>81</v>
      </c>
      <c r="BK286" s="141">
        <f>ROUND(I286*H286,2)</f>
        <v>0</v>
      </c>
      <c r="BL286" s="18" t="s">
        <v>398</v>
      </c>
      <c r="BM286" s="140" t="s">
        <v>1023</v>
      </c>
    </row>
    <row r="287" spans="2:65" s="1" customFormat="1" ht="16.5" customHeight="1">
      <c r="B287" s="128"/>
      <c r="C287" s="129" t="s">
        <v>616</v>
      </c>
      <c r="D287" s="129" t="s">
        <v>132</v>
      </c>
      <c r="E287" s="130" t="s">
        <v>2481</v>
      </c>
      <c r="F287" s="131" t="s">
        <v>2482</v>
      </c>
      <c r="G287" s="132" t="s">
        <v>2478</v>
      </c>
      <c r="H287" s="133">
        <v>1</v>
      </c>
      <c r="I287" s="134"/>
      <c r="J287" s="135">
        <f>ROUND(I287*H287,2)</f>
        <v>0</v>
      </c>
      <c r="K287" s="131" t="s">
        <v>3</v>
      </c>
      <c r="L287" s="33"/>
      <c r="M287" s="136" t="s">
        <v>3</v>
      </c>
      <c r="N287" s="137" t="s">
        <v>44</v>
      </c>
      <c r="P287" s="138">
        <f>O287*H287</f>
        <v>0</v>
      </c>
      <c r="Q287" s="138">
        <v>0</v>
      </c>
      <c r="R287" s="138">
        <f>Q287*H287</f>
        <v>0</v>
      </c>
      <c r="S287" s="138">
        <v>0</v>
      </c>
      <c r="T287" s="139">
        <f>S287*H287</f>
        <v>0</v>
      </c>
      <c r="AR287" s="140" t="s">
        <v>398</v>
      </c>
      <c r="AT287" s="140" t="s">
        <v>132</v>
      </c>
      <c r="AU287" s="140" t="s">
        <v>83</v>
      </c>
      <c r="AY287" s="18" t="s">
        <v>129</v>
      </c>
      <c r="BE287" s="141">
        <f>IF(N287="základní",J287,0)</f>
        <v>0</v>
      </c>
      <c r="BF287" s="141">
        <f>IF(N287="snížená",J287,0)</f>
        <v>0</v>
      </c>
      <c r="BG287" s="141">
        <f>IF(N287="zákl. přenesená",J287,0)</f>
        <v>0</v>
      </c>
      <c r="BH287" s="141">
        <f>IF(N287="sníž. přenesená",J287,0)</f>
        <v>0</v>
      </c>
      <c r="BI287" s="141">
        <f>IF(N287="nulová",J287,0)</f>
        <v>0</v>
      </c>
      <c r="BJ287" s="18" t="s">
        <v>81</v>
      </c>
      <c r="BK287" s="141">
        <f>ROUND(I287*H287,2)</f>
        <v>0</v>
      </c>
      <c r="BL287" s="18" t="s">
        <v>398</v>
      </c>
      <c r="BM287" s="140" t="s">
        <v>1045</v>
      </c>
    </row>
    <row r="288" spans="2:65" s="1" customFormat="1" ht="16.5" customHeight="1">
      <c r="B288" s="128"/>
      <c r="C288" s="129" t="s">
        <v>621</v>
      </c>
      <c r="D288" s="129" t="s">
        <v>132</v>
      </c>
      <c r="E288" s="130" t="s">
        <v>2483</v>
      </c>
      <c r="F288" s="131" t="s">
        <v>2484</v>
      </c>
      <c r="G288" s="132" t="s">
        <v>215</v>
      </c>
      <c r="H288" s="133">
        <v>30</v>
      </c>
      <c r="I288" s="134"/>
      <c r="J288" s="135">
        <f>ROUND(I288*H288,2)</f>
        <v>0</v>
      </c>
      <c r="K288" s="131" t="s">
        <v>136</v>
      </c>
      <c r="L288" s="33"/>
      <c r="M288" s="136" t="s">
        <v>3</v>
      </c>
      <c r="N288" s="137" t="s">
        <v>44</v>
      </c>
      <c r="P288" s="138">
        <f>O288*H288</f>
        <v>0</v>
      </c>
      <c r="Q288" s="138">
        <v>1.97E-3</v>
      </c>
      <c r="R288" s="138">
        <f>Q288*H288</f>
        <v>5.91E-2</v>
      </c>
      <c r="S288" s="138">
        <v>0</v>
      </c>
      <c r="T288" s="139">
        <f>S288*H288</f>
        <v>0</v>
      </c>
      <c r="AR288" s="140" t="s">
        <v>398</v>
      </c>
      <c r="AT288" s="140" t="s">
        <v>132</v>
      </c>
      <c r="AU288" s="140" t="s">
        <v>83</v>
      </c>
      <c r="AY288" s="18" t="s">
        <v>129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8" t="s">
        <v>81</v>
      </c>
      <c r="BK288" s="141">
        <f>ROUND(I288*H288,2)</f>
        <v>0</v>
      </c>
      <c r="BL288" s="18" t="s">
        <v>398</v>
      </c>
      <c r="BM288" s="140" t="s">
        <v>1061</v>
      </c>
    </row>
    <row r="289" spans="2:65" s="1" customFormat="1" ht="10.199999999999999">
      <c r="B289" s="33"/>
      <c r="D289" s="142" t="s">
        <v>139</v>
      </c>
      <c r="F289" s="143" t="s">
        <v>2485</v>
      </c>
      <c r="I289" s="144"/>
      <c r="L289" s="33"/>
      <c r="M289" s="145"/>
      <c r="T289" s="54"/>
      <c r="AT289" s="18" t="s">
        <v>139</v>
      </c>
      <c r="AU289" s="18" t="s">
        <v>83</v>
      </c>
    </row>
    <row r="290" spans="2:65" s="12" customFormat="1" ht="10.199999999999999">
      <c r="B290" s="154"/>
      <c r="D290" s="146" t="s">
        <v>308</v>
      </c>
      <c r="E290" s="155" t="s">
        <v>3</v>
      </c>
      <c r="F290" s="156" t="s">
        <v>2397</v>
      </c>
      <c r="H290" s="155" t="s">
        <v>3</v>
      </c>
      <c r="I290" s="157"/>
      <c r="L290" s="154"/>
      <c r="M290" s="158"/>
      <c r="T290" s="159"/>
      <c r="AT290" s="155" t="s">
        <v>308</v>
      </c>
      <c r="AU290" s="155" t="s">
        <v>83</v>
      </c>
      <c r="AV290" s="12" t="s">
        <v>81</v>
      </c>
      <c r="AW290" s="12" t="s">
        <v>35</v>
      </c>
      <c r="AX290" s="12" t="s">
        <v>73</v>
      </c>
      <c r="AY290" s="155" t="s">
        <v>129</v>
      </c>
    </row>
    <row r="291" spans="2:65" s="13" customFormat="1" ht="10.199999999999999">
      <c r="B291" s="160"/>
      <c r="D291" s="146" t="s">
        <v>308</v>
      </c>
      <c r="E291" s="161" t="s">
        <v>3</v>
      </c>
      <c r="F291" s="162" t="s">
        <v>503</v>
      </c>
      <c r="H291" s="163">
        <v>30</v>
      </c>
      <c r="I291" s="164"/>
      <c r="L291" s="160"/>
      <c r="M291" s="165"/>
      <c r="T291" s="166"/>
      <c r="AT291" s="161" t="s">
        <v>308</v>
      </c>
      <c r="AU291" s="161" t="s">
        <v>83</v>
      </c>
      <c r="AV291" s="13" t="s">
        <v>83</v>
      </c>
      <c r="AW291" s="13" t="s">
        <v>35</v>
      </c>
      <c r="AX291" s="13" t="s">
        <v>73</v>
      </c>
      <c r="AY291" s="161" t="s">
        <v>129</v>
      </c>
    </row>
    <row r="292" spans="2:65" s="14" customFormat="1" ht="10.199999999999999">
      <c r="B292" s="167"/>
      <c r="D292" s="146" t="s">
        <v>308</v>
      </c>
      <c r="E292" s="168" t="s">
        <v>3</v>
      </c>
      <c r="F292" s="169" t="s">
        <v>313</v>
      </c>
      <c r="H292" s="170">
        <v>30</v>
      </c>
      <c r="I292" s="171"/>
      <c r="L292" s="167"/>
      <c r="M292" s="172"/>
      <c r="T292" s="173"/>
      <c r="AT292" s="168" t="s">
        <v>308</v>
      </c>
      <c r="AU292" s="168" t="s">
        <v>83</v>
      </c>
      <c r="AV292" s="14" t="s">
        <v>156</v>
      </c>
      <c r="AW292" s="14" t="s">
        <v>35</v>
      </c>
      <c r="AX292" s="14" t="s">
        <v>81</v>
      </c>
      <c r="AY292" s="168" t="s">
        <v>129</v>
      </c>
    </row>
    <row r="293" spans="2:65" s="1" customFormat="1" ht="16.5" customHeight="1">
      <c r="B293" s="128"/>
      <c r="C293" s="129" t="s">
        <v>628</v>
      </c>
      <c r="D293" s="129" t="s">
        <v>132</v>
      </c>
      <c r="E293" s="130" t="s">
        <v>2486</v>
      </c>
      <c r="F293" s="131" t="s">
        <v>2487</v>
      </c>
      <c r="G293" s="132" t="s">
        <v>215</v>
      </c>
      <c r="H293" s="133">
        <v>1</v>
      </c>
      <c r="I293" s="134"/>
      <c r="J293" s="135">
        <f>ROUND(I293*H293,2)</f>
        <v>0</v>
      </c>
      <c r="K293" s="131" t="s">
        <v>3</v>
      </c>
      <c r="L293" s="33"/>
      <c r="M293" s="136" t="s">
        <v>3</v>
      </c>
      <c r="N293" s="137" t="s">
        <v>44</v>
      </c>
      <c r="P293" s="138">
        <f>O293*H293</f>
        <v>0</v>
      </c>
      <c r="Q293" s="138">
        <v>0</v>
      </c>
      <c r="R293" s="138">
        <f>Q293*H293</f>
        <v>0</v>
      </c>
      <c r="S293" s="138">
        <v>0</v>
      </c>
      <c r="T293" s="139">
        <f>S293*H293</f>
        <v>0</v>
      </c>
      <c r="AR293" s="140" t="s">
        <v>398</v>
      </c>
      <c r="AT293" s="140" t="s">
        <v>132</v>
      </c>
      <c r="AU293" s="140" t="s">
        <v>83</v>
      </c>
      <c r="AY293" s="18" t="s">
        <v>129</v>
      </c>
      <c r="BE293" s="141">
        <f>IF(N293="základní",J293,0)</f>
        <v>0</v>
      </c>
      <c r="BF293" s="141">
        <f>IF(N293="snížená",J293,0)</f>
        <v>0</v>
      </c>
      <c r="BG293" s="141">
        <f>IF(N293="zákl. přenesená",J293,0)</f>
        <v>0</v>
      </c>
      <c r="BH293" s="141">
        <f>IF(N293="sníž. přenesená",J293,0)</f>
        <v>0</v>
      </c>
      <c r="BI293" s="141">
        <f>IF(N293="nulová",J293,0)</f>
        <v>0</v>
      </c>
      <c r="BJ293" s="18" t="s">
        <v>81</v>
      </c>
      <c r="BK293" s="141">
        <f>ROUND(I293*H293,2)</f>
        <v>0</v>
      </c>
      <c r="BL293" s="18" t="s">
        <v>398</v>
      </c>
      <c r="BM293" s="140" t="s">
        <v>1070</v>
      </c>
    </row>
    <row r="294" spans="2:65" s="12" customFormat="1" ht="10.199999999999999">
      <c r="B294" s="154"/>
      <c r="D294" s="146" t="s">
        <v>308</v>
      </c>
      <c r="E294" s="155" t="s">
        <v>3</v>
      </c>
      <c r="F294" s="156" t="s">
        <v>2397</v>
      </c>
      <c r="H294" s="155" t="s">
        <v>3</v>
      </c>
      <c r="I294" s="157"/>
      <c r="L294" s="154"/>
      <c r="M294" s="158"/>
      <c r="T294" s="159"/>
      <c r="AT294" s="155" t="s">
        <v>308</v>
      </c>
      <c r="AU294" s="155" t="s">
        <v>83</v>
      </c>
      <c r="AV294" s="12" t="s">
        <v>81</v>
      </c>
      <c r="AW294" s="12" t="s">
        <v>35</v>
      </c>
      <c r="AX294" s="12" t="s">
        <v>73</v>
      </c>
      <c r="AY294" s="155" t="s">
        <v>129</v>
      </c>
    </row>
    <row r="295" spans="2:65" s="13" customFormat="1" ht="10.199999999999999">
      <c r="B295" s="160"/>
      <c r="D295" s="146" t="s">
        <v>308</v>
      </c>
      <c r="E295" s="161" t="s">
        <v>3</v>
      </c>
      <c r="F295" s="162" t="s">
        <v>81</v>
      </c>
      <c r="H295" s="163">
        <v>1</v>
      </c>
      <c r="I295" s="164"/>
      <c r="L295" s="160"/>
      <c r="M295" s="165"/>
      <c r="T295" s="166"/>
      <c r="AT295" s="161" t="s">
        <v>308</v>
      </c>
      <c r="AU295" s="161" t="s">
        <v>83</v>
      </c>
      <c r="AV295" s="13" t="s">
        <v>83</v>
      </c>
      <c r="AW295" s="13" t="s">
        <v>35</v>
      </c>
      <c r="AX295" s="13" t="s">
        <v>73</v>
      </c>
      <c r="AY295" s="161" t="s">
        <v>129</v>
      </c>
    </row>
    <row r="296" spans="2:65" s="14" customFormat="1" ht="10.199999999999999">
      <c r="B296" s="167"/>
      <c r="D296" s="146" t="s">
        <v>308</v>
      </c>
      <c r="E296" s="168" t="s">
        <v>3</v>
      </c>
      <c r="F296" s="169" t="s">
        <v>313</v>
      </c>
      <c r="H296" s="170">
        <v>1</v>
      </c>
      <c r="I296" s="171"/>
      <c r="L296" s="167"/>
      <c r="M296" s="172"/>
      <c r="T296" s="173"/>
      <c r="AT296" s="168" t="s">
        <v>308</v>
      </c>
      <c r="AU296" s="168" t="s">
        <v>83</v>
      </c>
      <c r="AV296" s="14" t="s">
        <v>156</v>
      </c>
      <c r="AW296" s="14" t="s">
        <v>35</v>
      </c>
      <c r="AX296" s="14" t="s">
        <v>81</v>
      </c>
      <c r="AY296" s="168" t="s">
        <v>129</v>
      </c>
    </row>
    <row r="297" spans="2:65" s="1" customFormat="1" ht="16.5" customHeight="1">
      <c r="B297" s="128"/>
      <c r="C297" s="129" t="s">
        <v>633</v>
      </c>
      <c r="D297" s="129" t="s">
        <v>132</v>
      </c>
      <c r="E297" s="130" t="s">
        <v>2488</v>
      </c>
      <c r="F297" s="131" t="s">
        <v>2489</v>
      </c>
      <c r="G297" s="132" t="s">
        <v>2478</v>
      </c>
      <c r="H297" s="133">
        <v>1</v>
      </c>
      <c r="I297" s="134"/>
      <c r="J297" s="135">
        <f>ROUND(I297*H297,2)</f>
        <v>0</v>
      </c>
      <c r="K297" s="131" t="s">
        <v>3</v>
      </c>
      <c r="L297" s="33"/>
      <c r="M297" s="136" t="s">
        <v>3</v>
      </c>
      <c r="N297" s="137" t="s">
        <v>44</v>
      </c>
      <c r="P297" s="138">
        <f>O297*H297</f>
        <v>0</v>
      </c>
      <c r="Q297" s="138">
        <v>0</v>
      </c>
      <c r="R297" s="138">
        <f>Q297*H297</f>
        <v>0</v>
      </c>
      <c r="S297" s="138">
        <v>0</v>
      </c>
      <c r="T297" s="139">
        <f>S297*H297</f>
        <v>0</v>
      </c>
      <c r="AR297" s="140" t="s">
        <v>398</v>
      </c>
      <c r="AT297" s="140" t="s">
        <v>132</v>
      </c>
      <c r="AU297" s="140" t="s">
        <v>83</v>
      </c>
      <c r="AY297" s="18" t="s">
        <v>129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8" t="s">
        <v>81</v>
      </c>
      <c r="BK297" s="141">
        <f>ROUND(I297*H297,2)</f>
        <v>0</v>
      </c>
      <c r="BL297" s="18" t="s">
        <v>398</v>
      </c>
      <c r="BM297" s="140" t="s">
        <v>1080</v>
      </c>
    </row>
    <row r="298" spans="2:65" s="1" customFormat="1" ht="16.5" customHeight="1">
      <c r="B298" s="128"/>
      <c r="C298" s="129" t="s">
        <v>647</v>
      </c>
      <c r="D298" s="129" t="s">
        <v>132</v>
      </c>
      <c r="E298" s="130" t="s">
        <v>2490</v>
      </c>
      <c r="F298" s="131" t="s">
        <v>2491</v>
      </c>
      <c r="G298" s="132" t="s">
        <v>2478</v>
      </c>
      <c r="H298" s="133">
        <v>2</v>
      </c>
      <c r="I298" s="134"/>
      <c r="J298" s="135">
        <f>ROUND(I298*H298,2)</f>
        <v>0</v>
      </c>
      <c r="K298" s="131" t="s">
        <v>3</v>
      </c>
      <c r="L298" s="33"/>
      <c r="M298" s="136" t="s">
        <v>3</v>
      </c>
      <c r="N298" s="137" t="s">
        <v>44</v>
      </c>
      <c r="P298" s="138">
        <f>O298*H298</f>
        <v>0</v>
      </c>
      <c r="Q298" s="138">
        <v>0</v>
      </c>
      <c r="R298" s="138">
        <f>Q298*H298</f>
        <v>0</v>
      </c>
      <c r="S298" s="138">
        <v>0</v>
      </c>
      <c r="T298" s="139">
        <f>S298*H298</f>
        <v>0</v>
      </c>
      <c r="AR298" s="140" t="s">
        <v>398</v>
      </c>
      <c r="AT298" s="140" t="s">
        <v>132</v>
      </c>
      <c r="AU298" s="140" t="s">
        <v>83</v>
      </c>
      <c r="AY298" s="18" t="s">
        <v>129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8" t="s">
        <v>81</v>
      </c>
      <c r="BK298" s="141">
        <f>ROUND(I298*H298,2)</f>
        <v>0</v>
      </c>
      <c r="BL298" s="18" t="s">
        <v>398</v>
      </c>
      <c r="BM298" s="140" t="s">
        <v>1092</v>
      </c>
    </row>
    <row r="299" spans="2:65" s="1" customFormat="1" ht="16.5" customHeight="1">
      <c r="B299" s="128"/>
      <c r="C299" s="129" t="s">
        <v>653</v>
      </c>
      <c r="D299" s="129" t="s">
        <v>132</v>
      </c>
      <c r="E299" s="130" t="s">
        <v>2492</v>
      </c>
      <c r="F299" s="131" t="s">
        <v>2493</v>
      </c>
      <c r="G299" s="132" t="s">
        <v>215</v>
      </c>
      <c r="H299" s="133">
        <v>2</v>
      </c>
      <c r="I299" s="134"/>
      <c r="J299" s="135">
        <f>ROUND(I299*H299,2)</f>
        <v>0</v>
      </c>
      <c r="K299" s="131" t="s">
        <v>136</v>
      </c>
      <c r="L299" s="33"/>
      <c r="M299" s="136" t="s">
        <v>3</v>
      </c>
      <c r="N299" s="137" t="s">
        <v>44</v>
      </c>
      <c r="P299" s="138">
        <f>O299*H299</f>
        <v>0</v>
      </c>
      <c r="Q299" s="138">
        <v>4.0000000000000002E-4</v>
      </c>
      <c r="R299" s="138">
        <f>Q299*H299</f>
        <v>8.0000000000000004E-4</v>
      </c>
      <c r="S299" s="138">
        <v>0</v>
      </c>
      <c r="T299" s="139">
        <f>S299*H299</f>
        <v>0</v>
      </c>
      <c r="AR299" s="140" t="s">
        <v>398</v>
      </c>
      <c r="AT299" s="140" t="s">
        <v>132</v>
      </c>
      <c r="AU299" s="140" t="s">
        <v>83</v>
      </c>
      <c r="AY299" s="18" t="s">
        <v>129</v>
      </c>
      <c r="BE299" s="141">
        <f>IF(N299="základní",J299,0)</f>
        <v>0</v>
      </c>
      <c r="BF299" s="141">
        <f>IF(N299="snížená",J299,0)</f>
        <v>0</v>
      </c>
      <c r="BG299" s="141">
        <f>IF(N299="zákl. přenesená",J299,0)</f>
        <v>0</v>
      </c>
      <c r="BH299" s="141">
        <f>IF(N299="sníž. přenesená",J299,0)</f>
        <v>0</v>
      </c>
      <c r="BI299" s="141">
        <f>IF(N299="nulová",J299,0)</f>
        <v>0</v>
      </c>
      <c r="BJ299" s="18" t="s">
        <v>81</v>
      </c>
      <c r="BK299" s="141">
        <f>ROUND(I299*H299,2)</f>
        <v>0</v>
      </c>
      <c r="BL299" s="18" t="s">
        <v>398</v>
      </c>
      <c r="BM299" s="140" t="s">
        <v>1101</v>
      </c>
    </row>
    <row r="300" spans="2:65" s="1" customFormat="1" ht="10.199999999999999">
      <c r="B300" s="33"/>
      <c r="D300" s="142" t="s">
        <v>139</v>
      </c>
      <c r="F300" s="143" t="s">
        <v>2494</v>
      </c>
      <c r="I300" s="144"/>
      <c r="L300" s="33"/>
      <c r="M300" s="145"/>
      <c r="T300" s="54"/>
      <c r="AT300" s="18" t="s">
        <v>139</v>
      </c>
      <c r="AU300" s="18" t="s">
        <v>83</v>
      </c>
    </row>
    <row r="301" spans="2:65" s="12" customFormat="1" ht="10.199999999999999">
      <c r="B301" s="154"/>
      <c r="D301" s="146" t="s">
        <v>308</v>
      </c>
      <c r="E301" s="155" t="s">
        <v>3</v>
      </c>
      <c r="F301" s="156" t="s">
        <v>2495</v>
      </c>
      <c r="H301" s="155" t="s">
        <v>3</v>
      </c>
      <c r="I301" s="157"/>
      <c r="L301" s="154"/>
      <c r="M301" s="158"/>
      <c r="T301" s="159"/>
      <c r="AT301" s="155" t="s">
        <v>308</v>
      </c>
      <c r="AU301" s="155" t="s">
        <v>83</v>
      </c>
      <c r="AV301" s="12" t="s">
        <v>81</v>
      </c>
      <c r="AW301" s="12" t="s">
        <v>35</v>
      </c>
      <c r="AX301" s="12" t="s">
        <v>73</v>
      </c>
      <c r="AY301" s="155" t="s">
        <v>129</v>
      </c>
    </row>
    <row r="302" spans="2:65" s="13" customFormat="1" ht="10.199999999999999">
      <c r="B302" s="160"/>
      <c r="D302" s="146" t="s">
        <v>308</v>
      </c>
      <c r="E302" s="161" t="s">
        <v>3</v>
      </c>
      <c r="F302" s="162" t="s">
        <v>83</v>
      </c>
      <c r="H302" s="163">
        <v>2</v>
      </c>
      <c r="I302" s="164"/>
      <c r="L302" s="160"/>
      <c r="M302" s="165"/>
      <c r="T302" s="166"/>
      <c r="AT302" s="161" t="s">
        <v>308</v>
      </c>
      <c r="AU302" s="161" t="s">
        <v>83</v>
      </c>
      <c r="AV302" s="13" t="s">
        <v>83</v>
      </c>
      <c r="AW302" s="13" t="s">
        <v>35</v>
      </c>
      <c r="AX302" s="13" t="s">
        <v>73</v>
      </c>
      <c r="AY302" s="161" t="s">
        <v>129</v>
      </c>
    </row>
    <row r="303" spans="2:65" s="14" customFormat="1" ht="10.199999999999999">
      <c r="B303" s="167"/>
      <c r="D303" s="146" t="s">
        <v>308</v>
      </c>
      <c r="E303" s="168" t="s">
        <v>3</v>
      </c>
      <c r="F303" s="169" t="s">
        <v>313</v>
      </c>
      <c r="H303" s="170">
        <v>2</v>
      </c>
      <c r="I303" s="171"/>
      <c r="L303" s="167"/>
      <c r="M303" s="172"/>
      <c r="T303" s="173"/>
      <c r="AT303" s="168" t="s">
        <v>308</v>
      </c>
      <c r="AU303" s="168" t="s">
        <v>83</v>
      </c>
      <c r="AV303" s="14" t="s">
        <v>156</v>
      </c>
      <c r="AW303" s="14" t="s">
        <v>35</v>
      </c>
      <c r="AX303" s="14" t="s">
        <v>81</v>
      </c>
      <c r="AY303" s="168" t="s">
        <v>129</v>
      </c>
    </row>
    <row r="304" spans="2:65" s="1" customFormat="1" ht="16.5" customHeight="1">
      <c r="B304" s="128"/>
      <c r="C304" s="129" t="s">
        <v>668</v>
      </c>
      <c r="D304" s="129" t="s">
        <v>132</v>
      </c>
      <c r="E304" s="130" t="s">
        <v>2496</v>
      </c>
      <c r="F304" s="131" t="s">
        <v>2497</v>
      </c>
      <c r="G304" s="132" t="s">
        <v>215</v>
      </c>
      <c r="H304" s="133">
        <v>11</v>
      </c>
      <c r="I304" s="134"/>
      <c r="J304" s="135">
        <f>ROUND(I304*H304,2)</f>
        <v>0</v>
      </c>
      <c r="K304" s="131" t="s">
        <v>136</v>
      </c>
      <c r="L304" s="33"/>
      <c r="M304" s="136" t="s">
        <v>3</v>
      </c>
      <c r="N304" s="137" t="s">
        <v>44</v>
      </c>
      <c r="P304" s="138">
        <f>O304*H304</f>
        <v>0</v>
      </c>
      <c r="Q304" s="138">
        <v>4.2999999999999999E-4</v>
      </c>
      <c r="R304" s="138">
        <f>Q304*H304</f>
        <v>4.7299999999999998E-3</v>
      </c>
      <c r="S304" s="138">
        <v>0</v>
      </c>
      <c r="T304" s="139">
        <f>S304*H304</f>
        <v>0</v>
      </c>
      <c r="AR304" s="140" t="s">
        <v>398</v>
      </c>
      <c r="AT304" s="140" t="s">
        <v>132</v>
      </c>
      <c r="AU304" s="140" t="s">
        <v>83</v>
      </c>
      <c r="AY304" s="18" t="s">
        <v>129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8" t="s">
        <v>81</v>
      </c>
      <c r="BK304" s="141">
        <f>ROUND(I304*H304,2)</f>
        <v>0</v>
      </c>
      <c r="BL304" s="18" t="s">
        <v>398</v>
      </c>
      <c r="BM304" s="140" t="s">
        <v>1112</v>
      </c>
    </row>
    <row r="305" spans="2:65" s="1" customFormat="1" ht="10.199999999999999">
      <c r="B305" s="33"/>
      <c r="D305" s="142" t="s">
        <v>139</v>
      </c>
      <c r="F305" s="143" t="s">
        <v>2498</v>
      </c>
      <c r="I305" s="144"/>
      <c r="L305" s="33"/>
      <c r="M305" s="145"/>
      <c r="T305" s="54"/>
      <c r="AT305" s="18" t="s">
        <v>139</v>
      </c>
      <c r="AU305" s="18" t="s">
        <v>83</v>
      </c>
    </row>
    <row r="306" spans="2:65" s="12" customFormat="1" ht="10.199999999999999">
      <c r="B306" s="154"/>
      <c r="D306" s="146" t="s">
        <v>308</v>
      </c>
      <c r="E306" s="155" t="s">
        <v>3</v>
      </c>
      <c r="F306" s="156" t="s">
        <v>2495</v>
      </c>
      <c r="H306" s="155" t="s">
        <v>3</v>
      </c>
      <c r="I306" s="157"/>
      <c r="L306" s="154"/>
      <c r="M306" s="158"/>
      <c r="T306" s="159"/>
      <c r="AT306" s="155" t="s">
        <v>308</v>
      </c>
      <c r="AU306" s="155" t="s">
        <v>83</v>
      </c>
      <c r="AV306" s="12" t="s">
        <v>81</v>
      </c>
      <c r="AW306" s="12" t="s">
        <v>35</v>
      </c>
      <c r="AX306" s="12" t="s">
        <v>73</v>
      </c>
      <c r="AY306" s="155" t="s">
        <v>129</v>
      </c>
    </row>
    <row r="307" spans="2:65" s="13" customFormat="1" ht="10.199999999999999">
      <c r="B307" s="160"/>
      <c r="D307" s="146" t="s">
        <v>308</v>
      </c>
      <c r="E307" s="161" t="s">
        <v>3</v>
      </c>
      <c r="F307" s="162" t="s">
        <v>202</v>
      </c>
      <c r="H307" s="163">
        <v>11</v>
      </c>
      <c r="I307" s="164"/>
      <c r="L307" s="160"/>
      <c r="M307" s="165"/>
      <c r="T307" s="166"/>
      <c r="AT307" s="161" t="s">
        <v>308</v>
      </c>
      <c r="AU307" s="161" t="s">
        <v>83</v>
      </c>
      <c r="AV307" s="13" t="s">
        <v>83</v>
      </c>
      <c r="AW307" s="13" t="s">
        <v>35</v>
      </c>
      <c r="AX307" s="13" t="s">
        <v>73</v>
      </c>
      <c r="AY307" s="161" t="s">
        <v>129</v>
      </c>
    </row>
    <row r="308" spans="2:65" s="14" customFormat="1" ht="10.199999999999999">
      <c r="B308" s="167"/>
      <c r="D308" s="146" t="s">
        <v>308</v>
      </c>
      <c r="E308" s="168" t="s">
        <v>3</v>
      </c>
      <c r="F308" s="169" t="s">
        <v>313</v>
      </c>
      <c r="H308" s="170">
        <v>11</v>
      </c>
      <c r="I308" s="171"/>
      <c r="L308" s="167"/>
      <c r="M308" s="172"/>
      <c r="T308" s="173"/>
      <c r="AT308" s="168" t="s">
        <v>308</v>
      </c>
      <c r="AU308" s="168" t="s">
        <v>83</v>
      </c>
      <c r="AV308" s="14" t="s">
        <v>156</v>
      </c>
      <c r="AW308" s="14" t="s">
        <v>35</v>
      </c>
      <c r="AX308" s="14" t="s">
        <v>81</v>
      </c>
      <c r="AY308" s="168" t="s">
        <v>129</v>
      </c>
    </row>
    <row r="309" spans="2:65" s="1" customFormat="1" ht="16.5" customHeight="1">
      <c r="B309" s="128"/>
      <c r="C309" s="129" t="s">
        <v>673</v>
      </c>
      <c r="D309" s="129" t="s">
        <v>132</v>
      </c>
      <c r="E309" s="130" t="s">
        <v>2499</v>
      </c>
      <c r="F309" s="131" t="s">
        <v>2500</v>
      </c>
      <c r="G309" s="132" t="s">
        <v>215</v>
      </c>
      <c r="H309" s="133">
        <v>12</v>
      </c>
      <c r="I309" s="134"/>
      <c r="J309" s="135">
        <f>ROUND(I309*H309,2)</f>
        <v>0</v>
      </c>
      <c r="K309" s="131" t="s">
        <v>136</v>
      </c>
      <c r="L309" s="33"/>
      <c r="M309" s="136" t="s">
        <v>3</v>
      </c>
      <c r="N309" s="137" t="s">
        <v>44</v>
      </c>
      <c r="P309" s="138">
        <f>O309*H309</f>
        <v>0</v>
      </c>
      <c r="Q309" s="138">
        <v>5.0000000000000001E-4</v>
      </c>
      <c r="R309" s="138">
        <f>Q309*H309</f>
        <v>6.0000000000000001E-3</v>
      </c>
      <c r="S309" s="138">
        <v>0</v>
      </c>
      <c r="T309" s="139">
        <f>S309*H309</f>
        <v>0</v>
      </c>
      <c r="AR309" s="140" t="s">
        <v>398</v>
      </c>
      <c r="AT309" s="140" t="s">
        <v>132</v>
      </c>
      <c r="AU309" s="140" t="s">
        <v>83</v>
      </c>
      <c r="AY309" s="18" t="s">
        <v>129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8" t="s">
        <v>81</v>
      </c>
      <c r="BK309" s="141">
        <f>ROUND(I309*H309,2)</f>
        <v>0</v>
      </c>
      <c r="BL309" s="18" t="s">
        <v>398</v>
      </c>
      <c r="BM309" s="140" t="s">
        <v>1126</v>
      </c>
    </row>
    <row r="310" spans="2:65" s="1" customFormat="1" ht="10.199999999999999">
      <c r="B310" s="33"/>
      <c r="D310" s="142" t="s">
        <v>139</v>
      </c>
      <c r="F310" s="143" t="s">
        <v>2501</v>
      </c>
      <c r="I310" s="144"/>
      <c r="L310" s="33"/>
      <c r="M310" s="145"/>
      <c r="T310" s="54"/>
      <c r="AT310" s="18" t="s">
        <v>139</v>
      </c>
      <c r="AU310" s="18" t="s">
        <v>83</v>
      </c>
    </row>
    <row r="311" spans="2:65" s="12" customFormat="1" ht="10.199999999999999">
      <c r="B311" s="154"/>
      <c r="D311" s="146" t="s">
        <v>308</v>
      </c>
      <c r="E311" s="155" t="s">
        <v>3</v>
      </c>
      <c r="F311" s="156" t="s">
        <v>2495</v>
      </c>
      <c r="H311" s="155" t="s">
        <v>3</v>
      </c>
      <c r="I311" s="157"/>
      <c r="L311" s="154"/>
      <c r="M311" s="158"/>
      <c r="T311" s="159"/>
      <c r="AT311" s="155" t="s">
        <v>308</v>
      </c>
      <c r="AU311" s="155" t="s">
        <v>83</v>
      </c>
      <c r="AV311" s="12" t="s">
        <v>81</v>
      </c>
      <c r="AW311" s="12" t="s">
        <v>35</v>
      </c>
      <c r="AX311" s="12" t="s">
        <v>73</v>
      </c>
      <c r="AY311" s="155" t="s">
        <v>129</v>
      </c>
    </row>
    <row r="312" spans="2:65" s="13" customFormat="1" ht="10.199999999999999">
      <c r="B312" s="160"/>
      <c r="D312" s="146" t="s">
        <v>308</v>
      </c>
      <c r="E312" s="161" t="s">
        <v>3</v>
      </c>
      <c r="F312" s="162" t="s">
        <v>9</v>
      </c>
      <c r="H312" s="163">
        <v>12</v>
      </c>
      <c r="I312" s="164"/>
      <c r="L312" s="160"/>
      <c r="M312" s="165"/>
      <c r="T312" s="166"/>
      <c r="AT312" s="161" t="s">
        <v>308</v>
      </c>
      <c r="AU312" s="161" t="s">
        <v>83</v>
      </c>
      <c r="AV312" s="13" t="s">
        <v>83</v>
      </c>
      <c r="AW312" s="13" t="s">
        <v>35</v>
      </c>
      <c r="AX312" s="13" t="s">
        <v>73</v>
      </c>
      <c r="AY312" s="161" t="s">
        <v>129</v>
      </c>
    </row>
    <row r="313" spans="2:65" s="14" customFormat="1" ht="10.199999999999999">
      <c r="B313" s="167"/>
      <c r="D313" s="146" t="s">
        <v>308</v>
      </c>
      <c r="E313" s="168" t="s">
        <v>3</v>
      </c>
      <c r="F313" s="169" t="s">
        <v>313</v>
      </c>
      <c r="H313" s="170">
        <v>12</v>
      </c>
      <c r="I313" s="171"/>
      <c r="L313" s="167"/>
      <c r="M313" s="172"/>
      <c r="T313" s="173"/>
      <c r="AT313" s="168" t="s">
        <v>308</v>
      </c>
      <c r="AU313" s="168" t="s">
        <v>83</v>
      </c>
      <c r="AV313" s="14" t="s">
        <v>156</v>
      </c>
      <c r="AW313" s="14" t="s">
        <v>35</v>
      </c>
      <c r="AX313" s="14" t="s">
        <v>81</v>
      </c>
      <c r="AY313" s="168" t="s">
        <v>129</v>
      </c>
    </row>
    <row r="314" spans="2:65" s="1" customFormat="1" ht="16.5" customHeight="1">
      <c r="B314" s="128"/>
      <c r="C314" s="129" t="s">
        <v>684</v>
      </c>
      <c r="D314" s="129" t="s">
        <v>132</v>
      </c>
      <c r="E314" s="130" t="s">
        <v>2502</v>
      </c>
      <c r="F314" s="131" t="s">
        <v>2503</v>
      </c>
      <c r="G314" s="132" t="s">
        <v>215</v>
      </c>
      <c r="H314" s="133">
        <v>24</v>
      </c>
      <c r="I314" s="134"/>
      <c r="J314" s="135">
        <f>ROUND(I314*H314,2)</f>
        <v>0</v>
      </c>
      <c r="K314" s="131" t="s">
        <v>136</v>
      </c>
      <c r="L314" s="33"/>
      <c r="M314" s="136" t="s">
        <v>3</v>
      </c>
      <c r="N314" s="137" t="s">
        <v>44</v>
      </c>
      <c r="P314" s="138">
        <f>O314*H314</f>
        <v>0</v>
      </c>
      <c r="Q314" s="138">
        <v>6.3000000000000003E-4</v>
      </c>
      <c r="R314" s="138">
        <f>Q314*H314</f>
        <v>1.5120000000000001E-2</v>
      </c>
      <c r="S314" s="138">
        <v>0</v>
      </c>
      <c r="T314" s="139">
        <f>S314*H314</f>
        <v>0</v>
      </c>
      <c r="AR314" s="140" t="s">
        <v>398</v>
      </c>
      <c r="AT314" s="140" t="s">
        <v>132</v>
      </c>
      <c r="AU314" s="140" t="s">
        <v>83</v>
      </c>
      <c r="AY314" s="18" t="s">
        <v>129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8" t="s">
        <v>81</v>
      </c>
      <c r="BK314" s="141">
        <f>ROUND(I314*H314,2)</f>
        <v>0</v>
      </c>
      <c r="BL314" s="18" t="s">
        <v>398</v>
      </c>
      <c r="BM314" s="140" t="s">
        <v>1137</v>
      </c>
    </row>
    <row r="315" spans="2:65" s="1" customFormat="1" ht="10.199999999999999">
      <c r="B315" s="33"/>
      <c r="D315" s="142" t="s">
        <v>139</v>
      </c>
      <c r="F315" s="143" t="s">
        <v>2504</v>
      </c>
      <c r="I315" s="144"/>
      <c r="L315" s="33"/>
      <c r="M315" s="145"/>
      <c r="T315" s="54"/>
      <c r="AT315" s="18" t="s">
        <v>139</v>
      </c>
      <c r="AU315" s="18" t="s">
        <v>83</v>
      </c>
    </row>
    <row r="316" spans="2:65" s="12" customFormat="1" ht="10.199999999999999">
      <c r="B316" s="154"/>
      <c r="D316" s="146" t="s">
        <v>308</v>
      </c>
      <c r="E316" s="155" t="s">
        <v>3</v>
      </c>
      <c r="F316" s="156" t="s">
        <v>2495</v>
      </c>
      <c r="H316" s="155" t="s">
        <v>3</v>
      </c>
      <c r="I316" s="157"/>
      <c r="L316" s="154"/>
      <c r="M316" s="158"/>
      <c r="T316" s="159"/>
      <c r="AT316" s="155" t="s">
        <v>308</v>
      </c>
      <c r="AU316" s="155" t="s">
        <v>83</v>
      </c>
      <c r="AV316" s="12" t="s">
        <v>81</v>
      </c>
      <c r="AW316" s="12" t="s">
        <v>35</v>
      </c>
      <c r="AX316" s="12" t="s">
        <v>73</v>
      </c>
      <c r="AY316" s="155" t="s">
        <v>129</v>
      </c>
    </row>
    <row r="317" spans="2:65" s="13" customFormat="1" ht="10.199999999999999">
      <c r="B317" s="160"/>
      <c r="D317" s="146" t="s">
        <v>308</v>
      </c>
      <c r="E317" s="161" t="s">
        <v>3</v>
      </c>
      <c r="F317" s="162" t="s">
        <v>458</v>
      </c>
      <c r="H317" s="163">
        <v>24</v>
      </c>
      <c r="I317" s="164"/>
      <c r="L317" s="160"/>
      <c r="M317" s="165"/>
      <c r="T317" s="166"/>
      <c r="AT317" s="161" t="s">
        <v>308</v>
      </c>
      <c r="AU317" s="161" t="s">
        <v>83</v>
      </c>
      <c r="AV317" s="13" t="s">
        <v>83</v>
      </c>
      <c r="AW317" s="13" t="s">
        <v>35</v>
      </c>
      <c r="AX317" s="13" t="s">
        <v>73</v>
      </c>
      <c r="AY317" s="161" t="s">
        <v>129</v>
      </c>
    </row>
    <row r="318" spans="2:65" s="14" customFormat="1" ht="10.199999999999999">
      <c r="B318" s="167"/>
      <c r="D318" s="146" t="s">
        <v>308</v>
      </c>
      <c r="E318" s="168" t="s">
        <v>3</v>
      </c>
      <c r="F318" s="169" t="s">
        <v>313</v>
      </c>
      <c r="H318" s="170">
        <v>24</v>
      </c>
      <c r="I318" s="171"/>
      <c r="L318" s="167"/>
      <c r="M318" s="172"/>
      <c r="T318" s="173"/>
      <c r="AT318" s="168" t="s">
        <v>308</v>
      </c>
      <c r="AU318" s="168" t="s">
        <v>83</v>
      </c>
      <c r="AV318" s="14" t="s">
        <v>156</v>
      </c>
      <c r="AW318" s="14" t="s">
        <v>35</v>
      </c>
      <c r="AX318" s="14" t="s">
        <v>81</v>
      </c>
      <c r="AY318" s="168" t="s">
        <v>129</v>
      </c>
    </row>
    <row r="319" spans="2:65" s="1" customFormat="1" ht="16.5" customHeight="1">
      <c r="B319" s="128"/>
      <c r="C319" s="129" t="s">
        <v>689</v>
      </c>
      <c r="D319" s="129" t="s">
        <v>132</v>
      </c>
      <c r="E319" s="130" t="s">
        <v>2505</v>
      </c>
      <c r="F319" s="131" t="s">
        <v>2506</v>
      </c>
      <c r="G319" s="132" t="s">
        <v>215</v>
      </c>
      <c r="H319" s="133">
        <v>32</v>
      </c>
      <c r="I319" s="134"/>
      <c r="J319" s="135">
        <f>ROUND(I319*H319,2)</f>
        <v>0</v>
      </c>
      <c r="K319" s="131" t="s">
        <v>136</v>
      </c>
      <c r="L319" s="33"/>
      <c r="M319" s="136" t="s">
        <v>3</v>
      </c>
      <c r="N319" s="137" t="s">
        <v>44</v>
      </c>
      <c r="P319" s="138">
        <f>O319*H319</f>
        <v>0</v>
      </c>
      <c r="Q319" s="138">
        <v>1.2999999999999999E-3</v>
      </c>
      <c r="R319" s="138">
        <f>Q319*H319</f>
        <v>4.1599999999999998E-2</v>
      </c>
      <c r="S319" s="138">
        <v>0</v>
      </c>
      <c r="T319" s="139">
        <f>S319*H319</f>
        <v>0</v>
      </c>
      <c r="AR319" s="140" t="s">
        <v>398</v>
      </c>
      <c r="AT319" s="140" t="s">
        <v>132</v>
      </c>
      <c r="AU319" s="140" t="s">
        <v>83</v>
      </c>
      <c r="AY319" s="18" t="s">
        <v>129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8" t="s">
        <v>81</v>
      </c>
      <c r="BK319" s="141">
        <f>ROUND(I319*H319,2)</f>
        <v>0</v>
      </c>
      <c r="BL319" s="18" t="s">
        <v>398</v>
      </c>
      <c r="BM319" s="140" t="s">
        <v>1147</v>
      </c>
    </row>
    <row r="320" spans="2:65" s="1" customFormat="1" ht="10.199999999999999">
      <c r="B320" s="33"/>
      <c r="D320" s="142" t="s">
        <v>139</v>
      </c>
      <c r="F320" s="143" t="s">
        <v>2507</v>
      </c>
      <c r="I320" s="144"/>
      <c r="L320" s="33"/>
      <c r="M320" s="145"/>
      <c r="T320" s="54"/>
      <c r="AT320" s="18" t="s">
        <v>139</v>
      </c>
      <c r="AU320" s="18" t="s">
        <v>83</v>
      </c>
    </row>
    <row r="321" spans="2:65" s="12" customFormat="1" ht="10.199999999999999">
      <c r="B321" s="154"/>
      <c r="D321" s="146" t="s">
        <v>308</v>
      </c>
      <c r="E321" s="155" t="s">
        <v>3</v>
      </c>
      <c r="F321" s="156" t="s">
        <v>2495</v>
      </c>
      <c r="H321" s="155" t="s">
        <v>3</v>
      </c>
      <c r="I321" s="157"/>
      <c r="L321" s="154"/>
      <c r="M321" s="158"/>
      <c r="T321" s="159"/>
      <c r="AT321" s="155" t="s">
        <v>308</v>
      </c>
      <c r="AU321" s="155" t="s">
        <v>83</v>
      </c>
      <c r="AV321" s="12" t="s">
        <v>81</v>
      </c>
      <c r="AW321" s="12" t="s">
        <v>35</v>
      </c>
      <c r="AX321" s="12" t="s">
        <v>73</v>
      </c>
      <c r="AY321" s="155" t="s">
        <v>129</v>
      </c>
    </row>
    <row r="322" spans="2:65" s="13" customFormat="1" ht="10.199999999999999">
      <c r="B322" s="160"/>
      <c r="D322" s="146" t="s">
        <v>308</v>
      </c>
      <c r="E322" s="161" t="s">
        <v>3</v>
      </c>
      <c r="F322" s="162" t="s">
        <v>514</v>
      </c>
      <c r="H322" s="163">
        <v>32</v>
      </c>
      <c r="I322" s="164"/>
      <c r="L322" s="160"/>
      <c r="M322" s="165"/>
      <c r="T322" s="166"/>
      <c r="AT322" s="161" t="s">
        <v>308</v>
      </c>
      <c r="AU322" s="161" t="s">
        <v>83</v>
      </c>
      <c r="AV322" s="13" t="s">
        <v>83</v>
      </c>
      <c r="AW322" s="13" t="s">
        <v>35</v>
      </c>
      <c r="AX322" s="13" t="s">
        <v>73</v>
      </c>
      <c r="AY322" s="161" t="s">
        <v>129</v>
      </c>
    </row>
    <row r="323" spans="2:65" s="14" customFormat="1" ht="10.199999999999999">
      <c r="B323" s="167"/>
      <c r="D323" s="146" t="s">
        <v>308</v>
      </c>
      <c r="E323" s="168" t="s">
        <v>3</v>
      </c>
      <c r="F323" s="169" t="s">
        <v>313</v>
      </c>
      <c r="H323" s="170">
        <v>32</v>
      </c>
      <c r="I323" s="171"/>
      <c r="L323" s="167"/>
      <c r="M323" s="172"/>
      <c r="T323" s="173"/>
      <c r="AT323" s="168" t="s">
        <v>308</v>
      </c>
      <c r="AU323" s="168" t="s">
        <v>83</v>
      </c>
      <c r="AV323" s="14" t="s">
        <v>156</v>
      </c>
      <c r="AW323" s="14" t="s">
        <v>35</v>
      </c>
      <c r="AX323" s="14" t="s">
        <v>81</v>
      </c>
      <c r="AY323" s="168" t="s">
        <v>129</v>
      </c>
    </row>
    <row r="324" spans="2:65" s="1" customFormat="1" ht="16.5" customHeight="1">
      <c r="B324" s="128"/>
      <c r="C324" s="129" t="s">
        <v>709</v>
      </c>
      <c r="D324" s="129" t="s">
        <v>132</v>
      </c>
      <c r="E324" s="130" t="s">
        <v>2508</v>
      </c>
      <c r="F324" s="131" t="s">
        <v>2509</v>
      </c>
      <c r="G324" s="132" t="s">
        <v>420</v>
      </c>
      <c r="H324" s="133">
        <v>2</v>
      </c>
      <c r="I324" s="134"/>
      <c r="J324" s="135">
        <f>ROUND(I324*H324,2)</f>
        <v>0</v>
      </c>
      <c r="K324" s="131" t="s">
        <v>136</v>
      </c>
      <c r="L324" s="33"/>
      <c r="M324" s="136" t="s">
        <v>3</v>
      </c>
      <c r="N324" s="137" t="s">
        <v>44</v>
      </c>
      <c r="P324" s="138">
        <f>O324*H324</f>
        <v>0</v>
      </c>
      <c r="Q324" s="138">
        <v>0</v>
      </c>
      <c r="R324" s="138">
        <f>Q324*H324</f>
        <v>0</v>
      </c>
      <c r="S324" s="138">
        <v>0</v>
      </c>
      <c r="T324" s="139">
        <f>S324*H324</f>
        <v>0</v>
      </c>
      <c r="AR324" s="140" t="s">
        <v>398</v>
      </c>
      <c r="AT324" s="140" t="s">
        <v>132</v>
      </c>
      <c r="AU324" s="140" t="s">
        <v>83</v>
      </c>
      <c r="AY324" s="18" t="s">
        <v>129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8" t="s">
        <v>81</v>
      </c>
      <c r="BK324" s="141">
        <f>ROUND(I324*H324,2)</f>
        <v>0</v>
      </c>
      <c r="BL324" s="18" t="s">
        <v>398</v>
      </c>
      <c r="BM324" s="140" t="s">
        <v>1158</v>
      </c>
    </row>
    <row r="325" spans="2:65" s="1" customFormat="1" ht="10.199999999999999">
      <c r="B325" s="33"/>
      <c r="D325" s="142" t="s">
        <v>139</v>
      </c>
      <c r="F325" s="143" t="s">
        <v>2510</v>
      </c>
      <c r="I325" s="144"/>
      <c r="L325" s="33"/>
      <c r="M325" s="145"/>
      <c r="T325" s="54"/>
      <c r="AT325" s="18" t="s">
        <v>139</v>
      </c>
      <c r="AU325" s="18" t="s">
        <v>83</v>
      </c>
    </row>
    <row r="326" spans="2:65" s="1" customFormat="1" ht="16.5" customHeight="1">
      <c r="B326" s="128"/>
      <c r="C326" s="129" t="s">
        <v>715</v>
      </c>
      <c r="D326" s="129" t="s">
        <v>132</v>
      </c>
      <c r="E326" s="130" t="s">
        <v>2511</v>
      </c>
      <c r="F326" s="131" t="s">
        <v>2512</v>
      </c>
      <c r="G326" s="132" t="s">
        <v>420</v>
      </c>
      <c r="H326" s="133">
        <v>3</v>
      </c>
      <c r="I326" s="134"/>
      <c r="J326" s="135">
        <f>ROUND(I326*H326,2)</f>
        <v>0</v>
      </c>
      <c r="K326" s="131" t="s">
        <v>136</v>
      </c>
      <c r="L326" s="33"/>
      <c r="M326" s="136" t="s">
        <v>3</v>
      </c>
      <c r="N326" s="137" t="s">
        <v>44</v>
      </c>
      <c r="P326" s="138">
        <f>O326*H326</f>
        <v>0</v>
      </c>
      <c r="Q326" s="138">
        <v>0</v>
      </c>
      <c r="R326" s="138">
        <f>Q326*H326</f>
        <v>0</v>
      </c>
      <c r="S326" s="138">
        <v>0</v>
      </c>
      <c r="T326" s="139">
        <f>S326*H326</f>
        <v>0</v>
      </c>
      <c r="AR326" s="140" t="s">
        <v>398</v>
      </c>
      <c r="AT326" s="140" t="s">
        <v>132</v>
      </c>
      <c r="AU326" s="140" t="s">
        <v>83</v>
      </c>
      <c r="AY326" s="18" t="s">
        <v>129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8" t="s">
        <v>81</v>
      </c>
      <c r="BK326" s="141">
        <f>ROUND(I326*H326,2)</f>
        <v>0</v>
      </c>
      <c r="BL326" s="18" t="s">
        <v>398</v>
      </c>
      <c r="BM326" s="140" t="s">
        <v>1168</v>
      </c>
    </row>
    <row r="327" spans="2:65" s="1" customFormat="1" ht="10.199999999999999">
      <c r="B327" s="33"/>
      <c r="D327" s="142" t="s">
        <v>139</v>
      </c>
      <c r="F327" s="143" t="s">
        <v>2513</v>
      </c>
      <c r="I327" s="144"/>
      <c r="L327" s="33"/>
      <c r="M327" s="145"/>
      <c r="T327" s="54"/>
      <c r="AT327" s="18" t="s">
        <v>139</v>
      </c>
      <c r="AU327" s="18" t="s">
        <v>83</v>
      </c>
    </row>
    <row r="328" spans="2:65" s="1" customFormat="1" ht="16.5" customHeight="1">
      <c r="B328" s="128"/>
      <c r="C328" s="129" t="s">
        <v>721</v>
      </c>
      <c r="D328" s="129" t="s">
        <v>132</v>
      </c>
      <c r="E328" s="130" t="s">
        <v>2514</v>
      </c>
      <c r="F328" s="131" t="s">
        <v>2515</v>
      </c>
      <c r="G328" s="132" t="s">
        <v>420</v>
      </c>
      <c r="H328" s="133">
        <v>4</v>
      </c>
      <c r="I328" s="134"/>
      <c r="J328" s="135">
        <f>ROUND(I328*H328,2)</f>
        <v>0</v>
      </c>
      <c r="K328" s="131" t="s">
        <v>136</v>
      </c>
      <c r="L328" s="33"/>
      <c r="M328" s="136" t="s">
        <v>3</v>
      </c>
      <c r="N328" s="137" t="s">
        <v>44</v>
      </c>
      <c r="P328" s="138">
        <f>O328*H328</f>
        <v>0</v>
      </c>
      <c r="Q328" s="138">
        <v>0</v>
      </c>
      <c r="R328" s="138">
        <f>Q328*H328</f>
        <v>0</v>
      </c>
      <c r="S328" s="138">
        <v>0</v>
      </c>
      <c r="T328" s="139">
        <f>S328*H328</f>
        <v>0</v>
      </c>
      <c r="AR328" s="140" t="s">
        <v>398</v>
      </c>
      <c r="AT328" s="140" t="s">
        <v>132</v>
      </c>
      <c r="AU328" s="140" t="s">
        <v>83</v>
      </c>
      <c r="AY328" s="18" t="s">
        <v>129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8" t="s">
        <v>81</v>
      </c>
      <c r="BK328" s="141">
        <f>ROUND(I328*H328,2)</f>
        <v>0</v>
      </c>
      <c r="BL328" s="18" t="s">
        <v>398</v>
      </c>
      <c r="BM328" s="140" t="s">
        <v>1180</v>
      </c>
    </row>
    <row r="329" spans="2:65" s="1" customFormat="1" ht="10.199999999999999">
      <c r="B329" s="33"/>
      <c r="D329" s="142" t="s">
        <v>139</v>
      </c>
      <c r="F329" s="143" t="s">
        <v>2516</v>
      </c>
      <c r="I329" s="144"/>
      <c r="L329" s="33"/>
      <c r="M329" s="145"/>
      <c r="T329" s="54"/>
      <c r="AT329" s="18" t="s">
        <v>139</v>
      </c>
      <c r="AU329" s="18" t="s">
        <v>83</v>
      </c>
    </row>
    <row r="330" spans="2:65" s="1" customFormat="1" ht="16.5" customHeight="1">
      <c r="B330" s="128"/>
      <c r="C330" s="129" t="s">
        <v>745</v>
      </c>
      <c r="D330" s="129" t="s">
        <v>132</v>
      </c>
      <c r="E330" s="130" t="s">
        <v>2517</v>
      </c>
      <c r="F330" s="131" t="s">
        <v>2518</v>
      </c>
      <c r="G330" s="132" t="s">
        <v>420</v>
      </c>
      <c r="H330" s="133">
        <v>4</v>
      </c>
      <c r="I330" s="134"/>
      <c r="J330" s="135">
        <f>ROUND(I330*H330,2)</f>
        <v>0</v>
      </c>
      <c r="K330" s="131" t="s">
        <v>136</v>
      </c>
      <c r="L330" s="33"/>
      <c r="M330" s="136" t="s">
        <v>3</v>
      </c>
      <c r="N330" s="137" t="s">
        <v>44</v>
      </c>
      <c r="P330" s="138">
        <f>O330*H330</f>
        <v>0</v>
      </c>
      <c r="Q330" s="138">
        <v>0</v>
      </c>
      <c r="R330" s="138">
        <f>Q330*H330</f>
        <v>0</v>
      </c>
      <c r="S330" s="138">
        <v>0</v>
      </c>
      <c r="T330" s="139">
        <f>S330*H330</f>
        <v>0</v>
      </c>
      <c r="AR330" s="140" t="s">
        <v>398</v>
      </c>
      <c r="AT330" s="140" t="s">
        <v>132</v>
      </c>
      <c r="AU330" s="140" t="s">
        <v>83</v>
      </c>
      <c r="AY330" s="18" t="s">
        <v>129</v>
      </c>
      <c r="BE330" s="141">
        <f>IF(N330="základní",J330,0)</f>
        <v>0</v>
      </c>
      <c r="BF330" s="141">
        <f>IF(N330="snížená",J330,0)</f>
        <v>0</v>
      </c>
      <c r="BG330" s="141">
        <f>IF(N330="zákl. přenesená",J330,0)</f>
        <v>0</v>
      </c>
      <c r="BH330" s="141">
        <f>IF(N330="sníž. přenesená",J330,0)</f>
        <v>0</v>
      </c>
      <c r="BI330" s="141">
        <f>IF(N330="nulová",J330,0)</f>
        <v>0</v>
      </c>
      <c r="BJ330" s="18" t="s">
        <v>81</v>
      </c>
      <c r="BK330" s="141">
        <f>ROUND(I330*H330,2)</f>
        <v>0</v>
      </c>
      <c r="BL330" s="18" t="s">
        <v>398</v>
      </c>
      <c r="BM330" s="140" t="s">
        <v>1191</v>
      </c>
    </row>
    <row r="331" spans="2:65" s="1" customFormat="1" ht="10.199999999999999">
      <c r="B331" s="33"/>
      <c r="D331" s="142" t="s">
        <v>139</v>
      </c>
      <c r="F331" s="143" t="s">
        <v>2519</v>
      </c>
      <c r="I331" s="144"/>
      <c r="L331" s="33"/>
      <c r="M331" s="145"/>
      <c r="T331" s="54"/>
      <c r="AT331" s="18" t="s">
        <v>139</v>
      </c>
      <c r="AU331" s="18" t="s">
        <v>83</v>
      </c>
    </row>
    <row r="332" spans="2:65" s="1" customFormat="1" ht="16.5" customHeight="1">
      <c r="B332" s="128"/>
      <c r="C332" s="129" t="s">
        <v>750</v>
      </c>
      <c r="D332" s="129" t="s">
        <v>132</v>
      </c>
      <c r="E332" s="130" t="s">
        <v>2520</v>
      </c>
      <c r="F332" s="131" t="s">
        <v>2521</v>
      </c>
      <c r="G332" s="132" t="s">
        <v>420</v>
      </c>
      <c r="H332" s="133">
        <v>1</v>
      </c>
      <c r="I332" s="134"/>
      <c r="J332" s="135">
        <f>ROUND(I332*H332,2)</f>
        <v>0</v>
      </c>
      <c r="K332" s="131" t="s">
        <v>136</v>
      </c>
      <c r="L332" s="33"/>
      <c r="M332" s="136" t="s">
        <v>3</v>
      </c>
      <c r="N332" s="137" t="s">
        <v>44</v>
      </c>
      <c r="P332" s="138">
        <f>O332*H332</f>
        <v>0</v>
      </c>
      <c r="Q332" s="138">
        <v>1.01E-3</v>
      </c>
      <c r="R332" s="138">
        <f>Q332*H332</f>
        <v>1.01E-3</v>
      </c>
      <c r="S332" s="138">
        <v>0</v>
      </c>
      <c r="T332" s="139">
        <f>S332*H332</f>
        <v>0</v>
      </c>
      <c r="AR332" s="140" t="s">
        <v>398</v>
      </c>
      <c r="AT332" s="140" t="s">
        <v>132</v>
      </c>
      <c r="AU332" s="140" t="s">
        <v>83</v>
      </c>
      <c r="AY332" s="18" t="s">
        <v>129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8" t="s">
        <v>81</v>
      </c>
      <c r="BK332" s="141">
        <f>ROUND(I332*H332,2)</f>
        <v>0</v>
      </c>
      <c r="BL332" s="18" t="s">
        <v>398</v>
      </c>
      <c r="BM332" s="140" t="s">
        <v>1201</v>
      </c>
    </row>
    <row r="333" spans="2:65" s="1" customFormat="1" ht="10.199999999999999">
      <c r="B333" s="33"/>
      <c r="D333" s="142" t="s">
        <v>139</v>
      </c>
      <c r="F333" s="143" t="s">
        <v>2522</v>
      </c>
      <c r="I333" s="144"/>
      <c r="L333" s="33"/>
      <c r="M333" s="145"/>
      <c r="T333" s="54"/>
      <c r="AT333" s="18" t="s">
        <v>139</v>
      </c>
      <c r="AU333" s="18" t="s">
        <v>83</v>
      </c>
    </row>
    <row r="334" spans="2:65" s="12" customFormat="1" ht="10.199999999999999">
      <c r="B334" s="154"/>
      <c r="D334" s="146" t="s">
        <v>308</v>
      </c>
      <c r="E334" s="155" t="s">
        <v>3</v>
      </c>
      <c r="F334" s="156" t="s">
        <v>2397</v>
      </c>
      <c r="H334" s="155" t="s">
        <v>3</v>
      </c>
      <c r="I334" s="157"/>
      <c r="L334" s="154"/>
      <c r="M334" s="158"/>
      <c r="T334" s="159"/>
      <c r="AT334" s="155" t="s">
        <v>308</v>
      </c>
      <c r="AU334" s="155" t="s">
        <v>83</v>
      </c>
      <c r="AV334" s="12" t="s">
        <v>81</v>
      </c>
      <c r="AW334" s="12" t="s">
        <v>35</v>
      </c>
      <c r="AX334" s="12" t="s">
        <v>73</v>
      </c>
      <c r="AY334" s="155" t="s">
        <v>129</v>
      </c>
    </row>
    <row r="335" spans="2:65" s="13" customFormat="1" ht="10.199999999999999">
      <c r="B335" s="160"/>
      <c r="D335" s="146" t="s">
        <v>308</v>
      </c>
      <c r="E335" s="161" t="s">
        <v>3</v>
      </c>
      <c r="F335" s="162" t="s">
        <v>81</v>
      </c>
      <c r="H335" s="163">
        <v>1</v>
      </c>
      <c r="I335" s="164"/>
      <c r="L335" s="160"/>
      <c r="M335" s="165"/>
      <c r="T335" s="166"/>
      <c r="AT335" s="161" t="s">
        <v>308</v>
      </c>
      <c r="AU335" s="161" t="s">
        <v>83</v>
      </c>
      <c r="AV335" s="13" t="s">
        <v>83</v>
      </c>
      <c r="AW335" s="13" t="s">
        <v>35</v>
      </c>
      <c r="AX335" s="13" t="s">
        <v>73</v>
      </c>
      <c r="AY335" s="161" t="s">
        <v>129</v>
      </c>
    </row>
    <row r="336" spans="2:65" s="14" customFormat="1" ht="10.199999999999999">
      <c r="B336" s="167"/>
      <c r="D336" s="146" t="s">
        <v>308</v>
      </c>
      <c r="E336" s="168" t="s">
        <v>3</v>
      </c>
      <c r="F336" s="169" t="s">
        <v>313</v>
      </c>
      <c r="H336" s="170">
        <v>1</v>
      </c>
      <c r="I336" s="171"/>
      <c r="L336" s="167"/>
      <c r="M336" s="172"/>
      <c r="T336" s="173"/>
      <c r="AT336" s="168" t="s">
        <v>308</v>
      </c>
      <c r="AU336" s="168" t="s">
        <v>83</v>
      </c>
      <c r="AV336" s="14" t="s">
        <v>156</v>
      </c>
      <c r="AW336" s="14" t="s">
        <v>35</v>
      </c>
      <c r="AX336" s="14" t="s">
        <v>81</v>
      </c>
      <c r="AY336" s="168" t="s">
        <v>129</v>
      </c>
    </row>
    <row r="337" spans="2:65" s="1" customFormat="1" ht="16.5" customHeight="1">
      <c r="B337" s="128"/>
      <c r="C337" s="129" t="s">
        <v>767</v>
      </c>
      <c r="D337" s="129" t="s">
        <v>132</v>
      </c>
      <c r="E337" s="130" t="s">
        <v>2523</v>
      </c>
      <c r="F337" s="131" t="s">
        <v>2524</v>
      </c>
      <c r="G337" s="132" t="s">
        <v>420</v>
      </c>
      <c r="H337" s="133">
        <v>2</v>
      </c>
      <c r="I337" s="134"/>
      <c r="J337" s="135">
        <f>ROUND(I337*H337,2)</f>
        <v>0</v>
      </c>
      <c r="K337" s="131" t="s">
        <v>3</v>
      </c>
      <c r="L337" s="33"/>
      <c r="M337" s="136" t="s">
        <v>3</v>
      </c>
      <c r="N337" s="137" t="s">
        <v>44</v>
      </c>
      <c r="P337" s="138">
        <f>O337*H337</f>
        <v>0</v>
      </c>
      <c r="Q337" s="138">
        <v>0</v>
      </c>
      <c r="R337" s="138">
        <f>Q337*H337</f>
        <v>0</v>
      </c>
      <c r="S337" s="138">
        <v>0</v>
      </c>
      <c r="T337" s="139">
        <f>S337*H337</f>
        <v>0</v>
      </c>
      <c r="AR337" s="140" t="s">
        <v>398</v>
      </c>
      <c r="AT337" s="140" t="s">
        <v>132</v>
      </c>
      <c r="AU337" s="140" t="s">
        <v>83</v>
      </c>
      <c r="AY337" s="18" t="s">
        <v>129</v>
      </c>
      <c r="BE337" s="141">
        <f>IF(N337="základní",J337,0)</f>
        <v>0</v>
      </c>
      <c r="BF337" s="141">
        <f>IF(N337="snížená",J337,0)</f>
        <v>0</v>
      </c>
      <c r="BG337" s="141">
        <f>IF(N337="zákl. přenesená",J337,0)</f>
        <v>0</v>
      </c>
      <c r="BH337" s="141">
        <f>IF(N337="sníž. přenesená",J337,0)</f>
        <v>0</v>
      </c>
      <c r="BI337" s="141">
        <f>IF(N337="nulová",J337,0)</f>
        <v>0</v>
      </c>
      <c r="BJ337" s="18" t="s">
        <v>81</v>
      </c>
      <c r="BK337" s="141">
        <f>ROUND(I337*H337,2)</f>
        <v>0</v>
      </c>
      <c r="BL337" s="18" t="s">
        <v>398</v>
      </c>
      <c r="BM337" s="140" t="s">
        <v>1214</v>
      </c>
    </row>
    <row r="338" spans="2:65" s="12" customFormat="1" ht="10.199999999999999">
      <c r="B338" s="154"/>
      <c r="D338" s="146" t="s">
        <v>308</v>
      </c>
      <c r="E338" s="155" t="s">
        <v>3</v>
      </c>
      <c r="F338" s="156" t="s">
        <v>2495</v>
      </c>
      <c r="H338" s="155" t="s">
        <v>3</v>
      </c>
      <c r="I338" s="157"/>
      <c r="L338" s="154"/>
      <c r="M338" s="158"/>
      <c r="T338" s="159"/>
      <c r="AT338" s="155" t="s">
        <v>308</v>
      </c>
      <c r="AU338" s="155" t="s">
        <v>83</v>
      </c>
      <c r="AV338" s="12" t="s">
        <v>81</v>
      </c>
      <c r="AW338" s="12" t="s">
        <v>35</v>
      </c>
      <c r="AX338" s="12" t="s">
        <v>73</v>
      </c>
      <c r="AY338" s="155" t="s">
        <v>129</v>
      </c>
    </row>
    <row r="339" spans="2:65" s="13" customFormat="1" ht="10.199999999999999">
      <c r="B339" s="160"/>
      <c r="D339" s="146" t="s">
        <v>308</v>
      </c>
      <c r="E339" s="161" t="s">
        <v>3</v>
      </c>
      <c r="F339" s="162" t="s">
        <v>83</v>
      </c>
      <c r="H339" s="163">
        <v>2</v>
      </c>
      <c r="I339" s="164"/>
      <c r="L339" s="160"/>
      <c r="M339" s="165"/>
      <c r="T339" s="166"/>
      <c r="AT339" s="161" t="s">
        <v>308</v>
      </c>
      <c r="AU339" s="161" t="s">
        <v>83</v>
      </c>
      <c r="AV339" s="13" t="s">
        <v>83</v>
      </c>
      <c r="AW339" s="13" t="s">
        <v>35</v>
      </c>
      <c r="AX339" s="13" t="s">
        <v>73</v>
      </c>
      <c r="AY339" s="161" t="s">
        <v>129</v>
      </c>
    </row>
    <row r="340" spans="2:65" s="14" customFormat="1" ht="10.199999999999999">
      <c r="B340" s="167"/>
      <c r="D340" s="146" t="s">
        <v>308</v>
      </c>
      <c r="E340" s="168" t="s">
        <v>3</v>
      </c>
      <c r="F340" s="169" t="s">
        <v>313</v>
      </c>
      <c r="H340" s="170">
        <v>2</v>
      </c>
      <c r="I340" s="171"/>
      <c r="L340" s="167"/>
      <c r="M340" s="172"/>
      <c r="T340" s="173"/>
      <c r="AT340" s="168" t="s">
        <v>308</v>
      </c>
      <c r="AU340" s="168" t="s">
        <v>83</v>
      </c>
      <c r="AV340" s="14" t="s">
        <v>156</v>
      </c>
      <c r="AW340" s="14" t="s">
        <v>35</v>
      </c>
      <c r="AX340" s="14" t="s">
        <v>81</v>
      </c>
      <c r="AY340" s="168" t="s">
        <v>129</v>
      </c>
    </row>
    <row r="341" spans="2:65" s="1" customFormat="1" ht="16.5" customHeight="1">
      <c r="B341" s="128"/>
      <c r="C341" s="129" t="s">
        <v>772</v>
      </c>
      <c r="D341" s="129" t="s">
        <v>132</v>
      </c>
      <c r="E341" s="130" t="s">
        <v>2525</v>
      </c>
      <c r="F341" s="131" t="s">
        <v>2526</v>
      </c>
      <c r="G341" s="132" t="s">
        <v>420</v>
      </c>
      <c r="H341" s="133">
        <v>2</v>
      </c>
      <c r="I341" s="134"/>
      <c r="J341" s="135">
        <f>ROUND(I341*H341,2)</f>
        <v>0</v>
      </c>
      <c r="K341" s="131" t="s">
        <v>3</v>
      </c>
      <c r="L341" s="33"/>
      <c r="M341" s="136" t="s">
        <v>3</v>
      </c>
      <c r="N341" s="137" t="s">
        <v>44</v>
      </c>
      <c r="P341" s="138">
        <f>O341*H341</f>
        <v>0</v>
      </c>
      <c r="Q341" s="138">
        <v>0</v>
      </c>
      <c r="R341" s="138">
        <f>Q341*H341</f>
        <v>0</v>
      </c>
      <c r="S341" s="138">
        <v>0</v>
      </c>
      <c r="T341" s="139">
        <f>S341*H341</f>
        <v>0</v>
      </c>
      <c r="AR341" s="140" t="s">
        <v>398</v>
      </c>
      <c r="AT341" s="140" t="s">
        <v>132</v>
      </c>
      <c r="AU341" s="140" t="s">
        <v>83</v>
      </c>
      <c r="AY341" s="18" t="s">
        <v>129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8" t="s">
        <v>81</v>
      </c>
      <c r="BK341" s="141">
        <f>ROUND(I341*H341,2)</f>
        <v>0</v>
      </c>
      <c r="BL341" s="18" t="s">
        <v>398</v>
      </c>
      <c r="BM341" s="140" t="s">
        <v>1225</v>
      </c>
    </row>
    <row r="342" spans="2:65" s="12" customFormat="1" ht="10.199999999999999">
      <c r="B342" s="154"/>
      <c r="D342" s="146" t="s">
        <v>308</v>
      </c>
      <c r="E342" s="155" t="s">
        <v>3</v>
      </c>
      <c r="F342" s="156" t="s">
        <v>2495</v>
      </c>
      <c r="H342" s="155" t="s">
        <v>3</v>
      </c>
      <c r="I342" s="157"/>
      <c r="L342" s="154"/>
      <c r="M342" s="158"/>
      <c r="T342" s="159"/>
      <c r="AT342" s="155" t="s">
        <v>308</v>
      </c>
      <c r="AU342" s="155" t="s">
        <v>83</v>
      </c>
      <c r="AV342" s="12" t="s">
        <v>81</v>
      </c>
      <c r="AW342" s="12" t="s">
        <v>35</v>
      </c>
      <c r="AX342" s="12" t="s">
        <v>73</v>
      </c>
      <c r="AY342" s="155" t="s">
        <v>129</v>
      </c>
    </row>
    <row r="343" spans="2:65" s="13" customFormat="1" ht="10.199999999999999">
      <c r="B343" s="160"/>
      <c r="D343" s="146" t="s">
        <v>308</v>
      </c>
      <c r="E343" s="161" t="s">
        <v>3</v>
      </c>
      <c r="F343" s="162" t="s">
        <v>83</v>
      </c>
      <c r="H343" s="163">
        <v>2</v>
      </c>
      <c r="I343" s="164"/>
      <c r="L343" s="160"/>
      <c r="M343" s="165"/>
      <c r="T343" s="166"/>
      <c r="AT343" s="161" t="s">
        <v>308</v>
      </c>
      <c r="AU343" s="161" t="s">
        <v>83</v>
      </c>
      <c r="AV343" s="13" t="s">
        <v>83</v>
      </c>
      <c r="AW343" s="13" t="s">
        <v>35</v>
      </c>
      <c r="AX343" s="13" t="s">
        <v>73</v>
      </c>
      <c r="AY343" s="161" t="s">
        <v>129</v>
      </c>
    </row>
    <row r="344" spans="2:65" s="14" customFormat="1" ht="10.199999999999999">
      <c r="B344" s="167"/>
      <c r="D344" s="146" t="s">
        <v>308</v>
      </c>
      <c r="E344" s="168" t="s">
        <v>3</v>
      </c>
      <c r="F344" s="169" t="s">
        <v>313</v>
      </c>
      <c r="H344" s="170">
        <v>2</v>
      </c>
      <c r="I344" s="171"/>
      <c r="L344" s="167"/>
      <c r="M344" s="172"/>
      <c r="T344" s="173"/>
      <c r="AT344" s="168" t="s">
        <v>308</v>
      </c>
      <c r="AU344" s="168" t="s">
        <v>83</v>
      </c>
      <c r="AV344" s="14" t="s">
        <v>156</v>
      </c>
      <c r="AW344" s="14" t="s">
        <v>35</v>
      </c>
      <c r="AX344" s="14" t="s">
        <v>81</v>
      </c>
      <c r="AY344" s="168" t="s">
        <v>129</v>
      </c>
    </row>
    <row r="345" spans="2:65" s="1" customFormat="1" ht="16.5" customHeight="1">
      <c r="B345" s="128"/>
      <c r="C345" s="129" t="s">
        <v>782</v>
      </c>
      <c r="D345" s="129" t="s">
        <v>132</v>
      </c>
      <c r="E345" s="130" t="s">
        <v>2527</v>
      </c>
      <c r="F345" s="131" t="s">
        <v>2528</v>
      </c>
      <c r="G345" s="132" t="s">
        <v>420</v>
      </c>
      <c r="H345" s="133">
        <v>2</v>
      </c>
      <c r="I345" s="134"/>
      <c r="J345" s="135">
        <f>ROUND(I345*H345,2)</f>
        <v>0</v>
      </c>
      <c r="K345" s="131" t="s">
        <v>136</v>
      </c>
      <c r="L345" s="33"/>
      <c r="M345" s="136" t="s">
        <v>3</v>
      </c>
      <c r="N345" s="137" t="s">
        <v>44</v>
      </c>
      <c r="P345" s="138">
        <f>O345*H345</f>
        <v>0</v>
      </c>
      <c r="Q345" s="138">
        <v>2.9E-4</v>
      </c>
      <c r="R345" s="138">
        <f>Q345*H345</f>
        <v>5.8E-4</v>
      </c>
      <c r="S345" s="138">
        <v>0</v>
      </c>
      <c r="T345" s="139">
        <f>S345*H345</f>
        <v>0</v>
      </c>
      <c r="AR345" s="140" t="s">
        <v>398</v>
      </c>
      <c r="AT345" s="140" t="s">
        <v>132</v>
      </c>
      <c r="AU345" s="140" t="s">
        <v>83</v>
      </c>
      <c r="AY345" s="18" t="s">
        <v>129</v>
      </c>
      <c r="BE345" s="141">
        <f>IF(N345="základní",J345,0)</f>
        <v>0</v>
      </c>
      <c r="BF345" s="141">
        <f>IF(N345="snížená",J345,0)</f>
        <v>0</v>
      </c>
      <c r="BG345" s="141">
        <f>IF(N345="zákl. přenesená",J345,0)</f>
        <v>0</v>
      </c>
      <c r="BH345" s="141">
        <f>IF(N345="sníž. přenesená",J345,0)</f>
        <v>0</v>
      </c>
      <c r="BI345" s="141">
        <f>IF(N345="nulová",J345,0)</f>
        <v>0</v>
      </c>
      <c r="BJ345" s="18" t="s">
        <v>81</v>
      </c>
      <c r="BK345" s="141">
        <f>ROUND(I345*H345,2)</f>
        <v>0</v>
      </c>
      <c r="BL345" s="18" t="s">
        <v>398</v>
      </c>
      <c r="BM345" s="140" t="s">
        <v>1234</v>
      </c>
    </row>
    <row r="346" spans="2:65" s="1" customFormat="1" ht="10.199999999999999">
      <c r="B346" s="33"/>
      <c r="D346" s="142" t="s">
        <v>139</v>
      </c>
      <c r="F346" s="143" t="s">
        <v>2529</v>
      </c>
      <c r="I346" s="144"/>
      <c r="L346" s="33"/>
      <c r="M346" s="145"/>
      <c r="T346" s="54"/>
      <c r="AT346" s="18" t="s">
        <v>139</v>
      </c>
      <c r="AU346" s="18" t="s">
        <v>83</v>
      </c>
    </row>
    <row r="347" spans="2:65" s="12" customFormat="1" ht="10.199999999999999">
      <c r="B347" s="154"/>
      <c r="D347" s="146" t="s">
        <v>308</v>
      </c>
      <c r="E347" s="155" t="s">
        <v>3</v>
      </c>
      <c r="F347" s="156" t="s">
        <v>2495</v>
      </c>
      <c r="H347" s="155" t="s">
        <v>3</v>
      </c>
      <c r="I347" s="157"/>
      <c r="L347" s="154"/>
      <c r="M347" s="158"/>
      <c r="T347" s="159"/>
      <c r="AT347" s="155" t="s">
        <v>308</v>
      </c>
      <c r="AU347" s="155" t="s">
        <v>83</v>
      </c>
      <c r="AV347" s="12" t="s">
        <v>81</v>
      </c>
      <c r="AW347" s="12" t="s">
        <v>35</v>
      </c>
      <c r="AX347" s="12" t="s">
        <v>73</v>
      </c>
      <c r="AY347" s="155" t="s">
        <v>129</v>
      </c>
    </row>
    <row r="348" spans="2:65" s="13" customFormat="1" ht="10.199999999999999">
      <c r="B348" s="160"/>
      <c r="D348" s="146" t="s">
        <v>308</v>
      </c>
      <c r="E348" s="161" t="s">
        <v>3</v>
      </c>
      <c r="F348" s="162" t="s">
        <v>83</v>
      </c>
      <c r="H348" s="163">
        <v>2</v>
      </c>
      <c r="I348" s="164"/>
      <c r="L348" s="160"/>
      <c r="M348" s="165"/>
      <c r="T348" s="166"/>
      <c r="AT348" s="161" t="s">
        <v>308</v>
      </c>
      <c r="AU348" s="161" t="s">
        <v>83</v>
      </c>
      <c r="AV348" s="13" t="s">
        <v>83</v>
      </c>
      <c r="AW348" s="13" t="s">
        <v>35</v>
      </c>
      <c r="AX348" s="13" t="s">
        <v>73</v>
      </c>
      <c r="AY348" s="161" t="s">
        <v>129</v>
      </c>
    </row>
    <row r="349" spans="2:65" s="14" customFormat="1" ht="10.199999999999999">
      <c r="B349" s="167"/>
      <c r="D349" s="146" t="s">
        <v>308</v>
      </c>
      <c r="E349" s="168" t="s">
        <v>3</v>
      </c>
      <c r="F349" s="169" t="s">
        <v>313</v>
      </c>
      <c r="H349" s="170">
        <v>2</v>
      </c>
      <c r="I349" s="171"/>
      <c r="L349" s="167"/>
      <c r="M349" s="172"/>
      <c r="T349" s="173"/>
      <c r="AT349" s="168" t="s">
        <v>308</v>
      </c>
      <c r="AU349" s="168" t="s">
        <v>83</v>
      </c>
      <c r="AV349" s="14" t="s">
        <v>156</v>
      </c>
      <c r="AW349" s="14" t="s">
        <v>35</v>
      </c>
      <c r="AX349" s="14" t="s">
        <v>81</v>
      </c>
      <c r="AY349" s="168" t="s">
        <v>129</v>
      </c>
    </row>
    <row r="350" spans="2:65" s="1" customFormat="1" ht="16.5" customHeight="1">
      <c r="B350" s="128"/>
      <c r="C350" s="181" t="s">
        <v>787</v>
      </c>
      <c r="D350" s="181" t="s">
        <v>604</v>
      </c>
      <c r="E350" s="182" t="s">
        <v>2530</v>
      </c>
      <c r="F350" s="183" t="s">
        <v>2531</v>
      </c>
      <c r="G350" s="184" t="s">
        <v>420</v>
      </c>
      <c r="H350" s="185">
        <v>2</v>
      </c>
      <c r="I350" s="186"/>
      <c r="J350" s="187">
        <f>ROUND(I350*H350,2)</f>
        <v>0</v>
      </c>
      <c r="K350" s="183" t="s">
        <v>136</v>
      </c>
      <c r="L350" s="188"/>
      <c r="M350" s="189" t="s">
        <v>3</v>
      </c>
      <c r="N350" s="190" t="s">
        <v>44</v>
      </c>
      <c r="P350" s="138">
        <f>O350*H350</f>
        <v>0</v>
      </c>
      <c r="Q350" s="138">
        <v>1.3999999999999999E-4</v>
      </c>
      <c r="R350" s="138">
        <f>Q350*H350</f>
        <v>2.7999999999999998E-4</v>
      </c>
      <c r="S350" s="138">
        <v>0</v>
      </c>
      <c r="T350" s="139">
        <f>S350*H350</f>
        <v>0</v>
      </c>
      <c r="AR350" s="140" t="s">
        <v>514</v>
      </c>
      <c r="AT350" s="140" t="s">
        <v>604</v>
      </c>
      <c r="AU350" s="140" t="s">
        <v>83</v>
      </c>
      <c r="AY350" s="18" t="s">
        <v>129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8" t="s">
        <v>81</v>
      </c>
      <c r="BK350" s="141">
        <f>ROUND(I350*H350,2)</f>
        <v>0</v>
      </c>
      <c r="BL350" s="18" t="s">
        <v>398</v>
      </c>
      <c r="BM350" s="140" t="s">
        <v>1250</v>
      </c>
    </row>
    <row r="351" spans="2:65" s="1" customFormat="1" ht="16.5" customHeight="1">
      <c r="B351" s="128"/>
      <c r="C351" s="181" t="s">
        <v>793</v>
      </c>
      <c r="D351" s="181" t="s">
        <v>604</v>
      </c>
      <c r="E351" s="182" t="s">
        <v>2532</v>
      </c>
      <c r="F351" s="183" t="s">
        <v>2533</v>
      </c>
      <c r="G351" s="184" t="s">
        <v>420</v>
      </c>
      <c r="H351" s="185">
        <v>3</v>
      </c>
      <c r="I351" s="186"/>
      <c r="J351" s="187">
        <f>ROUND(I351*H351,2)</f>
        <v>0</v>
      </c>
      <c r="K351" s="183" t="s">
        <v>136</v>
      </c>
      <c r="L351" s="188"/>
      <c r="M351" s="189" t="s">
        <v>3</v>
      </c>
      <c r="N351" s="190" t="s">
        <v>44</v>
      </c>
      <c r="P351" s="138">
        <f>O351*H351</f>
        <v>0</v>
      </c>
      <c r="Q351" s="138">
        <v>3.3E-4</v>
      </c>
      <c r="R351" s="138">
        <f>Q351*H351</f>
        <v>9.8999999999999999E-4</v>
      </c>
      <c r="S351" s="138">
        <v>0</v>
      </c>
      <c r="T351" s="139">
        <f>S351*H351</f>
        <v>0</v>
      </c>
      <c r="AR351" s="140" t="s">
        <v>514</v>
      </c>
      <c r="AT351" s="140" t="s">
        <v>604</v>
      </c>
      <c r="AU351" s="140" t="s">
        <v>83</v>
      </c>
      <c r="AY351" s="18" t="s">
        <v>129</v>
      </c>
      <c r="BE351" s="141">
        <f>IF(N351="základní",J351,0)</f>
        <v>0</v>
      </c>
      <c r="BF351" s="141">
        <f>IF(N351="snížená",J351,0)</f>
        <v>0</v>
      </c>
      <c r="BG351" s="141">
        <f>IF(N351="zákl. přenesená",J351,0)</f>
        <v>0</v>
      </c>
      <c r="BH351" s="141">
        <f>IF(N351="sníž. přenesená",J351,0)</f>
        <v>0</v>
      </c>
      <c r="BI351" s="141">
        <f>IF(N351="nulová",J351,0)</f>
        <v>0</v>
      </c>
      <c r="BJ351" s="18" t="s">
        <v>81</v>
      </c>
      <c r="BK351" s="141">
        <f>ROUND(I351*H351,2)</f>
        <v>0</v>
      </c>
      <c r="BL351" s="18" t="s">
        <v>398</v>
      </c>
      <c r="BM351" s="140" t="s">
        <v>1263</v>
      </c>
    </row>
    <row r="352" spans="2:65" s="1" customFormat="1" ht="16.5" customHeight="1">
      <c r="B352" s="128"/>
      <c r="C352" s="129" t="s">
        <v>802</v>
      </c>
      <c r="D352" s="129" t="s">
        <v>132</v>
      </c>
      <c r="E352" s="130" t="s">
        <v>2534</v>
      </c>
      <c r="F352" s="131" t="s">
        <v>2535</v>
      </c>
      <c r="G352" s="132" t="s">
        <v>215</v>
      </c>
      <c r="H352" s="133">
        <v>112</v>
      </c>
      <c r="I352" s="134"/>
      <c r="J352" s="135">
        <f>ROUND(I352*H352,2)</f>
        <v>0</v>
      </c>
      <c r="K352" s="131" t="s">
        <v>136</v>
      </c>
      <c r="L352" s="33"/>
      <c r="M352" s="136" t="s">
        <v>3</v>
      </c>
      <c r="N352" s="137" t="s">
        <v>44</v>
      </c>
      <c r="P352" s="138">
        <f>O352*H352</f>
        <v>0</v>
      </c>
      <c r="Q352" s="138">
        <v>0</v>
      </c>
      <c r="R352" s="138">
        <f>Q352*H352</f>
        <v>0</v>
      </c>
      <c r="S352" s="138">
        <v>0</v>
      </c>
      <c r="T352" s="139">
        <f>S352*H352</f>
        <v>0</v>
      </c>
      <c r="AR352" s="140" t="s">
        <v>398</v>
      </c>
      <c r="AT352" s="140" t="s">
        <v>132</v>
      </c>
      <c r="AU352" s="140" t="s">
        <v>83</v>
      </c>
      <c r="AY352" s="18" t="s">
        <v>129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8" t="s">
        <v>81</v>
      </c>
      <c r="BK352" s="141">
        <f>ROUND(I352*H352,2)</f>
        <v>0</v>
      </c>
      <c r="BL352" s="18" t="s">
        <v>398</v>
      </c>
      <c r="BM352" s="140" t="s">
        <v>1279</v>
      </c>
    </row>
    <row r="353" spans="2:65" s="1" customFormat="1" ht="10.199999999999999">
      <c r="B353" s="33"/>
      <c r="D353" s="142" t="s">
        <v>139</v>
      </c>
      <c r="F353" s="143" t="s">
        <v>2536</v>
      </c>
      <c r="I353" s="144"/>
      <c r="L353" s="33"/>
      <c r="M353" s="145"/>
      <c r="T353" s="54"/>
      <c r="AT353" s="18" t="s">
        <v>139</v>
      </c>
      <c r="AU353" s="18" t="s">
        <v>83</v>
      </c>
    </row>
    <row r="354" spans="2:65" s="12" customFormat="1" ht="10.199999999999999">
      <c r="B354" s="154"/>
      <c r="D354" s="146" t="s">
        <v>308</v>
      </c>
      <c r="E354" s="155" t="s">
        <v>3</v>
      </c>
      <c r="F354" s="156" t="s">
        <v>2495</v>
      </c>
      <c r="H354" s="155" t="s">
        <v>3</v>
      </c>
      <c r="I354" s="157"/>
      <c r="L354" s="154"/>
      <c r="M354" s="158"/>
      <c r="T354" s="159"/>
      <c r="AT354" s="155" t="s">
        <v>308</v>
      </c>
      <c r="AU354" s="155" t="s">
        <v>83</v>
      </c>
      <c r="AV354" s="12" t="s">
        <v>81</v>
      </c>
      <c r="AW354" s="12" t="s">
        <v>35</v>
      </c>
      <c r="AX354" s="12" t="s">
        <v>73</v>
      </c>
      <c r="AY354" s="155" t="s">
        <v>129</v>
      </c>
    </row>
    <row r="355" spans="2:65" s="13" customFormat="1" ht="10.199999999999999">
      <c r="B355" s="160"/>
      <c r="D355" s="146" t="s">
        <v>308</v>
      </c>
      <c r="E355" s="161" t="s">
        <v>3</v>
      </c>
      <c r="F355" s="162" t="s">
        <v>1147</v>
      </c>
      <c r="H355" s="163">
        <v>112</v>
      </c>
      <c r="I355" s="164"/>
      <c r="L355" s="160"/>
      <c r="M355" s="165"/>
      <c r="T355" s="166"/>
      <c r="AT355" s="161" t="s">
        <v>308</v>
      </c>
      <c r="AU355" s="161" t="s">
        <v>83</v>
      </c>
      <c r="AV355" s="13" t="s">
        <v>83</v>
      </c>
      <c r="AW355" s="13" t="s">
        <v>35</v>
      </c>
      <c r="AX355" s="13" t="s">
        <v>73</v>
      </c>
      <c r="AY355" s="161" t="s">
        <v>129</v>
      </c>
    </row>
    <row r="356" spans="2:65" s="14" customFormat="1" ht="10.199999999999999">
      <c r="B356" s="167"/>
      <c r="D356" s="146" t="s">
        <v>308</v>
      </c>
      <c r="E356" s="168" t="s">
        <v>3</v>
      </c>
      <c r="F356" s="169" t="s">
        <v>313</v>
      </c>
      <c r="H356" s="170">
        <v>112</v>
      </c>
      <c r="I356" s="171"/>
      <c r="L356" s="167"/>
      <c r="M356" s="172"/>
      <c r="T356" s="173"/>
      <c r="AT356" s="168" t="s">
        <v>308</v>
      </c>
      <c r="AU356" s="168" t="s">
        <v>83</v>
      </c>
      <c r="AV356" s="14" t="s">
        <v>156</v>
      </c>
      <c r="AW356" s="14" t="s">
        <v>35</v>
      </c>
      <c r="AX356" s="14" t="s">
        <v>81</v>
      </c>
      <c r="AY356" s="168" t="s">
        <v>129</v>
      </c>
    </row>
    <row r="357" spans="2:65" s="1" customFormat="1" ht="16.5" customHeight="1">
      <c r="B357" s="128"/>
      <c r="C357" s="129" t="s">
        <v>807</v>
      </c>
      <c r="D357" s="129" t="s">
        <v>132</v>
      </c>
      <c r="E357" s="130" t="s">
        <v>2537</v>
      </c>
      <c r="F357" s="131" t="s">
        <v>2538</v>
      </c>
      <c r="G357" s="132" t="s">
        <v>135</v>
      </c>
      <c r="H357" s="133">
        <v>1</v>
      </c>
      <c r="I357" s="134"/>
      <c r="J357" s="135">
        <f>ROUND(I357*H357,2)</f>
        <v>0</v>
      </c>
      <c r="K357" s="131" t="s">
        <v>3</v>
      </c>
      <c r="L357" s="33"/>
      <c r="M357" s="136" t="s">
        <v>3</v>
      </c>
      <c r="N357" s="137" t="s">
        <v>44</v>
      </c>
      <c r="P357" s="138">
        <f>O357*H357</f>
        <v>0</v>
      </c>
      <c r="Q357" s="138">
        <v>0</v>
      </c>
      <c r="R357" s="138">
        <f>Q357*H357</f>
        <v>0</v>
      </c>
      <c r="S357" s="138">
        <v>0</v>
      </c>
      <c r="T357" s="139">
        <f>S357*H357</f>
        <v>0</v>
      </c>
      <c r="AR357" s="140" t="s">
        <v>398</v>
      </c>
      <c r="AT357" s="140" t="s">
        <v>132</v>
      </c>
      <c r="AU357" s="140" t="s">
        <v>83</v>
      </c>
      <c r="AY357" s="18" t="s">
        <v>129</v>
      </c>
      <c r="BE357" s="141">
        <f>IF(N357="základní",J357,0)</f>
        <v>0</v>
      </c>
      <c r="BF357" s="141">
        <f>IF(N357="snížená",J357,0)</f>
        <v>0</v>
      </c>
      <c r="BG357" s="141">
        <f>IF(N357="zákl. přenesená",J357,0)</f>
        <v>0</v>
      </c>
      <c r="BH357" s="141">
        <f>IF(N357="sníž. přenesená",J357,0)</f>
        <v>0</v>
      </c>
      <c r="BI357" s="141">
        <f>IF(N357="nulová",J357,0)</f>
        <v>0</v>
      </c>
      <c r="BJ357" s="18" t="s">
        <v>81</v>
      </c>
      <c r="BK357" s="141">
        <f>ROUND(I357*H357,2)</f>
        <v>0</v>
      </c>
      <c r="BL357" s="18" t="s">
        <v>398</v>
      </c>
      <c r="BM357" s="140" t="s">
        <v>1292</v>
      </c>
    </row>
    <row r="358" spans="2:65" s="1" customFormat="1" ht="16.5" customHeight="1">
      <c r="B358" s="128"/>
      <c r="C358" s="129" t="s">
        <v>813</v>
      </c>
      <c r="D358" s="129" t="s">
        <v>132</v>
      </c>
      <c r="E358" s="130" t="s">
        <v>2539</v>
      </c>
      <c r="F358" s="131" t="s">
        <v>2540</v>
      </c>
      <c r="G358" s="132" t="s">
        <v>135</v>
      </c>
      <c r="H358" s="133">
        <v>1</v>
      </c>
      <c r="I358" s="134"/>
      <c r="J358" s="135">
        <f>ROUND(I358*H358,2)</f>
        <v>0</v>
      </c>
      <c r="K358" s="131" t="s">
        <v>3</v>
      </c>
      <c r="L358" s="33"/>
      <c r="M358" s="136" t="s">
        <v>3</v>
      </c>
      <c r="N358" s="137" t="s">
        <v>44</v>
      </c>
      <c r="P358" s="138">
        <f>O358*H358</f>
        <v>0</v>
      </c>
      <c r="Q358" s="138">
        <v>0</v>
      </c>
      <c r="R358" s="138">
        <f>Q358*H358</f>
        <v>0</v>
      </c>
      <c r="S358" s="138">
        <v>0</v>
      </c>
      <c r="T358" s="139">
        <f>S358*H358</f>
        <v>0</v>
      </c>
      <c r="AR358" s="140" t="s">
        <v>398</v>
      </c>
      <c r="AT358" s="140" t="s">
        <v>132</v>
      </c>
      <c r="AU358" s="140" t="s">
        <v>83</v>
      </c>
      <c r="AY358" s="18" t="s">
        <v>129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8" t="s">
        <v>81</v>
      </c>
      <c r="BK358" s="141">
        <f>ROUND(I358*H358,2)</f>
        <v>0</v>
      </c>
      <c r="BL358" s="18" t="s">
        <v>398</v>
      </c>
      <c r="BM358" s="140" t="s">
        <v>1305</v>
      </c>
    </row>
    <row r="359" spans="2:65" s="1" customFormat="1" ht="16.5" customHeight="1">
      <c r="B359" s="128"/>
      <c r="C359" s="129" t="s">
        <v>829</v>
      </c>
      <c r="D359" s="129" t="s">
        <v>132</v>
      </c>
      <c r="E359" s="130" t="s">
        <v>2541</v>
      </c>
      <c r="F359" s="131" t="s">
        <v>2542</v>
      </c>
      <c r="G359" s="132" t="s">
        <v>420</v>
      </c>
      <c r="H359" s="133">
        <v>3</v>
      </c>
      <c r="I359" s="134"/>
      <c r="J359" s="135">
        <f>ROUND(I359*H359,2)</f>
        <v>0</v>
      </c>
      <c r="K359" s="131" t="s">
        <v>3</v>
      </c>
      <c r="L359" s="33"/>
      <c r="M359" s="136" t="s">
        <v>3</v>
      </c>
      <c r="N359" s="137" t="s">
        <v>44</v>
      </c>
      <c r="P359" s="138">
        <f>O359*H359</f>
        <v>0</v>
      </c>
      <c r="Q359" s="138">
        <v>0</v>
      </c>
      <c r="R359" s="138">
        <f>Q359*H359</f>
        <v>0</v>
      </c>
      <c r="S359" s="138">
        <v>0</v>
      </c>
      <c r="T359" s="139">
        <f>S359*H359</f>
        <v>0</v>
      </c>
      <c r="AR359" s="140" t="s">
        <v>398</v>
      </c>
      <c r="AT359" s="140" t="s">
        <v>132</v>
      </c>
      <c r="AU359" s="140" t="s">
        <v>83</v>
      </c>
      <c r="AY359" s="18" t="s">
        <v>129</v>
      </c>
      <c r="BE359" s="141">
        <f>IF(N359="základní",J359,0)</f>
        <v>0</v>
      </c>
      <c r="BF359" s="141">
        <f>IF(N359="snížená",J359,0)</f>
        <v>0</v>
      </c>
      <c r="BG359" s="141">
        <f>IF(N359="zákl. přenesená",J359,0)</f>
        <v>0</v>
      </c>
      <c r="BH359" s="141">
        <f>IF(N359="sníž. přenesená",J359,0)</f>
        <v>0</v>
      </c>
      <c r="BI359" s="141">
        <f>IF(N359="nulová",J359,0)</f>
        <v>0</v>
      </c>
      <c r="BJ359" s="18" t="s">
        <v>81</v>
      </c>
      <c r="BK359" s="141">
        <f>ROUND(I359*H359,2)</f>
        <v>0</v>
      </c>
      <c r="BL359" s="18" t="s">
        <v>398</v>
      </c>
      <c r="BM359" s="140" t="s">
        <v>1318</v>
      </c>
    </row>
    <row r="360" spans="2:65" s="1" customFormat="1" ht="24.15" customHeight="1">
      <c r="B360" s="128"/>
      <c r="C360" s="129" t="s">
        <v>838</v>
      </c>
      <c r="D360" s="129" t="s">
        <v>132</v>
      </c>
      <c r="E360" s="130" t="s">
        <v>2543</v>
      </c>
      <c r="F360" s="131" t="s">
        <v>2544</v>
      </c>
      <c r="G360" s="132" t="s">
        <v>382</v>
      </c>
      <c r="H360" s="133">
        <v>0.32700000000000001</v>
      </c>
      <c r="I360" s="134"/>
      <c r="J360" s="135">
        <f>ROUND(I360*H360,2)</f>
        <v>0</v>
      </c>
      <c r="K360" s="131" t="s">
        <v>136</v>
      </c>
      <c r="L360" s="33"/>
      <c r="M360" s="136" t="s">
        <v>3</v>
      </c>
      <c r="N360" s="137" t="s">
        <v>44</v>
      </c>
      <c r="P360" s="138">
        <f>O360*H360</f>
        <v>0</v>
      </c>
      <c r="Q360" s="138">
        <v>0</v>
      </c>
      <c r="R360" s="138">
        <f>Q360*H360</f>
        <v>0</v>
      </c>
      <c r="S360" s="138">
        <v>0</v>
      </c>
      <c r="T360" s="139">
        <f>S360*H360</f>
        <v>0</v>
      </c>
      <c r="AR360" s="140" t="s">
        <v>398</v>
      </c>
      <c r="AT360" s="140" t="s">
        <v>132</v>
      </c>
      <c r="AU360" s="140" t="s">
        <v>83</v>
      </c>
      <c r="AY360" s="18" t="s">
        <v>129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8" t="s">
        <v>81</v>
      </c>
      <c r="BK360" s="141">
        <f>ROUND(I360*H360,2)</f>
        <v>0</v>
      </c>
      <c r="BL360" s="18" t="s">
        <v>398</v>
      </c>
      <c r="BM360" s="140" t="s">
        <v>1329</v>
      </c>
    </row>
    <row r="361" spans="2:65" s="1" customFormat="1" ht="10.199999999999999">
      <c r="B361" s="33"/>
      <c r="D361" s="142" t="s">
        <v>139</v>
      </c>
      <c r="F361" s="143" t="s">
        <v>2545</v>
      </c>
      <c r="I361" s="144"/>
      <c r="L361" s="33"/>
      <c r="M361" s="145"/>
      <c r="T361" s="54"/>
      <c r="AT361" s="18" t="s">
        <v>139</v>
      </c>
      <c r="AU361" s="18" t="s">
        <v>83</v>
      </c>
    </row>
    <row r="362" spans="2:65" s="11" customFormat="1" ht="22.8" customHeight="1">
      <c r="B362" s="116"/>
      <c r="D362" s="117" t="s">
        <v>72</v>
      </c>
      <c r="E362" s="126" t="s">
        <v>2546</v>
      </c>
      <c r="F362" s="126" t="s">
        <v>2547</v>
      </c>
      <c r="I362" s="119"/>
      <c r="J362" s="127">
        <f>BK362</f>
        <v>0</v>
      </c>
      <c r="L362" s="116"/>
      <c r="M362" s="121"/>
      <c r="P362" s="122">
        <f>SUM(P363:P408)</f>
        <v>0</v>
      </c>
      <c r="R362" s="122">
        <f>SUM(R363:R408)</f>
        <v>0.22806000000000001</v>
      </c>
      <c r="T362" s="123">
        <f>SUM(T363:T408)</f>
        <v>0</v>
      </c>
      <c r="AR362" s="117" t="s">
        <v>83</v>
      </c>
      <c r="AT362" s="124" t="s">
        <v>72</v>
      </c>
      <c r="AU362" s="124" t="s">
        <v>81</v>
      </c>
      <c r="AY362" s="117" t="s">
        <v>129</v>
      </c>
      <c r="BK362" s="125">
        <f>SUM(BK363:BK408)</f>
        <v>0</v>
      </c>
    </row>
    <row r="363" spans="2:65" s="1" customFormat="1" ht="16.5" customHeight="1">
      <c r="B363" s="128"/>
      <c r="C363" s="129" t="s">
        <v>853</v>
      </c>
      <c r="D363" s="129" t="s">
        <v>132</v>
      </c>
      <c r="E363" s="130" t="s">
        <v>2548</v>
      </c>
      <c r="F363" s="131" t="s">
        <v>2549</v>
      </c>
      <c r="G363" s="132" t="s">
        <v>135</v>
      </c>
      <c r="H363" s="133">
        <v>1</v>
      </c>
      <c r="I363" s="134"/>
      <c r="J363" s="135">
        <f t="shared" ref="J363:J369" si="0">ROUND(I363*H363,2)</f>
        <v>0</v>
      </c>
      <c r="K363" s="131" t="s">
        <v>3</v>
      </c>
      <c r="L363" s="33"/>
      <c r="M363" s="136" t="s">
        <v>3</v>
      </c>
      <c r="N363" s="137" t="s">
        <v>44</v>
      </c>
      <c r="P363" s="138">
        <f t="shared" ref="P363:P369" si="1">O363*H363</f>
        <v>0</v>
      </c>
      <c r="Q363" s="138">
        <v>0</v>
      </c>
      <c r="R363" s="138">
        <f t="shared" ref="R363:R369" si="2">Q363*H363</f>
        <v>0</v>
      </c>
      <c r="S363" s="138">
        <v>0</v>
      </c>
      <c r="T363" s="139">
        <f t="shared" ref="T363:T369" si="3">S363*H363</f>
        <v>0</v>
      </c>
      <c r="AR363" s="140" t="s">
        <v>398</v>
      </c>
      <c r="AT363" s="140" t="s">
        <v>132</v>
      </c>
      <c r="AU363" s="140" t="s">
        <v>83</v>
      </c>
      <c r="AY363" s="18" t="s">
        <v>129</v>
      </c>
      <c r="BE363" s="141">
        <f t="shared" ref="BE363:BE369" si="4">IF(N363="základní",J363,0)</f>
        <v>0</v>
      </c>
      <c r="BF363" s="141">
        <f t="shared" ref="BF363:BF369" si="5">IF(N363="snížená",J363,0)</f>
        <v>0</v>
      </c>
      <c r="BG363" s="141">
        <f t="shared" ref="BG363:BG369" si="6">IF(N363="zákl. přenesená",J363,0)</f>
        <v>0</v>
      </c>
      <c r="BH363" s="141">
        <f t="shared" ref="BH363:BH369" si="7">IF(N363="sníž. přenesená",J363,0)</f>
        <v>0</v>
      </c>
      <c r="BI363" s="141">
        <f t="shared" ref="BI363:BI369" si="8">IF(N363="nulová",J363,0)</f>
        <v>0</v>
      </c>
      <c r="BJ363" s="18" t="s">
        <v>81</v>
      </c>
      <c r="BK363" s="141">
        <f t="shared" ref="BK363:BK369" si="9">ROUND(I363*H363,2)</f>
        <v>0</v>
      </c>
      <c r="BL363" s="18" t="s">
        <v>398</v>
      </c>
      <c r="BM363" s="140" t="s">
        <v>1353</v>
      </c>
    </row>
    <row r="364" spans="2:65" s="1" customFormat="1" ht="16.5" customHeight="1">
      <c r="B364" s="128"/>
      <c r="C364" s="129" t="s">
        <v>858</v>
      </c>
      <c r="D364" s="129" t="s">
        <v>132</v>
      </c>
      <c r="E364" s="130" t="s">
        <v>2550</v>
      </c>
      <c r="F364" s="131" t="s">
        <v>2551</v>
      </c>
      <c r="G364" s="132" t="s">
        <v>215</v>
      </c>
      <c r="H364" s="133">
        <v>2</v>
      </c>
      <c r="I364" s="134"/>
      <c r="J364" s="135">
        <f t="shared" si="0"/>
        <v>0</v>
      </c>
      <c r="K364" s="131" t="s">
        <v>3</v>
      </c>
      <c r="L364" s="33"/>
      <c r="M364" s="136" t="s">
        <v>3</v>
      </c>
      <c r="N364" s="137" t="s">
        <v>44</v>
      </c>
      <c r="P364" s="138">
        <f t="shared" si="1"/>
        <v>0</v>
      </c>
      <c r="Q364" s="138">
        <v>0</v>
      </c>
      <c r="R364" s="138">
        <f t="shared" si="2"/>
        <v>0</v>
      </c>
      <c r="S364" s="138">
        <v>0</v>
      </c>
      <c r="T364" s="139">
        <f t="shared" si="3"/>
        <v>0</v>
      </c>
      <c r="AR364" s="140" t="s">
        <v>398</v>
      </c>
      <c r="AT364" s="140" t="s">
        <v>132</v>
      </c>
      <c r="AU364" s="140" t="s">
        <v>83</v>
      </c>
      <c r="AY364" s="18" t="s">
        <v>129</v>
      </c>
      <c r="BE364" s="141">
        <f t="shared" si="4"/>
        <v>0</v>
      </c>
      <c r="BF364" s="141">
        <f t="shared" si="5"/>
        <v>0</v>
      </c>
      <c r="BG364" s="141">
        <f t="shared" si="6"/>
        <v>0</v>
      </c>
      <c r="BH364" s="141">
        <f t="shared" si="7"/>
        <v>0</v>
      </c>
      <c r="BI364" s="141">
        <f t="shared" si="8"/>
        <v>0</v>
      </c>
      <c r="BJ364" s="18" t="s">
        <v>81</v>
      </c>
      <c r="BK364" s="141">
        <f t="shared" si="9"/>
        <v>0</v>
      </c>
      <c r="BL364" s="18" t="s">
        <v>398</v>
      </c>
      <c r="BM364" s="140" t="s">
        <v>1365</v>
      </c>
    </row>
    <row r="365" spans="2:65" s="1" customFormat="1" ht="16.5" customHeight="1">
      <c r="B365" s="128"/>
      <c r="C365" s="129" t="s">
        <v>870</v>
      </c>
      <c r="D365" s="129" t="s">
        <v>132</v>
      </c>
      <c r="E365" s="130" t="s">
        <v>2552</v>
      </c>
      <c r="F365" s="131" t="s">
        <v>2553</v>
      </c>
      <c r="G365" s="132" t="s">
        <v>2478</v>
      </c>
      <c r="H365" s="133">
        <v>1</v>
      </c>
      <c r="I365" s="134"/>
      <c r="J365" s="135">
        <f t="shared" si="0"/>
        <v>0</v>
      </c>
      <c r="K365" s="131" t="s">
        <v>3</v>
      </c>
      <c r="L365" s="33"/>
      <c r="M365" s="136" t="s">
        <v>3</v>
      </c>
      <c r="N365" s="137" t="s">
        <v>44</v>
      </c>
      <c r="P365" s="138">
        <f t="shared" si="1"/>
        <v>0</v>
      </c>
      <c r="Q365" s="138">
        <v>0</v>
      </c>
      <c r="R365" s="138">
        <f t="shared" si="2"/>
        <v>0</v>
      </c>
      <c r="S365" s="138">
        <v>0</v>
      </c>
      <c r="T365" s="139">
        <f t="shared" si="3"/>
        <v>0</v>
      </c>
      <c r="AR365" s="140" t="s">
        <v>398</v>
      </c>
      <c r="AT365" s="140" t="s">
        <v>132</v>
      </c>
      <c r="AU365" s="140" t="s">
        <v>83</v>
      </c>
      <c r="AY365" s="18" t="s">
        <v>129</v>
      </c>
      <c r="BE365" s="141">
        <f t="shared" si="4"/>
        <v>0</v>
      </c>
      <c r="BF365" s="141">
        <f t="shared" si="5"/>
        <v>0</v>
      </c>
      <c r="BG365" s="141">
        <f t="shared" si="6"/>
        <v>0</v>
      </c>
      <c r="BH365" s="141">
        <f t="shared" si="7"/>
        <v>0</v>
      </c>
      <c r="BI365" s="141">
        <f t="shared" si="8"/>
        <v>0</v>
      </c>
      <c r="BJ365" s="18" t="s">
        <v>81</v>
      </c>
      <c r="BK365" s="141">
        <f t="shared" si="9"/>
        <v>0</v>
      </c>
      <c r="BL365" s="18" t="s">
        <v>398</v>
      </c>
      <c r="BM365" s="140" t="s">
        <v>1377</v>
      </c>
    </row>
    <row r="366" spans="2:65" s="1" customFormat="1" ht="16.5" customHeight="1">
      <c r="B366" s="128"/>
      <c r="C366" s="129" t="s">
        <v>879</v>
      </c>
      <c r="D366" s="129" t="s">
        <v>132</v>
      </c>
      <c r="E366" s="130" t="s">
        <v>2554</v>
      </c>
      <c r="F366" s="131" t="s">
        <v>2555</v>
      </c>
      <c r="G366" s="132" t="s">
        <v>2478</v>
      </c>
      <c r="H366" s="133">
        <v>1</v>
      </c>
      <c r="I366" s="134"/>
      <c r="J366" s="135">
        <f t="shared" si="0"/>
        <v>0</v>
      </c>
      <c r="K366" s="131" t="s">
        <v>3</v>
      </c>
      <c r="L366" s="33"/>
      <c r="M366" s="136" t="s">
        <v>3</v>
      </c>
      <c r="N366" s="137" t="s">
        <v>44</v>
      </c>
      <c r="P366" s="138">
        <f t="shared" si="1"/>
        <v>0</v>
      </c>
      <c r="Q366" s="138">
        <v>0</v>
      </c>
      <c r="R366" s="138">
        <f t="shared" si="2"/>
        <v>0</v>
      </c>
      <c r="S366" s="138">
        <v>0</v>
      </c>
      <c r="T366" s="139">
        <f t="shared" si="3"/>
        <v>0</v>
      </c>
      <c r="AR366" s="140" t="s">
        <v>398</v>
      </c>
      <c r="AT366" s="140" t="s">
        <v>132</v>
      </c>
      <c r="AU366" s="140" t="s">
        <v>83</v>
      </c>
      <c r="AY366" s="18" t="s">
        <v>129</v>
      </c>
      <c r="BE366" s="141">
        <f t="shared" si="4"/>
        <v>0</v>
      </c>
      <c r="BF366" s="141">
        <f t="shared" si="5"/>
        <v>0</v>
      </c>
      <c r="BG366" s="141">
        <f t="shared" si="6"/>
        <v>0</v>
      </c>
      <c r="BH366" s="141">
        <f t="shared" si="7"/>
        <v>0</v>
      </c>
      <c r="BI366" s="141">
        <f t="shared" si="8"/>
        <v>0</v>
      </c>
      <c r="BJ366" s="18" t="s">
        <v>81</v>
      </c>
      <c r="BK366" s="141">
        <f t="shared" si="9"/>
        <v>0</v>
      </c>
      <c r="BL366" s="18" t="s">
        <v>398</v>
      </c>
      <c r="BM366" s="140" t="s">
        <v>1384</v>
      </c>
    </row>
    <row r="367" spans="2:65" s="1" customFormat="1" ht="16.5" customHeight="1">
      <c r="B367" s="128"/>
      <c r="C367" s="129" t="s">
        <v>884</v>
      </c>
      <c r="D367" s="129" t="s">
        <v>132</v>
      </c>
      <c r="E367" s="130" t="s">
        <v>2556</v>
      </c>
      <c r="F367" s="131" t="s">
        <v>2557</v>
      </c>
      <c r="G367" s="132" t="s">
        <v>2478</v>
      </c>
      <c r="H367" s="133">
        <v>1</v>
      </c>
      <c r="I367" s="134"/>
      <c r="J367" s="135">
        <f t="shared" si="0"/>
        <v>0</v>
      </c>
      <c r="K367" s="131" t="s">
        <v>3</v>
      </c>
      <c r="L367" s="33"/>
      <c r="M367" s="136" t="s">
        <v>3</v>
      </c>
      <c r="N367" s="137" t="s">
        <v>44</v>
      </c>
      <c r="P367" s="138">
        <f t="shared" si="1"/>
        <v>0</v>
      </c>
      <c r="Q367" s="138">
        <v>0</v>
      </c>
      <c r="R367" s="138">
        <f t="shared" si="2"/>
        <v>0</v>
      </c>
      <c r="S367" s="138">
        <v>0</v>
      </c>
      <c r="T367" s="139">
        <f t="shared" si="3"/>
        <v>0</v>
      </c>
      <c r="AR367" s="140" t="s">
        <v>398</v>
      </c>
      <c r="AT367" s="140" t="s">
        <v>132</v>
      </c>
      <c r="AU367" s="140" t="s">
        <v>83</v>
      </c>
      <c r="AY367" s="18" t="s">
        <v>129</v>
      </c>
      <c r="BE367" s="141">
        <f t="shared" si="4"/>
        <v>0</v>
      </c>
      <c r="BF367" s="141">
        <f t="shared" si="5"/>
        <v>0</v>
      </c>
      <c r="BG367" s="141">
        <f t="shared" si="6"/>
        <v>0</v>
      </c>
      <c r="BH367" s="141">
        <f t="shared" si="7"/>
        <v>0</v>
      </c>
      <c r="BI367" s="141">
        <f t="shared" si="8"/>
        <v>0</v>
      </c>
      <c r="BJ367" s="18" t="s">
        <v>81</v>
      </c>
      <c r="BK367" s="141">
        <f t="shared" si="9"/>
        <v>0</v>
      </c>
      <c r="BL367" s="18" t="s">
        <v>398</v>
      </c>
      <c r="BM367" s="140" t="s">
        <v>1395</v>
      </c>
    </row>
    <row r="368" spans="2:65" s="1" customFormat="1" ht="16.5" customHeight="1">
      <c r="B368" s="128"/>
      <c r="C368" s="129" t="s">
        <v>895</v>
      </c>
      <c r="D368" s="129" t="s">
        <v>132</v>
      </c>
      <c r="E368" s="130" t="s">
        <v>2558</v>
      </c>
      <c r="F368" s="131" t="s">
        <v>2559</v>
      </c>
      <c r="G368" s="132" t="s">
        <v>215</v>
      </c>
      <c r="H368" s="133">
        <v>2</v>
      </c>
      <c r="I368" s="134"/>
      <c r="J368" s="135">
        <f t="shared" si="0"/>
        <v>0</v>
      </c>
      <c r="K368" s="131" t="s">
        <v>3</v>
      </c>
      <c r="L368" s="33"/>
      <c r="M368" s="136" t="s">
        <v>3</v>
      </c>
      <c r="N368" s="137" t="s">
        <v>44</v>
      </c>
      <c r="P368" s="138">
        <f t="shared" si="1"/>
        <v>0</v>
      </c>
      <c r="Q368" s="138">
        <v>0</v>
      </c>
      <c r="R368" s="138">
        <f t="shared" si="2"/>
        <v>0</v>
      </c>
      <c r="S368" s="138">
        <v>0</v>
      </c>
      <c r="T368" s="139">
        <f t="shared" si="3"/>
        <v>0</v>
      </c>
      <c r="AR368" s="140" t="s">
        <v>398</v>
      </c>
      <c r="AT368" s="140" t="s">
        <v>132</v>
      </c>
      <c r="AU368" s="140" t="s">
        <v>83</v>
      </c>
      <c r="AY368" s="18" t="s">
        <v>129</v>
      </c>
      <c r="BE368" s="141">
        <f t="shared" si="4"/>
        <v>0</v>
      </c>
      <c r="BF368" s="141">
        <f t="shared" si="5"/>
        <v>0</v>
      </c>
      <c r="BG368" s="141">
        <f t="shared" si="6"/>
        <v>0</v>
      </c>
      <c r="BH368" s="141">
        <f t="shared" si="7"/>
        <v>0</v>
      </c>
      <c r="BI368" s="141">
        <f t="shared" si="8"/>
        <v>0</v>
      </c>
      <c r="BJ368" s="18" t="s">
        <v>81</v>
      </c>
      <c r="BK368" s="141">
        <f t="shared" si="9"/>
        <v>0</v>
      </c>
      <c r="BL368" s="18" t="s">
        <v>398</v>
      </c>
      <c r="BM368" s="140" t="s">
        <v>1406</v>
      </c>
    </row>
    <row r="369" spans="2:65" s="1" customFormat="1" ht="21.75" customHeight="1">
      <c r="B369" s="128"/>
      <c r="C369" s="129" t="s">
        <v>900</v>
      </c>
      <c r="D369" s="129" t="s">
        <v>132</v>
      </c>
      <c r="E369" s="130" t="s">
        <v>2560</v>
      </c>
      <c r="F369" s="131" t="s">
        <v>2561</v>
      </c>
      <c r="G369" s="132" t="s">
        <v>215</v>
      </c>
      <c r="H369" s="133">
        <v>46</v>
      </c>
      <c r="I369" s="134"/>
      <c r="J369" s="135">
        <f t="shared" si="0"/>
        <v>0</v>
      </c>
      <c r="K369" s="131" t="s">
        <v>136</v>
      </c>
      <c r="L369" s="33"/>
      <c r="M369" s="136" t="s">
        <v>3</v>
      </c>
      <c r="N369" s="137" t="s">
        <v>44</v>
      </c>
      <c r="P369" s="138">
        <f t="shared" si="1"/>
        <v>0</v>
      </c>
      <c r="Q369" s="138">
        <v>8.0000000000000004E-4</v>
      </c>
      <c r="R369" s="138">
        <f t="shared" si="2"/>
        <v>3.6799999999999999E-2</v>
      </c>
      <c r="S369" s="138">
        <v>0</v>
      </c>
      <c r="T369" s="139">
        <f t="shared" si="3"/>
        <v>0</v>
      </c>
      <c r="AR369" s="140" t="s">
        <v>398</v>
      </c>
      <c r="AT369" s="140" t="s">
        <v>132</v>
      </c>
      <c r="AU369" s="140" t="s">
        <v>83</v>
      </c>
      <c r="AY369" s="18" t="s">
        <v>129</v>
      </c>
      <c r="BE369" s="141">
        <f t="shared" si="4"/>
        <v>0</v>
      </c>
      <c r="BF369" s="141">
        <f t="shared" si="5"/>
        <v>0</v>
      </c>
      <c r="BG369" s="141">
        <f t="shared" si="6"/>
        <v>0</v>
      </c>
      <c r="BH369" s="141">
        <f t="shared" si="7"/>
        <v>0</v>
      </c>
      <c r="BI369" s="141">
        <f t="shared" si="8"/>
        <v>0</v>
      </c>
      <c r="BJ369" s="18" t="s">
        <v>81</v>
      </c>
      <c r="BK369" s="141">
        <f t="shared" si="9"/>
        <v>0</v>
      </c>
      <c r="BL369" s="18" t="s">
        <v>398</v>
      </c>
      <c r="BM369" s="140" t="s">
        <v>1419</v>
      </c>
    </row>
    <row r="370" spans="2:65" s="1" customFormat="1" ht="10.199999999999999">
      <c r="B370" s="33"/>
      <c r="D370" s="142" t="s">
        <v>139</v>
      </c>
      <c r="F370" s="143" t="s">
        <v>2562</v>
      </c>
      <c r="I370" s="144"/>
      <c r="L370" s="33"/>
      <c r="M370" s="145"/>
      <c r="T370" s="54"/>
      <c r="AT370" s="18" t="s">
        <v>139</v>
      </c>
      <c r="AU370" s="18" t="s">
        <v>83</v>
      </c>
    </row>
    <row r="371" spans="2:65" s="1" customFormat="1" ht="21.75" customHeight="1">
      <c r="B371" s="128"/>
      <c r="C371" s="129" t="s">
        <v>909</v>
      </c>
      <c r="D371" s="129" t="s">
        <v>132</v>
      </c>
      <c r="E371" s="130" t="s">
        <v>2563</v>
      </c>
      <c r="F371" s="131" t="s">
        <v>2564</v>
      </c>
      <c r="G371" s="132" t="s">
        <v>215</v>
      </c>
      <c r="H371" s="133">
        <v>40</v>
      </c>
      <c r="I371" s="134"/>
      <c r="J371" s="135">
        <f>ROUND(I371*H371,2)</f>
        <v>0</v>
      </c>
      <c r="K371" s="131" t="s">
        <v>136</v>
      </c>
      <c r="L371" s="33"/>
      <c r="M371" s="136" t="s">
        <v>3</v>
      </c>
      <c r="N371" s="137" t="s">
        <v>44</v>
      </c>
      <c r="P371" s="138">
        <f>O371*H371</f>
        <v>0</v>
      </c>
      <c r="Q371" s="138">
        <v>1.2600000000000001E-3</v>
      </c>
      <c r="R371" s="138">
        <f>Q371*H371</f>
        <v>5.04E-2</v>
      </c>
      <c r="S371" s="138">
        <v>0</v>
      </c>
      <c r="T371" s="139">
        <f>S371*H371</f>
        <v>0</v>
      </c>
      <c r="AR371" s="140" t="s">
        <v>398</v>
      </c>
      <c r="AT371" s="140" t="s">
        <v>132</v>
      </c>
      <c r="AU371" s="140" t="s">
        <v>83</v>
      </c>
      <c r="AY371" s="18" t="s">
        <v>129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8" t="s">
        <v>81</v>
      </c>
      <c r="BK371" s="141">
        <f>ROUND(I371*H371,2)</f>
        <v>0</v>
      </c>
      <c r="BL371" s="18" t="s">
        <v>398</v>
      </c>
      <c r="BM371" s="140" t="s">
        <v>1430</v>
      </c>
    </row>
    <row r="372" spans="2:65" s="1" customFormat="1" ht="10.199999999999999">
      <c r="B372" s="33"/>
      <c r="D372" s="142" t="s">
        <v>139</v>
      </c>
      <c r="F372" s="143" t="s">
        <v>2565</v>
      </c>
      <c r="I372" s="144"/>
      <c r="L372" s="33"/>
      <c r="M372" s="145"/>
      <c r="T372" s="54"/>
      <c r="AT372" s="18" t="s">
        <v>139</v>
      </c>
      <c r="AU372" s="18" t="s">
        <v>83</v>
      </c>
    </row>
    <row r="373" spans="2:65" s="1" customFormat="1" ht="21.75" customHeight="1">
      <c r="B373" s="128"/>
      <c r="C373" s="129" t="s">
        <v>914</v>
      </c>
      <c r="D373" s="129" t="s">
        <v>132</v>
      </c>
      <c r="E373" s="130" t="s">
        <v>2566</v>
      </c>
      <c r="F373" s="131" t="s">
        <v>2567</v>
      </c>
      <c r="G373" s="132" t="s">
        <v>215</v>
      </c>
      <c r="H373" s="133">
        <v>33</v>
      </c>
      <c r="I373" s="134"/>
      <c r="J373" s="135">
        <f>ROUND(I373*H373,2)</f>
        <v>0</v>
      </c>
      <c r="K373" s="131" t="s">
        <v>136</v>
      </c>
      <c r="L373" s="33"/>
      <c r="M373" s="136" t="s">
        <v>3</v>
      </c>
      <c r="N373" s="137" t="s">
        <v>44</v>
      </c>
      <c r="P373" s="138">
        <f>O373*H373</f>
        <v>0</v>
      </c>
      <c r="Q373" s="138">
        <v>1.3799999999999999E-3</v>
      </c>
      <c r="R373" s="138">
        <f>Q373*H373</f>
        <v>4.5539999999999997E-2</v>
      </c>
      <c r="S373" s="138">
        <v>0</v>
      </c>
      <c r="T373" s="139">
        <f>S373*H373</f>
        <v>0</v>
      </c>
      <c r="AR373" s="140" t="s">
        <v>398</v>
      </c>
      <c r="AT373" s="140" t="s">
        <v>132</v>
      </c>
      <c r="AU373" s="140" t="s">
        <v>83</v>
      </c>
      <c r="AY373" s="18" t="s">
        <v>129</v>
      </c>
      <c r="BE373" s="141">
        <f>IF(N373="základní",J373,0)</f>
        <v>0</v>
      </c>
      <c r="BF373" s="141">
        <f>IF(N373="snížená",J373,0)</f>
        <v>0</v>
      </c>
      <c r="BG373" s="141">
        <f>IF(N373="zákl. přenesená",J373,0)</f>
        <v>0</v>
      </c>
      <c r="BH373" s="141">
        <f>IF(N373="sníž. přenesená",J373,0)</f>
        <v>0</v>
      </c>
      <c r="BI373" s="141">
        <f>IF(N373="nulová",J373,0)</f>
        <v>0</v>
      </c>
      <c r="BJ373" s="18" t="s">
        <v>81</v>
      </c>
      <c r="BK373" s="141">
        <f>ROUND(I373*H373,2)</f>
        <v>0</v>
      </c>
      <c r="BL373" s="18" t="s">
        <v>398</v>
      </c>
      <c r="BM373" s="140" t="s">
        <v>1446</v>
      </c>
    </row>
    <row r="374" spans="2:65" s="1" customFormat="1" ht="10.199999999999999">
      <c r="B374" s="33"/>
      <c r="D374" s="142" t="s">
        <v>139</v>
      </c>
      <c r="F374" s="143" t="s">
        <v>2568</v>
      </c>
      <c r="I374" s="144"/>
      <c r="L374" s="33"/>
      <c r="M374" s="145"/>
      <c r="T374" s="54"/>
      <c r="AT374" s="18" t="s">
        <v>139</v>
      </c>
      <c r="AU374" s="18" t="s">
        <v>83</v>
      </c>
    </row>
    <row r="375" spans="2:65" s="1" customFormat="1" ht="21.75" customHeight="1">
      <c r="B375" s="128"/>
      <c r="C375" s="129" t="s">
        <v>924</v>
      </c>
      <c r="D375" s="129" t="s">
        <v>132</v>
      </c>
      <c r="E375" s="130" t="s">
        <v>2569</v>
      </c>
      <c r="F375" s="131" t="s">
        <v>2570</v>
      </c>
      <c r="G375" s="132" t="s">
        <v>215</v>
      </c>
      <c r="H375" s="133">
        <v>15</v>
      </c>
      <c r="I375" s="134"/>
      <c r="J375" s="135">
        <f>ROUND(I375*H375,2)</f>
        <v>0</v>
      </c>
      <c r="K375" s="131" t="s">
        <v>136</v>
      </c>
      <c r="L375" s="33"/>
      <c r="M375" s="136" t="s">
        <v>3</v>
      </c>
      <c r="N375" s="137" t="s">
        <v>44</v>
      </c>
      <c r="P375" s="138">
        <f>O375*H375</f>
        <v>0</v>
      </c>
      <c r="Q375" s="138">
        <v>2.6199999999999999E-3</v>
      </c>
      <c r="R375" s="138">
        <f>Q375*H375</f>
        <v>3.9300000000000002E-2</v>
      </c>
      <c r="S375" s="138">
        <v>0</v>
      </c>
      <c r="T375" s="139">
        <f>S375*H375</f>
        <v>0</v>
      </c>
      <c r="AR375" s="140" t="s">
        <v>398</v>
      </c>
      <c r="AT375" s="140" t="s">
        <v>132</v>
      </c>
      <c r="AU375" s="140" t="s">
        <v>83</v>
      </c>
      <c r="AY375" s="18" t="s">
        <v>129</v>
      </c>
      <c r="BE375" s="141">
        <f>IF(N375="základní",J375,0)</f>
        <v>0</v>
      </c>
      <c r="BF375" s="141">
        <f>IF(N375="snížená",J375,0)</f>
        <v>0</v>
      </c>
      <c r="BG375" s="141">
        <f>IF(N375="zákl. přenesená",J375,0)</f>
        <v>0</v>
      </c>
      <c r="BH375" s="141">
        <f>IF(N375="sníž. přenesená",J375,0)</f>
        <v>0</v>
      </c>
      <c r="BI375" s="141">
        <f>IF(N375="nulová",J375,0)</f>
        <v>0</v>
      </c>
      <c r="BJ375" s="18" t="s">
        <v>81</v>
      </c>
      <c r="BK375" s="141">
        <f>ROUND(I375*H375,2)</f>
        <v>0</v>
      </c>
      <c r="BL375" s="18" t="s">
        <v>398</v>
      </c>
      <c r="BM375" s="140" t="s">
        <v>1460</v>
      </c>
    </row>
    <row r="376" spans="2:65" s="1" customFormat="1" ht="10.199999999999999">
      <c r="B376" s="33"/>
      <c r="D376" s="142" t="s">
        <v>139</v>
      </c>
      <c r="F376" s="143" t="s">
        <v>2571</v>
      </c>
      <c r="I376" s="144"/>
      <c r="L376" s="33"/>
      <c r="M376" s="145"/>
      <c r="T376" s="54"/>
      <c r="AT376" s="18" t="s">
        <v>139</v>
      </c>
      <c r="AU376" s="18" t="s">
        <v>83</v>
      </c>
    </row>
    <row r="377" spans="2:65" s="1" customFormat="1" ht="16.5" customHeight="1">
      <c r="B377" s="128"/>
      <c r="C377" s="129" t="s">
        <v>938</v>
      </c>
      <c r="D377" s="129" t="s">
        <v>132</v>
      </c>
      <c r="E377" s="130" t="s">
        <v>2572</v>
      </c>
      <c r="F377" s="131" t="s">
        <v>2573</v>
      </c>
      <c r="G377" s="132" t="s">
        <v>420</v>
      </c>
      <c r="H377" s="133">
        <v>24</v>
      </c>
      <c r="I377" s="134"/>
      <c r="J377" s="135">
        <f>ROUND(I377*H377,2)</f>
        <v>0</v>
      </c>
      <c r="K377" s="131" t="s">
        <v>136</v>
      </c>
      <c r="L377" s="33"/>
      <c r="M377" s="136" t="s">
        <v>3</v>
      </c>
      <c r="N377" s="137" t="s">
        <v>44</v>
      </c>
      <c r="P377" s="138">
        <f>O377*H377</f>
        <v>0</v>
      </c>
      <c r="Q377" s="138">
        <v>0</v>
      </c>
      <c r="R377" s="138">
        <f>Q377*H377</f>
        <v>0</v>
      </c>
      <c r="S377" s="138">
        <v>0</v>
      </c>
      <c r="T377" s="139">
        <f>S377*H377</f>
        <v>0</v>
      </c>
      <c r="AR377" s="140" t="s">
        <v>398</v>
      </c>
      <c r="AT377" s="140" t="s">
        <v>132</v>
      </c>
      <c r="AU377" s="140" t="s">
        <v>83</v>
      </c>
      <c r="AY377" s="18" t="s">
        <v>129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8" t="s">
        <v>81</v>
      </c>
      <c r="BK377" s="141">
        <f>ROUND(I377*H377,2)</f>
        <v>0</v>
      </c>
      <c r="BL377" s="18" t="s">
        <v>398</v>
      </c>
      <c r="BM377" s="140" t="s">
        <v>1470</v>
      </c>
    </row>
    <row r="378" spans="2:65" s="1" customFormat="1" ht="10.199999999999999">
      <c r="B378" s="33"/>
      <c r="D378" s="142" t="s">
        <v>139</v>
      </c>
      <c r="F378" s="143" t="s">
        <v>2574</v>
      </c>
      <c r="I378" s="144"/>
      <c r="L378" s="33"/>
      <c r="M378" s="145"/>
      <c r="T378" s="54"/>
      <c r="AT378" s="18" t="s">
        <v>139</v>
      </c>
      <c r="AU378" s="18" t="s">
        <v>83</v>
      </c>
    </row>
    <row r="379" spans="2:65" s="1" customFormat="1" ht="16.5" customHeight="1">
      <c r="B379" s="128"/>
      <c r="C379" s="129" t="s">
        <v>944</v>
      </c>
      <c r="D379" s="129" t="s">
        <v>132</v>
      </c>
      <c r="E379" s="130" t="s">
        <v>2575</v>
      </c>
      <c r="F379" s="131" t="s">
        <v>2576</v>
      </c>
      <c r="G379" s="132" t="s">
        <v>420</v>
      </c>
      <c r="H379" s="133">
        <v>2</v>
      </c>
      <c r="I379" s="134"/>
      <c r="J379" s="135">
        <f t="shared" ref="J379:J396" si="10">ROUND(I379*H379,2)</f>
        <v>0</v>
      </c>
      <c r="K379" s="131" t="s">
        <v>3</v>
      </c>
      <c r="L379" s="33"/>
      <c r="M379" s="136" t="s">
        <v>3</v>
      </c>
      <c r="N379" s="137" t="s">
        <v>44</v>
      </c>
      <c r="P379" s="138">
        <f t="shared" ref="P379:P396" si="11">O379*H379</f>
        <v>0</v>
      </c>
      <c r="Q379" s="138">
        <v>0</v>
      </c>
      <c r="R379" s="138">
        <f t="shared" ref="R379:R396" si="12">Q379*H379</f>
        <v>0</v>
      </c>
      <c r="S379" s="138">
        <v>0</v>
      </c>
      <c r="T379" s="139">
        <f t="shared" ref="T379:T396" si="13">S379*H379</f>
        <v>0</v>
      </c>
      <c r="AR379" s="140" t="s">
        <v>398</v>
      </c>
      <c r="AT379" s="140" t="s">
        <v>132</v>
      </c>
      <c r="AU379" s="140" t="s">
        <v>83</v>
      </c>
      <c r="AY379" s="18" t="s">
        <v>129</v>
      </c>
      <c r="BE379" s="141">
        <f t="shared" ref="BE379:BE396" si="14">IF(N379="základní",J379,0)</f>
        <v>0</v>
      </c>
      <c r="BF379" s="141">
        <f t="shared" ref="BF379:BF396" si="15">IF(N379="snížená",J379,0)</f>
        <v>0</v>
      </c>
      <c r="BG379" s="141">
        <f t="shared" ref="BG379:BG396" si="16">IF(N379="zákl. přenesená",J379,0)</f>
        <v>0</v>
      </c>
      <c r="BH379" s="141">
        <f t="shared" ref="BH379:BH396" si="17">IF(N379="sníž. přenesená",J379,0)</f>
        <v>0</v>
      </c>
      <c r="BI379" s="141">
        <f t="shared" ref="BI379:BI396" si="18">IF(N379="nulová",J379,0)</f>
        <v>0</v>
      </c>
      <c r="BJ379" s="18" t="s">
        <v>81</v>
      </c>
      <c r="BK379" s="141">
        <f t="shared" ref="BK379:BK396" si="19">ROUND(I379*H379,2)</f>
        <v>0</v>
      </c>
      <c r="BL379" s="18" t="s">
        <v>398</v>
      </c>
      <c r="BM379" s="140" t="s">
        <v>1476</v>
      </c>
    </row>
    <row r="380" spans="2:65" s="1" customFormat="1" ht="16.5" customHeight="1">
      <c r="B380" s="128"/>
      <c r="C380" s="129" t="s">
        <v>951</v>
      </c>
      <c r="D380" s="129" t="s">
        <v>132</v>
      </c>
      <c r="E380" s="130" t="s">
        <v>2577</v>
      </c>
      <c r="F380" s="131" t="s">
        <v>2578</v>
      </c>
      <c r="G380" s="132" t="s">
        <v>420</v>
      </c>
      <c r="H380" s="133">
        <v>1</v>
      </c>
      <c r="I380" s="134"/>
      <c r="J380" s="135">
        <f t="shared" si="10"/>
        <v>0</v>
      </c>
      <c r="K380" s="131" t="s">
        <v>3</v>
      </c>
      <c r="L380" s="33"/>
      <c r="M380" s="136" t="s">
        <v>3</v>
      </c>
      <c r="N380" s="137" t="s">
        <v>44</v>
      </c>
      <c r="P380" s="138">
        <f t="shared" si="11"/>
        <v>0</v>
      </c>
      <c r="Q380" s="138">
        <v>0</v>
      </c>
      <c r="R380" s="138">
        <f t="shared" si="12"/>
        <v>0</v>
      </c>
      <c r="S380" s="138">
        <v>0</v>
      </c>
      <c r="T380" s="139">
        <f t="shared" si="13"/>
        <v>0</v>
      </c>
      <c r="AR380" s="140" t="s">
        <v>398</v>
      </c>
      <c r="AT380" s="140" t="s">
        <v>132</v>
      </c>
      <c r="AU380" s="140" t="s">
        <v>83</v>
      </c>
      <c r="AY380" s="18" t="s">
        <v>129</v>
      </c>
      <c r="BE380" s="141">
        <f t="shared" si="14"/>
        <v>0</v>
      </c>
      <c r="BF380" s="141">
        <f t="shared" si="15"/>
        <v>0</v>
      </c>
      <c r="BG380" s="141">
        <f t="shared" si="16"/>
        <v>0</v>
      </c>
      <c r="BH380" s="141">
        <f t="shared" si="17"/>
        <v>0</v>
      </c>
      <c r="BI380" s="141">
        <f t="shared" si="18"/>
        <v>0</v>
      </c>
      <c r="BJ380" s="18" t="s">
        <v>81</v>
      </c>
      <c r="BK380" s="141">
        <f t="shared" si="19"/>
        <v>0</v>
      </c>
      <c r="BL380" s="18" t="s">
        <v>398</v>
      </c>
      <c r="BM380" s="140" t="s">
        <v>1488</v>
      </c>
    </row>
    <row r="381" spans="2:65" s="1" customFormat="1" ht="16.5" customHeight="1">
      <c r="B381" s="128"/>
      <c r="C381" s="129" t="s">
        <v>956</v>
      </c>
      <c r="D381" s="129" t="s">
        <v>132</v>
      </c>
      <c r="E381" s="130" t="s">
        <v>2579</v>
      </c>
      <c r="F381" s="131" t="s">
        <v>3291</v>
      </c>
      <c r="G381" s="132" t="s">
        <v>420</v>
      </c>
      <c r="H381" s="133">
        <v>1</v>
      </c>
      <c r="I381" s="134"/>
      <c r="J381" s="135">
        <f t="shared" si="10"/>
        <v>0</v>
      </c>
      <c r="K381" s="131" t="s">
        <v>3</v>
      </c>
      <c r="L381" s="33"/>
      <c r="M381" s="136" t="s">
        <v>3</v>
      </c>
      <c r="N381" s="137" t="s">
        <v>44</v>
      </c>
      <c r="P381" s="138">
        <f t="shared" si="11"/>
        <v>0</v>
      </c>
      <c r="Q381" s="138">
        <v>0</v>
      </c>
      <c r="R381" s="138">
        <f t="shared" si="12"/>
        <v>0</v>
      </c>
      <c r="S381" s="138">
        <v>0</v>
      </c>
      <c r="T381" s="139">
        <f t="shared" si="13"/>
        <v>0</v>
      </c>
      <c r="AR381" s="140" t="s">
        <v>398</v>
      </c>
      <c r="AT381" s="140" t="s">
        <v>132</v>
      </c>
      <c r="AU381" s="140" t="s">
        <v>83</v>
      </c>
      <c r="AY381" s="18" t="s">
        <v>129</v>
      </c>
      <c r="BE381" s="141">
        <f t="shared" si="14"/>
        <v>0</v>
      </c>
      <c r="BF381" s="141">
        <f t="shared" si="15"/>
        <v>0</v>
      </c>
      <c r="BG381" s="141">
        <f t="shared" si="16"/>
        <v>0</v>
      </c>
      <c r="BH381" s="141">
        <f t="shared" si="17"/>
        <v>0</v>
      </c>
      <c r="BI381" s="141">
        <f t="shared" si="18"/>
        <v>0</v>
      </c>
      <c r="BJ381" s="18" t="s">
        <v>81</v>
      </c>
      <c r="BK381" s="141">
        <f t="shared" si="19"/>
        <v>0</v>
      </c>
      <c r="BL381" s="18" t="s">
        <v>398</v>
      </c>
      <c r="BM381" s="140" t="s">
        <v>1502</v>
      </c>
    </row>
    <row r="382" spans="2:65" s="1" customFormat="1" ht="16.5" customHeight="1">
      <c r="B382" s="128"/>
      <c r="C382" s="129" t="s">
        <v>961</v>
      </c>
      <c r="D382" s="129" t="s">
        <v>132</v>
      </c>
      <c r="E382" s="130" t="s">
        <v>2580</v>
      </c>
      <c r="F382" s="131" t="s">
        <v>3292</v>
      </c>
      <c r="G382" s="132" t="s">
        <v>420</v>
      </c>
      <c r="H382" s="133">
        <v>3</v>
      </c>
      <c r="I382" s="134"/>
      <c r="J382" s="135">
        <f t="shared" si="10"/>
        <v>0</v>
      </c>
      <c r="K382" s="131" t="s">
        <v>3</v>
      </c>
      <c r="L382" s="33"/>
      <c r="M382" s="136" t="s">
        <v>3</v>
      </c>
      <c r="N382" s="137" t="s">
        <v>44</v>
      </c>
      <c r="P382" s="138">
        <f t="shared" si="11"/>
        <v>0</v>
      </c>
      <c r="Q382" s="138">
        <v>0</v>
      </c>
      <c r="R382" s="138">
        <f t="shared" si="12"/>
        <v>0</v>
      </c>
      <c r="S382" s="138">
        <v>0</v>
      </c>
      <c r="T382" s="139">
        <f t="shared" si="13"/>
        <v>0</v>
      </c>
      <c r="AR382" s="140" t="s">
        <v>398</v>
      </c>
      <c r="AT382" s="140" t="s">
        <v>132</v>
      </c>
      <c r="AU382" s="140" t="s">
        <v>83</v>
      </c>
      <c r="AY382" s="18" t="s">
        <v>129</v>
      </c>
      <c r="BE382" s="141">
        <f t="shared" si="14"/>
        <v>0</v>
      </c>
      <c r="BF382" s="141">
        <f t="shared" si="15"/>
        <v>0</v>
      </c>
      <c r="BG382" s="141">
        <f t="shared" si="16"/>
        <v>0</v>
      </c>
      <c r="BH382" s="141">
        <f t="shared" si="17"/>
        <v>0</v>
      </c>
      <c r="BI382" s="141">
        <f t="shared" si="18"/>
        <v>0</v>
      </c>
      <c r="BJ382" s="18" t="s">
        <v>81</v>
      </c>
      <c r="BK382" s="141">
        <f t="shared" si="19"/>
        <v>0</v>
      </c>
      <c r="BL382" s="18" t="s">
        <v>398</v>
      </c>
      <c r="BM382" s="140" t="s">
        <v>1510</v>
      </c>
    </row>
    <row r="383" spans="2:65" s="1" customFormat="1" ht="16.5" customHeight="1">
      <c r="B383" s="128"/>
      <c r="C383" s="129" t="s">
        <v>967</v>
      </c>
      <c r="D383" s="129" t="s">
        <v>132</v>
      </c>
      <c r="E383" s="130" t="s">
        <v>2581</v>
      </c>
      <c r="F383" s="131" t="s">
        <v>3293</v>
      </c>
      <c r="G383" s="132" t="s">
        <v>420</v>
      </c>
      <c r="H383" s="133">
        <v>1</v>
      </c>
      <c r="I383" s="134"/>
      <c r="J383" s="135">
        <f t="shared" si="10"/>
        <v>0</v>
      </c>
      <c r="K383" s="131" t="s">
        <v>3</v>
      </c>
      <c r="L383" s="33"/>
      <c r="M383" s="136" t="s">
        <v>3</v>
      </c>
      <c r="N383" s="137" t="s">
        <v>44</v>
      </c>
      <c r="P383" s="138">
        <f t="shared" si="11"/>
        <v>0</v>
      </c>
      <c r="Q383" s="138">
        <v>0</v>
      </c>
      <c r="R383" s="138">
        <f t="shared" si="12"/>
        <v>0</v>
      </c>
      <c r="S383" s="138">
        <v>0</v>
      </c>
      <c r="T383" s="139">
        <f t="shared" si="13"/>
        <v>0</v>
      </c>
      <c r="AR383" s="140" t="s">
        <v>398</v>
      </c>
      <c r="AT383" s="140" t="s">
        <v>132</v>
      </c>
      <c r="AU383" s="140" t="s">
        <v>83</v>
      </c>
      <c r="AY383" s="18" t="s">
        <v>129</v>
      </c>
      <c r="BE383" s="141">
        <f t="shared" si="14"/>
        <v>0</v>
      </c>
      <c r="BF383" s="141">
        <f t="shared" si="15"/>
        <v>0</v>
      </c>
      <c r="BG383" s="141">
        <f t="shared" si="16"/>
        <v>0</v>
      </c>
      <c r="BH383" s="141">
        <f t="shared" si="17"/>
        <v>0</v>
      </c>
      <c r="BI383" s="141">
        <f t="shared" si="18"/>
        <v>0</v>
      </c>
      <c r="BJ383" s="18" t="s">
        <v>81</v>
      </c>
      <c r="BK383" s="141">
        <f t="shared" si="19"/>
        <v>0</v>
      </c>
      <c r="BL383" s="18" t="s">
        <v>398</v>
      </c>
      <c r="BM383" s="140" t="s">
        <v>1520</v>
      </c>
    </row>
    <row r="384" spans="2:65" s="1" customFormat="1" ht="16.5" customHeight="1">
      <c r="B384" s="128"/>
      <c r="C384" s="129" t="s">
        <v>972</v>
      </c>
      <c r="D384" s="129" t="s">
        <v>132</v>
      </c>
      <c r="E384" s="130" t="s">
        <v>2582</v>
      </c>
      <c r="F384" s="131" t="s">
        <v>2583</v>
      </c>
      <c r="G384" s="132" t="s">
        <v>215</v>
      </c>
      <c r="H384" s="133">
        <v>2</v>
      </c>
      <c r="I384" s="134"/>
      <c r="J384" s="135">
        <f t="shared" si="10"/>
        <v>0</v>
      </c>
      <c r="K384" s="131" t="s">
        <v>3</v>
      </c>
      <c r="L384" s="33"/>
      <c r="M384" s="136" t="s">
        <v>3</v>
      </c>
      <c r="N384" s="137" t="s">
        <v>44</v>
      </c>
      <c r="P384" s="138">
        <f t="shared" si="11"/>
        <v>0</v>
      </c>
      <c r="Q384" s="138">
        <v>0</v>
      </c>
      <c r="R384" s="138">
        <f t="shared" si="12"/>
        <v>0</v>
      </c>
      <c r="S384" s="138">
        <v>0</v>
      </c>
      <c r="T384" s="139">
        <f t="shared" si="13"/>
        <v>0</v>
      </c>
      <c r="AR384" s="140" t="s">
        <v>398</v>
      </c>
      <c r="AT384" s="140" t="s">
        <v>132</v>
      </c>
      <c r="AU384" s="140" t="s">
        <v>83</v>
      </c>
      <c r="AY384" s="18" t="s">
        <v>129</v>
      </c>
      <c r="BE384" s="141">
        <f t="shared" si="14"/>
        <v>0</v>
      </c>
      <c r="BF384" s="141">
        <f t="shared" si="15"/>
        <v>0</v>
      </c>
      <c r="BG384" s="141">
        <f t="shared" si="16"/>
        <v>0</v>
      </c>
      <c r="BH384" s="141">
        <f t="shared" si="17"/>
        <v>0</v>
      </c>
      <c r="BI384" s="141">
        <f t="shared" si="18"/>
        <v>0</v>
      </c>
      <c r="BJ384" s="18" t="s">
        <v>81</v>
      </c>
      <c r="BK384" s="141">
        <f t="shared" si="19"/>
        <v>0</v>
      </c>
      <c r="BL384" s="18" t="s">
        <v>398</v>
      </c>
      <c r="BM384" s="140" t="s">
        <v>1531</v>
      </c>
    </row>
    <row r="385" spans="2:65" s="1" customFormat="1" ht="16.5" customHeight="1">
      <c r="B385" s="128"/>
      <c r="C385" s="129" t="s">
        <v>987</v>
      </c>
      <c r="D385" s="129" t="s">
        <v>132</v>
      </c>
      <c r="E385" s="130" t="s">
        <v>2584</v>
      </c>
      <c r="F385" s="131" t="s">
        <v>3294</v>
      </c>
      <c r="G385" s="132" t="s">
        <v>2478</v>
      </c>
      <c r="H385" s="133">
        <v>1</v>
      </c>
      <c r="I385" s="134"/>
      <c r="J385" s="135">
        <f t="shared" si="10"/>
        <v>0</v>
      </c>
      <c r="K385" s="131" t="s">
        <v>3</v>
      </c>
      <c r="L385" s="33"/>
      <c r="M385" s="136" t="s">
        <v>3</v>
      </c>
      <c r="N385" s="137" t="s">
        <v>44</v>
      </c>
      <c r="P385" s="138">
        <f t="shared" si="11"/>
        <v>0</v>
      </c>
      <c r="Q385" s="138">
        <v>0</v>
      </c>
      <c r="R385" s="138">
        <f t="shared" si="12"/>
        <v>0</v>
      </c>
      <c r="S385" s="138">
        <v>0</v>
      </c>
      <c r="T385" s="139">
        <f t="shared" si="13"/>
        <v>0</v>
      </c>
      <c r="AR385" s="140" t="s">
        <v>398</v>
      </c>
      <c r="AT385" s="140" t="s">
        <v>132</v>
      </c>
      <c r="AU385" s="140" t="s">
        <v>83</v>
      </c>
      <c r="AY385" s="18" t="s">
        <v>129</v>
      </c>
      <c r="BE385" s="141">
        <f t="shared" si="14"/>
        <v>0</v>
      </c>
      <c r="BF385" s="141">
        <f t="shared" si="15"/>
        <v>0</v>
      </c>
      <c r="BG385" s="141">
        <f t="shared" si="16"/>
        <v>0</v>
      </c>
      <c r="BH385" s="141">
        <f t="shared" si="17"/>
        <v>0</v>
      </c>
      <c r="BI385" s="141">
        <f t="shared" si="18"/>
        <v>0</v>
      </c>
      <c r="BJ385" s="18" t="s">
        <v>81</v>
      </c>
      <c r="BK385" s="141">
        <f t="shared" si="19"/>
        <v>0</v>
      </c>
      <c r="BL385" s="18" t="s">
        <v>398</v>
      </c>
      <c r="BM385" s="140" t="s">
        <v>1542</v>
      </c>
    </row>
    <row r="386" spans="2:65" s="1" customFormat="1" ht="16.5" customHeight="1">
      <c r="B386" s="128"/>
      <c r="C386" s="129" t="s">
        <v>1002</v>
      </c>
      <c r="D386" s="129" t="s">
        <v>132</v>
      </c>
      <c r="E386" s="130" t="s">
        <v>2585</v>
      </c>
      <c r="F386" s="131" t="s">
        <v>3295</v>
      </c>
      <c r="G386" s="132" t="s">
        <v>2478</v>
      </c>
      <c r="H386" s="133">
        <v>1</v>
      </c>
      <c r="I386" s="134"/>
      <c r="J386" s="135">
        <f t="shared" si="10"/>
        <v>0</v>
      </c>
      <c r="K386" s="131" t="s">
        <v>3</v>
      </c>
      <c r="L386" s="33"/>
      <c r="M386" s="136" t="s">
        <v>3</v>
      </c>
      <c r="N386" s="137" t="s">
        <v>44</v>
      </c>
      <c r="P386" s="138">
        <f t="shared" si="11"/>
        <v>0</v>
      </c>
      <c r="Q386" s="138">
        <v>0</v>
      </c>
      <c r="R386" s="138">
        <f t="shared" si="12"/>
        <v>0</v>
      </c>
      <c r="S386" s="138">
        <v>0</v>
      </c>
      <c r="T386" s="139">
        <f t="shared" si="13"/>
        <v>0</v>
      </c>
      <c r="AR386" s="140" t="s">
        <v>398</v>
      </c>
      <c r="AT386" s="140" t="s">
        <v>132</v>
      </c>
      <c r="AU386" s="140" t="s">
        <v>83</v>
      </c>
      <c r="AY386" s="18" t="s">
        <v>129</v>
      </c>
      <c r="BE386" s="141">
        <f t="shared" si="14"/>
        <v>0</v>
      </c>
      <c r="BF386" s="141">
        <f t="shared" si="15"/>
        <v>0</v>
      </c>
      <c r="BG386" s="141">
        <f t="shared" si="16"/>
        <v>0</v>
      </c>
      <c r="BH386" s="141">
        <f t="shared" si="17"/>
        <v>0</v>
      </c>
      <c r="BI386" s="141">
        <f t="shared" si="18"/>
        <v>0</v>
      </c>
      <c r="BJ386" s="18" t="s">
        <v>81</v>
      </c>
      <c r="BK386" s="141">
        <f t="shared" si="19"/>
        <v>0</v>
      </c>
      <c r="BL386" s="18" t="s">
        <v>398</v>
      </c>
      <c r="BM386" s="140" t="s">
        <v>1554</v>
      </c>
    </row>
    <row r="387" spans="2:65" s="1" customFormat="1" ht="16.5" customHeight="1">
      <c r="B387" s="128"/>
      <c r="C387" s="129" t="s">
        <v>1017</v>
      </c>
      <c r="D387" s="129" t="s">
        <v>132</v>
      </c>
      <c r="E387" s="130" t="s">
        <v>2586</v>
      </c>
      <c r="F387" s="131" t="s">
        <v>2587</v>
      </c>
      <c r="G387" s="132" t="s">
        <v>2478</v>
      </c>
      <c r="H387" s="133">
        <v>1</v>
      </c>
      <c r="I387" s="134"/>
      <c r="J387" s="135">
        <f t="shared" si="10"/>
        <v>0</v>
      </c>
      <c r="K387" s="131" t="s">
        <v>3</v>
      </c>
      <c r="L387" s="33"/>
      <c r="M387" s="136" t="s">
        <v>3</v>
      </c>
      <c r="N387" s="137" t="s">
        <v>44</v>
      </c>
      <c r="P387" s="138">
        <f t="shared" si="11"/>
        <v>0</v>
      </c>
      <c r="Q387" s="138">
        <v>0</v>
      </c>
      <c r="R387" s="138">
        <f t="shared" si="12"/>
        <v>0</v>
      </c>
      <c r="S387" s="138">
        <v>0</v>
      </c>
      <c r="T387" s="139">
        <f t="shared" si="13"/>
        <v>0</v>
      </c>
      <c r="AR387" s="140" t="s">
        <v>398</v>
      </c>
      <c r="AT387" s="140" t="s">
        <v>132</v>
      </c>
      <c r="AU387" s="140" t="s">
        <v>83</v>
      </c>
      <c r="AY387" s="18" t="s">
        <v>129</v>
      </c>
      <c r="BE387" s="141">
        <f t="shared" si="14"/>
        <v>0</v>
      </c>
      <c r="BF387" s="141">
        <f t="shared" si="15"/>
        <v>0</v>
      </c>
      <c r="BG387" s="141">
        <f t="shared" si="16"/>
        <v>0</v>
      </c>
      <c r="BH387" s="141">
        <f t="shared" si="17"/>
        <v>0</v>
      </c>
      <c r="BI387" s="141">
        <f t="shared" si="18"/>
        <v>0</v>
      </c>
      <c r="BJ387" s="18" t="s">
        <v>81</v>
      </c>
      <c r="BK387" s="141">
        <f t="shared" si="19"/>
        <v>0</v>
      </c>
      <c r="BL387" s="18" t="s">
        <v>398</v>
      </c>
      <c r="BM387" s="140" t="s">
        <v>1567</v>
      </c>
    </row>
    <row r="388" spans="2:65" s="1" customFormat="1" ht="16.5" customHeight="1">
      <c r="B388" s="128"/>
      <c r="C388" s="129" t="s">
        <v>1023</v>
      </c>
      <c r="D388" s="129" t="s">
        <v>132</v>
      </c>
      <c r="E388" s="130" t="s">
        <v>2588</v>
      </c>
      <c r="F388" s="131" t="s">
        <v>2589</v>
      </c>
      <c r="G388" s="132" t="s">
        <v>2478</v>
      </c>
      <c r="H388" s="133">
        <v>1</v>
      </c>
      <c r="I388" s="134"/>
      <c r="J388" s="135">
        <f t="shared" si="10"/>
        <v>0</v>
      </c>
      <c r="K388" s="131" t="s">
        <v>3</v>
      </c>
      <c r="L388" s="33"/>
      <c r="M388" s="136" t="s">
        <v>3</v>
      </c>
      <c r="N388" s="137" t="s">
        <v>44</v>
      </c>
      <c r="P388" s="138">
        <f t="shared" si="11"/>
        <v>0</v>
      </c>
      <c r="Q388" s="138">
        <v>0</v>
      </c>
      <c r="R388" s="138">
        <f t="shared" si="12"/>
        <v>0</v>
      </c>
      <c r="S388" s="138">
        <v>0</v>
      </c>
      <c r="T388" s="139">
        <f t="shared" si="13"/>
        <v>0</v>
      </c>
      <c r="AR388" s="140" t="s">
        <v>398</v>
      </c>
      <c r="AT388" s="140" t="s">
        <v>132</v>
      </c>
      <c r="AU388" s="140" t="s">
        <v>83</v>
      </c>
      <c r="AY388" s="18" t="s">
        <v>129</v>
      </c>
      <c r="BE388" s="141">
        <f t="shared" si="14"/>
        <v>0</v>
      </c>
      <c r="BF388" s="141">
        <f t="shared" si="15"/>
        <v>0</v>
      </c>
      <c r="BG388" s="141">
        <f t="shared" si="16"/>
        <v>0</v>
      </c>
      <c r="BH388" s="141">
        <f t="shared" si="17"/>
        <v>0</v>
      </c>
      <c r="BI388" s="141">
        <f t="shared" si="18"/>
        <v>0</v>
      </c>
      <c r="BJ388" s="18" t="s">
        <v>81</v>
      </c>
      <c r="BK388" s="141">
        <f t="shared" si="19"/>
        <v>0</v>
      </c>
      <c r="BL388" s="18" t="s">
        <v>398</v>
      </c>
      <c r="BM388" s="140" t="s">
        <v>1580</v>
      </c>
    </row>
    <row r="389" spans="2:65" s="1" customFormat="1" ht="16.5" customHeight="1">
      <c r="B389" s="128"/>
      <c r="C389" s="129" t="s">
        <v>1039</v>
      </c>
      <c r="D389" s="129" t="s">
        <v>132</v>
      </c>
      <c r="E389" s="130" t="s">
        <v>2590</v>
      </c>
      <c r="F389" s="131" t="s">
        <v>2591</v>
      </c>
      <c r="G389" s="132" t="s">
        <v>2478</v>
      </c>
      <c r="H389" s="133">
        <v>1</v>
      </c>
      <c r="I389" s="134"/>
      <c r="J389" s="135">
        <f t="shared" si="10"/>
        <v>0</v>
      </c>
      <c r="K389" s="131" t="s">
        <v>3</v>
      </c>
      <c r="L389" s="33"/>
      <c r="M389" s="136" t="s">
        <v>3</v>
      </c>
      <c r="N389" s="137" t="s">
        <v>44</v>
      </c>
      <c r="P389" s="138">
        <f t="shared" si="11"/>
        <v>0</v>
      </c>
      <c r="Q389" s="138">
        <v>0</v>
      </c>
      <c r="R389" s="138">
        <f t="shared" si="12"/>
        <v>0</v>
      </c>
      <c r="S389" s="138">
        <v>0</v>
      </c>
      <c r="T389" s="139">
        <f t="shared" si="13"/>
        <v>0</v>
      </c>
      <c r="AR389" s="140" t="s">
        <v>398</v>
      </c>
      <c r="AT389" s="140" t="s">
        <v>132</v>
      </c>
      <c r="AU389" s="140" t="s">
        <v>83</v>
      </c>
      <c r="AY389" s="18" t="s">
        <v>129</v>
      </c>
      <c r="BE389" s="141">
        <f t="shared" si="14"/>
        <v>0</v>
      </c>
      <c r="BF389" s="141">
        <f t="shared" si="15"/>
        <v>0</v>
      </c>
      <c r="BG389" s="141">
        <f t="shared" si="16"/>
        <v>0</v>
      </c>
      <c r="BH389" s="141">
        <f t="shared" si="17"/>
        <v>0</v>
      </c>
      <c r="BI389" s="141">
        <f t="shared" si="18"/>
        <v>0</v>
      </c>
      <c r="BJ389" s="18" t="s">
        <v>81</v>
      </c>
      <c r="BK389" s="141">
        <f t="shared" si="19"/>
        <v>0</v>
      </c>
      <c r="BL389" s="18" t="s">
        <v>398</v>
      </c>
      <c r="BM389" s="140" t="s">
        <v>1591</v>
      </c>
    </row>
    <row r="390" spans="2:65" s="1" customFormat="1" ht="16.5" customHeight="1">
      <c r="B390" s="128"/>
      <c r="C390" s="129" t="s">
        <v>1045</v>
      </c>
      <c r="D390" s="129" t="s">
        <v>132</v>
      </c>
      <c r="E390" s="130" t="s">
        <v>2592</v>
      </c>
      <c r="F390" s="131" t="s">
        <v>2593</v>
      </c>
      <c r="G390" s="132" t="s">
        <v>2478</v>
      </c>
      <c r="H390" s="133">
        <v>1</v>
      </c>
      <c r="I390" s="134"/>
      <c r="J390" s="135">
        <f t="shared" si="10"/>
        <v>0</v>
      </c>
      <c r="K390" s="131" t="s">
        <v>3</v>
      </c>
      <c r="L390" s="33"/>
      <c r="M390" s="136" t="s">
        <v>3</v>
      </c>
      <c r="N390" s="137" t="s">
        <v>44</v>
      </c>
      <c r="P390" s="138">
        <f t="shared" si="11"/>
        <v>0</v>
      </c>
      <c r="Q390" s="138">
        <v>0</v>
      </c>
      <c r="R390" s="138">
        <f t="shared" si="12"/>
        <v>0</v>
      </c>
      <c r="S390" s="138">
        <v>0</v>
      </c>
      <c r="T390" s="139">
        <f t="shared" si="13"/>
        <v>0</v>
      </c>
      <c r="AR390" s="140" t="s">
        <v>398</v>
      </c>
      <c r="AT390" s="140" t="s">
        <v>132</v>
      </c>
      <c r="AU390" s="140" t="s">
        <v>83</v>
      </c>
      <c r="AY390" s="18" t="s">
        <v>129</v>
      </c>
      <c r="BE390" s="141">
        <f t="shared" si="14"/>
        <v>0</v>
      </c>
      <c r="BF390" s="141">
        <f t="shared" si="15"/>
        <v>0</v>
      </c>
      <c r="BG390" s="141">
        <f t="shared" si="16"/>
        <v>0</v>
      </c>
      <c r="BH390" s="141">
        <f t="shared" si="17"/>
        <v>0</v>
      </c>
      <c r="BI390" s="141">
        <f t="shared" si="18"/>
        <v>0</v>
      </c>
      <c r="BJ390" s="18" t="s">
        <v>81</v>
      </c>
      <c r="BK390" s="141">
        <f t="shared" si="19"/>
        <v>0</v>
      </c>
      <c r="BL390" s="18" t="s">
        <v>398</v>
      </c>
      <c r="BM390" s="140" t="s">
        <v>1606</v>
      </c>
    </row>
    <row r="391" spans="2:65" s="1" customFormat="1" ht="16.5" customHeight="1">
      <c r="B391" s="128"/>
      <c r="C391" s="129" t="s">
        <v>1052</v>
      </c>
      <c r="D391" s="129" t="s">
        <v>132</v>
      </c>
      <c r="E391" s="130" t="s">
        <v>2594</v>
      </c>
      <c r="F391" s="131" t="s">
        <v>3296</v>
      </c>
      <c r="G391" s="132" t="s">
        <v>2478</v>
      </c>
      <c r="H391" s="133">
        <v>1</v>
      </c>
      <c r="I391" s="134"/>
      <c r="J391" s="135">
        <f t="shared" si="10"/>
        <v>0</v>
      </c>
      <c r="K391" s="131" t="s">
        <v>3</v>
      </c>
      <c r="L391" s="33"/>
      <c r="M391" s="136" t="s">
        <v>3</v>
      </c>
      <c r="N391" s="137" t="s">
        <v>44</v>
      </c>
      <c r="P391" s="138">
        <f t="shared" si="11"/>
        <v>0</v>
      </c>
      <c r="Q391" s="138">
        <v>0</v>
      </c>
      <c r="R391" s="138">
        <f t="shared" si="12"/>
        <v>0</v>
      </c>
      <c r="S391" s="138">
        <v>0</v>
      </c>
      <c r="T391" s="139">
        <f t="shared" si="13"/>
        <v>0</v>
      </c>
      <c r="AR391" s="140" t="s">
        <v>398</v>
      </c>
      <c r="AT391" s="140" t="s">
        <v>132</v>
      </c>
      <c r="AU391" s="140" t="s">
        <v>83</v>
      </c>
      <c r="AY391" s="18" t="s">
        <v>129</v>
      </c>
      <c r="BE391" s="141">
        <f t="shared" si="14"/>
        <v>0</v>
      </c>
      <c r="BF391" s="141">
        <f t="shared" si="15"/>
        <v>0</v>
      </c>
      <c r="BG391" s="141">
        <f t="shared" si="16"/>
        <v>0</v>
      </c>
      <c r="BH391" s="141">
        <f t="shared" si="17"/>
        <v>0</v>
      </c>
      <c r="BI391" s="141">
        <f t="shared" si="18"/>
        <v>0</v>
      </c>
      <c r="BJ391" s="18" t="s">
        <v>81</v>
      </c>
      <c r="BK391" s="141">
        <f t="shared" si="19"/>
        <v>0</v>
      </c>
      <c r="BL391" s="18" t="s">
        <v>398</v>
      </c>
      <c r="BM391" s="140" t="s">
        <v>1617</v>
      </c>
    </row>
    <row r="392" spans="2:65" s="1" customFormat="1" ht="16.5" customHeight="1">
      <c r="B392" s="128"/>
      <c r="C392" s="129" t="s">
        <v>1061</v>
      </c>
      <c r="D392" s="129" t="s">
        <v>132</v>
      </c>
      <c r="E392" s="130" t="s">
        <v>2595</v>
      </c>
      <c r="F392" s="131" t="s">
        <v>3297</v>
      </c>
      <c r="G392" s="132" t="s">
        <v>2478</v>
      </c>
      <c r="H392" s="133">
        <v>2</v>
      </c>
      <c r="I392" s="134"/>
      <c r="J392" s="135">
        <f t="shared" si="10"/>
        <v>0</v>
      </c>
      <c r="K392" s="131" t="s">
        <v>3</v>
      </c>
      <c r="L392" s="33"/>
      <c r="M392" s="136" t="s">
        <v>3</v>
      </c>
      <c r="N392" s="137" t="s">
        <v>44</v>
      </c>
      <c r="P392" s="138">
        <f t="shared" si="11"/>
        <v>0</v>
      </c>
      <c r="Q392" s="138">
        <v>0</v>
      </c>
      <c r="R392" s="138">
        <f t="shared" si="12"/>
        <v>0</v>
      </c>
      <c r="S392" s="138">
        <v>0</v>
      </c>
      <c r="T392" s="139">
        <f t="shared" si="13"/>
        <v>0</v>
      </c>
      <c r="AR392" s="140" t="s">
        <v>398</v>
      </c>
      <c r="AT392" s="140" t="s">
        <v>132</v>
      </c>
      <c r="AU392" s="140" t="s">
        <v>83</v>
      </c>
      <c r="AY392" s="18" t="s">
        <v>129</v>
      </c>
      <c r="BE392" s="141">
        <f t="shared" si="14"/>
        <v>0</v>
      </c>
      <c r="BF392" s="141">
        <f t="shared" si="15"/>
        <v>0</v>
      </c>
      <c r="BG392" s="141">
        <f t="shared" si="16"/>
        <v>0</v>
      </c>
      <c r="BH392" s="141">
        <f t="shared" si="17"/>
        <v>0</v>
      </c>
      <c r="BI392" s="141">
        <f t="shared" si="18"/>
        <v>0</v>
      </c>
      <c r="BJ392" s="18" t="s">
        <v>81</v>
      </c>
      <c r="BK392" s="141">
        <f t="shared" si="19"/>
        <v>0</v>
      </c>
      <c r="BL392" s="18" t="s">
        <v>398</v>
      </c>
      <c r="BM392" s="140" t="s">
        <v>1628</v>
      </c>
    </row>
    <row r="393" spans="2:65" s="1" customFormat="1" ht="16.5" customHeight="1">
      <c r="B393" s="128"/>
      <c r="C393" s="129" t="s">
        <v>1066</v>
      </c>
      <c r="D393" s="129" t="s">
        <v>132</v>
      </c>
      <c r="E393" s="130" t="s">
        <v>2596</v>
      </c>
      <c r="F393" s="131" t="s">
        <v>3298</v>
      </c>
      <c r="G393" s="132" t="s">
        <v>2478</v>
      </c>
      <c r="H393" s="133">
        <v>3</v>
      </c>
      <c r="I393" s="134"/>
      <c r="J393" s="135">
        <f t="shared" si="10"/>
        <v>0</v>
      </c>
      <c r="K393" s="131" t="s">
        <v>3</v>
      </c>
      <c r="L393" s="33"/>
      <c r="M393" s="136" t="s">
        <v>3</v>
      </c>
      <c r="N393" s="137" t="s">
        <v>44</v>
      </c>
      <c r="P393" s="138">
        <f t="shared" si="11"/>
        <v>0</v>
      </c>
      <c r="Q393" s="138">
        <v>0</v>
      </c>
      <c r="R393" s="138">
        <f t="shared" si="12"/>
        <v>0</v>
      </c>
      <c r="S393" s="138">
        <v>0</v>
      </c>
      <c r="T393" s="139">
        <f t="shared" si="13"/>
        <v>0</v>
      </c>
      <c r="AR393" s="140" t="s">
        <v>398</v>
      </c>
      <c r="AT393" s="140" t="s">
        <v>132</v>
      </c>
      <c r="AU393" s="140" t="s">
        <v>83</v>
      </c>
      <c r="AY393" s="18" t="s">
        <v>129</v>
      </c>
      <c r="BE393" s="141">
        <f t="shared" si="14"/>
        <v>0</v>
      </c>
      <c r="BF393" s="141">
        <f t="shared" si="15"/>
        <v>0</v>
      </c>
      <c r="BG393" s="141">
        <f t="shared" si="16"/>
        <v>0</v>
      </c>
      <c r="BH393" s="141">
        <f t="shared" si="17"/>
        <v>0</v>
      </c>
      <c r="BI393" s="141">
        <f t="shared" si="18"/>
        <v>0</v>
      </c>
      <c r="BJ393" s="18" t="s">
        <v>81</v>
      </c>
      <c r="BK393" s="141">
        <f t="shared" si="19"/>
        <v>0</v>
      </c>
      <c r="BL393" s="18" t="s">
        <v>398</v>
      </c>
      <c r="BM393" s="140" t="s">
        <v>1637</v>
      </c>
    </row>
    <row r="394" spans="2:65" s="1" customFormat="1" ht="16.5" customHeight="1">
      <c r="B394" s="128"/>
      <c r="C394" s="129" t="s">
        <v>1070</v>
      </c>
      <c r="D394" s="129" t="s">
        <v>132</v>
      </c>
      <c r="E394" s="130" t="s">
        <v>2597</v>
      </c>
      <c r="F394" s="131" t="s">
        <v>2598</v>
      </c>
      <c r="G394" s="132" t="s">
        <v>420</v>
      </c>
      <c r="H394" s="133">
        <v>2</v>
      </c>
      <c r="I394" s="134"/>
      <c r="J394" s="135">
        <f t="shared" si="10"/>
        <v>0</v>
      </c>
      <c r="K394" s="131" t="s">
        <v>3</v>
      </c>
      <c r="L394" s="33"/>
      <c r="M394" s="136" t="s">
        <v>3</v>
      </c>
      <c r="N394" s="137" t="s">
        <v>44</v>
      </c>
      <c r="P394" s="138">
        <f t="shared" si="11"/>
        <v>0</v>
      </c>
      <c r="Q394" s="138">
        <v>0</v>
      </c>
      <c r="R394" s="138">
        <f t="shared" si="12"/>
        <v>0</v>
      </c>
      <c r="S394" s="138">
        <v>0</v>
      </c>
      <c r="T394" s="139">
        <f t="shared" si="13"/>
        <v>0</v>
      </c>
      <c r="AR394" s="140" t="s">
        <v>398</v>
      </c>
      <c r="AT394" s="140" t="s">
        <v>132</v>
      </c>
      <c r="AU394" s="140" t="s">
        <v>83</v>
      </c>
      <c r="AY394" s="18" t="s">
        <v>129</v>
      </c>
      <c r="BE394" s="141">
        <f t="shared" si="14"/>
        <v>0</v>
      </c>
      <c r="BF394" s="141">
        <f t="shared" si="15"/>
        <v>0</v>
      </c>
      <c r="BG394" s="141">
        <f t="shared" si="16"/>
        <v>0</v>
      </c>
      <c r="BH394" s="141">
        <f t="shared" si="17"/>
        <v>0</v>
      </c>
      <c r="BI394" s="141">
        <f t="shared" si="18"/>
        <v>0</v>
      </c>
      <c r="BJ394" s="18" t="s">
        <v>81</v>
      </c>
      <c r="BK394" s="141">
        <f t="shared" si="19"/>
        <v>0</v>
      </c>
      <c r="BL394" s="18" t="s">
        <v>398</v>
      </c>
      <c r="BM394" s="140" t="s">
        <v>1648</v>
      </c>
    </row>
    <row r="395" spans="2:65" s="1" customFormat="1" ht="16.5" customHeight="1">
      <c r="B395" s="128"/>
      <c r="C395" s="129" t="s">
        <v>1074</v>
      </c>
      <c r="D395" s="129" t="s">
        <v>132</v>
      </c>
      <c r="E395" s="130" t="s">
        <v>2599</v>
      </c>
      <c r="F395" s="131" t="s">
        <v>2600</v>
      </c>
      <c r="G395" s="132" t="s">
        <v>420</v>
      </c>
      <c r="H395" s="133">
        <v>1</v>
      </c>
      <c r="I395" s="134"/>
      <c r="J395" s="135">
        <f t="shared" si="10"/>
        <v>0</v>
      </c>
      <c r="K395" s="131" t="s">
        <v>3</v>
      </c>
      <c r="L395" s="33"/>
      <c r="M395" s="136" t="s">
        <v>3</v>
      </c>
      <c r="N395" s="137" t="s">
        <v>44</v>
      </c>
      <c r="P395" s="138">
        <f t="shared" si="11"/>
        <v>0</v>
      </c>
      <c r="Q395" s="138">
        <v>0</v>
      </c>
      <c r="R395" s="138">
        <f t="shared" si="12"/>
        <v>0</v>
      </c>
      <c r="S395" s="138">
        <v>0</v>
      </c>
      <c r="T395" s="139">
        <f t="shared" si="13"/>
        <v>0</v>
      </c>
      <c r="AR395" s="140" t="s">
        <v>398</v>
      </c>
      <c r="AT395" s="140" t="s">
        <v>132</v>
      </c>
      <c r="AU395" s="140" t="s">
        <v>83</v>
      </c>
      <c r="AY395" s="18" t="s">
        <v>129</v>
      </c>
      <c r="BE395" s="141">
        <f t="shared" si="14"/>
        <v>0</v>
      </c>
      <c r="BF395" s="141">
        <f t="shared" si="15"/>
        <v>0</v>
      </c>
      <c r="BG395" s="141">
        <f t="shared" si="16"/>
        <v>0</v>
      </c>
      <c r="BH395" s="141">
        <f t="shared" si="17"/>
        <v>0</v>
      </c>
      <c r="BI395" s="141">
        <f t="shared" si="18"/>
        <v>0</v>
      </c>
      <c r="BJ395" s="18" t="s">
        <v>81</v>
      </c>
      <c r="BK395" s="141">
        <f t="shared" si="19"/>
        <v>0</v>
      </c>
      <c r="BL395" s="18" t="s">
        <v>398</v>
      </c>
      <c r="BM395" s="140" t="s">
        <v>1663</v>
      </c>
    </row>
    <row r="396" spans="2:65" s="1" customFormat="1" ht="16.5" customHeight="1">
      <c r="B396" s="128"/>
      <c r="C396" s="129" t="s">
        <v>1080</v>
      </c>
      <c r="D396" s="129" t="s">
        <v>132</v>
      </c>
      <c r="E396" s="130" t="s">
        <v>2601</v>
      </c>
      <c r="F396" s="131" t="s">
        <v>2602</v>
      </c>
      <c r="G396" s="132" t="s">
        <v>420</v>
      </c>
      <c r="H396" s="133">
        <v>1</v>
      </c>
      <c r="I396" s="134"/>
      <c r="J396" s="135">
        <f t="shared" si="10"/>
        <v>0</v>
      </c>
      <c r="K396" s="131" t="s">
        <v>136</v>
      </c>
      <c r="L396" s="33"/>
      <c r="M396" s="136" t="s">
        <v>3</v>
      </c>
      <c r="N396" s="137" t="s">
        <v>44</v>
      </c>
      <c r="P396" s="138">
        <f t="shared" si="11"/>
        <v>0</v>
      </c>
      <c r="Q396" s="138">
        <v>2.5999999999999998E-4</v>
      </c>
      <c r="R396" s="138">
        <f t="shared" si="12"/>
        <v>2.5999999999999998E-4</v>
      </c>
      <c r="S396" s="138">
        <v>0</v>
      </c>
      <c r="T396" s="139">
        <f t="shared" si="13"/>
        <v>0</v>
      </c>
      <c r="AR396" s="140" t="s">
        <v>398</v>
      </c>
      <c r="AT396" s="140" t="s">
        <v>132</v>
      </c>
      <c r="AU396" s="140" t="s">
        <v>83</v>
      </c>
      <c r="AY396" s="18" t="s">
        <v>129</v>
      </c>
      <c r="BE396" s="141">
        <f t="shared" si="14"/>
        <v>0</v>
      </c>
      <c r="BF396" s="141">
        <f t="shared" si="15"/>
        <v>0</v>
      </c>
      <c r="BG396" s="141">
        <f t="shared" si="16"/>
        <v>0</v>
      </c>
      <c r="BH396" s="141">
        <f t="shared" si="17"/>
        <v>0</v>
      </c>
      <c r="BI396" s="141">
        <f t="shared" si="18"/>
        <v>0</v>
      </c>
      <c r="BJ396" s="18" t="s">
        <v>81</v>
      </c>
      <c r="BK396" s="141">
        <f t="shared" si="19"/>
        <v>0</v>
      </c>
      <c r="BL396" s="18" t="s">
        <v>398</v>
      </c>
      <c r="BM396" s="140" t="s">
        <v>1676</v>
      </c>
    </row>
    <row r="397" spans="2:65" s="1" customFormat="1" ht="10.199999999999999">
      <c r="B397" s="33"/>
      <c r="D397" s="142" t="s">
        <v>139</v>
      </c>
      <c r="F397" s="143" t="s">
        <v>2603</v>
      </c>
      <c r="I397" s="144"/>
      <c r="L397" s="33"/>
      <c r="M397" s="145"/>
      <c r="T397" s="54"/>
      <c r="AT397" s="18" t="s">
        <v>139</v>
      </c>
      <c r="AU397" s="18" t="s">
        <v>83</v>
      </c>
    </row>
    <row r="398" spans="2:65" s="1" customFormat="1" ht="24.15" customHeight="1">
      <c r="B398" s="128"/>
      <c r="C398" s="129" t="s">
        <v>1084</v>
      </c>
      <c r="D398" s="129" t="s">
        <v>132</v>
      </c>
      <c r="E398" s="130" t="s">
        <v>2604</v>
      </c>
      <c r="F398" s="131" t="s">
        <v>2605</v>
      </c>
      <c r="G398" s="132" t="s">
        <v>215</v>
      </c>
      <c r="H398" s="133">
        <v>136</v>
      </c>
      <c r="I398" s="134"/>
      <c r="J398" s="135">
        <f>ROUND(I398*H398,2)</f>
        <v>0</v>
      </c>
      <c r="K398" s="131" t="s">
        <v>136</v>
      </c>
      <c r="L398" s="33"/>
      <c r="M398" s="136" t="s">
        <v>3</v>
      </c>
      <c r="N398" s="137" t="s">
        <v>44</v>
      </c>
      <c r="P398" s="138">
        <f>O398*H398</f>
        <v>0</v>
      </c>
      <c r="Q398" s="138">
        <v>4.0000000000000002E-4</v>
      </c>
      <c r="R398" s="138">
        <f>Q398*H398</f>
        <v>5.4400000000000004E-2</v>
      </c>
      <c r="S398" s="138">
        <v>0</v>
      </c>
      <c r="T398" s="139">
        <f>S398*H398</f>
        <v>0</v>
      </c>
      <c r="AR398" s="140" t="s">
        <v>398</v>
      </c>
      <c r="AT398" s="140" t="s">
        <v>132</v>
      </c>
      <c r="AU398" s="140" t="s">
        <v>83</v>
      </c>
      <c r="AY398" s="18" t="s">
        <v>129</v>
      </c>
      <c r="BE398" s="141">
        <f>IF(N398="základní",J398,0)</f>
        <v>0</v>
      </c>
      <c r="BF398" s="141">
        <f>IF(N398="snížená",J398,0)</f>
        <v>0</v>
      </c>
      <c r="BG398" s="141">
        <f>IF(N398="zákl. přenesená",J398,0)</f>
        <v>0</v>
      </c>
      <c r="BH398" s="141">
        <f>IF(N398="sníž. přenesená",J398,0)</f>
        <v>0</v>
      </c>
      <c r="BI398" s="141">
        <f>IF(N398="nulová",J398,0)</f>
        <v>0</v>
      </c>
      <c r="BJ398" s="18" t="s">
        <v>81</v>
      </c>
      <c r="BK398" s="141">
        <f>ROUND(I398*H398,2)</f>
        <v>0</v>
      </c>
      <c r="BL398" s="18" t="s">
        <v>398</v>
      </c>
      <c r="BM398" s="140" t="s">
        <v>1687</v>
      </c>
    </row>
    <row r="399" spans="2:65" s="1" customFormat="1" ht="10.199999999999999">
      <c r="B399" s="33"/>
      <c r="D399" s="142" t="s">
        <v>139</v>
      </c>
      <c r="F399" s="143" t="s">
        <v>2606</v>
      </c>
      <c r="I399" s="144"/>
      <c r="L399" s="33"/>
      <c r="M399" s="145"/>
      <c r="T399" s="54"/>
      <c r="AT399" s="18" t="s">
        <v>139</v>
      </c>
      <c r="AU399" s="18" t="s">
        <v>83</v>
      </c>
    </row>
    <row r="400" spans="2:65" s="13" customFormat="1" ht="10.199999999999999">
      <c r="B400" s="160"/>
      <c r="D400" s="146" t="s">
        <v>308</v>
      </c>
      <c r="E400" s="161" t="s">
        <v>3</v>
      </c>
      <c r="F400" s="162" t="s">
        <v>1292</v>
      </c>
      <c r="H400" s="163">
        <v>136</v>
      </c>
      <c r="I400" s="164"/>
      <c r="L400" s="160"/>
      <c r="M400" s="165"/>
      <c r="T400" s="166"/>
      <c r="AT400" s="161" t="s">
        <v>308</v>
      </c>
      <c r="AU400" s="161" t="s">
        <v>83</v>
      </c>
      <c r="AV400" s="13" t="s">
        <v>83</v>
      </c>
      <c r="AW400" s="13" t="s">
        <v>35</v>
      </c>
      <c r="AX400" s="13" t="s">
        <v>73</v>
      </c>
      <c r="AY400" s="161" t="s">
        <v>129</v>
      </c>
    </row>
    <row r="401" spans="2:65" s="14" customFormat="1" ht="10.199999999999999">
      <c r="B401" s="167"/>
      <c r="D401" s="146" t="s">
        <v>308</v>
      </c>
      <c r="E401" s="168" t="s">
        <v>3</v>
      </c>
      <c r="F401" s="169" t="s">
        <v>313</v>
      </c>
      <c r="H401" s="170">
        <v>136</v>
      </c>
      <c r="I401" s="171"/>
      <c r="L401" s="167"/>
      <c r="M401" s="172"/>
      <c r="T401" s="173"/>
      <c r="AT401" s="168" t="s">
        <v>308</v>
      </c>
      <c r="AU401" s="168" t="s">
        <v>83</v>
      </c>
      <c r="AV401" s="14" t="s">
        <v>156</v>
      </c>
      <c r="AW401" s="14" t="s">
        <v>35</v>
      </c>
      <c r="AX401" s="14" t="s">
        <v>81</v>
      </c>
      <c r="AY401" s="168" t="s">
        <v>129</v>
      </c>
    </row>
    <row r="402" spans="2:65" s="1" customFormat="1" ht="21.75" customHeight="1">
      <c r="B402" s="128"/>
      <c r="C402" s="129" t="s">
        <v>1092</v>
      </c>
      <c r="D402" s="129" t="s">
        <v>132</v>
      </c>
      <c r="E402" s="130" t="s">
        <v>2607</v>
      </c>
      <c r="F402" s="131" t="s">
        <v>2608</v>
      </c>
      <c r="G402" s="132" t="s">
        <v>215</v>
      </c>
      <c r="H402" s="133">
        <v>136</v>
      </c>
      <c r="I402" s="134"/>
      <c r="J402" s="135">
        <f>ROUND(I402*H402,2)</f>
        <v>0</v>
      </c>
      <c r="K402" s="131" t="s">
        <v>136</v>
      </c>
      <c r="L402" s="33"/>
      <c r="M402" s="136" t="s">
        <v>3</v>
      </c>
      <c r="N402" s="137" t="s">
        <v>44</v>
      </c>
      <c r="P402" s="138">
        <f>O402*H402</f>
        <v>0</v>
      </c>
      <c r="Q402" s="138">
        <v>1.0000000000000001E-5</v>
      </c>
      <c r="R402" s="138">
        <f>Q402*H402</f>
        <v>1.3600000000000001E-3</v>
      </c>
      <c r="S402" s="138">
        <v>0</v>
      </c>
      <c r="T402" s="139">
        <f>S402*H402</f>
        <v>0</v>
      </c>
      <c r="AR402" s="140" t="s">
        <v>398</v>
      </c>
      <c r="AT402" s="140" t="s">
        <v>132</v>
      </c>
      <c r="AU402" s="140" t="s">
        <v>83</v>
      </c>
      <c r="AY402" s="18" t="s">
        <v>129</v>
      </c>
      <c r="BE402" s="141">
        <f>IF(N402="základní",J402,0)</f>
        <v>0</v>
      </c>
      <c r="BF402" s="141">
        <f>IF(N402="snížená",J402,0)</f>
        <v>0</v>
      </c>
      <c r="BG402" s="141">
        <f>IF(N402="zákl. přenesená",J402,0)</f>
        <v>0</v>
      </c>
      <c r="BH402" s="141">
        <f>IF(N402="sníž. přenesená",J402,0)</f>
        <v>0</v>
      </c>
      <c r="BI402" s="141">
        <f>IF(N402="nulová",J402,0)</f>
        <v>0</v>
      </c>
      <c r="BJ402" s="18" t="s">
        <v>81</v>
      </c>
      <c r="BK402" s="141">
        <f>ROUND(I402*H402,2)</f>
        <v>0</v>
      </c>
      <c r="BL402" s="18" t="s">
        <v>398</v>
      </c>
      <c r="BM402" s="140" t="s">
        <v>1702</v>
      </c>
    </row>
    <row r="403" spans="2:65" s="1" customFormat="1" ht="10.199999999999999">
      <c r="B403" s="33"/>
      <c r="D403" s="142" t="s">
        <v>139</v>
      </c>
      <c r="F403" s="143" t="s">
        <v>2609</v>
      </c>
      <c r="I403" s="144"/>
      <c r="L403" s="33"/>
      <c r="M403" s="145"/>
      <c r="T403" s="54"/>
      <c r="AT403" s="18" t="s">
        <v>139</v>
      </c>
      <c r="AU403" s="18" t="s">
        <v>83</v>
      </c>
    </row>
    <row r="404" spans="2:65" s="13" customFormat="1" ht="10.199999999999999">
      <c r="B404" s="160"/>
      <c r="D404" s="146" t="s">
        <v>308</v>
      </c>
      <c r="E404" s="161" t="s">
        <v>3</v>
      </c>
      <c r="F404" s="162" t="s">
        <v>1292</v>
      </c>
      <c r="H404" s="163">
        <v>136</v>
      </c>
      <c r="I404" s="164"/>
      <c r="L404" s="160"/>
      <c r="M404" s="165"/>
      <c r="T404" s="166"/>
      <c r="AT404" s="161" t="s">
        <v>308</v>
      </c>
      <c r="AU404" s="161" t="s">
        <v>83</v>
      </c>
      <c r="AV404" s="13" t="s">
        <v>83</v>
      </c>
      <c r="AW404" s="13" t="s">
        <v>35</v>
      </c>
      <c r="AX404" s="13" t="s">
        <v>73</v>
      </c>
      <c r="AY404" s="161" t="s">
        <v>129</v>
      </c>
    </row>
    <row r="405" spans="2:65" s="14" customFormat="1" ht="10.199999999999999">
      <c r="B405" s="167"/>
      <c r="D405" s="146" t="s">
        <v>308</v>
      </c>
      <c r="E405" s="168" t="s">
        <v>3</v>
      </c>
      <c r="F405" s="169" t="s">
        <v>313</v>
      </c>
      <c r="H405" s="170">
        <v>136</v>
      </c>
      <c r="I405" s="171"/>
      <c r="L405" s="167"/>
      <c r="M405" s="172"/>
      <c r="T405" s="173"/>
      <c r="AT405" s="168" t="s">
        <v>308</v>
      </c>
      <c r="AU405" s="168" t="s">
        <v>83</v>
      </c>
      <c r="AV405" s="14" t="s">
        <v>156</v>
      </c>
      <c r="AW405" s="14" t="s">
        <v>35</v>
      </c>
      <c r="AX405" s="14" t="s">
        <v>81</v>
      </c>
      <c r="AY405" s="168" t="s">
        <v>129</v>
      </c>
    </row>
    <row r="406" spans="2:65" s="1" customFormat="1" ht="16.5" customHeight="1">
      <c r="B406" s="128"/>
      <c r="C406" s="129" t="s">
        <v>1096</v>
      </c>
      <c r="D406" s="129" t="s">
        <v>132</v>
      </c>
      <c r="E406" s="130" t="s">
        <v>2610</v>
      </c>
      <c r="F406" s="131" t="s">
        <v>2538</v>
      </c>
      <c r="G406" s="132" t="s">
        <v>135</v>
      </c>
      <c r="H406" s="133">
        <v>1</v>
      </c>
      <c r="I406" s="134"/>
      <c r="J406" s="135">
        <f>ROUND(I406*H406,2)</f>
        <v>0</v>
      </c>
      <c r="K406" s="131" t="s">
        <v>3</v>
      </c>
      <c r="L406" s="33"/>
      <c r="M406" s="136" t="s">
        <v>3</v>
      </c>
      <c r="N406" s="137" t="s">
        <v>44</v>
      </c>
      <c r="P406" s="138">
        <f>O406*H406</f>
        <v>0</v>
      </c>
      <c r="Q406" s="138">
        <v>0</v>
      </c>
      <c r="R406" s="138">
        <f>Q406*H406</f>
        <v>0</v>
      </c>
      <c r="S406" s="138">
        <v>0</v>
      </c>
      <c r="T406" s="139">
        <f>S406*H406</f>
        <v>0</v>
      </c>
      <c r="AR406" s="140" t="s">
        <v>398</v>
      </c>
      <c r="AT406" s="140" t="s">
        <v>132</v>
      </c>
      <c r="AU406" s="140" t="s">
        <v>83</v>
      </c>
      <c r="AY406" s="18" t="s">
        <v>129</v>
      </c>
      <c r="BE406" s="141">
        <f>IF(N406="základní",J406,0)</f>
        <v>0</v>
      </c>
      <c r="BF406" s="141">
        <f>IF(N406="snížená",J406,0)</f>
        <v>0</v>
      </c>
      <c r="BG406" s="141">
        <f>IF(N406="zákl. přenesená",J406,0)</f>
        <v>0</v>
      </c>
      <c r="BH406" s="141">
        <f>IF(N406="sníž. přenesená",J406,0)</f>
        <v>0</v>
      </c>
      <c r="BI406" s="141">
        <f>IF(N406="nulová",J406,0)</f>
        <v>0</v>
      </c>
      <c r="BJ406" s="18" t="s">
        <v>81</v>
      </c>
      <c r="BK406" s="141">
        <f>ROUND(I406*H406,2)</f>
        <v>0</v>
      </c>
      <c r="BL406" s="18" t="s">
        <v>398</v>
      </c>
      <c r="BM406" s="140" t="s">
        <v>1715</v>
      </c>
    </row>
    <row r="407" spans="2:65" s="1" customFormat="1" ht="24.15" customHeight="1">
      <c r="B407" s="128"/>
      <c r="C407" s="129" t="s">
        <v>1101</v>
      </c>
      <c r="D407" s="129" t="s">
        <v>132</v>
      </c>
      <c r="E407" s="130" t="s">
        <v>2611</v>
      </c>
      <c r="F407" s="131" t="s">
        <v>2612</v>
      </c>
      <c r="G407" s="132" t="s">
        <v>382</v>
      </c>
      <c r="H407" s="133">
        <v>0.92800000000000005</v>
      </c>
      <c r="I407" s="134"/>
      <c r="J407" s="135">
        <f>ROUND(I407*H407,2)</f>
        <v>0</v>
      </c>
      <c r="K407" s="131" t="s">
        <v>136</v>
      </c>
      <c r="L407" s="33"/>
      <c r="M407" s="136" t="s">
        <v>3</v>
      </c>
      <c r="N407" s="137" t="s">
        <v>44</v>
      </c>
      <c r="P407" s="138">
        <f>O407*H407</f>
        <v>0</v>
      </c>
      <c r="Q407" s="138">
        <v>0</v>
      </c>
      <c r="R407" s="138">
        <f>Q407*H407</f>
        <v>0</v>
      </c>
      <c r="S407" s="138">
        <v>0</v>
      </c>
      <c r="T407" s="139">
        <f>S407*H407</f>
        <v>0</v>
      </c>
      <c r="AR407" s="140" t="s">
        <v>398</v>
      </c>
      <c r="AT407" s="140" t="s">
        <v>132</v>
      </c>
      <c r="AU407" s="140" t="s">
        <v>83</v>
      </c>
      <c r="AY407" s="18" t="s">
        <v>129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8" t="s">
        <v>81</v>
      </c>
      <c r="BK407" s="141">
        <f>ROUND(I407*H407,2)</f>
        <v>0</v>
      </c>
      <c r="BL407" s="18" t="s">
        <v>398</v>
      </c>
      <c r="BM407" s="140" t="s">
        <v>1728</v>
      </c>
    </row>
    <row r="408" spans="2:65" s="1" customFormat="1" ht="10.199999999999999">
      <c r="B408" s="33"/>
      <c r="D408" s="142" t="s">
        <v>139</v>
      </c>
      <c r="F408" s="143" t="s">
        <v>2613</v>
      </c>
      <c r="I408" s="144"/>
      <c r="L408" s="33"/>
      <c r="M408" s="145"/>
      <c r="T408" s="54"/>
      <c r="AT408" s="18" t="s">
        <v>139</v>
      </c>
      <c r="AU408" s="18" t="s">
        <v>83</v>
      </c>
    </row>
    <row r="409" spans="2:65" s="11" customFormat="1" ht="22.8" customHeight="1">
      <c r="B409" s="116"/>
      <c r="D409" s="117" t="s">
        <v>72</v>
      </c>
      <c r="E409" s="126" t="s">
        <v>2614</v>
      </c>
      <c r="F409" s="126" t="s">
        <v>2615</v>
      </c>
      <c r="I409" s="119"/>
      <c r="J409" s="127">
        <f>BK409</f>
        <v>0</v>
      </c>
      <c r="L409" s="116"/>
      <c r="M409" s="121"/>
      <c r="P409" s="122">
        <f>SUM(P410:P460)</f>
        <v>0</v>
      </c>
      <c r="R409" s="122">
        <f>SUM(R410:R460)</f>
        <v>2.274E-2</v>
      </c>
      <c r="T409" s="123">
        <f>SUM(T410:T460)</f>
        <v>0.28325</v>
      </c>
      <c r="AR409" s="117" t="s">
        <v>83</v>
      </c>
      <c r="AT409" s="124" t="s">
        <v>72</v>
      </c>
      <c r="AU409" s="124" t="s">
        <v>81</v>
      </c>
      <c r="AY409" s="117" t="s">
        <v>129</v>
      </c>
      <c r="BK409" s="125">
        <f>SUM(BK410:BK460)</f>
        <v>0</v>
      </c>
    </row>
    <row r="410" spans="2:65" s="1" customFormat="1" ht="16.5" customHeight="1">
      <c r="B410" s="128"/>
      <c r="C410" s="129" t="s">
        <v>1105</v>
      </c>
      <c r="D410" s="129" t="s">
        <v>132</v>
      </c>
      <c r="E410" s="130" t="s">
        <v>2616</v>
      </c>
      <c r="F410" s="131" t="s">
        <v>2617</v>
      </c>
      <c r="G410" s="132" t="s">
        <v>2618</v>
      </c>
      <c r="H410" s="133">
        <v>1</v>
      </c>
      <c r="I410" s="134"/>
      <c r="J410" s="135">
        <f>ROUND(I410*H410,2)</f>
        <v>0</v>
      </c>
      <c r="K410" s="131" t="s">
        <v>136</v>
      </c>
      <c r="L410" s="33"/>
      <c r="M410" s="136" t="s">
        <v>3</v>
      </c>
      <c r="N410" s="137" t="s">
        <v>44</v>
      </c>
      <c r="P410" s="138">
        <f>O410*H410</f>
        <v>0</v>
      </c>
      <c r="Q410" s="138">
        <v>0</v>
      </c>
      <c r="R410" s="138">
        <f>Q410*H410</f>
        <v>0</v>
      </c>
      <c r="S410" s="138">
        <v>1.933E-2</v>
      </c>
      <c r="T410" s="139">
        <f>S410*H410</f>
        <v>1.933E-2</v>
      </c>
      <c r="AR410" s="140" t="s">
        <v>398</v>
      </c>
      <c r="AT410" s="140" t="s">
        <v>132</v>
      </c>
      <c r="AU410" s="140" t="s">
        <v>83</v>
      </c>
      <c r="AY410" s="18" t="s">
        <v>129</v>
      </c>
      <c r="BE410" s="141">
        <f>IF(N410="základní",J410,0)</f>
        <v>0</v>
      </c>
      <c r="BF410" s="141">
        <f>IF(N410="snížená",J410,0)</f>
        <v>0</v>
      </c>
      <c r="BG410" s="141">
        <f>IF(N410="zákl. přenesená",J410,0)</f>
        <v>0</v>
      </c>
      <c r="BH410" s="141">
        <f>IF(N410="sníž. přenesená",J410,0)</f>
        <v>0</v>
      </c>
      <c r="BI410" s="141">
        <f>IF(N410="nulová",J410,0)</f>
        <v>0</v>
      </c>
      <c r="BJ410" s="18" t="s">
        <v>81</v>
      </c>
      <c r="BK410" s="141">
        <f>ROUND(I410*H410,2)</f>
        <v>0</v>
      </c>
      <c r="BL410" s="18" t="s">
        <v>398</v>
      </c>
      <c r="BM410" s="140" t="s">
        <v>1753</v>
      </c>
    </row>
    <row r="411" spans="2:65" s="1" customFormat="1" ht="10.199999999999999">
      <c r="B411" s="33"/>
      <c r="D411" s="142" t="s">
        <v>139</v>
      </c>
      <c r="F411" s="143" t="s">
        <v>2619</v>
      </c>
      <c r="I411" s="144"/>
      <c r="L411" s="33"/>
      <c r="M411" s="145"/>
      <c r="T411" s="54"/>
      <c r="AT411" s="18" t="s">
        <v>139</v>
      </c>
      <c r="AU411" s="18" t="s">
        <v>83</v>
      </c>
    </row>
    <row r="412" spans="2:65" s="1" customFormat="1" ht="16.5" customHeight="1">
      <c r="B412" s="128"/>
      <c r="C412" s="129" t="s">
        <v>1112</v>
      </c>
      <c r="D412" s="129" t="s">
        <v>132</v>
      </c>
      <c r="E412" s="130" t="s">
        <v>2620</v>
      </c>
      <c r="F412" s="131" t="s">
        <v>2621</v>
      </c>
      <c r="G412" s="132" t="s">
        <v>420</v>
      </c>
      <c r="H412" s="133">
        <v>4</v>
      </c>
      <c r="I412" s="134"/>
      <c r="J412" s="135">
        <f t="shared" ref="J412:J420" si="20">ROUND(I412*H412,2)</f>
        <v>0</v>
      </c>
      <c r="K412" s="131" t="s">
        <v>3</v>
      </c>
      <c r="L412" s="33"/>
      <c r="M412" s="136" t="s">
        <v>3</v>
      </c>
      <c r="N412" s="137" t="s">
        <v>44</v>
      </c>
      <c r="P412" s="138">
        <f t="shared" ref="P412:P420" si="21">O412*H412</f>
        <v>0</v>
      </c>
      <c r="Q412" s="138">
        <v>0</v>
      </c>
      <c r="R412" s="138">
        <f t="shared" ref="R412:R420" si="22">Q412*H412</f>
        <v>0</v>
      </c>
      <c r="S412" s="138">
        <v>0</v>
      </c>
      <c r="T412" s="139">
        <f t="shared" ref="T412:T420" si="23">S412*H412</f>
        <v>0</v>
      </c>
      <c r="AR412" s="140" t="s">
        <v>398</v>
      </c>
      <c r="AT412" s="140" t="s">
        <v>132</v>
      </c>
      <c r="AU412" s="140" t="s">
        <v>83</v>
      </c>
      <c r="AY412" s="18" t="s">
        <v>129</v>
      </c>
      <c r="BE412" s="141">
        <f t="shared" ref="BE412:BE420" si="24">IF(N412="základní",J412,0)</f>
        <v>0</v>
      </c>
      <c r="BF412" s="141">
        <f t="shared" ref="BF412:BF420" si="25">IF(N412="snížená",J412,0)</f>
        <v>0</v>
      </c>
      <c r="BG412" s="141">
        <f t="shared" ref="BG412:BG420" si="26">IF(N412="zákl. přenesená",J412,0)</f>
        <v>0</v>
      </c>
      <c r="BH412" s="141">
        <f t="shared" ref="BH412:BH420" si="27">IF(N412="sníž. přenesená",J412,0)</f>
        <v>0</v>
      </c>
      <c r="BI412" s="141">
        <f t="shared" ref="BI412:BI420" si="28">IF(N412="nulová",J412,0)</f>
        <v>0</v>
      </c>
      <c r="BJ412" s="18" t="s">
        <v>81</v>
      </c>
      <c r="BK412" s="141">
        <f t="shared" ref="BK412:BK420" si="29">ROUND(I412*H412,2)</f>
        <v>0</v>
      </c>
      <c r="BL412" s="18" t="s">
        <v>398</v>
      </c>
      <c r="BM412" s="140" t="s">
        <v>1765</v>
      </c>
    </row>
    <row r="413" spans="2:65" s="1" customFormat="1" ht="37.799999999999997" customHeight="1">
      <c r="B413" s="128"/>
      <c r="C413" s="181" t="s">
        <v>1117</v>
      </c>
      <c r="D413" s="181" t="s">
        <v>604</v>
      </c>
      <c r="E413" s="182" t="s">
        <v>2622</v>
      </c>
      <c r="F413" s="183" t="s">
        <v>2623</v>
      </c>
      <c r="G413" s="184" t="s">
        <v>420</v>
      </c>
      <c r="H413" s="185">
        <v>2</v>
      </c>
      <c r="I413" s="186"/>
      <c r="J413" s="187">
        <f t="shared" si="20"/>
        <v>0</v>
      </c>
      <c r="K413" s="183" t="s">
        <v>3</v>
      </c>
      <c r="L413" s="188"/>
      <c r="M413" s="189" t="s">
        <v>3</v>
      </c>
      <c r="N413" s="190" t="s">
        <v>44</v>
      </c>
      <c r="P413" s="138">
        <f t="shared" si="21"/>
        <v>0</v>
      </c>
      <c r="Q413" s="138">
        <v>0</v>
      </c>
      <c r="R413" s="138">
        <f t="shared" si="22"/>
        <v>0</v>
      </c>
      <c r="S413" s="138">
        <v>0</v>
      </c>
      <c r="T413" s="139">
        <f t="shared" si="23"/>
        <v>0</v>
      </c>
      <c r="AR413" s="140" t="s">
        <v>514</v>
      </c>
      <c r="AT413" s="140" t="s">
        <v>604</v>
      </c>
      <c r="AU413" s="140" t="s">
        <v>83</v>
      </c>
      <c r="AY413" s="18" t="s">
        <v>129</v>
      </c>
      <c r="BE413" s="141">
        <f t="shared" si="24"/>
        <v>0</v>
      </c>
      <c r="BF413" s="141">
        <f t="shared" si="25"/>
        <v>0</v>
      </c>
      <c r="BG413" s="141">
        <f t="shared" si="26"/>
        <v>0</v>
      </c>
      <c r="BH413" s="141">
        <f t="shared" si="27"/>
        <v>0</v>
      </c>
      <c r="BI413" s="141">
        <f t="shared" si="28"/>
        <v>0</v>
      </c>
      <c r="BJ413" s="18" t="s">
        <v>81</v>
      </c>
      <c r="BK413" s="141">
        <f t="shared" si="29"/>
        <v>0</v>
      </c>
      <c r="BL413" s="18" t="s">
        <v>398</v>
      </c>
      <c r="BM413" s="140" t="s">
        <v>1776</v>
      </c>
    </row>
    <row r="414" spans="2:65" s="1" customFormat="1" ht="37.799999999999997" customHeight="1">
      <c r="B414" s="128"/>
      <c r="C414" s="181" t="s">
        <v>1126</v>
      </c>
      <c r="D414" s="181" t="s">
        <v>604</v>
      </c>
      <c r="E414" s="182" t="s">
        <v>2624</v>
      </c>
      <c r="F414" s="183" t="s">
        <v>2625</v>
      </c>
      <c r="G414" s="184" t="s">
        <v>420</v>
      </c>
      <c r="H414" s="185">
        <v>1</v>
      </c>
      <c r="I414" s="186"/>
      <c r="J414" s="187">
        <f t="shared" si="20"/>
        <v>0</v>
      </c>
      <c r="K414" s="183" t="s">
        <v>3</v>
      </c>
      <c r="L414" s="188"/>
      <c r="M414" s="189" t="s">
        <v>3</v>
      </c>
      <c r="N414" s="190" t="s">
        <v>44</v>
      </c>
      <c r="P414" s="138">
        <f t="shared" si="21"/>
        <v>0</v>
      </c>
      <c r="Q414" s="138">
        <v>0</v>
      </c>
      <c r="R414" s="138">
        <f t="shared" si="22"/>
        <v>0</v>
      </c>
      <c r="S414" s="138">
        <v>0</v>
      </c>
      <c r="T414" s="139">
        <f t="shared" si="23"/>
        <v>0</v>
      </c>
      <c r="AR414" s="140" t="s">
        <v>514</v>
      </c>
      <c r="AT414" s="140" t="s">
        <v>604</v>
      </c>
      <c r="AU414" s="140" t="s">
        <v>83</v>
      </c>
      <c r="AY414" s="18" t="s">
        <v>129</v>
      </c>
      <c r="BE414" s="141">
        <f t="shared" si="24"/>
        <v>0</v>
      </c>
      <c r="BF414" s="141">
        <f t="shared" si="25"/>
        <v>0</v>
      </c>
      <c r="BG414" s="141">
        <f t="shared" si="26"/>
        <v>0</v>
      </c>
      <c r="BH414" s="141">
        <f t="shared" si="27"/>
        <v>0</v>
      </c>
      <c r="BI414" s="141">
        <f t="shared" si="28"/>
        <v>0</v>
      </c>
      <c r="BJ414" s="18" t="s">
        <v>81</v>
      </c>
      <c r="BK414" s="141">
        <f t="shared" si="29"/>
        <v>0</v>
      </c>
      <c r="BL414" s="18" t="s">
        <v>398</v>
      </c>
      <c r="BM414" s="140" t="s">
        <v>1787</v>
      </c>
    </row>
    <row r="415" spans="2:65" s="1" customFormat="1" ht="16.5" customHeight="1">
      <c r="B415" s="128"/>
      <c r="C415" s="129" t="s">
        <v>1132</v>
      </c>
      <c r="D415" s="129" t="s">
        <v>132</v>
      </c>
      <c r="E415" s="130" t="s">
        <v>2626</v>
      </c>
      <c r="F415" s="131" t="s">
        <v>2627</v>
      </c>
      <c r="G415" s="132" t="s">
        <v>2618</v>
      </c>
      <c r="H415" s="133">
        <v>2</v>
      </c>
      <c r="I415" s="134"/>
      <c r="J415" s="135">
        <f t="shared" si="20"/>
        <v>0</v>
      </c>
      <c r="K415" s="131" t="s">
        <v>3</v>
      </c>
      <c r="L415" s="33"/>
      <c r="M415" s="136" t="s">
        <v>3</v>
      </c>
      <c r="N415" s="137" t="s">
        <v>44</v>
      </c>
      <c r="P415" s="138">
        <f t="shared" si="21"/>
        <v>0</v>
      </c>
      <c r="Q415" s="138">
        <v>0</v>
      </c>
      <c r="R415" s="138">
        <f t="shared" si="22"/>
        <v>0</v>
      </c>
      <c r="S415" s="138">
        <v>1.9460000000000002E-2</v>
      </c>
      <c r="T415" s="139">
        <f t="shared" si="23"/>
        <v>3.8920000000000003E-2</v>
      </c>
      <c r="AR415" s="140" t="s">
        <v>398</v>
      </c>
      <c r="AT415" s="140" t="s">
        <v>132</v>
      </c>
      <c r="AU415" s="140" t="s">
        <v>83</v>
      </c>
      <c r="AY415" s="18" t="s">
        <v>129</v>
      </c>
      <c r="BE415" s="141">
        <f t="shared" si="24"/>
        <v>0</v>
      </c>
      <c r="BF415" s="141">
        <f t="shared" si="25"/>
        <v>0</v>
      </c>
      <c r="BG415" s="141">
        <f t="shared" si="26"/>
        <v>0</v>
      </c>
      <c r="BH415" s="141">
        <f t="shared" si="27"/>
        <v>0</v>
      </c>
      <c r="BI415" s="141">
        <f t="shared" si="28"/>
        <v>0</v>
      </c>
      <c r="BJ415" s="18" t="s">
        <v>81</v>
      </c>
      <c r="BK415" s="141">
        <f t="shared" si="29"/>
        <v>0</v>
      </c>
      <c r="BL415" s="18" t="s">
        <v>398</v>
      </c>
      <c r="BM415" s="140" t="s">
        <v>1796</v>
      </c>
    </row>
    <row r="416" spans="2:65" s="1" customFormat="1" ht="16.5" customHeight="1">
      <c r="B416" s="128"/>
      <c r="C416" s="129" t="s">
        <v>1137</v>
      </c>
      <c r="D416" s="129" t="s">
        <v>132</v>
      </c>
      <c r="E416" s="130" t="s">
        <v>2628</v>
      </c>
      <c r="F416" s="131" t="s">
        <v>2629</v>
      </c>
      <c r="G416" s="132" t="s">
        <v>420</v>
      </c>
      <c r="H416" s="133">
        <v>1</v>
      </c>
      <c r="I416" s="134"/>
      <c r="J416" s="135">
        <f t="shared" si="20"/>
        <v>0</v>
      </c>
      <c r="K416" s="131" t="s">
        <v>3</v>
      </c>
      <c r="L416" s="33"/>
      <c r="M416" s="136" t="s">
        <v>3</v>
      </c>
      <c r="N416" s="137" t="s">
        <v>44</v>
      </c>
      <c r="P416" s="138">
        <f t="shared" si="21"/>
        <v>0</v>
      </c>
      <c r="Q416" s="138">
        <v>0</v>
      </c>
      <c r="R416" s="138">
        <f t="shared" si="22"/>
        <v>0</v>
      </c>
      <c r="S416" s="138">
        <v>0</v>
      </c>
      <c r="T416" s="139">
        <f t="shared" si="23"/>
        <v>0</v>
      </c>
      <c r="AR416" s="140" t="s">
        <v>398</v>
      </c>
      <c r="AT416" s="140" t="s">
        <v>132</v>
      </c>
      <c r="AU416" s="140" t="s">
        <v>83</v>
      </c>
      <c r="AY416" s="18" t="s">
        <v>129</v>
      </c>
      <c r="BE416" s="141">
        <f t="shared" si="24"/>
        <v>0</v>
      </c>
      <c r="BF416" s="141">
        <f t="shared" si="25"/>
        <v>0</v>
      </c>
      <c r="BG416" s="141">
        <f t="shared" si="26"/>
        <v>0</v>
      </c>
      <c r="BH416" s="141">
        <f t="shared" si="27"/>
        <v>0</v>
      </c>
      <c r="BI416" s="141">
        <f t="shared" si="28"/>
        <v>0</v>
      </c>
      <c r="BJ416" s="18" t="s">
        <v>81</v>
      </c>
      <c r="BK416" s="141">
        <f t="shared" si="29"/>
        <v>0</v>
      </c>
      <c r="BL416" s="18" t="s">
        <v>398</v>
      </c>
      <c r="BM416" s="140" t="s">
        <v>1806</v>
      </c>
    </row>
    <row r="417" spans="2:65" s="1" customFormat="1" ht="16.5" customHeight="1">
      <c r="B417" s="128"/>
      <c r="C417" s="181" t="s">
        <v>1142</v>
      </c>
      <c r="D417" s="181" t="s">
        <v>604</v>
      </c>
      <c r="E417" s="182" t="s">
        <v>2630</v>
      </c>
      <c r="F417" s="183" t="s">
        <v>2631</v>
      </c>
      <c r="G417" s="184" t="s">
        <v>420</v>
      </c>
      <c r="H417" s="185">
        <v>1</v>
      </c>
      <c r="I417" s="186"/>
      <c r="J417" s="187">
        <f t="shared" si="20"/>
        <v>0</v>
      </c>
      <c r="K417" s="183" t="s">
        <v>3</v>
      </c>
      <c r="L417" s="188"/>
      <c r="M417" s="189" t="s">
        <v>3</v>
      </c>
      <c r="N417" s="190" t="s">
        <v>44</v>
      </c>
      <c r="P417" s="138">
        <f t="shared" si="21"/>
        <v>0</v>
      </c>
      <c r="Q417" s="138">
        <v>0</v>
      </c>
      <c r="R417" s="138">
        <f t="shared" si="22"/>
        <v>0</v>
      </c>
      <c r="S417" s="138">
        <v>0</v>
      </c>
      <c r="T417" s="139">
        <f t="shared" si="23"/>
        <v>0</v>
      </c>
      <c r="AR417" s="140" t="s">
        <v>514</v>
      </c>
      <c r="AT417" s="140" t="s">
        <v>604</v>
      </c>
      <c r="AU417" s="140" t="s">
        <v>83</v>
      </c>
      <c r="AY417" s="18" t="s">
        <v>129</v>
      </c>
      <c r="BE417" s="141">
        <f t="shared" si="24"/>
        <v>0</v>
      </c>
      <c r="BF417" s="141">
        <f t="shared" si="25"/>
        <v>0</v>
      </c>
      <c r="BG417" s="141">
        <f t="shared" si="26"/>
        <v>0</v>
      </c>
      <c r="BH417" s="141">
        <f t="shared" si="27"/>
        <v>0</v>
      </c>
      <c r="BI417" s="141">
        <f t="shared" si="28"/>
        <v>0</v>
      </c>
      <c r="BJ417" s="18" t="s">
        <v>81</v>
      </c>
      <c r="BK417" s="141">
        <f t="shared" si="29"/>
        <v>0</v>
      </c>
      <c r="BL417" s="18" t="s">
        <v>398</v>
      </c>
      <c r="BM417" s="140" t="s">
        <v>1814</v>
      </c>
    </row>
    <row r="418" spans="2:65" s="1" customFormat="1" ht="16.5" customHeight="1">
      <c r="B418" s="128"/>
      <c r="C418" s="181" t="s">
        <v>1147</v>
      </c>
      <c r="D418" s="181" t="s">
        <v>604</v>
      </c>
      <c r="E418" s="182" t="s">
        <v>2632</v>
      </c>
      <c r="F418" s="183" t="s">
        <v>2633</v>
      </c>
      <c r="G418" s="184" t="s">
        <v>420</v>
      </c>
      <c r="H418" s="185">
        <v>1</v>
      </c>
      <c r="I418" s="186"/>
      <c r="J418" s="187">
        <f t="shared" si="20"/>
        <v>0</v>
      </c>
      <c r="K418" s="183" t="s">
        <v>3</v>
      </c>
      <c r="L418" s="188"/>
      <c r="M418" s="189" t="s">
        <v>3</v>
      </c>
      <c r="N418" s="190" t="s">
        <v>44</v>
      </c>
      <c r="P418" s="138">
        <f t="shared" si="21"/>
        <v>0</v>
      </c>
      <c r="Q418" s="138">
        <v>0</v>
      </c>
      <c r="R418" s="138">
        <f t="shared" si="22"/>
        <v>0</v>
      </c>
      <c r="S418" s="138">
        <v>0</v>
      </c>
      <c r="T418" s="139">
        <f t="shared" si="23"/>
        <v>0</v>
      </c>
      <c r="AR418" s="140" t="s">
        <v>514</v>
      </c>
      <c r="AT418" s="140" t="s">
        <v>604</v>
      </c>
      <c r="AU418" s="140" t="s">
        <v>83</v>
      </c>
      <c r="AY418" s="18" t="s">
        <v>129</v>
      </c>
      <c r="BE418" s="141">
        <f t="shared" si="24"/>
        <v>0</v>
      </c>
      <c r="BF418" s="141">
        <f t="shared" si="25"/>
        <v>0</v>
      </c>
      <c r="BG418" s="141">
        <f t="shared" si="26"/>
        <v>0</v>
      </c>
      <c r="BH418" s="141">
        <f t="shared" si="27"/>
        <v>0</v>
      </c>
      <c r="BI418" s="141">
        <f t="shared" si="28"/>
        <v>0</v>
      </c>
      <c r="BJ418" s="18" t="s">
        <v>81</v>
      </c>
      <c r="BK418" s="141">
        <f t="shared" si="29"/>
        <v>0</v>
      </c>
      <c r="BL418" s="18" t="s">
        <v>398</v>
      </c>
      <c r="BM418" s="140" t="s">
        <v>1824</v>
      </c>
    </row>
    <row r="419" spans="2:65" s="1" customFormat="1" ht="16.5" customHeight="1">
      <c r="B419" s="128"/>
      <c r="C419" s="181" t="s">
        <v>1152</v>
      </c>
      <c r="D419" s="181" t="s">
        <v>604</v>
      </c>
      <c r="E419" s="182" t="s">
        <v>2634</v>
      </c>
      <c r="F419" s="183" t="s">
        <v>3299</v>
      </c>
      <c r="G419" s="184" t="s">
        <v>420</v>
      </c>
      <c r="H419" s="185">
        <v>1</v>
      </c>
      <c r="I419" s="186"/>
      <c r="J419" s="187">
        <f t="shared" si="20"/>
        <v>0</v>
      </c>
      <c r="K419" s="183" t="s">
        <v>3</v>
      </c>
      <c r="L419" s="188"/>
      <c r="M419" s="189" t="s">
        <v>3</v>
      </c>
      <c r="N419" s="190" t="s">
        <v>44</v>
      </c>
      <c r="P419" s="138">
        <f t="shared" si="21"/>
        <v>0</v>
      </c>
      <c r="Q419" s="138">
        <v>0</v>
      </c>
      <c r="R419" s="138">
        <f t="shared" si="22"/>
        <v>0</v>
      </c>
      <c r="S419" s="138">
        <v>0</v>
      </c>
      <c r="T419" s="139">
        <f t="shared" si="23"/>
        <v>0</v>
      </c>
      <c r="AR419" s="140" t="s">
        <v>514</v>
      </c>
      <c r="AT419" s="140" t="s">
        <v>604</v>
      </c>
      <c r="AU419" s="140" t="s">
        <v>83</v>
      </c>
      <c r="AY419" s="18" t="s">
        <v>129</v>
      </c>
      <c r="BE419" s="141">
        <f t="shared" si="24"/>
        <v>0</v>
      </c>
      <c r="BF419" s="141">
        <f t="shared" si="25"/>
        <v>0</v>
      </c>
      <c r="BG419" s="141">
        <f t="shared" si="26"/>
        <v>0</v>
      </c>
      <c r="BH419" s="141">
        <f t="shared" si="27"/>
        <v>0</v>
      </c>
      <c r="BI419" s="141">
        <f t="shared" si="28"/>
        <v>0</v>
      </c>
      <c r="BJ419" s="18" t="s">
        <v>81</v>
      </c>
      <c r="BK419" s="141">
        <f t="shared" si="29"/>
        <v>0</v>
      </c>
      <c r="BL419" s="18" t="s">
        <v>398</v>
      </c>
      <c r="BM419" s="140" t="s">
        <v>1835</v>
      </c>
    </row>
    <row r="420" spans="2:65" s="1" customFormat="1" ht="16.5" customHeight="1">
      <c r="B420" s="128"/>
      <c r="C420" s="129" t="s">
        <v>1158</v>
      </c>
      <c r="D420" s="129" t="s">
        <v>132</v>
      </c>
      <c r="E420" s="130" t="s">
        <v>2635</v>
      </c>
      <c r="F420" s="131" t="s">
        <v>2636</v>
      </c>
      <c r="G420" s="132" t="s">
        <v>2618</v>
      </c>
      <c r="H420" s="133">
        <v>6</v>
      </c>
      <c r="I420" s="134"/>
      <c r="J420" s="135">
        <f t="shared" si="20"/>
        <v>0</v>
      </c>
      <c r="K420" s="131" t="s">
        <v>136</v>
      </c>
      <c r="L420" s="33"/>
      <c r="M420" s="136" t="s">
        <v>3</v>
      </c>
      <c r="N420" s="137" t="s">
        <v>44</v>
      </c>
      <c r="P420" s="138">
        <f t="shared" si="21"/>
        <v>0</v>
      </c>
      <c r="Q420" s="138">
        <v>2.2300000000000002E-3</v>
      </c>
      <c r="R420" s="138">
        <f t="shared" si="22"/>
        <v>1.3380000000000001E-2</v>
      </c>
      <c r="S420" s="138">
        <v>0</v>
      </c>
      <c r="T420" s="139">
        <f t="shared" si="23"/>
        <v>0</v>
      </c>
      <c r="AR420" s="140" t="s">
        <v>398</v>
      </c>
      <c r="AT420" s="140" t="s">
        <v>132</v>
      </c>
      <c r="AU420" s="140" t="s">
        <v>83</v>
      </c>
      <c r="AY420" s="18" t="s">
        <v>129</v>
      </c>
      <c r="BE420" s="141">
        <f t="shared" si="24"/>
        <v>0</v>
      </c>
      <c r="BF420" s="141">
        <f t="shared" si="25"/>
        <v>0</v>
      </c>
      <c r="BG420" s="141">
        <f t="shared" si="26"/>
        <v>0</v>
      </c>
      <c r="BH420" s="141">
        <f t="shared" si="27"/>
        <v>0</v>
      </c>
      <c r="BI420" s="141">
        <f t="shared" si="28"/>
        <v>0</v>
      </c>
      <c r="BJ420" s="18" t="s">
        <v>81</v>
      </c>
      <c r="BK420" s="141">
        <f t="shared" si="29"/>
        <v>0</v>
      </c>
      <c r="BL420" s="18" t="s">
        <v>398</v>
      </c>
      <c r="BM420" s="140" t="s">
        <v>1847</v>
      </c>
    </row>
    <row r="421" spans="2:65" s="1" customFormat="1" ht="10.199999999999999">
      <c r="B421" s="33"/>
      <c r="D421" s="142" t="s">
        <v>139</v>
      </c>
      <c r="F421" s="143" t="s">
        <v>2637</v>
      </c>
      <c r="I421" s="144"/>
      <c r="L421" s="33"/>
      <c r="M421" s="145"/>
      <c r="T421" s="54"/>
      <c r="AT421" s="18" t="s">
        <v>139</v>
      </c>
      <c r="AU421" s="18" t="s">
        <v>83</v>
      </c>
    </row>
    <row r="422" spans="2:65" s="1" customFormat="1" ht="16.5" customHeight="1">
      <c r="B422" s="128"/>
      <c r="C422" s="181" t="s">
        <v>1163</v>
      </c>
      <c r="D422" s="181" t="s">
        <v>604</v>
      </c>
      <c r="E422" s="182" t="s">
        <v>2638</v>
      </c>
      <c r="F422" s="183" t="s">
        <v>2639</v>
      </c>
      <c r="G422" s="184" t="s">
        <v>420</v>
      </c>
      <c r="H422" s="185">
        <v>6</v>
      </c>
      <c r="I422" s="186"/>
      <c r="J422" s="187">
        <f>ROUND(I422*H422,2)</f>
        <v>0</v>
      </c>
      <c r="K422" s="183" t="s">
        <v>3</v>
      </c>
      <c r="L422" s="188"/>
      <c r="M422" s="189" t="s">
        <v>3</v>
      </c>
      <c r="N422" s="190" t="s">
        <v>44</v>
      </c>
      <c r="P422" s="138">
        <f>O422*H422</f>
        <v>0</v>
      </c>
      <c r="Q422" s="138">
        <v>0</v>
      </c>
      <c r="R422" s="138">
        <f>Q422*H422</f>
        <v>0</v>
      </c>
      <c r="S422" s="138">
        <v>0</v>
      </c>
      <c r="T422" s="139">
        <f>S422*H422</f>
        <v>0</v>
      </c>
      <c r="AR422" s="140" t="s">
        <v>514</v>
      </c>
      <c r="AT422" s="140" t="s">
        <v>604</v>
      </c>
      <c r="AU422" s="140" t="s">
        <v>83</v>
      </c>
      <c r="AY422" s="18" t="s">
        <v>129</v>
      </c>
      <c r="BE422" s="141">
        <f>IF(N422="základní",J422,0)</f>
        <v>0</v>
      </c>
      <c r="BF422" s="141">
        <f>IF(N422="snížená",J422,0)</f>
        <v>0</v>
      </c>
      <c r="BG422" s="141">
        <f>IF(N422="zákl. přenesená",J422,0)</f>
        <v>0</v>
      </c>
      <c r="BH422" s="141">
        <f>IF(N422="sníž. přenesená",J422,0)</f>
        <v>0</v>
      </c>
      <c r="BI422" s="141">
        <f>IF(N422="nulová",J422,0)</f>
        <v>0</v>
      </c>
      <c r="BJ422" s="18" t="s">
        <v>81</v>
      </c>
      <c r="BK422" s="141">
        <f>ROUND(I422*H422,2)</f>
        <v>0</v>
      </c>
      <c r="BL422" s="18" t="s">
        <v>398</v>
      </c>
      <c r="BM422" s="140" t="s">
        <v>1857</v>
      </c>
    </row>
    <row r="423" spans="2:65" s="1" customFormat="1" ht="16.5" customHeight="1">
      <c r="B423" s="128"/>
      <c r="C423" s="181" t="s">
        <v>1168</v>
      </c>
      <c r="D423" s="181" t="s">
        <v>604</v>
      </c>
      <c r="E423" s="182" t="s">
        <v>2640</v>
      </c>
      <c r="F423" s="183" t="s">
        <v>2641</v>
      </c>
      <c r="G423" s="184" t="s">
        <v>420</v>
      </c>
      <c r="H423" s="185">
        <v>6</v>
      </c>
      <c r="I423" s="186"/>
      <c r="J423" s="187">
        <f>ROUND(I423*H423,2)</f>
        <v>0</v>
      </c>
      <c r="K423" s="183" t="s">
        <v>3</v>
      </c>
      <c r="L423" s="188"/>
      <c r="M423" s="189" t="s">
        <v>3</v>
      </c>
      <c r="N423" s="190" t="s">
        <v>44</v>
      </c>
      <c r="P423" s="138">
        <f>O423*H423</f>
        <v>0</v>
      </c>
      <c r="Q423" s="138">
        <v>0</v>
      </c>
      <c r="R423" s="138">
        <f>Q423*H423</f>
        <v>0</v>
      </c>
      <c r="S423" s="138">
        <v>0</v>
      </c>
      <c r="T423" s="139">
        <f>S423*H423</f>
        <v>0</v>
      </c>
      <c r="AR423" s="140" t="s">
        <v>514</v>
      </c>
      <c r="AT423" s="140" t="s">
        <v>604</v>
      </c>
      <c r="AU423" s="140" t="s">
        <v>83</v>
      </c>
      <c r="AY423" s="18" t="s">
        <v>129</v>
      </c>
      <c r="BE423" s="141">
        <f>IF(N423="základní",J423,0)</f>
        <v>0</v>
      </c>
      <c r="BF423" s="141">
        <f>IF(N423="snížená",J423,0)</f>
        <v>0</v>
      </c>
      <c r="BG423" s="141">
        <f>IF(N423="zákl. přenesená",J423,0)</f>
        <v>0</v>
      </c>
      <c r="BH423" s="141">
        <f>IF(N423="sníž. přenesená",J423,0)</f>
        <v>0</v>
      </c>
      <c r="BI423" s="141">
        <f>IF(N423="nulová",J423,0)</f>
        <v>0</v>
      </c>
      <c r="BJ423" s="18" t="s">
        <v>81</v>
      </c>
      <c r="BK423" s="141">
        <f>ROUND(I423*H423,2)</f>
        <v>0</v>
      </c>
      <c r="BL423" s="18" t="s">
        <v>398</v>
      </c>
      <c r="BM423" s="140" t="s">
        <v>1871</v>
      </c>
    </row>
    <row r="424" spans="2:65" s="1" customFormat="1" ht="16.5" customHeight="1">
      <c r="B424" s="128"/>
      <c r="C424" s="181" t="s">
        <v>1174</v>
      </c>
      <c r="D424" s="181" t="s">
        <v>604</v>
      </c>
      <c r="E424" s="182" t="s">
        <v>2642</v>
      </c>
      <c r="F424" s="183" t="s">
        <v>2643</v>
      </c>
      <c r="G424" s="184" t="s">
        <v>420</v>
      </c>
      <c r="H424" s="185">
        <v>6</v>
      </c>
      <c r="I424" s="186"/>
      <c r="J424" s="187">
        <f>ROUND(I424*H424,2)</f>
        <v>0</v>
      </c>
      <c r="K424" s="183" t="s">
        <v>3</v>
      </c>
      <c r="L424" s="188"/>
      <c r="M424" s="189" t="s">
        <v>3</v>
      </c>
      <c r="N424" s="190" t="s">
        <v>44</v>
      </c>
      <c r="P424" s="138">
        <f>O424*H424</f>
        <v>0</v>
      </c>
      <c r="Q424" s="138">
        <v>0</v>
      </c>
      <c r="R424" s="138">
        <f>Q424*H424</f>
        <v>0</v>
      </c>
      <c r="S424" s="138">
        <v>0</v>
      </c>
      <c r="T424" s="139">
        <f>S424*H424</f>
        <v>0</v>
      </c>
      <c r="AR424" s="140" t="s">
        <v>514</v>
      </c>
      <c r="AT424" s="140" t="s">
        <v>604</v>
      </c>
      <c r="AU424" s="140" t="s">
        <v>83</v>
      </c>
      <c r="AY424" s="18" t="s">
        <v>129</v>
      </c>
      <c r="BE424" s="141">
        <f>IF(N424="základní",J424,0)</f>
        <v>0</v>
      </c>
      <c r="BF424" s="141">
        <f>IF(N424="snížená",J424,0)</f>
        <v>0</v>
      </c>
      <c r="BG424" s="141">
        <f>IF(N424="zákl. přenesená",J424,0)</f>
        <v>0</v>
      </c>
      <c r="BH424" s="141">
        <f>IF(N424="sníž. přenesená",J424,0)</f>
        <v>0</v>
      </c>
      <c r="BI424" s="141">
        <f>IF(N424="nulová",J424,0)</f>
        <v>0</v>
      </c>
      <c r="BJ424" s="18" t="s">
        <v>81</v>
      </c>
      <c r="BK424" s="141">
        <f>ROUND(I424*H424,2)</f>
        <v>0</v>
      </c>
      <c r="BL424" s="18" t="s">
        <v>398</v>
      </c>
      <c r="BM424" s="140" t="s">
        <v>1882</v>
      </c>
    </row>
    <row r="425" spans="2:65" s="1" customFormat="1" ht="16.5" customHeight="1">
      <c r="B425" s="128"/>
      <c r="C425" s="129" t="s">
        <v>1180</v>
      </c>
      <c r="D425" s="129" t="s">
        <v>132</v>
      </c>
      <c r="E425" s="130" t="s">
        <v>2644</v>
      </c>
      <c r="F425" s="131" t="s">
        <v>2645</v>
      </c>
      <c r="G425" s="132" t="s">
        <v>2618</v>
      </c>
      <c r="H425" s="133">
        <v>2</v>
      </c>
      <c r="I425" s="134"/>
      <c r="J425" s="135">
        <f>ROUND(I425*H425,2)</f>
        <v>0</v>
      </c>
      <c r="K425" s="131" t="s">
        <v>136</v>
      </c>
      <c r="L425" s="33"/>
      <c r="M425" s="136" t="s">
        <v>3</v>
      </c>
      <c r="N425" s="137" t="s">
        <v>44</v>
      </c>
      <c r="P425" s="138">
        <f>O425*H425</f>
        <v>0</v>
      </c>
      <c r="Q425" s="138">
        <v>0</v>
      </c>
      <c r="R425" s="138">
        <f>Q425*H425</f>
        <v>0</v>
      </c>
      <c r="S425" s="138">
        <v>8.7999999999999995E-2</v>
      </c>
      <c r="T425" s="139">
        <f>S425*H425</f>
        <v>0.17599999999999999</v>
      </c>
      <c r="AR425" s="140" t="s">
        <v>398</v>
      </c>
      <c r="AT425" s="140" t="s">
        <v>132</v>
      </c>
      <c r="AU425" s="140" t="s">
        <v>83</v>
      </c>
      <c r="AY425" s="18" t="s">
        <v>129</v>
      </c>
      <c r="BE425" s="141">
        <f>IF(N425="základní",J425,0)</f>
        <v>0</v>
      </c>
      <c r="BF425" s="141">
        <f>IF(N425="snížená",J425,0)</f>
        <v>0</v>
      </c>
      <c r="BG425" s="141">
        <f>IF(N425="zákl. přenesená",J425,0)</f>
        <v>0</v>
      </c>
      <c r="BH425" s="141">
        <f>IF(N425="sníž. přenesená",J425,0)</f>
        <v>0</v>
      </c>
      <c r="BI425" s="141">
        <f>IF(N425="nulová",J425,0)</f>
        <v>0</v>
      </c>
      <c r="BJ425" s="18" t="s">
        <v>81</v>
      </c>
      <c r="BK425" s="141">
        <f>ROUND(I425*H425,2)</f>
        <v>0</v>
      </c>
      <c r="BL425" s="18" t="s">
        <v>398</v>
      </c>
      <c r="BM425" s="140" t="s">
        <v>1902</v>
      </c>
    </row>
    <row r="426" spans="2:65" s="1" customFormat="1" ht="10.199999999999999">
      <c r="B426" s="33"/>
      <c r="D426" s="142" t="s">
        <v>139</v>
      </c>
      <c r="F426" s="143" t="s">
        <v>2646</v>
      </c>
      <c r="I426" s="144"/>
      <c r="L426" s="33"/>
      <c r="M426" s="145"/>
      <c r="T426" s="54"/>
      <c r="AT426" s="18" t="s">
        <v>139</v>
      </c>
      <c r="AU426" s="18" t="s">
        <v>83</v>
      </c>
    </row>
    <row r="427" spans="2:65" s="1" customFormat="1" ht="16.5" customHeight="1">
      <c r="B427" s="128"/>
      <c r="C427" s="129" t="s">
        <v>1186</v>
      </c>
      <c r="D427" s="129" t="s">
        <v>132</v>
      </c>
      <c r="E427" s="130" t="s">
        <v>2647</v>
      </c>
      <c r="F427" s="131" t="s">
        <v>2648</v>
      </c>
      <c r="G427" s="132" t="s">
        <v>2618</v>
      </c>
      <c r="H427" s="133">
        <v>2</v>
      </c>
      <c r="I427" s="134"/>
      <c r="J427" s="135">
        <f>ROUND(I427*H427,2)</f>
        <v>0</v>
      </c>
      <c r="K427" s="131" t="s">
        <v>3</v>
      </c>
      <c r="L427" s="33"/>
      <c r="M427" s="136" t="s">
        <v>3</v>
      </c>
      <c r="N427" s="137" t="s">
        <v>44</v>
      </c>
      <c r="P427" s="138">
        <f>O427*H427</f>
        <v>0</v>
      </c>
      <c r="Q427" s="138">
        <v>0</v>
      </c>
      <c r="R427" s="138">
        <f>Q427*H427</f>
        <v>0</v>
      </c>
      <c r="S427" s="138">
        <v>2.4500000000000001E-2</v>
      </c>
      <c r="T427" s="139">
        <f>S427*H427</f>
        <v>4.9000000000000002E-2</v>
      </c>
      <c r="AR427" s="140" t="s">
        <v>398</v>
      </c>
      <c r="AT427" s="140" t="s">
        <v>132</v>
      </c>
      <c r="AU427" s="140" t="s">
        <v>83</v>
      </c>
      <c r="AY427" s="18" t="s">
        <v>129</v>
      </c>
      <c r="BE427" s="141">
        <f>IF(N427="základní",J427,0)</f>
        <v>0</v>
      </c>
      <c r="BF427" s="141">
        <f>IF(N427="snížená",J427,0)</f>
        <v>0</v>
      </c>
      <c r="BG427" s="141">
        <f>IF(N427="zákl. přenesená",J427,0)</f>
        <v>0</v>
      </c>
      <c r="BH427" s="141">
        <f>IF(N427="sníž. přenesená",J427,0)</f>
        <v>0</v>
      </c>
      <c r="BI427" s="141">
        <f>IF(N427="nulová",J427,0)</f>
        <v>0</v>
      </c>
      <c r="BJ427" s="18" t="s">
        <v>81</v>
      </c>
      <c r="BK427" s="141">
        <f>ROUND(I427*H427,2)</f>
        <v>0</v>
      </c>
      <c r="BL427" s="18" t="s">
        <v>398</v>
      </c>
      <c r="BM427" s="140" t="s">
        <v>1910</v>
      </c>
    </row>
    <row r="428" spans="2:65" s="1" customFormat="1" ht="16.5" customHeight="1">
      <c r="B428" s="128"/>
      <c r="C428" s="129" t="s">
        <v>1191</v>
      </c>
      <c r="D428" s="129" t="s">
        <v>132</v>
      </c>
      <c r="E428" s="130" t="s">
        <v>2649</v>
      </c>
      <c r="F428" s="131" t="s">
        <v>2650</v>
      </c>
      <c r="G428" s="132" t="s">
        <v>2618</v>
      </c>
      <c r="H428" s="133">
        <v>3</v>
      </c>
      <c r="I428" s="134"/>
      <c r="J428" s="135">
        <f>ROUND(I428*H428,2)</f>
        <v>0</v>
      </c>
      <c r="K428" s="131" t="s">
        <v>136</v>
      </c>
      <c r="L428" s="33"/>
      <c r="M428" s="136" t="s">
        <v>3</v>
      </c>
      <c r="N428" s="137" t="s">
        <v>44</v>
      </c>
      <c r="P428" s="138">
        <f>O428*H428</f>
        <v>0</v>
      </c>
      <c r="Q428" s="138">
        <v>4.2000000000000002E-4</v>
      </c>
      <c r="R428" s="138">
        <f>Q428*H428</f>
        <v>1.2600000000000001E-3</v>
      </c>
      <c r="S428" s="138">
        <v>0</v>
      </c>
      <c r="T428" s="139">
        <f>S428*H428</f>
        <v>0</v>
      </c>
      <c r="AR428" s="140" t="s">
        <v>398</v>
      </c>
      <c r="AT428" s="140" t="s">
        <v>132</v>
      </c>
      <c r="AU428" s="140" t="s">
        <v>83</v>
      </c>
      <c r="AY428" s="18" t="s">
        <v>129</v>
      </c>
      <c r="BE428" s="141">
        <f>IF(N428="základní",J428,0)</f>
        <v>0</v>
      </c>
      <c r="BF428" s="141">
        <f>IF(N428="snížená",J428,0)</f>
        <v>0</v>
      </c>
      <c r="BG428" s="141">
        <f>IF(N428="zákl. přenesená",J428,0)</f>
        <v>0</v>
      </c>
      <c r="BH428" s="141">
        <f>IF(N428="sníž. přenesená",J428,0)</f>
        <v>0</v>
      </c>
      <c r="BI428" s="141">
        <f>IF(N428="nulová",J428,0)</f>
        <v>0</v>
      </c>
      <c r="BJ428" s="18" t="s">
        <v>81</v>
      </c>
      <c r="BK428" s="141">
        <f>ROUND(I428*H428,2)</f>
        <v>0</v>
      </c>
      <c r="BL428" s="18" t="s">
        <v>398</v>
      </c>
      <c r="BM428" s="140" t="s">
        <v>1920</v>
      </c>
    </row>
    <row r="429" spans="2:65" s="1" customFormat="1" ht="10.199999999999999">
      <c r="B429" s="33"/>
      <c r="D429" s="142" t="s">
        <v>139</v>
      </c>
      <c r="F429" s="143" t="s">
        <v>2651</v>
      </c>
      <c r="I429" s="144"/>
      <c r="L429" s="33"/>
      <c r="M429" s="145"/>
      <c r="T429" s="54"/>
      <c r="AT429" s="18" t="s">
        <v>139</v>
      </c>
      <c r="AU429" s="18" t="s">
        <v>83</v>
      </c>
    </row>
    <row r="430" spans="2:65" s="1" customFormat="1" ht="16.5" customHeight="1">
      <c r="B430" s="128"/>
      <c r="C430" s="181" t="s">
        <v>1196</v>
      </c>
      <c r="D430" s="181" t="s">
        <v>604</v>
      </c>
      <c r="E430" s="182" t="s">
        <v>2652</v>
      </c>
      <c r="F430" s="183" t="s">
        <v>2653</v>
      </c>
      <c r="G430" s="184" t="s">
        <v>420</v>
      </c>
      <c r="H430" s="185">
        <v>3</v>
      </c>
      <c r="I430" s="186"/>
      <c r="J430" s="187">
        <f>ROUND(I430*H430,2)</f>
        <v>0</v>
      </c>
      <c r="K430" s="183" t="s">
        <v>3</v>
      </c>
      <c r="L430" s="188"/>
      <c r="M430" s="189" t="s">
        <v>3</v>
      </c>
      <c r="N430" s="190" t="s">
        <v>44</v>
      </c>
      <c r="P430" s="138">
        <f>O430*H430</f>
        <v>0</v>
      </c>
      <c r="Q430" s="138">
        <v>0</v>
      </c>
      <c r="R430" s="138">
        <f>Q430*H430</f>
        <v>0</v>
      </c>
      <c r="S430" s="138">
        <v>0</v>
      </c>
      <c r="T430" s="139">
        <f>S430*H430</f>
        <v>0</v>
      </c>
      <c r="AR430" s="140" t="s">
        <v>514</v>
      </c>
      <c r="AT430" s="140" t="s">
        <v>604</v>
      </c>
      <c r="AU430" s="140" t="s">
        <v>83</v>
      </c>
      <c r="AY430" s="18" t="s">
        <v>129</v>
      </c>
      <c r="BE430" s="141">
        <f>IF(N430="základní",J430,0)</f>
        <v>0</v>
      </c>
      <c r="BF430" s="141">
        <f>IF(N430="snížená",J430,0)</f>
        <v>0</v>
      </c>
      <c r="BG430" s="141">
        <f>IF(N430="zákl. přenesená",J430,0)</f>
        <v>0</v>
      </c>
      <c r="BH430" s="141">
        <f>IF(N430="sníž. přenesená",J430,0)</f>
        <v>0</v>
      </c>
      <c r="BI430" s="141">
        <f>IF(N430="nulová",J430,0)</f>
        <v>0</v>
      </c>
      <c r="BJ430" s="18" t="s">
        <v>81</v>
      </c>
      <c r="BK430" s="141">
        <f>ROUND(I430*H430,2)</f>
        <v>0</v>
      </c>
      <c r="BL430" s="18" t="s">
        <v>398</v>
      </c>
      <c r="BM430" s="140" t="s">
        <v>1930</v>
      </c>
    </row>
    <row r="431" spans="2:65" s="1" customFormat="1" ht="19.2">
      <c r="B431" s="33"/>
      <c r="D431" s="146" t="s">
        <v>141</v>
      </c>
      <c r="F431" s="147" t="s">
        <v>2654</v>
      </c>
      <c r="I431" s="144"/>
      <c r="L431" s="33"/>
      <c r="M431" s="145"/>
      <c r="T431" s="54"/>
      <c r="AT431" s="18" t="s">
        <v>141</v>
      </c>
      <c r="AU431" s="18" t="s">
        <v>83</v>
      </c>
    </row>
    <row r="432" spans="2:65" s="1" customFormat="1" ht="16.5" customHeight="1">
      <c r="B432" s="128"/>
      <c r="C432" s="129" t="s">
        <v>1201</v>
      </c>
      <c r="D432" s="129" t="s">
        <v>132</v>
      </c>
      <c r="E432" s="130" t="s">
        <v>2655</v>
      </c>
      <c r="F432" s="131" t="s">
        <v>2656</v>
      </c>
      <c r="G432" s="132" t="s">
        <v>2618</v>
      </c>
      <c r="H432" s="133">
        <v>3</v>
      </c>
      <c r="I432" s="134"/>
      <c r="J432" s="135">
        <f>ROUND(I432*H432,2)</f>
        <v>0</v>
      </c>
      <c r="K432" s="131" t="s">
        <v>3</v>
      </c>
      <c r="L432" s="33"/>
      <c r="M432" s="136" t="s">
        <v>3</v>
      </c>
      <c r="N432" s="137" t="s">
        <v>44</v>
      </c>
      <c r="P432" s="138">
        <f>O432*H432</f>
        <v>0</v>
      </c>
      <c r="Q432" s="138">
        <v>0</v>
      </c>
      <c r="R432" s="138">
        <f>Q432*H432</f>
        <v>0</v>
      </c>
      <c r="S432" s="138">
        <v>0</v>
      </c>
      <c r="T432" s="139">
        <f>S432*H432</f>
        <v>0</v>
      </c>
      <c r="AR432" s="140" t="s">
        <v>398</v>
      </c>
      <c r="AT432" s="140" t="s">
        <v>132</v>
      </c>
      <c r="AU432" s="140" t="s">
        <v>83</v>
      </c>
      <c r="AY432" s="18" t="s">
        <v>129</v>
      </c>
      <c r="BE432" s="141">
        <f>IF(N432="základní",J432,0)</f>
        <v>0</v>
      </c>
      <c r="BF432" s="141">
        <f>IF(N432="snížená",J432,0)</f>
        <v>0</v>
      </c>
      <c r="BG432" s="141">
        <f>IF(N432="zákl. přenesená",J432,0)</f>
        <v>0</v>
      </c>
      <c r="BH432" s="141">
        <f>IF(N432="sníž. přenesená",J432,0)</f>
        <v>0</v>
      </c>
      <c r="BI432" s="141">
        <f>IF(N432="nulová",J432,0)</f>
        <v>0</v>
      </c>
      <c r="BJ432" s="18" t="s">
        <v>81</v>
      </c>
      <c r="BK432" s="141">
        <f>ROUND(I432*H432,2)</f>
        <v>0</v>
      </c>
      <c r="BL432" s="18" t="s">
        <v>398</v>
      </c>
      <c r="BM432" s="140" t="s">
        <v>1940</v>
      </c>
    </row>
    <row r="433" spans="2:65" s="1" customFormat="1" ht="16.5" customHeight="1">
      <c r="B433" s="128"/>
      <c r="C433" s="181" t="s">
        <v>1208</v>
      </c>
      <c r="D433" s="181" t="s">
        <v>604</v>
      </c>
      <c r="E433" s="182" t="s">
        <v>2657</v>
      </c>
      <c r="F433" s="183" t="s">
        <v>2658</v>
      </c>
      <c r="G433" s="184" t="s">
        <v>420</v>
      </c>
      <c r="H433" s="185">
        <v>3</v>
      </c>
      <c r="I433" s="186"/>
      <c r="J433" s="187">
        <f>ROUND(I433*H433,2)</f>
        <v>0</v>
      </c>
      <c r="K433" s="183" t="s">
        <v>3</v>
      </c>
      <c r="L433" s="188"/>
      <c r="M433" s="189" t="s">
        <v>3</v>
      </c>
      <c r="N433" s="190" t="s">
        <v>44</v>
      </c>
      <c r="P433" s="138">
        <f>O433*H433</f>
        <v>0</v>
      </c>
      <c r="Q433" s="138">
        <v>0</v>
      </c>
      <c r="R433" s="138">
        <f>Q433*H433</f>
        <v>0</v>
      </c>
      <c r="S433" s="138">
        <v>0</v>
      </c>
      <c r="T433" s="139">
        <f>S433*H433</f>
        <v>0</v>
      </c>
      <c r="AR433" s="140" t="s">
        <v>514</v>
      </c>
      <c r="AT433" s="140" t="s">
        <v>604</v>
      </c>
      <c r="AU433" s="140" t="s">
        <v>83</v>
      </c>
      <c r="AY433" s="18" t="s">
        <v>129</v>
      </c>
      <c r="BE433" s="141">
        <f>IF(N433="základní",J433,0)</f>
        <v>0</v>
      </c>
      <c r="BF433" s="141">
        <f>IF(N433="snížená",J433,0)</f>
        <v>0</v>
      </c>
      <c r="BG433" s="141">
        <f>IF(N433="zákl. přenesená",J433,0)</f>
        <v>0</v>
      </c>
      <c r="BH433" s="141">
        <f>IF(N433="sníž. přenesená",J433,0)</f>
        <v>0</v>
      </c>
      <c r="BI433" s="141">
        <f>IF(N433="nulová",J433,0)</f>
        <v>0</v>
      </c>
      <c r="BJ433" s="18" t="s">
        <v>81</v>
      </c>
      <c r="BK433" s="141">
        <f>ROUND(I433*H433,2)</f>
        <v>0</v>
      </c>
      <c r="BL433" s="18" t="s">
        <v>398</v>
      </c>
      <c r="BM433" s="140" t="s">
        <v>1949</v>
      </c>
    </row>
    <row r="434" spans="2:65" s="1" customFormat="1" ht="16.5" customHeight="1">
      <c r="B434" s="128"/>
      <c r="C434" s="129" t="s">
        <v>1214</v>
      </c>
      <c r="D434" s="129" t="s">
        <v>132</v>
      </c>
      <c r="E434" s="130" t="s">
        <v>2659</v>
      </c>
      <c r="F434" s="131" t="s">
        <v>2660</v>
      </c>
      <c r="G434" s="132" t="s">
        <v>2618</v>
      </c>
      <c r="H434" s="133">
        <v>1</v>
      </c>
      <c r="I434" s="134"/>
      <c r="J434" s="135">
        <f>ROUND(I434*H434,2)</f>
        <v>0</v>
      </c>
      <c r="K434" s="131" t="s">
        <v>136</v>
      </c>
      <c r="L434" s="33"/>
      <c r="M434" s="136" t="s">
        <v>3</v>
      </c>
      <c r="N434" s="137" t="s">
        <v>44</v>
      </c>
      <c r="P434" s="138">
        <f>O434*H434</f>
        <v>0</v>
      </c>
      <c r="Q434" s="138">
        <v>5.5999999999999995E-4</v>
      </c>
      <c r="R434" s="138">
        <f>Q434*H434</f>
        <v>5.5999999999999995E-4</v>
      </c>
      <c r="S434" s="138">
        <v>0</v>
      </c>
      <c r="T434" s="139">
        <f>S434*H434</f>
        <v>0</v>
      </c>
      <c r="AR434" s="140" t="s">
        <v>398</v>
      </c>
      <c r="AT434" s="140" t="s">
        <v>132</v>
      </c>
      <c r="AU434" s="140" t="s">
        <v>83</v>
      </c>
      <c r="AY434" s="18" t="s">
        <v>129</v>
      </c>
      <c r="BE434" s="141">
        <f>IF(N434="základní",J434,0)</f>
        <v>0</v>
      </c>
      <c r="BF434" s="141">
        <f>IF(N434="snížená",J434,0)</f>
        <v>0</v>
      </c>
      <c r="BG434" s="141">
        <f>IF(N434="zákl. přenesená",J434,0)</f>
        <v>0</v>
      </c>
      <c r="BH434" s="141">
        <f>IF(N434="sníž. přenesená",J434,0)</f>
        <v>0</v>
      </c>
      <c r="BI434" s="141">
        <f>IF(N434="nulová",J434,0)</f>
        <v>0</v>
      </c>
      <c r="BJ434" s="18" t="s">
        <v>81</v>
      </c>
      <c r="BK434" s="141">
        <f>ROUND(I434*H434,2)</f>
        <v>0</v>
      </c>
      <c r="BL434" s="18" t="s">
        <v>398</v>
      </c>
      <c r="BM434" s="140" t="s">
        <v>1955</v>
      </c>
    </row>
    <row r="435" spans="2:65" s="1" customFormat="1" ht="10.199999999999999">
      <c r="B435" s="33"/>
      <c r="D435" s="142" t="s">
        <v>139</v>
      </c>
      <c r="F435" s="143" t="s">
        <v>2661</v>
      </c>
      <c r="I435" s="144"/>
      <c r="L435" s="33"/>
      <c r="M435" s="145"/>
      <c r="T435" s="54"/>
      <c r="AT435" s="18" t="s">
        <v>139</v>
      </c>
      <c r="AU435" s="18" t="s">
        <v>83</v>
      </c>
    </row>
    <row r="436" spans="2:65" s="1" customFormat="1" ht="16.5" customHeight="1">
      <c r="B436" s="128"/>
      <c r="C436" s="181" t="s">
        <v>1219</v>
      </c>
      <c r="D436" s="181" t="s">
        <v>604</v>
      </c>
      <c r="E436" s="182" t="s">
        <v>2662</v>
      </c>
      <c r="F436" s="183" t="s">
        <v>2663</v>
      </c>
      <c r="G436" s="184" t="s">
        <v>420</v>
      </c>
      <c r="H436" s="185">
        <v>1</v>
      </c>
      <c r="I436" s="186"/>
      <c r="J436" s="187">
        <f>ROUND(I436*H436,2)</f>
        <v>0</v>
      </c>
      <c r="K436" s="183" t="s">
        <v>3</v>
      </c>
      <c r="L436" s="188"/>
      <c r="M436" s="189" t="s">
        <v>3</v>
      </c>
      <c r="N436" s="190" t="s">
        <v>44</v>
      </c>
      <c r="P436" s="138">
        <f>O436*H436</f>
        <v>0</v>
      </c>
      <c r="Q436" s="138">
        <v>0</v>
      </c>
      <c r="R436" s="138">
        <f>Q436*H436</f>
        <v>0</v>
      </c>
      <c r="S436" s="138">
        <v>0</v>
      </c>
      <c r="T436" s="139">
        <f>S436*H436</f>
        <v>0</v>
      </c>
      <c r="AR436" s="140" t="s">
        <v>514</v>
      </c>
      <c r="AT436" s="140" t="s">
        <v>604</v>
      </c>
      <c r="AU436" s="140" t="s">
        <v>83</v>
      </c>
      <c r="AY436" s="18" t="s">
        <v>129</v>
      </c>
      <c r="BE436" s="141">
        <f>IF(N436="základní",J436,0)</f>
        <v>0</v>
      </c>
      <c r="BF436" s="141">
        <f>IF(N436="snížená",J436,0)</f>
        <v>0</v>
      </c>
      <c r="BG436" s="141">
        <f>IF(N436="zákl. přenesená",J436,0)</f>
        <v>0</v>
      </c>
      <c r="BH436" s="141">
        <f>IF(N436="sníž. přenesená",J436,0)</f>
        <v>0</v>
      </c>
      <c r="BI436" s="141">
        <f>IF(N436="nulová",J436,0)</f>
        <v>0</v>
      </c>
      <c r="BJ436" s="18" t="s">
        <v>81</v>
      </c>
      <c r="BK436" s="141">
        <f>ROUND(I436*H436,2)</f>
        <v>0</v>
      </c>
      <c r="BL436" s="18" t="s">
        <v>398</v>
      </c>
      <c r="BM436" s="140" t="s">
        <v>1963</v>
      </c>
    </row>
    <row r="437" spans="2:65" s="1" customFormat="1" ht="16.5" customHeight="1">
      <c r="B437" s="128"/>
      <c r="C437" s="181" t="s">
        <v>1225</v>
      </c>
      <c r="D437" s="181" t="s">
        <v>604</v>
      </c>
      <c r="E437" s="182" t="s">
        <v>2664</v>
      </c>
      <c r="F437" s="183" t="s">
        <v>2665</v>
      </c>
      <c r="G437" s="184" t="s">
        <v>420</v>
      </c>
      <c r="H437" s="185">
        <v>1</v>
      </c>
      <c r="I437" s="186"/>
      <c r="J437" s="187">
        <f>ROUND(I437*H437,2)</f>
        <v>0</v>
      </c>
      <c r="K437" s="183" t="s">
        <v>3</v>
      </c>
      <c r="L437" s="188"/>
      <c r="M437" s="189" t="s">
        <v>3</v>
      </c>
      <c r="N437" s="190" t="s">
        <v>44</v>
      </c>
      <c r="P437" s="138">
        <f>O437*H437</f>
        <v>0</v>
      </c>
      <c r="Q437" s="138">
        <v>0</v>
      </c>
      <c r="R437" s="138">
        <f>Q437*H437</f>
        <v>0</v>
      </c>
      <c r="S437" s="138">
        <v>0</v>
      </c>
      <c r="T437" s="139">
        <f>S437*H437</f>
        <v>0</v>
      </c>
      <c r="AR437" s="140" t="s">
        <v>514</v>
      </c>
      <c r="AT437" s="140" t="s">
        <v>604</v>
      </c>
      <c r="AU437" s="140" t="s">
        <v>83</v>
      </c>
      <c r="AY437" s="18" t="s">
        <v>129</v>
      </c>
      <c r="BE437" s="141">
        <f>IF(N437="základní",J437,0)</f>
        <v>0</v>
      </c>
      <c r="BF437" s="141">
        <f>IF(N437="snížená",J437,0)</f>
        <v>0</v>
      </c>
      <c r="BG437" s="141">
        <f>IF(N437="zákl. přenesená",J437,0)</f>
        <v>0</v>
      </c>
      <c r="BH437" s="141">
        <f>IF(N437="sníž. přenesená",J437,0)</f>
        <v>0</v>
      </c>
      <c r="BI437" s="141">
        <f>IF(N437="nulová",J437,0)</f>
        <v>0</v>
      </c>
      <c r="BJ437" s="18" t="s">
        <v>81</v>
      </c>
      <c r="BK437" s="141">
        <f>ROUND(I437*H437,2)</f>
        <v>0</v>
      </c>
      <c r="BL437" s="18" t="s">
        <v>398</v>
      </c>
      <c r="BM437" s="140" t="s">
        <v>1972</v>
      </c>
    </row>
    <row r="438" spans="2:65" s="1" customFormat="1" ht="16.5" customHeight="1">
      <c r="B438" s="128"/>
      <c r="C438" s="129" t="s">
        <v>1229</v>
      </c>
      <c r="D438" s="129" t="s">
        <v>132</v>
      </c>
      <c r="E438" s="130" t="s">
        <v>2666</v>
      </c>
      <c r="F438" s="131" t="s">
        <v>2667</v>
      </c>
      <c r="G438" s="132" t="s">
        <v>2618</v>
      </c>
      <c r="H438" s="133">
        <v>1</v>
      </c>
      <c r="I438" s="134"/>
      <c r="J438" s="135">
        <f>ROUND(I438*H438,2)</f>
        <v>0</v>
      </c>
      <c r="K438" s="131" t="s">
        <v>136</v>
      </c>
      <c r="L438" s="33"/>
      <c r="M438" s="136" t="s">
        <v>3</v>
      </c>
      <c r="N438" s="137" t="s">
        <v>44</v>
      </c>
      <c r="P438" s="138">
        <f>O438*H438</f>
        <v>0</v>
      </c>
      <c r="Q438" s="138">
        <v>1.14E-3</v>
      </c>
      <c r="R438" s="138">
        <f>Q438*H438</f>
        <v>1.14E-3</v>
      </c>
      <c r="S438" s="138">
        <v>0</v>
      </c>
      <c r="T438" s="139">
        <f>S438*H438</f>
        <v>0</v>
      </c>
      <c r="AR438" s="140" t="s">
        <v>398</v>
      </c>
      <c r="AT438" s="140" t="s">
        <v>132</v>
      </c>
      <c r="AU438" s="140" t="s">
        <v>83</v>
      </c>
      <c r="AY438" s="18" t="s">
        <v>129</v>
      </c>
      <c r="BE438" s="141">
        <f>IF(N438="základní",J438,0)</f>
        <v>0</v>
      </c>
      <c r="BF438" s="141">
        <f>IF(N438="snížená",J438,0)</f>
        <v>0</v>
      </c>
      <c r="BG438" s="141">
        <f>IF(N438="zákl. přenesená",J438,0)</f>
        <v>0</v>
      </c>
      <c r="BH438" s="141">
        <f>IF(N438="sníž. přenesená",J438,0)</f>
        <v>0</v>
      </c>
      <c r="BI438" s="141">
        <f>IF(N438="nulová",J438,0)</f>
        <v>0</v>
      </c>
      <c r="BJ438" s="18" t="s">
        <v>81</v>
      </c>
      <c r="BK438" s="141">
        <f>ROUND(I438*H438,2)</f>
        <v>0</v>
      </c>
      <c r="BL438" s="18" t="s">
        <v>398</v>
      </c>
      <c r="BM438" s="140" t="s">
        <v>1986</v>
      </c>
    </row>
    <row r="439" spans="2:65" s="1" customFormat="1" ht="10.199999999999999">
      <c r="B439" s="33"/>
      <c r="D439" s="142" t="s">
        <v>139</v>
      </c>
      <c r="F439" s="143" t="s">
        <v>2668</v>
      </c>
      <c r="I439" s="144"/>
      <c r="L439" s="33"/>
      <c r="M439" s="145"/>
      <c r="T439" s="54"/>
      <c r="AT439" s="18" t="s">
        <v>139</v>
      </c>
      <c r="AU439" s="18" t="s">
        <v>83</v>
      </c>
    </row>
    <row r="440" spans="2:65" s="1" customFormat="1" ht="16.5" customHeight="1">
      <c r="B440" s="128"/>
      <c r="C440" s="181" t="s">
        <v>1234</v>
      </c>
      <c r="D440" s="181" t="s">
        <v>604</v>
      </c>
      <c r="E440" s="182" t="s">
        <v>2669</v>
      </c>
      <c r="F440" s="183" t="s">
        <v>2670</v>
      </c>
      <c r="G440" s="184" t="s">
        <v>420</v>
      </c>
      <c r="H440" s="185">
        <v>1</v>
      </c>
      <c r="I440" s="186"/>
      <c r="J440" s="187">
        <f>ROUND(I440*H440,2)</f>
        <v>0</v>
      </c>
      <c r="K440" s="183" t="s">
        <v>3</v>
      </c>
      <c r="L440" s="188"/>
      <c r="M440" s="189" t="s">
        <v>3</v>
      </c>
      <c r="N440" s="190" t="s">
        <v>44</v>
      </c>
      <c r="P440" s="138">
        <f>O440*H440</f>
        <v>0</v>
      </c>
      <c r="Q440" s="138">
        <v>0</v>
      </c>
      <c r="R440" s="138">
        <f>Q440*H440</f>
        <v>0</v>
      </c>
      <c r="S440" s="138">
        <v>0</v>
      </c>
      <c r="T440" s="139">
        <f>S440*H440</f>
        <v>0</v>
      </c>
      <c r="AR440" s="140" t="s">
        <v>514</v>
      </c>
      <c r="AT440" s="140" t="s">
        <v>604</v>
      </c>
      <c r="AU440" s="140" t="s">
        <v>83</v>
      </c>
      <c r="AY440" s="18" t="s">
        <v>129</v>
      </c>
      <c r="BE440" s="141">
        <f>IF(N440="základní",J440,0)</f>
        <v>0</v>
      </c>
      <c r="BF440" s="141">
        <f>IF(N440="snížená",J440,0)</f>
        <v>0</v>
      </c>
      <c r="BG440" s="141">
        <f>IF(N440="zákl. přenesená",J440,0)</f>
        <v>0</v>
      </c>
      <c r="BH440" s="141">
        <f>IF(N440="sníž. přenesená",J440,0)</f>
        <v>0</v>
      </c>
      <c r="BI440" s="141">
        <f>IF(N440="nulová",J440,0)</f>
        <v>0</v>
      </c>
      <c r="BJ440" s="18" t="s">
        <v>81</v>
      </c>
      <c r="BK440" s="141">
        <f>ROUND(I440*H440,2)</f>
        <v>0</v>
      </c>
      <c r="BL440" s="18" t="s">
        <v>398</v>
      </c>
      <c r="BM440" s="140" t="s">
        <v>1998</v>
      </c>
    </row>
    <row r="441" spans="2:65" s="1" customFormat="1" ht="16.5" customHeight="1">
      <c r="B441" s="128"/>
      <c r="C441" s="181" t="s">
        <v>1242</v>
      </c>
      <c r="D441" s="181" t="s">
        <v>604</v>
      </c>
      <c r="E441" s="182" t="s">
        <v>2671</v>
      </c>
      <c r="F441" s="183" t="s">
        <v>2672</v>
      </c>
      <c r="G441" s="184" t="s">
        <v>420</v>
      </c>
      <c r="H441" s="185">
        <v>1</v>
      </c>
      <c r="I441" s="186"/>
      <c r="J441" s="187">
        <f>ROUND(I441*H441,2)</f>
        <v>0</v>
      </c>
      <c r="K441" s="183" t="s">
        <v>3</v>
      </c>
      <c r="L441" s="188"/>
      <c r="M441" s="189" t="s">
        <v>3</v>
      </c>
      <c r="N441" s="190" t="s">
        <v>44</v>
      </c>
      <c r="P441" s="138">
        <f>O441*H441</f>
        <v>0</v>
      </c>
      <c r="Q441" s="138">
        <v>0</v>
      </c>
      <c r="R441" s="138">
        <f>Q441*H441</f>
        <v>0</v>
      </c>
      <c r="S441" s="138">
        <v>0</v>
      </c>
      <c r="T441" s="139">
        <f>S441*H441</f>
        <v>0</v>
      </c>
      <c r="AR441" s="140" t="s">
        <v>514</v>
      </c>
      <c r="AT441" s="140" t="s">
        <v>604</v>
      </c>
      <c r="AU441" s="140" t="s">
        <v>83</v>
      </c>
      <c r="AY441" s="18" t="s">
        <v>129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8" t="s">
        <v>81</v>
      </c>
      <c r="BK441" s="141">
        <f>ROUND(I441*H441,2)</f>
        <v>0</v>
      </c>
      <c r="BL441" s="18" t="s">
        <v>398</v>
      </c>
      <c r="BM441" s="140" t="s">
        <v>2006</v>
      </c>
    </row>
    <row r="442" spans="2:65" s="1" customFormat="1" ht="16.5" customHeight="1">
      <c r="B442" s="128"/>
      <c r="C442" s="129" t="s">
        <v>1250</v>
      </c>
      <c r="D442" s="129" t="s">
        <v>132</v>
      </c>
      <c r="E442" s="130" t="s">
        <v>2673</v>
      </c>
      <c r="F442" s="131" t="s">
        <v>2674</v>
      </c>
      <c r="G442" s="132" t="s">
        <v>2618</v>
      </c>
      <c r="H442" s="133">
        <v>18</v>
      </c>
      <c r="I442" s="134"/>
      <c r="J442" s="135">
        <f>ROUND(I442*H442,2)</f>
        <v>0</v>
      </c>
      <c r="K442" s="131" t="s">
        <v>136</v>
      </c>
      <c r="L442" s="33"/>
      <c r="M442" s="136" t="s">
        <v>3</v>
      </c>
      <c r="N442" s="137" t="s">
        <v>44</v>
      </c>
      <c r="P442" s="138">
        <f>O442*H442</f>
        <v>0</v>
      </c>
      <c r="Q442" s="138">
        <v>9.0000000000000006E-5</v>
      </c>
      <c r="R442" s="138">
        <f>Q442*H442</f>
        <v>1.6200000000000001E-3</v>
      </c>
      <c r="S442" s="138">
        <v>0</v>
      </c>
      <c r="T442" s="139">
        <f>S442*H442</f>
        <v>0</v>
      </c>
      <c r="AR442" s="140" t="s">
        <v>398</v>
      </c>
      <c r="AT442" s="140" t="s">
        <v>132</v>
      </c>
      <c r="AU442" s="140" t="s">
        <v>83</v>
      </c>
      <c r="AY442" s="18" t="s">
        <v>129</v>
      </c>
      <c r="BE442" s="141">
        <f>IF(N442="základní",J442,0)</f>
        <v>0</v>
      </c>
      <c r="BF442" s="141">
        <f>IF(N442="snížená",J442,0)</f>
        <v>0</v>
      </c>
      <c r="BG442" s="141">
        <f>IF(N442="zákl. přenesená",J442,0)</f>
        <v>0</v>
      </c>
      <c r="BH442" s="141">
        <f>IF(N442="sníž. přenesená",J442,0)</f>
        <v>0</v>
      </c>
      <c r="BI442" s="141">
        <f>IF(N442="nulová",J442,0)</f>
        <v>0</v>
      </c>
      <c r="BJ442" s="18" t="s">
        <v>81</v>
      </c>
      <c r="BK442" s="141">
        <f>ROUND(I442*H442,2)</f>
        <v>0</v>
      </c>
      <c r="BL442" s="18" t="s">
        <v>398</v>
      </c>
      <c r="BM442" s="140" t="s">
        <v>2018</v>
      </c>
    </row>
    <row r="443" spans="2:65" s="1" customFormat="1" ht="10.199999999999999">
      <c r="B443" s="33"/>
      <c r="D443" s="142" t="s">
        <v>139</v>
      </c>
      <c r="F443" s="143" t="s">
        <v>2675</v>
      </c>
      <c r="I443" s="144"/>
      <c r="L443" s="33"/>
      <c r="M443" s="145"/>
      <c r="T443" s="54"/>
      <c r="AT443" s="18" t="s">
        <v>139</v>
      </c>
      <c r="AU443" s="18" t="s">
        <v>83</v>
      </c>
    </row>
    <row r="444" spans="2:65" s="1" customFormat="1" ht="16.5" customHeight="1">
      <c r="B444" s="128"/>
      <c r="C444" s="181" t="s">
        <v>1257</v>
      </c>
      <c r="D444" s="181" t="s">
        <v>604</v>
      </c>
      <c r="E444" s="182" t="s">
        <v>2676</v>
      </c>
      <c r="F444" s="183" t="s">
        <v>2677</v>
      </c>
      <c r="G444" s="184" t="s">
        <v>420</v>
      </c>
      <c r="H444" s="185">
        <v>18</v>
      </c>
      <c r="I444" s="186"/>
      <c r="J444" s="187">
        <f>ROUND(I444*H444,2)</f>
        <v>0</v>
      </c>
      <c r="K444" s="183" t="s">
        <v>3</v>
      </c>
      <c r="L444" s="188"/>
      <c r="M444" s="189" t="s">
        <v>3</v>
      </c>
      <c r="N444" s="190" t="s">
        <v>44</v>
      </c>
      <c r="P444" s="138">
        <f>O444*H444</f>
        <v>0</v>
      </c>
      <c r="Q444" s="138">
        <v>0</v>
      </c>
      <c r="R444" s="138">
        <f>Q444*H444</f>
        <v>0</v>
      </c>
      <c r="S444" s="138">
        <v>0</v>
      </c>
      <c r="T444" s="139">
        <f>S444*H444</f>
        <v>0</v>
      </c>
      <c r="AR444" s="140" t="s">
        <v>514</v>
      </c>
      <c r="AT444" s="140" t="s">
        <v>604</v>
      </c>
      <c r="AU444" s="140" t="s">
        <v>83</v>
      </c>
      <c r="AY444" s="18" t="s">
        <v>129</v>
      </c>
      <c r="BE444" s="141">
        <f>IF(N444="základní",J444,0)</f>
        <v>0</v>
      </c>
      <c r="BF444" s="141">
        <f>IF(N444="snížená",J444,0)</f>
        <v>0</v>
      </c>
      <c r="BG444" s="141">
        <f>IF(N444="zákl. přenesená",J444,0)</f>
        <v>0</v>
      </c>
      <c r="BH444" s="141">
        <f>IF(N444="sníž. přenesená",J444,0)</f>
        <v>0</v>
      </c>
      <c r="BI444" s="141">
        <f>IF(N444="nulová",J444,0)</f>
        <v>0</v>
      </c>
      <c r="BJ444" s="18" t="s">
        <v>81</v>
      </c>
      <c r="BK444" s="141">
        <f>ROUND(I444*H444,2)</f>
        <v>0</v>
      </c>
      <c r="BL444" s="18" t="s">
        <v>398</v>
      </c>
      <c r="BM444" s="140" t="s">
        <v>2028</v>
      </c>
    </row>
    <row r="445" spans="2:65" s="1" customFormat="1" ht="16.5" customHeight="1">
      <c r="B445" s="128"/>
      <c r="C445" s="181" t="s">
        <v>1263</v>
      </c>
      <c r="D445" s="181" t="s">
        <v>604</v>
      </c>
      <c r="E445" s="182" t="s">
        <v>2678</v>
      </c>
      <c r="F445" s="183" t="s">
        <v>2679</v>
      </c>
      <c r="G445" s="184" t="s">
        <v>420</v>
      </c>
      <c r="H445" s="185">
        <v>18</v>
      </c>
      <c r="I445" s="186"/>
      <c r="J445" s="187">
        <f>ROUND(I445*H445,2)</f>
        <v>0</v>
      </c>
      <c r="K445" s="183" t="s">
        <v>3</v>
      </c>
      <c r="L445" s="188"/>
      <c r="M445" s="189" t="s">
        <v>3</v>
      </c>
      <c r="N445" s="190" t="s">
        <v>44</v>
      </c>
      <c r="P445" s="138">
        <f>O445*H445</f>
        <v>0</v>
      </c>
      <c r="Q445" s="138">
        <v>0</v>
      </c>
      <c r="R445" s="138">
        <f>Q445*H445</f>
        <v>0</v>
      </c>
      <c r="S445" s="138">
        <v>0</v>
      </c>
      <c r="T445" s="139">
        <f>S445*H445</f>
        <v>0</v>
      </c>
      <c r="AR445" s="140" t="s">
        <v>514</v>
      </c>
      <c r="AT445" s="140" t="s">
        <v>604</v>
      </c>
      <c r="AU445" s="140" t="s">
        <v>83</v>
      </c>
      <c r="AY445" s="18" t="s">
        <v>129</v>
      </c>
      <c r="BE445" s="141">
        <f>IF(N445="základní",J445,0)</f>
        <v>0</v>
      </c>
      <c r="BF445" s="141">
        <f>IF(N445="snížená",J445,0)</f>
        <v>0</v>
      </c>
      <c r="BG445" s="141">
        <f>IF(N445="zákl. přenesená",J445,0)</f>
        <v>0</v>
      </c>
      <c r="BH445" s="141">
        <f>IF(N445="sníž. přenesená",J445,0)</f>
        <v>0</v>
      </c>
      <c r="BI445" s="141">
        <f>IF(N445="nulová",J445,0)</f>
        <v>0</v>
      </c>
      <c r="BJ445" s="18" t="s">
        <v>81</v>
      </c>
      <c r="BK445" s="141">
        <f>ROUND(I445*H445,2)</f>
        <v>0</v>
      </c>
      <c r="BL445" s="18" t="s">
        <v>398</v>
      </c>
      <c r="BM445" s="140" t="s">
        <v>2039</v>
      </c>
    </row>
    <row r="446" spans="2:65" s="1" customFormat="1" ht="16.5" customHeight="1">
      <c r="B446" s="128"/>
      <c r="C446" s="129" t="s">
        <v>1271</v>
      </c>
      <c r="D446" s="129" t="s">
        <v>132</v>
      </c>
      <c r="E446" s="130" t="s">
        <v>2680</v>
      </c>
      <c r="F446" s="131" t="s">
        <v>2681</v>
      </c>
      <c r="G446" s="132" t="s">
        <v>2618</v>
      </c>
      <c r="H446" s="133">
        <v>1</v>
      </c>
      <c r="I446" s="134"/>
      <c r="J446" s="135">
        <f>ROUND(I446*H446,2)</f>
        <v>0</v>
      </c>
      <c r="K446" s="131" t="s">
        <v>136</v>
      </c>
      <c r="L446" s="33"/>
      <c r="M446" s="136" t="s">
        <v>3</v>
      </c>
      <c r="N446" s="137" t="s">
        <v>44</v>
      </c>
      <c r="P446" s="138">
        <f>O446*H446</f>
        <v>0</v>
      </c>
      <c r="Q446" s="138">
        <v>1.9599999999999999E-3</v>
      </c>
      <c r="R446" s="138">
        <f>Q446*H446</f>
        <v>1.9599999999999999E-3</v>
      </c>
      <c r="S446" s="138">
        <v>0</v>
      </c>
      <c r="T446" s="139">
        <f>S446*H446</f>
        <v>0</v>
      </c>
      <c r="AR446" s="140" t="s">
        <v>398</v>
      </c>
      <c r="AT446" s="140" t="s">
        <v>132</v>
      </c>
      <c r="AU446" s="140" t="s">
        <v>83</v>
      </c>
      <c r="AY446" s="18" t="s">
        <v>129</v>
      </c>
      <c r="BE446" s="141">
        <f>IF(N446="základní",J446,0)</f>
        <v>0</v>
      </c>
      <c r="BF446" s="141">
        <f>IF(N446="snížená",J446,0)</f>
        <v>0</v>
      </c>
      <c r="BG446" s="141">
        <f>IF(N446="zákl. přenesená",J446,0)</f>
        <v>0</v>
      </c>
      <c r="BH446" s="141">
        <f>IF(N446="sníž. přenesená",J446,0)</f>
        <v>0</v>
      </c>
      <c r="BI446" s="141">
        <f>IF(N446="nulová",J446,0)</f>
        <v>0</v>
      </c>
      <c r="BJ446" s="18" t="s">
        <v>81</v>
      </c>
      <c r="BK446" s="141">
        <f>ROUND(I446*H446,2)</f>
        <v>0</v>
      </c>
      <c r="BL446" s="18" t="s">
        <v>398</v>
      </c>
      <c r="BM446" s="140" t="s">
        <v>2050</v>
      </c>
    </row>
    <row r="447" spans="2:65" s="1" customFormat="1" ht="10.199999999999999">
      <c r="B447" s="33"/>
      <c r="D447" s="142" t="s">
        <v>139</v>
      </c>
      <c r="F447" s="143" t="s">
        <v>2682</v>
      </c>
      <c r="I447" s="144"/>
      <c r="L447" s="33"/>
      <c r="M447" s="145"/>
      <c r="T447" s="54"/>
      <c r="AT447" s="18" t="s">
        <v>139</v>
      </c>
      <c r="AU447" s="18" t="s">
        <v>83</v>
      </c>
    </row>
    <row r="448" spans="2:65" s="1" customFormat="1" ht="16.5" customHeight="1">
      <c r="B448" s="128"/>
      <c r="C448" s="129" t="s">
        <v>1279</v>
      </c>
      <c r="D448" s="129" t="s">
        <v>132</v>
      </c>
      <c r="E448" s="130" t="s">
        <v>2683</v>
      </c>
      <c r="F448" s="131" t="s">
        <v>2684</v>
      </c>
      <c r="G448" s="132" t="s">
        <v>2618</v>
      </c>
      <c r="H448" s="133">
        <v>1</v>
      </c>
      <c r="I448" s="134"/>
      <c r="J448" s="135">
        <f>ROUND(I448*H448,2)</f>
        <v>0</v>
      </c>
      <c r="K448" s="131" t="s">
        <v>136</v>
      </c>
      <c r="L448" s="33"/>
      <c r="M448" s="136" t="s">
        <v>3</v>
      </c>
      <c r="N448" s="137" t="s">
        <v>44</v>
      </c>
      <c r="P448" s="138">
        <f>O448*H448</f>
        <v>0</v>
      </c>
      <c r="Q448" s="138">
        <v>1.8E-3</v>
      </c>
      <c r="R448" s="138">
        <f>Q448*H448</f>
        <v>1.8E-3</v>
      </c>
      <c r="S448" s="138">
        <v>0</v>
      </c>
      <c r="T448" s="139">
        <f>S448*H448</f>
        <v>0</v>
      </c>
      <c r="AR448" s="140" t="s">
        <v>398</v>
      </c>
      <c r="AT448" s="140" t="s">
        <v>132</v>
      </c>
      <c r="AU448" s="140" t="s">
        <v>83</v>
      </c>
      <c r="AY448" s="18" t="s">
        <v>129</v>
      </c>
      <c r="BE448" s="141">
        <f>IF(N448="základní",J448,0)</f>
        <v>0</v>
      </c>
      <c r="BF448" s="141">
        <f>IF(N448="snížená",J448,0)</f>
        <v>0</v>
      </c>
      <c r="BG448" s="141">
        <f>IF(N448="zákl. přenesená",J448,0)</f>
        <v>0</v>
      </c>
      <c r="BH448" s="141">
        <f>IF(N448="sníž. přenesená",J448,0)</f>
        <v>0</v>
      </c>
      <c r="BI448" s="141">
        <f>IF(N448="nulová",J448,0)</f>
        <v>0</v>
      </c>
      <c r="BJ448" s="18" t="s">
        <v>81</v>
      </c>
      <c r="BK448" s="141">
        <f>ROUND(I448*H448,2)</f>
        <v>0</v>
      </c>
      <c r="BL448" s="18" t="s">
        <v>398</v>
      </c>
      <c r="BM448" s="140" t="s">
        <v>2067</v>
      </c>
    </row>
    <row r="449" spans="2:65" s="1" customFormat="1" ht="10.199999999999999">
      <c r="B449" s="33"/>
      <c r="D449" s="142" t="s">
        <v>139</v>
      </c>
      <c r="F449" s="143" t="s">
        <v>2685</v>
      </c>
      <c r="I449" s="144"/>
      <c r="L449" s="33"/>
      <c r="M449" s="145"/>
      <c r="T449" s="54"/>
      <c r="AT449" s="18" t="s">
        <v>139</v>
      </c>
      <c r="AU449" s="18" t="s">
        <v>83</v>
      </c>
    </row>
    <row r="450" spans="2:65" s="1" customFormat="1" ht="16.5" customHeight="1">
      <c r="B450" s="128"/>
      <c r="C450" s="129" t="s">
        <v>1284</v>
      </c>
      <c r="D450" s="129" t="s">
        <v>132</v>
      </c>
      <c r="E450" s="130" t="s">
        <v>2686</v>
      </c>
      <c r="F450" s="131" t="s">
        <v>2687</v>
      </c>
      <c r="G450" s="132" t="s">
        <v>420</v>
      </c>
      <c r="H450" s="133">
        <v>6</v>
      </c>
      <c r="I450" s="134"/>
      <c r="J450" s="135">
        <f>ROUND(I450*H450,2)</f>
        <v>0</v>
      </c>
      <c r="K450" s="131" t="s">
        <v>136</v>
      </c>
      <c r="L450" s="33"/>
      <c r="M450" s="136" t="s">
        <v>3</v>
      </c>
      <c r="N450" s="137" t="s">
        <v>44</v>
      </c>
      <c r="P450" s="138">
        <f>O450*H450</f>
        <v>0</v>
      </c>
      <c r="Q450" s="138">
        <v>4.0000000000000003E-5</v>
      </c>
      <c r="R450" s="138">
        <f>Q450*H450</f>
        <v>2.4000000000000003E-4</v>
      </c>
      <c r="S450" s="138">
        <v>0</v>
      </c>
      <c r="T450" s="139">
        <f>S450*H450</f>
        <v>0</v>
      </c>
      <c r="AR450" s="140" t="s">
        <v>398</v>
      </c>
      <c r="AT450" s="140" t="s">
        <v>132</v>
      </c>
      <c r="AU450" s="140" t="s">
        <v>83</v>
      </c>
      <c r="AY450" s="18" t="s">
        <v>129</v>
      </c>
      <c r="BE450" s="141">
        <f>IF(N450="základní",J450,0)</f>
        <v>0</v>
      </c>
      <c r="BF450" s="141">
        <f>IF(N450="snížená",J450,0)</f>
        <v>0</v>
      </c>
      <c r="BG450" s="141">
        <f>IF(N450="zákl. přenesená",J450,0)</f>
        <v>0</v>
      </c>
      <c r="BH450" s="141">
        <f>IF(N450="sníž. přenesená",J450,0)</f>
        <v>0</v>
      </c>
      <c r="BI450" s="141">
        <f>IF(N450="nulová",J450,0)</f>
        <v>0</v>
      </c>
      <c r="BJ450" s="18" t="s">
        <v>81</v>
      </c>
      <c r="BK450" s="141">
        <f>ROUND(I450*H450,2)</f>
        <v>0</v>
      </c>
      <c r="BL450" s="18" t="s">
        <v>398</v>
      </c>
      <c r="BM450" s="140" t="s">
        <v>2077</v>
      </c>
    </row>
    <row r="451" spans="2:65" s="1" customFormat="1" ht="10.199999999999999">
      <c r="B451" s="33"/>
      <c r="D451" s="142" t="s">
        <v>139</v>
      </c>
      <c r="F451" s="143" t="s">
        <v>2688</v>
      </c>
      <c r="I451" s="144"/>
      <c r="L451" s="33"/>
      <c r="M451" s="145"/>
      <c r="T451" s="54"/>
      <c r="AT451" s="18" t="s">
        <v>139</v>
      </c>
      <c r="AU451" s="18" t="s">
        <v>83</v>
      </c>
    </row>
    <row r="452" spans="2:65" s="1" customFormat="1" ht="16.5" customHeight="1">
      <c r="B452" s="128"/>
      <c r="C452" s="181" t="s">
        <v>1292</v>
      </c>
      <c r="D452" s="181" t="s">
        <v>604</v>
      </c>
      <c r="E452" s="182" t="s">
        <v>2689</v>
      </c>
      <c r="F452" s="183" t="s">
        <v>2690</v>
      </c>
      <c r="G452" s="184" t="s">
        <v>420</v>
      </c>
      <c r="H452" s="185">
        <v>6</v>
      </c>
      <c r="I452" s="186"/>
      <c r="J452" s="187">
        <f>ROUND(I452*H452,2)</f>
        <v>0</v>
      </c>
      <c r="K452" s="183" t="s">
        <v>3</v>
      </c>
      <c r="L452" s="188"/>
      <c r="M452" s="189" t="s">
        <v>3</v>
      </c>
      <c r="N452" s="190" t="s">
        <v>44</v>
      </c>
      <c r="P452" s="138">
        <f>O452*H452</f>
        <v>0</v>
      </c>
      <c r="Q452" s="138">
        <v>0</v>
      </c>
      <c r="R452" s="138">
        <f>Q452*H452</f>
        <v>0</v>
      </c>
      <c r="S452" s="138">
        <v>0</v>
      </c>
      <c r="T452" s="139">
        <f>S452*H452</f>
        <v>0</v>
      </c>
      <c r="AR452" s="140" t="s">
        <v>514</v>
      </c>
      <c r="AT452" s="140" t="s">
        <v>604</v>
      </c>
      <c r="AU452" s="140" t="s">
        <v>83</v>
      </c>
      <c r="AY452" s="18" t="s">
        <v>129</v>
      </c>
      <c r="BE452" s="141">
        <f>IF(N452="základní",J452,0)</f>
        <v>0</v>
      </c>
      <c r="BF452" s="141">
        <f>IF(N452="snížená",J452,0)</f>
        <v>0</v>
      </c>
      <c r="BG452" s="141">
        <f>IF(N452="zákl. přenesená",J452,0)</f>
        <v>0</v>
      </c>
      <c r="BH452" s="141">
        <f>IF(N452="sníž. přenesená",J452,0)</f>
        <v>0</v>
      </c>
      <c r="BI452" s="141">
        <f>IF(N452="nulová",J452,0)</f>
        <v>0</v>
      </c>
      <c r="BJ452" s="18" t="s">
        <v>81</v>
      </c>
      <c r="BK452" s="141">
        <f>ROUND(I452*H452,2)</f>
        <v>0</v>
      </c>
      <c r="BL452" s="18" t="s">
        <v>398</v>
      </c>
      <c r="BM452" s="140" t="s">
        <v>2087</v>
      </c>
    </row>
    <row r="453" spans="2:65" s="1" customFormat="1" ht="16.5" customHeight="1">
      <c r="B453" s="128"/>
      <c r="C453" s="129" t="s">
        <v>1298</v>
      </c>
      <c r="D453" s="129" t="s">
        <v>132</v>
      </c>
      <c r="E453" s="130" t="s">
        <v>2691</v>
      </c>
      <c r="F453" s="131" t="s">
        <v>2692</v>
      </c>
      <c r="G453" s="132" t="s">
        <v>420</v>
      </c>
      <c r="H453" s="133">
        <v>3</v>
      </c>
      <c r="I453" s="134"/>
      <c r="J453" s="135">
        <f>ROUND(I453*H453,2)</f>
        <v>0</v>
      </c>
      <c r="K453" s="131" t="s">
        <v>136</v>
      </c>
      <c r="L453" s="33"/>
      <c r="M453" s="136" t="s">
        <v>3</v>
      </c>
      <c r="N453" s="137" t="s">
        <v>44</v>
      </c>
      <c r="P453" s="138">
        <f>O453*H453</f>
        <v>0</v>
      </c>
      <c r="Q453" s="138">
        <v>1.3999999999999999E-4</v>
      </c>
      <c r="R453" s="138">
        <f>Q453*H453</f>
        <v>4.1999999999999996E-4</v>
      </c>
      <c r="S453" s="138">
        <v>0</v>
      </c>
      <c r="T453" s="139">
        <f>S453*H453</f>
        <v>0</v>
      </c>
      <c r="AR453" s="140" t="s">
        <v>398</v>
      </c>
      <c r="AT453" s="140" t="s">
        <v>132</v>
      </c>
      <c r="AU453" s="140" t="s">
        <v>83</v>
      </c>
      <c r="AY453" s="18" t="s">
        <v>129</v>
      </c>
      <c r="BE453" s="141">
        <f>IF(N453="základní",J453,0)</f>
        <v>0</v>
      </c>
      <c r="BF453" s="141">
        <f>IF(N453="snížená",J453,0)</f>
        <v>0</v>
      </c>
      <c r="BG453" s="141">
        <f>IF(N453="zákl. přenesená",J453,0)</f>
        <v>0</v>
      </c>
      <c r="BH453" s="141">
        <f>IF(N453="sníž. přenesená",J453,0)</f>
        <v>0</v>
      </c>
      <c r="BI453" s="141">
        <f>IF(N453="nulová",J453,0)</f>
        <v>0</v>
      </c>
      <c r="BJ453" s="18" t="s">
        <v>81</v>
      </c>
      <c r="BK453" s="141">
        <f>ROUND(I453*H453,2)</f>
        <v>0</v>
      </c>
      <c r="BL453" s="18" t="s">
        <v>398</v>
      </c>
      <c r="BM453" s="140" t="s">
        <v>2102</v>
      </c>
    </row>
    <row r="454" spans="2:65" s="1" customFormat="1" ht="10.199999999999999">
      <c r="B454" s="33"/>
      <c r="D454" s="142" t="s">
        <v>139</v>
      </c>
      <c r="F454" s="143" t="s">
        <v>2693</v>
      </c>
      <c r="I454" s="144"/>
      <c r="L454" s="33"/>
      <c r="M454" s="145"/>
      <c r="T454" s="54"/>
      <c r="AT454" s="18" t="s">
        <v>139</v>
      </c>
      <c r="AU454" s="18" t="s">
        <v>83</v>
      </c>
    </row>
    <row r="455" spans="2:65" s="1" customFormat="1" ht="16.5" customHeight="1">
      <c r="B455" s="128"/>
      <c r="C455" s="181" t="s">
        <v>1305</v>
      </c>
      <c r="D455" s="181" t="s">
        <v>604</v>
      </c>
      <c r="E455" s="182" t="s">
        <v>2694</v>
      </c>
      <c r="F455" s="183" t="s">
        <v>2695</v>
      </c>
      <c r="G455" s="184" t="s">
        <v>420</v>
      </c>
      <c r="H455" s="185">
        <v>3</v>
      </c>
      <c r="I455" s="186"/>
      <c r="J455" s="187">
        <f>ROUND(I455*H455,2)</f>
        <v>0</v>
      </c>
      <c r="K455" s="183" t="s">
        <v>3</v>
      </c>
      <c r="L455" s="188"/>
      <c r="M455" s="189" t="s">
        <v>3</v>
      </c>
      <c r="N455" s="190" t="s">
        <v>44</v>
      </c>
      <c r="P455" s="138">
        <f>O455*H455</f>
        <v>0</v>
      </c>
      <c r="Q455" s="138">
        <v>0</v>
      </c>
      <c r="R455" s="138">
        <f>Q455*H455</f>
        <v>0</v>
      </c>
      <c r="S455" s="138">
        <v>0</v>
      </c>
      <c r="T455" s="139">
        <f>S455*H455</f>
        <v>0</v>
      </c>
      <c r="AR455" s="140" t="s">
        <v>514</v>
      </c>
      <c r="AT455" s="140" t="s">
        <v>604</v>
      </c>
      <c r="AU455" s="140" t="s">
        <v>83</v>
      </c>
      <c r="AY455" s="18" t="s">
        <v>129</v>
      </c>
      <c r="BE455" s="141">
        <f>IF(N455="základní",J455,0)</f>
        <v>0</v>
      </c>
      <c r="BF455" s="141">
        <f>IF(N455="snížená",J455,0)</f>
        <v>0</v>
      </c>
      <c r="BG455" s="141">
        <f>IF(N455="zákl. přenesená",J455,0)</f>
        <v>0</v>
      </c>
      <c r="BH455" s="141">
        <f>IF(N455="sníž. přenesená",J455,0)</f>
        <v>0</v>
      </c>
      <c r="BI455" s="141">
        <f>IF(N455="nulová",J455,0)</f>
        <v>0</v>
      </c>
      <c r="BJ455" s="18" t="s">
        <v>81</v>
      </c>
      <c r="BK455" s="141">
        <f>ROUND(I455*H455,2)</f>
        <v>0</v>
      </c>
      <c r="BL455" s="18" t="s">
        <v>398</v>
      </c>
      <c r="BM455" s="140" t="s">
        <v>2112</v>
      </c>
    </row>
    <row r="456" spans="2:65" s="1" customFormat="1" ht="16.5" customHeight="1">
      <c r="B456" s="128"/>
      <c r="C456" s="181" t="s">
        <v>1311</v>
      </c>
      <c r="D456" s="181" t="s">
        <v>604</v>
      </c>
      <c r="E456" s="182" t="s">
        <v>2696</v>
      </c>
      <c r="F456" s="183" t="s">
        <v>2697</v>
      </c>
      <c r="G456" s="184" t="s">
        <v>1989</v>
      </c>
      <c r="H456" s="185">
        <v>3</v>
      </c>
      <c r="I456" s="186"/>
      <c r="J456" s="187">
        <f>ROUND(I456*H456,2)</f>
        <v>0</v>
      </c>
      <c r="K456" s="183" t="s">
        <v>3</v>
      </c>
      <c r="L456" s="188"/>
      <c r="M456" s="189" t="s">
        <v>3</v>
      </c>
      <c r="N456" s="190" t="s">
        <v>44</v>
      </c>
      <c r="P456" s="138">
        <f>O456*H456</f>
        <v>0</v>
      </c>
      <c r="Q456" s="138">
        <v>0</v>
      </c>
      <c r="R456" s="138">
        <f>Q456*H456</f>
        <v>0</v>
      </c>
      <c r="S456" s="138">
        <v>0</v>
      </c>
      <c r="T456" s="139">
        <f>S456*H456</f>
        <v>0</v>
      </c>
      <c r="AR456" s="140" t="s">
        <v>514</v>
      </c>
      <c r="AT456" s="140" t="s">
        <v>604</v>
      </c>
      <c r="AU456" s="140" t="s">
        <v>83</v>
      </c>
      <c r="AY456" s="18" t="s">
        <v>129</v>
      </c>
      <c r="BE456" s="141">
        <f>IF(N456="základní",J456,0)</f>
        <v>0</v>
      </c>
      <c r="BF456" s="141">
        <f>IF(N456="snížená",J456,0)</f>
        <v>0</v>
      </c>
      <c r="BG456" s="141">
        <f>IF(N456="zákl. přenesená",J456,0)</f>
        <v>0</v>
      </c>
      <c r="BH456" s="141">
        <f>IF(N456="sníž. přenesená",J456,0)</f>
        <v>0</v>
      </c>
      <c r="BI456" s="141">
        <f>IF(N456="nulová",J456,0)</f>
        <v>0</v>
      </c>
      <c r="BJ456" s="18" t="s">
        <v>81</v>
      </c>
      <c r="BK456" s="141">
        <f>ROUND(I456*H456,2)</f>
        <v>0</v>
      </c>
      <c r="BL456" s="18" t="s">
        <v>398</v>
      </c>
      <c r="BM456" s="140" t="s">
        <v>2124</v>
      </c>
    </row>
    <row r="457" spans="2:65" s="1" customFormat="1" ht="16.5" customHeight="1">
      <c r="B457" s="128"/>
      <c r="C457" s="129" t="s">
        <v>1318</v>
      </c>
      <c r="D457" s="129" t="s">
        <v>132</v>
      </c>
      <c r="E457" s="130" t="s">
        <v>2698</v>
      </c>
      <c r="F457" s="131" t="s">
        <v>2699</v>
      </c>
      <c r="G457" s="132" t="s">
        <v>420</v>
      </c>
      <c r="H457" s="133">
        <v>1</v>
      </c>
      <c r="I457" s="134"/>
      <c r="J457" s="135">
        <f>ROUND(I457*H457,2)</f>
        <v>0</v>
      </c>
      <c r="K457" s="131" t="s">
        <v>136</v>
      </c>
      <c r="L457" s="33"/>
      <c r="M457" s="136" t="s">
        <v>3</v>
      </c>
      <c r="N457" s="137" t="s">
        <v>44</v>
      </c>
      <c r="P457" s="138">
        <f>O457*H457</f>
        <v>0</v>
      </c>
      <c r="Q457" s="138">
        <v>3.6000000000000002E-4</v>
      </c>
      <c r="R457" s="138">
        <f>Q457*H457</f>
        <v>3.6000000000000002E-4</v>
      </c>
      <c r="S457" s="138">
        <v>0</v>
      </c>
      <c r="T457" s="139">
        <f>S457*H457</f>
        <v>0</v>
      </c>
      <c r="AR457" s="140" t="s">
        <v>398</v>
      </c>
      <c r="AT457" s="140" t="s">
        <v>132</v>
      </c>
      <c r="AU457" s="140" t="s">
        <v>83</v>
      </c>
      <c r="AY457" s="18" t="s">
        <v>129</v>
      </c>
      <c r="BE457" s="141">
        <f>IF(N457="základní",J457,0)</f>
        <v>0</v>
      </c>
      <c r="BF457" s="141">
        <f>IF(N457="snížená",J457,0)</f>
        <v>0</v>
      </c>
      <c r="BG457" s="141">
        <f>IF(N457="zákl. přenesená",J457,0)</f>
        <v>0</v>
      </c>
      <c r="BH457" s="141">
        <f>IF(N457="sníž. přenesená",J457,0)</f>
        <v>0</v>
      </c>
      <c r="BI457" s="141">
        <f>IF(N457="nulová",J457,0)</f>
        <v>0</v>
      </c>
      <c r="BJ457" s="18" t="s">
        <v>81</v>
      </c>
      <c r="BK457" s="141">
        <f>ROUND(I457*H457,2)</f>
        <v>0</v>
      </c>
      <c r="BL457" s="18" t="s">
        <v>398</v>
      </c>
      <c r="BM457" s="140" t="s">
        <v>2135</v>
      </c>
    </row>
    <row r="458" spans="2:65" s="1" customFormat="1" ht="10.199999999999999">
      <c r="B458" s="33"/>
      <c r="D458" s="142" t="s">
        <v>139</v>
      </c>
      <c r="F458" s="143" t="s">
        <v>2700</v>
      </c>
      <c r="I458" s="144"/>
      <c r="L458" s="33"/>
      <c r="M458" s="145"/>
      <c r="T458" s="54"/>
      <c r="AT458" s="18" t="s">
        <v>139</v>
      </c>
      <c r="AU458" s="18" t="s">
        <v>83</v>
      </c>
    </row>
    <row r="459" spans="2:65" s="1" customFormat="1" ht="24.15" customHeight="1">
      <c r="B459" s="128"/>
      <c r="C459" s="129" t="s">
        <v>1323</v>
      </c>
      <c r="D459" s="129" t="s">
        <v>132</v>
      </c>
      <c r="E459" s="130" t="s">
        <v>2701</v>
      </c>
      <c r="F459" s="131" t="s">
        <v>2702</v>
      </c>
      <c r="G459" s="132" t="s">
        <v>382</v>
      </c>
      <c r="H459" s="133">
        <v>1</v>
      </c>
      <c r="I459" s="134"/>
      <c r="J459" s="135">
        <f>ROUND(I459*H459,2)</f>
        <v>0</v>
      </c>
      <c r="K459" s="131" t="s">
        <v>136</v>
      </c>
      <c r="L459" s="33"/>
      <c r="M459" s="136" t="s">
        <v>3</v>
      </c>
      <c r="N459" s="137" t="s">
        <v>44</v>
      </c>
      <c r="P459" s="138">
        <f>O459*H459</f>
        <v>0</v>
      </c>
      <c r="Q459" s="138">
        <v>0</v>
      </c>
      <c r="R459" s="138">
        <f>Q459*H459</f>
        <v>0</v>
      </c>
      <c r="S459" s="138">
        <v>0</v>
      </c>
      <c r="T459" s="139">
        <f>S459*H459</f>
        <v>0</v>
      </c>
      <c r="AR459" s="140" t="s">
        <v>398</v>
      </c>
      <c r="AT459" s="140" t="s">
        <v>132</v>
      </c>
      <c r="AU459" s="140" t="s">
        <v>83</v>
      </c>
      <c r="AY459" s="18" t="s">
        <v>129</v>
      </c>
      <c r="BE459" s="141">
        <f>IF(N459="základní",J459,0)</f>
        <v>0</v>
      </c>
      <c r="BF459" s="141">
        <f>IF(N459="snížená",J459,0)</f>
        <v>0</v>
      </c>
      <c r="BG459" s="141">
        <f>IF(N459="zákl. přenesená",J459,0)</f>
        <v>0</v>
      </c>
      <c r="BH459" s="141">
        <f>IF(N459="sníž. přenesená",J459,0)</f>
        <v>0</v>
      </c>
      <c r="BI459" s="141">
        <f>IF(N459="nulová",J459,0)</f>
        <v>0</v>
      </c>
      <c r="BJ459" s="18" t="s">
        <v>81</v>
      </c>
      <c r="BK459" s="141">
        <f>ROUND(I459*H459,2)</f>
        <v>0</v>
      </c>
      <c r="BL459" s="18" t="s">
        <v>398</v>
      </c>
      <c r="BM459" s="140" t="s">
        <v>2148</v>
      </c>
    </row>
    <row r="460" spans="2:65" s="1" customFormat="1" ht="10.199999999999999">
      <c r="B460" s="33"/>
      <c r="D460" s="142" t="s">
        <v>139</v>
      </c>
      <c r="F460" s="143" t="s">
        <v>2703</v>
      </c>
      <c r="I460" s="144"/>
      <c r="L460" s="33"/>
      <c r="M460" s="145"/>
      <c r="T460" s="54"/>
      <c r="AT460" s="18" t="s">
        <v>139</v>
      </c>
      <c r="AU460" s="18" t="s">
        <v>83</v>
      </c>
    </row>
    <row r="461" spans="2:65" s="11" customFormat="1" ht="22.8" customHeight="1">
      <c r="B461" s="116"/>
      <c r="D461" s="117" t="s">
        <v>72</v>
      </c>
      <c r="E461" s="126" t="s">
        <v>2146</v>
      </c>
      <c r="F461" s="126" t="s">
        <v>2147</v>
      </c>
      <c r="I461" s="119"/>
      <c r="J461" s="127">
        <f>BK461</f>
        <v>0</v>
      </c>
      <c r="L461" s="116"/>
      <c r="M461" s="121"/>
      <c r="P461" s="122">
        <f>SUM(P462:P466)</f>
        <v>0</v>
      </c>
      <c r="R461" s="122">
        <f>SUM(R462:R466)</f>
        <v>4.7289600000000001E-2</v>
      </c>
      <c r="T461" s="123">
        <f>SUM(T462:T466)</f>
        <v>0</v>
      </c>
      <c r="AR461" s="117" t="s">
        <v>83</v>
      </c>
      <c r="AT461" s="124" t="s">
        <v>72</v>
      </c>
      <c r="AU461" s="124" t="s">
        <v>81</v>
      </c>
      <c r="AY461" s="117" t="s">
        <v>129</v>
      </c>
      <c r="BK461" s="125">
        <f>SUM(BK462:BK466)</f>
        <v>0</v>
      </c>
    </row>
    <row r="462" spans="2:65" s="1" customFormat="1" ht="16.5" customHeight="1">
      <c r="B462" s="128"/>
      <c r="C462" s="129" t="s">
        <v>1329</v>
      </c>
      <c r="D462" s="129" t="s">
        <v>132</v>
      </c>
      <c r="E462" s="130" t="s">
        <v>2704</v>
      </c>
      <c r="F462" s="131" t="s">
        <v>2705</v>
      </c>
      <c r="G462" s="132" t="s">
        <v>208</v>
      </c>
      <c r="H462" s="133">
        <v>2.88</v>
      </c>
      <c r="I462" s="134"/>
      <c r="J462" s="135">
        <f>ROUND(I462*H462,2)</f>
        <v>0</v>
      </c>
      <c r="K462" s="131" t="s">
        <v>136</v>
      </c>
      <c r="L462" s="33"/>
      <c r="M462" s="136" t="s">
        <v>3</v>
      </c>
      <c r="N462" s="137" t="s">
        <v>44</v>
      </c>
      <c r="P462" s="138">
        <f>O462*H462</f>
        <v>0</v>
      </c>
      <c r="Q462" s="138">
        <v>1.42E-3</v>
      </c>
      <c r="R462" s="138">
        <f>Q462*H462</f>
        <v>4.0895999999999997E-3</v>
      </c>
      <c r="S462" s="138">
        <v>0</v>
      </c>
      <c r="T462" s="139">
        <f>S462*H462</f>
        <v>0</v>
      </c>
      <c r="AR462" s="140" t="s">
        <v>398</v>
      </c>
      <c r="AT462" s="140" t="s">
        <v>132</v>
      </c>
      <c r="AU462" s="140" t="s">
        <v>83</v>
      </c>
      <c r="AY462" s="18" t="s">
        <v>129</v>
      </c>
      <c r="BE462" s="141">
        <f>IF(N462="základní",J462,0)</f>
        <v>0</v>
      </c>
      <c r="BF462" s="141">
        <f>IF(N462="snížená",J462,0)</f>
        <v>0</v>
      </c>
      <c r="BG462" s="141">
        <f>IF(N462="zákl. přenesená",J462,0)</f>
        <v>0</v>
      </c>
      <c r="BH462" s="141">
        <f>IF(N462="sníž. přenesená",J462,0)</f>
        <v>0</v>
      </c>
      <c r="BI462" s="141">
        <f>IF(N462="nulová",J462,0)</f>
        <v>0</v>
      </c>
      <c r="BJ462" s="18" t="s">
        <v>81</v>
      </c>
      <c r="BK462" s="141">
        <f>ROUND(I462*H462,2)</f>
        <v>0</v>
      </c>
      <c r="BL462" s="18" t="s">
        <v>398</v>
      </c>
      <c r="BM462" s="140" t="s">
        <v>2181</v>
      </c>
    </row>
    <row r="463" spans="2:65" s="1" customFormat="1" ht="10.199999999999999">
      <c r="B463" s="33"/>
      <c r="D463" s="142" t="s">
        <v>139</v>
      </c>
      <c r="F463" s="143" t="s">
        <v>2706</v>
      </c>
      <c r="I463" s="144"/>
      <c r="L463" s="33"/>
      <c r="M463" s="145"/>
      <c r="T463" s="54"/>
      <c r="AT463" s="18" t="s">
        <v>139</v>
      </c>
      <c r="AU463" s="18" t="s">
        <v>83</v>
      </c>
    </row>
    <row r="464" spans="2:65" s="1" customFormat="1" ht="16.5" customHeight="1">
      <c r="B464" s="128"/>
      <c r="C464" s="181" t="s">
        <v>1335</v>
      </c>
      <c r="D464" s="181" t="s">
        <v>604</v>
      </c>
      <c r="E464" s="182" t="s">
        <v>2707</v>
      </c>
      <c r="F464" s="183" t="s">
        <v>2708</v>
      </c>
      <c r="G464" s="184" t="s">
        <v>420</v>
      </c>
      <c r="H464" s="185">
        <v>6</v>
      </c>
      <c r="I464" s="186"/>
      <c r="J464" s="187">
        <f>ROUND(I464*H464,2)</f>
        <v>0</v>
      </c>
      <c r="K464" s="183" t="s">
        <v>3</v>
      </c>
      <c r="L464" s="188"/>
      <c r="M464" s="189" t="s">
        <v>3</v>
      </c>
      <c r="N464" s="190" t="s">
        <v>44</v>
      </c>
      <c r="P464" s="138">
        <f>O464*H464</f>
        <v>0</v>
      </c>
      <c r="Q464" s="138">
        <v>7.1999999999999998E-3</v>
      </c>
      <c r="R464" s="138">
        <f>Q464*H464</f>
        <v>4.3200000000000002E-2</v>
      </c>
      <c r="S464" s="138">
        <v>0</v>
      </c>
      <c r="T464" s="139">
        <f>S464*H464</f>
        <v>0</v>
      </c>
      <c r="AR464" s="140" t="s">
        <v>514</v>
      </c>
      <c r="AT464" s="140" t="s">
        <v>604</v>
      </c>
      <c r="AU464" s="140" t="s">
        <v>83</v>
      </c>
      <c r="AY464" s="18" t="s">
        <v>129</v>
      </c>
      <c r="BE464" s="141">
        <f>IF(N464="základní",J464,0)</f>
        <v>0</v>
      </c>
      <c r="BF464" s="141">
        <f>IF(N464="snížená",J464,0)</f>
        <v>0</v>
      </c>
      <c r="BG464" s="141">
        <f>IF(N464="zákl. přenesená",J464,0)</f>
        <v>0</v>
      </c>
      <c r="BH464" s="141">
        <f>IF(N464="sníž. přenesená",J464,0)</f>
        <v>0</v>
      </c>
      <c r="BI464" s="141">
        <f>IF(N464="nulová",J464,0)</f>
        <v>0</v>
      </c>
      <c r="BJ464" s="18" t="s">
        <v>81</v>
      </c>
      <c r="BK464" s="141">
        <f>ROUND(I464*H464,2)</f>
        <v>0</v>
      </c>
      <c r="BL464" s="18" t="s">
        <v>398</v>
      </c>
      <c r="BM464" s="140" t="s">
        <v>2191</v>
      </c>
    </row>
    <row r="465" spans="2:65" s="1" customFormat="1" ht="24.15" customHeight="1">
      <c r="B465" s="128"/>
      <c r="C465" s="129" t="s">
        <v>1340</v>
      </c>
      <c r="D465" s="129" t="s">
        <v>132</v>
      </c>
      <c r="E465" s="130" t="s">
        <v>2229</v>
      </c>
      <c r="F465" s="131" t="s">
        <v>2230</v>
      </c>
      <c r="G465" s="132" t="s">
        <v>382</v>
      </c>
      <c r="H465" s="133">
        <v>4.7E-2</v>
      </c>
      <c r="I465" s="134"/>
      <c r="J465" s="135">
        <f>ROUND(I465*H465,2)</f>
        <v>0</v>
      </c>
      <c r="K465" s="131" t="s">
        <v>136</v>
      </c>
      <c r="L465" s="33"/>
      <c r="M465" s="136" t="s">
        <v>3</v>
      </c>
      <c r="N465" s="137" t="s">
        <v>44</v>
      </c>
      <c r="P465" s="138">
        <f>O465*H465</f>
        <v>0</v>
      </c>
      <c r="Q465" s="138">
        <v>0</v>
      </c>
      <c r="R465" s="138">
        <f>Q465*H465</f>
        <v>0</v>
      </c>
      <c r="S465" s="138">
        <v>0</v>
      </c>
      <c r="T465" s="139">
        <f>S465*H465</f>
        <v>0</v>
      </c>
      <c r="AR465" s="140" t="s">
        <v>398</v>
      </c>
      <c r="AT465" s="140" t="s">
        <v>132</v>
      </c>
      <c r="AU465" s="140" t="s">
        <v>83</v>
      </c>
      <c r="AY465" s="18" t="s">
        <v>129</v>
      </c>
      <c r="BE465" s="141">
        <f>IF(N465="základní",J465,0)</f>
        <v>0</v>
      </c>
      <c r="BF465" s="141">
        <f>IF(N465="snížená",J465,0)</f>
        <v>0</v>
      </c>
      <c r="BG465" s="141">
        <f>IF(N465="zákl. přenesená",J465,0)</f>
        <v>0</v>
      </c>
      <c r="BH465" s="141">
        <f>IF(N465="sníž. přenesená",J465,0)</f>
        <v>0</v>
      </c>
      <c r="BI465" s="141">
        <f>IF(N465="nulová",J465,0)</f>
        <v>0</v>
      </c>
      <c r="BJ465" s="18" t="s">
        <v>81</v>
      </c>
      <c r="BK465" s="141">
        <f>ROUND(I465*H465,2)</f>
        <v>0</v>
      </c>
      <c r="BL465" s="18" t="s">
        <v>398</v>
      </c>
      <c r="BM465" s="140" t="s">
        <v>2709</v>
      </c>
    </row>
    <row r="466" spans="2:65" s="1" customFormat="1" ht="10.199999999999999">
      <c r="B466" s="33"/>
      <c r="D466" s="142" t="s">
        <v>139</v>
      </c>
      <c r="F466" s="143" t="s">
        <v>2232</v>
      </c>
      <c r="I466" s="144"/>
      <c r="L466" s="33"/>
      <c r="M466" s="145"/>
      <c r="T466" s="54"/>
      <c r="AT466" s="18" t="s">
        <v>139</v>
      </c>
      <c r="AU466" s="18" t="s">
        <v>83</v>
      </c>
    </row>
    <row r="467" spans="2:65" s="11" customFormat="1" ht="25.95" customHeight="1">
      <c r="B467" s="116"/>
      <c r="D467" s="117" t="s">
        <v>72</v>
      </c>
      <c r="E467" s="118" t="s">
        <v>2710</v>
      </c>
      <c r="F467" s="118" t="s">
        <v>2711</v>
      </c>
      <c r="I467" s="119"/>
      <c r="J467" s="120">
        <f>BK467</f>
        <v>0</v>
      </c>
      <c r="L467" s="116"/>
      <c r="M467" s="121"/>
      <c r="P467" s="122">
        <f>SUM(P468:P474)</f>
        <v>0</v>
      </c>
      <c r="R467" s="122">
        <f>SUM(R468:R474)</f>
        <v>0</v>
      </c>
      <c r="T467" s="123">
        <f>SUM(T468:T474)</f>
        <v>0</v>
      </c>
      <c r="AR467" s="117" t="s">
        <v>156</v>
      </c>
      <c r="AT467" s="124" t="s">
        <v>72</v>
      </c>
      <c r="AU467" s="124" t="s">
        <v>73</v>
      </c>
      <c r="AY467" s="117" t="s">
        <v>129</v>
      </c>
      <c r="BK467" s="125">
        <f>SUM(BK468:BK474)</f>
        <v>0</v>
      </c>
    </row>
    <row r="468" spans="2:65" s="1" customFormat="1" ht="16.5" customHeight="1">
      <c r="B468" s="128"/>
      <c r="C468" s="129" t="s">
        <v>1347</v>
      </c>
      <c r="D468" s="129" t="s">
        <v>132</v>
      </c>
      <c r="E468" s="130" t="s">
        <v>2712</v>
      </c>
      <c r="F468" s="131" t="s">
        <v>2713</v>
      </c>
      <c r="G468" s="132" t="s">
        <v>2714</v>
      </c>
      <c r="H468" s="133">
        <v>30</v>
      </c>
      <c r="I468" s="134"/>
      <c r="J468" s="135">
        <f>ROUND(I468*H468,2)</f>
        <v>0</v>
      </c>
      <c r="K468" s="131" t="s">
        <v>136</v>
      </c>
      <c r="L468" s="33"/>
      <c r="M468" s="136" t="s">
        <v>3</v>
      </c>
      <c r="N468" s="137" t="s">
        <v>44</v>
      </c>
      <c r="P468" s="138">
        <f>O468*H468</f>
        <v>0</v>
      </c>
      <c r="Q468" s="138">
        <v>0</v>
      </c>
      <c r="R468" s="138">
        <f>Q468*H468</f>
        <v>0</v>
      </c>
      <c r="S468" s="138">
        <v>0</v>
      </c>
      <c r="T468" s="139">
        <f>S468*H468</f>
        <v>0</v>
      </c>
      <c r="AR468" s="140" t="s">
        <v>2715</v>
      </c>
      <c r="AT468" s="140" t="s">
        <v>132</v>
      </c>
      <c r="AU468" s="140" t="s">
        <v>81</v>
      </c>
      <c r="AY468" s="18" t="s">
        <v>129</v>
      </c>
      <c r="BE468" s="141">
        <f>IF(N468="základní",J468,0)</f>
        <v>0</v>
      </c>
      <c r="BF468" s="141">
        <f>IF(N468="snížená",J468,0)</f>
        <v>0</v>
      </c>
      <c r="BG468" s="141">
        <f>IF(N468="zákl. přenesená",J468,0)</f>
        <v>0</v>
      </c>
      <c r="BH468" s="141">
        <f>IF(N468="sníž. přenesená",J468,0)</f>
        <v>0</v>
      </c>
      <c r="BI468" s="141">
        <f>IF(N468="nulová",J468,0)</f>
        <v>0</v>
      </c>
      <c r="BJ468" s="18" t="s">
        <v>81</v>
      </c>
      <c r="BK468" s="141">
        <f>ROUND(I468*H468,2)</f>
        <v>0</v>
      </c>
      <c r="BL468" s="18" t="s">
        <v>2715</v>
      </c>
      <c r="BM468" s="140" t="s">
        <v>2716</v>
      </c>
    </row>
    <row r="469" spans="2:65" s="1" customFormat="1" ht="10.199999999999999">
      <c r="B469" s="33"/>
      <c r="D469" s="142" t="s">
        <v>139</v>
      </c>
      <c r="F469" s="143" t="s">
        <v>2717</v>
      </c>
      <c r="I469" s="144"/>
      <c r="L469" s="33"/>
      <c r="M469" s="145"/>
      <c r="T469" s="54"/>
      <c r="AT469" s="18" t="s">
        <v>139</v>
      </c>
      <c r="AU469" s="18" t="s">
        <v>81</v>
      </c>
    </row>
    <row r="470" spans="2:65" s="12" customFormat="1" ht="10.199999999999999">
      <c r="B470" s="154"/>
      <c r="D470" s="146" t="s">
        <v>308</v>
      </c>
      <c r="E470" s="155" t="s">
        <v>3</v>
      </c>
      <c r="F470" s="156" t="s">
        <v>2718</v>
      </c>
      <c r="H470" s="155" t="s">
        <v>3</v>
      </c>
      <c r="I470" s="157"/>
      <c r="L470" s="154"/>
      <c r="M470" s="158"/>
      <c r="T470" s="159"/>
      <c r="AT470" s="155" t="s">
        <v>308</v>
      </c>
      <c r="AU470" s="155" t="s">
        <v>81</v>
      </c>
      <c r="AV470" s="12" t="s">
        <v>81</v>
      </c>
      <c r="AW470" s="12" t="s">
        <v>35</v>
      </c>
      <c r="AX470" s="12" t="s">
        <v>73</v>
      </c>
      <c r="AY470" s="155" t="s">
        <v>129</v>
      </c>
    </row>
    <row r="471" spans="2:65" s="13" customFormat="1" ht="10.199999999999999">
      <c r="B471" s="160"/>
      <c r="D471" s="146" t="s">
        <v>308</v>
      </c>
      <c r="E471" s="161" t="s">
        <v>3</v>
      </c>
      <c r="F471" s="162" t="s">
        <v>503</v>
      </c>
      <c r="H471" s="163">
        <v>30</v>
      </c>
      <c r="I471" s="164"/>
      <c r="L471" s="160"/>
      <c r="M471" s="165"/>
      <c r="T471" s="166"/>
      <c r="AT471" s="161" t="s">
        <v>308</v>
      </c>
      <c r="AU471" s="161" t="s">
        <v>81</v>
      </c>
      <c r="AV471" s="13" t="s">
        <v>83</v>
      </c>
      <c r="AW471" s="13" t="s">
        <v>35</v>
      </c>
      <c r="AX471" s="13" t="s">
        <v>73</v>
      </c>
      <c r="AY471" s="161" t="s">
        <v>129</v>
      </c>
    </row>
    <row r="472" spans="2:65" s="14" customFormat="1" ht="10.199999999999999">
      <c r="B472" s="167"/>
      <c r="D472" s="146" t="s">
        <v>308</v>
      </c>
      <c r="E472" s="168" t="s">
        <v>3</v>
      </c>
      <c r="F472" s="169" t="s">
        <v>313</v>
      </c>
      <c r="H472" s="170">
        <v>30</v>
      </c>
      <c r="I472" s="171"/>
      <c r="L472" s="167"/>
      <c r="M472" s="172"/>
      <c r="T472" s="173"/>
      <c r="AT472" s="168" t="s">
        <v>308</v>
      </c>
      <c r="AU472" s="168" t="s">
        <v>81</v>
      </c>
      <c r="AV472" s="14" t="s">
        <v>156</v>
      </c>
      <c r="AW472" s="14" t="s">
        <v>35</v>
      </c>
      <c r="AX472" s="14" t="s">
        <v>81</v>
      </c>
      <c r="AY472" s="168" t="s">
        <v>129</v>
      </c>
    </row>
    <row r="473" spans="2:65" s="1" customFormat="1" ht="21.75" customHeight="1">
      <c r="B473" s="128"/>
      <c r="C473" s="129" t="s">
        <v>1353</v>
      </c>
      <c r="D473" s="129" t="s">
        <v>132</v>
      </c>
      <c r="E473" s="130" t="s">
        <v>2719</v>
      </c>
      <c r="F473" s="131" t="s">
        <v>2720</v>
      </c>
      <c r="G473" s="132" t="s">
        <v>2714</v>
      </c>
      <c r="H473" s="133">
        <v>30</v>
      </c>
      <c r="I473" s="134"/>
      <c r="J473" s="135">
        <f>ROUND(I473*H473,2)</f>
        <v>0</v>
      </c>
      <c r="K473" s="131" t="s">
        <v>136</v>
      </c>
      <c r="L473" s="33"/>
      <c r="M473" s="136" t="s">
        <v>3</v>
      </c>
      <c r="N473" s="137" t="s">
        <v>44</v>
      </c>
      <c r="P473" s="138">
        <f>O473*H473</f>
        <v>0</v>
      </c>
      <c r="Q473" s="138">
        <v>0</v>
      </c>
      <c r="R473" s="138">
        <f>Q473*H473</f>
        <v>0</v>
      </c>
      <c r="S473" s="138">
        <v>0</v>
      </c>
      <c r="T473" s="139">
        <f>S473*H473</f>
        <v>0</v>
      </c>
      <c r="AR473" s="140" t="s">
        <v>2721</v>
      </c>
      <c r="AT473" s="140" t="s">
        <v>132</v>
      </c>
      <c r="AU473" s="140" t="s">
        <v>81</v>
      </c>
      <c r="AY473" s="18" t="s">
        <v>129</v>
      </c>
      <c r="BE473" s="141">
        <f>IF(N473="základní",J473,0)</f>
        <v>0</v>
      </c>
      <c r="BF473" s="141">
        <f>IF(N473="snížená",J473,0)</f>
        <v>0</v>
      </c>
      <c r="BG473" s="141">
        <f>IF(N473="zákl. přenesená",J473,0)</f>
        <v>0</v>
      </c>
      <c r="BH473" s="141">
        <f>IF(N473="sníž. přenesená",J473,0)</f>
        <v>0</v>
      </c>
      <c r="BI473" s="141">
        <f>IF(N473="nulová",J473,0)</f>
        <v>0</v>
      </c>
      <c r="BJ473" s="18" t="s">
        <v>81</v>
      </c>
      <c r="BK473" s="141">
        <f>ROUND(I473*H473,2)</f>
        <v>0</v>
      </c>
      <c r="BL473" s="18" t="s">
        <v>2721</v>
      </c>
      <c r="BM473" s="140" t="s">
        <v>2203</v>
      </c>
    </row>
    <row r="474" spans="2:65" s="1" customFormat="1" ht="10.199999999999999">
      <c r="B474" s="33"/>
      <c r="D474" s="142" t="s">
        <v>139</v>
      </c>
      <c r="F474" s="143" t="s">
        <v>2722</v>
      </c>
      <c r="I474" s="144"/>
      <c r="L474" s="33"/>
      <c r="M474" s="194"/>
      <c r="N474" s="150"/>
      <c r="O474" s="150"/>
      <c r="P474" s="150"/>
      <c r="Q474" s="150"/>
      <c r="R474" s="150"/>
      <c r="S474" s="150"/>
      <c r="T474" s="195"/>
      <c r="AT474" s="18" t="s">
        <v>139</v>
      </c>
      <c r="AU474" s="18" t="s">
        <v>81</v>
      </c>
    </row>
    <row r="475" spans="2:65" s="1" customFormat="1" ht="6.9" customHeight="1"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33"/>
    </row>
  </sheetData>
  <autoFilter ref="C93:K474" xr:uid="{00000000-0009-0000-0000-000003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300-000000000000}"/>
    <hyperlink ref="F104" r:id="rId2" xr:uid="{00000000-0004-0000-0300-000001000000}"/>
    <hyperlink ref="F110" r:id="rId3" xr:uid="{00000000-0004-0000-0300-000002000000}"/>
    <hyperlink ref="F112" r:id="rId4" xr:uid="{00000000-0004-0000-0300-000003000000}"/>
    <hyperlink ref="F119" r:id="rId5" xr:uid="{00000000-0004-0000-0300-000004000000}"/>
    <hyperlink ref="F129" r:id="rId6" xr:uid="{00000000-0004-0000-0300-000005000000}"/>
    <hyperlink ref="F138" r:id="rId7" xr:uid="{00000000-0004-0000-0300-000006000000}"/>
    <hyperlink ref="F148" r:id="rId8" xr:uid="{00000000-0004-0000-0300-000007000000}"/>
    <hyperlink ref="F155" r:id="rId9" xr:uid="{00000000-0004-0000-0300-000008000000}"/>
    <hyperlink ref="F157" r:id="rId10" xr:uid="{00000000-0004-0000-0300-000009000000}"/>
    <hyperlink ref="F166" r:id="rId11" xr:uid="{00000000-0004-0000-0300-00000A000000}"/>
    <hyperlink ref="F174" r:id="rId12" xr:uid="{00000000-0004-0000-0300-00000B000000}"/>
    <hyperlink ref="F181" r:id="rId13" xr:uid="{00000000-0004-0000-0300-00000C000000}"/>
    <hyperlink ref="F189" r:id="rId14" xr:uid="{00000000-0004-0000-0300-00000D000000}"/>
    <hyperlink ref="F191" r:id="rId15" xr:uid="{00000000-0004-0000-0300-00000E000000}"/>
    <hyperlink ref="F197" r:id="rId16" xr:uid="{00000000-0004-0000-0300-00000F000000}"/>
    <hyperlink ref="F203" r:id="rId17" xr:uid="{00000000-0004-0000-0300-000010000000}"/>
    <hyperlink ref="F206" r:id="rId18" xr:uid="{00000000-0004-0000-0300-000011000000}"/>
    <hyperlink ref="F219" r:id="rId19" xr:uid="{00000000-0004-0000-0300-000012000000}"/>
    <hyperlink ref="F224" r:id="rId20" xr:uid="{00000000-0004-0000-0300-000013000000}"/>
    <hyperlink ref="F229" r:id="rId21" xr:uid="{00000000-0004-0000-0300-000014000000}"/>
    <hyperlink ref="F235" r:id="rId22" xr:uid="{00000000-0004-0000-0300-000015000000}"/>
    <hyperlink ref="F237" r:id="rId23" xr:uid="{00000000-0004-0000-0300-000016000000}"/>
    <hyperlink ref="F239" r:id="rId24" xr:uid="{00000000-0004-0000-0300-000017000000}"/>
    <hyperlink ref="F242" r:id="rId25" xr:uid="{00000000-0004-0000-0300-000018000000}"/>
    <hyperlink ref="F245" r:id="rId26" xr:uid="{00000000-0004-0000-0300-000019000000}"/>
    <hyperlink ref="F249" r:id="rId27" xr:uid="{00000000-0004-0000-0300-00001A000000}"/>
    <hyperlink ref="F259" r:id="rId28" xr:uid="{00000000-0004-0000-0300-00001B000000}"/>
    <hyperlink ref="F283" r:id="rId29" xr:uid="{00000000-0004-0000-0300-00001C000000}"/>
    <hyperlink ref="F289" r:id="rId30" xr:uid="{00000000-0004-0000-0300-00001D000000}"/>
    <hyperlink ref="F300" r:id="rId31" xr:uid="{00000000-0004-0000-0300-00001E000000}"/>
    <hyperlink ref="F305" r:id="rId32" xr:uid="{00000000-0004-0000-0300-00001F000000}"/>
    <hyperlink ref="F310" r:id="rId33" xr:uid="{00000000-0004-0000-0300-000020000000}"/>
    <hyperlink ref="F315" r:id="rId34" xr:uid="{00000000-0004-0000-0300-000021000000}"/>
    <hyperlink ref="F320" r:id="rId35" xr:uid="{00000000-0004-0000-0300-000022000000}"/>
    <hyperlink ref="F325" r:id="rId36" xr:uid="{00000000-0004-0000-0300-000023000000}"/>
    <hyperlink ref="F327" r:id="rId37" xr:uid="{00000000-0004-0000-0300-000024000000}"/>
    <hyperlink ref="F329" r:id="rId38" xr:uid="{00000000-0004-0000-0300-000025000000}"/>
    <hyperlink ref="F331" r:id="rId39" xr:uid="{00000000-0004-0000-0300-000026000000}"/>
    <hyperlink ref="F333" r:id="rId40" xr:uid="{00000000-0004-0000-0300-000027000000}"/>
    <hyperlink ref="F346" r:id="rId41" xr:uid="{00000000-0004-0000-0300-000028000000}"/>
    <hyperlink ref="F353" r:id="rId42" xr:uid="{00000000-0004-0000-0300-000029000000}"/>
    <hyperlink ref="F361" r:id="rId43" xr:uid="{00000000-0004-0000-0300-00002A000000}"/>
    <hyperlink ref="F370" r:id="rId44" xr:uid="{00000000-0004-0000-0300-00002B000000}"/>
    <hyperlink ref="F372" r:id="rId45" xr:uid="{00000000-0004-0000-0300-00002C000000}"/>
    <hyperlink ref="F374" r:id="rId46" xr:uid="{00000000-0004-0000-0300-00002D000000}"/>
    <hyperlink ref="F376" r:id="rId47" xr:uid="{00000000-0004-0000-0300-00002E000000}"/>
    <hyperlink ref="F378" r:id="rId48" xr:uid="{00000000-0004-0000-0300-00002F000000}"/>
    <hyperlink ref="F397" r:id="rId49" xr:uid="{00000000-0004-0000-0300-000030000000}"/>
    <hyperlink ref="F399" r:id="rId50" xr:uid="{00000000-0004-0000-0300-000031000000}"/>
    <hyperlink ref="F403" r:id="rId51" xr:uid="{00000000-0004-0000-0300-000032000000}"/>
    <hyperlink ref="F408" r:id="rId52" xr:uid="{00000000-0004-0000-0300-000033000000}"/>
    <hyperlink ref="F411" r:id="rId53" xr:uid="{00000000-0004-0000-0300-000034000000}"/>
    <hyperlink ref="F421" r:id="rId54" xr:uid="{00000000-0004-0000-0300-000035000000}"/>
    <hyperlink ref="F426" r:id="rId55" xr:uid="{00000000-0004-0000-0300-000036000000}"/>
    <hyperlink ref="F429" r:id="rId56" xr:uid="{00000000-0004-0000-0300-000037000000}"/>
    <hyperlink ref="F435" r:id="rId57" xr:uid="{00000000-0004-0000-0300-000038000000}"/>
    <hyperlink ref="F439" r:id="rId58" xr:uid="{00000000-0004-0000-0300-000039000000}"/>
    <hyperlink ref="F443" r:id="rId59" xr:uid="{00000000-0004-0000-0300-00003A000000}"/>
    <hyperlink ref="F447" r:id="rId60" xr:uid="{00000000-0004-0000-0300-00003B000000}"/>
    <hyperlink ref="F449" r:id="rId61" xr:uid="{00000000-0004-0000-0300-00003C000000}"/>
    <hyperlink ref="F451" r:id="rId62" xr:uid="{00000000-0004-0000-0300-00003D000000}"/>
    <hyperlink ref="F454" r:id="rId63" xr:uid="{00000000-0004-0000-0300-00003E000000}"/>
    <hyperlink ref="F458" r:id="rId64" xr:uid="{00000000-0004-0000-0300-00003F000000}"/>
    <hyperlink ref="F460" r:id="rId65" xr:uid="{00000000-0004-0000-0300-000040000000}"/>
    <hyperlink ref="F463" r:id="rId66" xr:uid="{00000000-0004-0000-0300-000041000000}"/>
    <hyperlink ref="F466" r:id="rId67" xr:uid="{00000000-0004-0000-0300-000042000000}"/>
    <hyperlink ref="F469" r:id="rId68" xr:uid="{00000000-0004-0000-0300-000043000000}"/>
    <hyperlink ref="F474" r:id="rId69" xr:uid="{00000000-0004-0000-0300-00004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02"/>
  <sheetViews>
    <sheetView showGridLines="0" topLeftCell="A6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92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" customHeight="1">
      <c r="B4" s="21"/>
      <c r="D4" s="22" t="s">
        <v>99</v>
      </c>
      <c r="L4" s="21"/>
      <c r="M4" s="86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</row>
    <row r="8" spans="2:46" s="1" customFormat="1" ht="12" customHeight="1">
      <c r="B8" s="33"/>
      <c r="D8" s="28" t="s">
        <v>100</v>
      </c>
      <c r="L8" s="33"/>
    </row>
    <row r="9" spans="2:46" s="1" customFormat="1" ht="16.5" customHeight="1">
      <c r="B9" s="33"/>
      <c r="E9" s="289" t="s">
        <v>2723</v>
      </c>
      <c r="F9" s="329"/>
      <c r="G9" s="329"/>
      <c r="H9" s="32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ROUND((SUM(BE81:BE101)),  2)</f>
        <v>0</v>
      </c>
      <c r="I33" s="90">
        <v>0.21</v>
      </c>
      <c r="J33" s="89">
        <f>ROUND(((SUM(BE81:BE101))*I33),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ROUND((SUM(BF81:BF101)),  2)</f>
        <v>0</v>
      </c>
      <c r="I34" s="90">
        <v>0.12</v>
      </c>
      <c r="J34" s="89">
        <f>ROUND(((SUM(BF81:BF101))*I34),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ROUND((SUM(BG81:BG101)),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ROUND((SUM(BH81:BH101)),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ROUND((SUM(BI81:BI101)),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D.1.4.1.b - VZT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J81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2724</v>
      </c>
      <c r="E60" s="102"/>
      <c r="F60" s="102"/>
      <c r="G60" s="102"/>
      <c r="H60" s="102"/>
      <c r="I60" s="102"/>
      <c r="J60" s="103">
        <f>J82</f>
        <v>0</v>
      </c>
      <c r="L60" s="100"/>
    </row>
    <row r="61" spans="2:47" s="8" customFormat="1" ht="24.9" customHeight="1">
      <c r="B61" s="100"/>
      <c r="D61" s="101" t="s">
        <v>2725</v>
      </c>
      <c r="E61" s="102"/>
      <c r="F61" s="102"/>
      <c r="G61" s="102"/>
      <c r="H61" s="102"/>
      <c r="I61" s="102"/>
      <c r="J61" s="103">
        <f>J96</f>
        <v>0</v>
      </c>
      <c r="L61" s="100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2" t="s">
        <v>113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8" t="s">
        <v>17</v>
      </c>
      <c r="L70" s="33"/>
    </row>
    <row r="71" spans="2:20" s="1" customFormat="1" ht="16.5" customHeight="1">
      <c r="B71" s="33"/>
      <c r="E71" s="327" t="str">
        <f>E7</f>
        <v>Přístavba a stavební úpravy požární zbrojnice - Ohrobec</v>
      </c>
      <c r="F71" s="328"/>
      <c r="G71" s="328"/>
      <c r="H71" s="328"/>
      <c r="L71" s="33"/>
    </row>
    <row r="72" spans="2:20" s="1" customFormat="1" ht="12" customHeight="1">
      <c r="B72" s="33"/>
      <c r="C72" s="28" t="s">
        <v>100</v>
      </c>
      <c r="L72" s="33"/>
    </row>
    <row r="73" spans="2:20" s="1" customFormat="1" ht="16.5" customHeight="1">
      <c r="B73" s="33"/>
      <c r="E73" s="289" t="str">
        <f>E9</f>
        <v>D.1.4.1.b - VZT</v>
      </c>
      <c r="F73" s="329"/>
      <c r="G73" s="329"/>
      <c r="H73" s="329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>U Rybníku II 20, 252 45 Ohrobec</v>
      </c>
      <c r="I75" s="28" t="s">
        <v>23</v>
      </c>
      <c r="J75" s="50" t="str">
        <f>IF(J12="","",J12)</f>
        <v>3. 10. 2024</v>
      </c>
      <c r="L75" s="33"/>
    </row>
    <row r="76" spans="2:20" s="1" customFormat="1" ht="6.9" customHeight="1">
      <c r="B76" s="33"/>
      <c r="L76" s="33"/>
    </row>
    <row r="77" spans="2:20" s="1" customFormat="1" ht="15.15" customHeight="1">
      <c r="B77" s="33"/>
      <c r="C77" s="28" t="s">
        <v>25</v>
      </c>
      <c r="F77" s="26" t="str">
        <f>E15</f>
        <v xml:space="preserve"> </v>
      </c>
      <c r="I77" s="28" t="s">
        <v>31</v>
      </c>
      <c r="J77" s="31" t="str">
        <f>E21</f>
        <v>KT ING s.r.o.</v>
      </c>
      <c r="L77" s="33"/>
    </row>
    <row r="78" spans="2:20" s="1" customFormat="1" ht="15.15" customHeight="1">
      <c r="B78" s="33"/>
      <c r="C78" s="28" t="s">
        <v>29</v>
      </c>
      <c r="F78" s="26" t="str">
        <f>IF(E18="","",E18)</f>
        <v>Vyplň údaj</v>
      </c>
      <c r="I78" s="28" t="s">
        <v>36</v>
      </c>
      <c r="J78" s="31" t="str">
        <f>E24</f>
        <v xml:space="preserve"> 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08"/>
      <c r="C80" s="109" t="s">
        <v>114</v>
      </c>
      <c r="D80" s="110" t="s">
        <v>58</v>
      </c>
      <c r="E80" s="110" t="s">
        <v>54</v>
      </c>
      <c r="F80" s="110" t="s">
        <v>55</v>
      </c>
      <c r="G80" s="110" t="s">
        <v>115</v>
      </c>
      <c r="H80" s="110" t="s">
        <v>116</v>
      </c>
      <c r="I80" s="110" t="s">
        <v>117</v>
      </c>
      <c r="J80" s="110" t="s">
        <v>104</v>
      </c>
      <c r="K80" s="111" t="s">
        <v>118</v>
      </c>
      <c r="L80" s="108"/>
      <c r="M80" s="57" t="s">
        <v>3</v>
      </c>
      <c r="N80" s="58" t="s">
        <v>43</v>
      </c>
      <c r="O80" s="58" t="s">
        <v>119</v>
      </c>
      <c r="P80" s="58" t="s">
        <v>120</v>
      </c>
      <c r="Q80" s="58" t="s">
        <v>121</v>
      </c>
      <c r="R80" s="58" t="s">
        <v>122</v>
      </c>
      <c r="S80" s="58" t="s">
        <v>123</v>
      </c>
      <c r="T80" s="59" t="s">
        <v>124</v>
      </c>
    </row>
    <row r="81" spans="2:65" s="1" customFormat="1" ht="22.8" customHeight="1">
      <c r="B81" s="33"/>
      <c r="C81" s="62" t="s">
        <v>125</v>
      </c>
      <c r="J81" s="112">
        <f>BK81</f>
        <v>0</v>
      </c>
      <c r="L81" s="33"/>
      <c r="M81" s="60"/>
      <c r="N81" s="51"/>
      <c r="O81" s="51"/>
      <c r="P81" s="113">
        <f>P82+P96</f>
        <v>0</v>
      </c>
      <c r="Q81" s="51"/>
      <c r="R81" s="113">
        <f>R82+R96</f>
        <v>0</v>
      </c>
      <c r="S81" s="51"/>
      <c r="T81" s="114">
        <f>T82+T96</f>
        <v>0</v>
      </c>
      <c r="AT81" s="18" t="s">
        <v>72</v>
      </c>
      <c r="AU81" s="18" t="s">
        <v>105</v>
      </c>
      <c r="BK81" s="115">
        <f>BK82+BK96</f>
        <v>0</v>
      </c>
    </row>
    <row r="82" spans="2:65" s="11" customFormat="1" ht="25.95" customHeight="1">
      <c r="B82" s="116"/>
      <c r="D82" s="117" t="s">
        <v>72</v>
      </c>
      <c r="E82" s="118" t="s">
        <v>2726</v>
      </c>
      <c r="F82" s="118" t="s">
        <v>2727</v>
      </c>
      <c r="I82" s="119"/>
      <c r="J82" s="120">
        <f>BK82</f>
        <v>0</v>
      </c>
      <c r="L82" s="116"/>
      <c r="M82" s="121"/>
      <c r="P82" s="122">
        <f>SUM(P83:P95)</f>
        <v>0</v>
      </c>
      <c r="R82" s="122">
        <f>SUM(R83:R95)</f>
        <v>0</v>
      </c>
      <c r="T82" s="123">
        <f>SUM(T83:T95)</f>
        <v>0</v>
      </c>
      <c r="AR82" s="117" t="s">
        <v>81</v>
      </c>
      <c r="AT82" s="124" t="s">
        <v>72</v>
      </c>
      <c r="AU82" s="124" t="s">
        <v>73</v>
      </c>
      <c r="AY82" s="117" t="s">
        <v>129</v>
      </c>
      <c r="BK82" s="125">
        <f>SUM(BK83:BK95)</f>
        <v>0</v>
      </c>
    </row>
    <row r="83" spans="2:65" s="1" customFormat="1" ht="16.5" customHeight="1">
      <c r="B83" s="128"/>
      <c r="C83" s="129" t="s">
        <v>81</v>
      </c>
      <c r="D83" s="129" t="s">
        <v>132</v>
      </c>
      <c r="E83" s="130" t="s">
        <v>2728</v>
      </c>
      <c r="F83" s="131" t="s">
        <v>2729</v>
      </c>
      <c r="G83" s="132" t="s">
        <v>420</v>
      </c>
      <c r="H83" s="133">
        <v>1</v>
      </c>
      <c r="I83" s="134"/>
      <c r="J83" s="135">
        <f>ROUND(I83*H83,2)</f>
        <v>0</v>
      </c>
      <c r="K83" s="131" t="s">
        <v>136</v>
      </c>
      <c r="L83" s="33"/>
      <c r="M83" s="136" t="s">
        <v>3</v>
      </c>
      <c r="N83" s="137" t="s">
        <v>44</v>
      </c>
      <c r="P83" s="138">
        <f>O83*H83</f>
        <v>0</v>
      </c>
      <c r="Q83" s="138">
        <v>0</v>
      </c>
      <c r="R83" s="138">
        <f>Q83*H83</f>
        <v>0</v>
      </c>
      <c r="S83" s="138">
        <v>0</v>
      </c>
      <c r="T83" s="139">
        <f>S83*H83</f>
        <v>0</v>
      </c>
      <c r="AR83" s="140" t="s">
        <v>156</v>
      </c>
      <c r="AT83" s="140" t="s">
        <v>132</v>
      </c>
      <c r="AU83" s="140" t="s">
        <v>81</v>
      </c>
      <c r="AY83" s="18" t="s">
        <v>129</v>
      </c>
      <c r="BE83" s="141">
        <f>IF(N83="základní",J83,0)</f>
        <v>0</v>
      </c>
      <c r="BF83" s="141">
        <f>IF(N83="snížená",J83,0)</f>
        <v>0</v>
      </c>
      <c r="BG83" s="141">
        <f>IF(N83="zákl. přenesená",J83,0)</f>
        <v>0</v>
      </c>
      <c r="BH83" s="141">
        <f>IF(N83="sníž. přenesená",J83,0)</f>
        <v>0</v>
      </c>
      <c r="BI83" s="141">
        <f>IF(N83="nulová",J83,0)</f>
        <v>0</v>
      </c>
      <c r="BJ83" s="18" t="s">
        <v>81</v>
      </c>
      <c r="BK83" s="141">
        <f>ROUND(I83*H83,2)</f>
        <v>0</v>
      </c>
      <c r="BL83" s="18" t="s">
        <v>156</v>
      </c>
      <c r="BM83" s="140" t="s">
        <v>83</v>
      </c>
    </row>
    <row r="84" spans="2:65" s="1" customFormat="1" ht="10.199999999999999">
      <c r="B84" s="33"/>
      <c r="D84" s="142" t="s">
        <v>139</v>
      </c>
      <c r="F84" s="143" t="s">
        <v>2730</v>
      </c>
      <c r="I84" s="144"/>
      <c r="L84" s="33"/>
      <c r="M84" s="145"/>
      <c r="T84" s="54"/>
      <c r="AT84" s="18" t="s">
        <v>139</v>
      </c>
      <c r="AU84" s="18" t="s">
        <v>81</v>
      </c>
    </row>
    <row r="85" spans="2:65" s="12" customFormat="1" ht="10.199999999999999">
      <c r="B85" s="154"/>
      <c r="D85" s="146" t="s">
        <v>308</v>
      </c>
      <c r="E85" s="155" t="s">
        <v>3</v>
      </c>
      <c r="F85" s="156" t="s">
        <v>2731</v>
      </c>
      <c r="H85" s="155" t="s">
        <v>3</v>
      </c>
      <c r="I85" s="157"/>
      <c r="L85" s="154"/>
      <c r="M85" s="158"/>
      <c r="T85" s="159"/>
      <c r="AT85" s="155" t="s">
        <v>308</v>
      </c>
      <c r="AU85" s="155" t="s">
        <v>81</v>
      </c>
      <c r="AV85" s="12" t="s">
        <v>81</v>
      </c>
      <c r="AW85" s="12" t="s">
        <v>35</v>
      </c>
      <c r="AX85" s="12" t="s">
        <v>73</v>
      </c>
      <c r="AY85" s="155" t="s">
        <v>129</v>
      </c>
    </row>
    <row r="86" spans="2:65" s="13" customFormat="1" ht="10.199999999999999">
      <c r="B86" s="160"/>
      <c r="D86" s="146" t="s">
        <v>308</v>
      </c>
      <c r="E86" s="161" t="s">
        <v>3</v>
      </c>
      <c r="F86" s="162" t="s">
        <v>81</v>
      </c>
      <c r="H86" s="163">
        <v>1</v>
      </c>
      <c r="I86" s="164"/>
      <c r="L86" s="160"/>
      <c r="M86" s="165"/>
      <c r="T86" s="166"/>
      <c r="AT86" s="161" t="s">
        <v>308</v>
      </c>
      <c r="AU86" s="161" t="s">
        <v>81</v>
      </c>
      <c r="AV86" s="13" t="s">
        <v>83</v>
      </c>
      <c r="AW86" s="13" t="s">
        <v>35</v>
      </c>
      <c r="AX86" s="13" t="s">
        <v>73</v>
      </c>
      <c r="AY86" s="161" t="s">
        <v>129</v>
      </c>
    </row>
    <row r="87" spans="2:65" s="14" customFormat="1" ht="10.199999999999999">
      <c r="B87" s="167"/>
      <c r="D87" s="146" t="s">
        <v>308</v>
      </c>
      <c r="E87" s="168" t="s">
        <v>3</v>
      </c>
      <c r="F87" s="169" t="s">
        <v>313</v>
      </c>
      <c r="H87" s="170">
        <v>1</v>
      </c>
      <c r="I87" s="171"/>
      <c r="L87" s="167"/>
      <c r="M87" s="172"/>
      <c r="T87" s="173"/>
      <c r="AT87" s="168" t="s">
        <v>308</v>
      </c>
      <c r="AU87" s="168" t="s">
        <v>81</v>
      </c>
      <c r="AV87" s="14" t="s">
        <v>156</v>
      </c>
      <c r="AW87" s="14" t="s">
        <v>35</v>
      </c>
      <c r="AX87" s="14" t="s">
        <v>81</v>
      </c>
      <c r="AY87" s="168" t="s">
        <v>129</v>
      </c>
    </row>
    <row r="88" spans="2:65" s="1" customFormat="1" ht="16.5" customHeight="1">
      <c r="B88" s="128"/>
      <c r="C88" s="181" t="s">
        <v>83</v>
      </c>
      <c r="D88" s="181" t="s">
        <v>604</v>
      </c>
      <c r="E88" s="182" t="s">
        <v>2732</v>
      </c>
      <c r="F88" s="183" t="s">
        <v>2733</v>
      </c>
      <c r="G88" s="184" t="s">
        <v>2734</v>
      </c>
      <c r="H88" s="185">
        <v>1</v>
      </c>
      <c r="I88" s="186"/>
      <c r="J88" s="187">
        <f>ROUND(I88*H88,2)</f>
        <v>0</v>
      </c>
      <c r="K88" s="183" t="s">
        <v>3</v>
      </c>
      <c r="L88" s="188"/>
      <c r="M88" s="189" t="s">
        <v>3</v>
      </c>
      <c r="N88" s="190" t="s">
        <v>44</v>
      </c>
      <c r="P88" s="138">
        <f>O88*H88</f>
        <v>0</v>
      </c>
      <c r="Q88" s="138">
        <v>0</v>
      </c>
      <c r="R88" s="138">
        <f>Q88*H88</f>
        <v>0</v>
      </c>
      <c r="S88" s="138">
        <v>0</v>
      </c>
      <c r="T88" s="139">
        <f>S88*H88</f>
        <v>0</v>
      </c>
      <c r="AR88" s="140" t="s">
        <v>180</v>
      </c>
      <c r="AT88" s="140" t="s">
        <v>604</v>
      </c>
      <c r="AU88" s="140" t="s">
        <v>81</v>
      </c>
      <c r="AY88" s="18" t="s">
        <v>129</v>
      </c>
      <c r="BE88" s="141">
        <f>IF(N88="základní",J88,0)</f>
        <v>0</v>
      </c>
      <c r="BF88" s="141">
        <f>IF(N88="snížená",J88,0)</f>
        <v>0</v>
      </c>
      <c r="BG88" s="141">
        <f>IF(N88="zákl. přenesená",J88,0)</f>
        <v>0</v>
      </c>
      <c r="BH88" s="141">
        <f>IF(N88="sníž. přenesená",J88,0)</f>
        <v>0</v>
      </c>
      <c r="BI88" s="141">
        <f>IF(N88="nulová",J88,0)</f>
        <v>0</v>
      </c>
      <c r="BJ88" s="18" t="s">
        <v>81</v>
      </c>
      <c r="BK88" s="141">
        <f>ROUND(I88*H88,2)</f>
        <v>0</v>
      </c>
      <c r="BL88" s="18" t="s">
        <v>156</v>
      </c>
      <c r="BM88" s="140" t="s">
        <v>156</v>
      </c>
    </row>
    <row r="89" spans="2:65" s="12" customFormat="1" ht="10.199999999999999">
      <c r="B89" s="154"/>
      <c r="D89" s="146" t="s">
        <v>308</v>
      </c>
      <c r="E89" s="155" t="s">
        <v>3</v>
      </c>
      <c r="F89" s="156" t="s">
        <v>2731</v>
      </c>
      <c r="H89" s="155" t="s">
        <v>3</v>
      </c>
      <c r="I89" s="157"/>
      <c r="L89" s="154"/>
      <c r="M89" s="158"/>
      <c r="T89" s="159"/>
      <c r="AT89" s="155" t="s">
        <v>308</v>
      </c>
      <c r="AU89" s="155" t="s">
        <v>81</v>
      </c>
      <c r="AV89" s="12" t="s">
        <v>81</v>
      </c>
      <c r="AW89" s="12" t="s">
        <v>35</v>
      </c>
      <c r="AX89" s="12" t="s">
        <v>73</v>
      </c>
      <c r="AY89" s="155" t="s">
        <v>129</v>
      </c>
    </row>
    <row r="90" spans="2:65" s="13" customFormat="1" ht="10.199999999999999">
      <c r="B90" s="160"/>
      <c r="D90" s="146" t="s">
        <v>308</v>
      </c>
      <c r="E90" s="161" t="s">
        <v>3</v>
      </c>
      <c r="F90" s="162" t="s">
        <v>81</v>
      </c>
      <c r="H90" s="163">
        <v>1</v>
      </c>
      <c r="I90" s="164"/>
      <c r="L90" s="160"/>
      <c r="M90" s="165"/>
      <c r="T90" s="166"/>
      <c r="AT90" s="161" t="s">
        <v>308</v>
      </c>
      <c r="AU90" s="161" t="s">
        <v>81</v>
      </c>
      <c r="AV90" s="13" t="s">
        <v>83</v>
      </c>
      <c r="AW90" s="13" t="s">
        <v>35</v>
      </c>
      <c r="AX90" s="13" t="s">
        <v>73</v>
      </c>
      <c r="AY90" s="161" t="s">
        <v>129</v>
      </c>
    </row>
    <row r="91" spans="2:65" s="14" customFormat="1" ht="10.199999999999999">
      <c r="B91" s="167"/>
      <c r="D91" s="146" t="s">
        <v>308</v>
      </c>
      <c r="E91" s="168" t="s">
        <v>3</v>
      </c>
      <c r="F91" s="169" t="s">
        <v>313</v>
      </c>
      <c r="H91" s="170">
        <v>1</v>
      </c>
      <c r="I91" s="171"/>
      <c r="L91" s="167"/>
      <c r="M91" s="172"/>
      <c r="T91" s="173"/>
      <c r="AT91" s="168" t="s">
        <v>308</v>
      </c>
      <c r="AU91" s="168" t="s">
        <v>81</v>
      </c>
      <c r="AV91" s="14" t="s">
        <v>156</v>
      </c>
      <c r="AW91" s="14" t="s">
        <v>35</v>
      </c>
      <c r="AX91" s="14" t="s">
        <v>81</v>
      </c>
      <c r="AY91" s="168" t="s">
        <v>129</v>
      </c>
    </row>
    <row r="92" spans="2:65" s="1" customFormat="1" ht="16.5" customHeight="1">
      <c r="B92" s="128"/>
      <c r="C92" s="181" t="s">
        <v>148</v>
      </c>
      <c r="D92" s="181" t="s">
        <v>604</v>
      </c>
      <c r="E92" s="182" t="s">
        <v>2735</v>
      </c>
      <c r="F92" s="183" t="s">
        <v>2736</v>
      </c>
      <c r="G92" s="184" t="s">
        <v>420</v>
      </c>
      <c r="H92" s="185">
        <v>1</v>
      </c>
      <c r="I92" s="186"/>
      <c r="J92" s="187">
        <f>ROUND(I92*H92,2)</f>
        <v>0</v>
      </c>
      <c r="K92" s="183" t="s">
        <v>3</v>
      </c>
      <c r="L92" s="188"/>
      <c r="M92" s="189" t="s">
        <v>3</v>
      </c>
      <c r="N92" s="190" t="s">
        <v>44</v>
      </c>
      <c r="P92" s="138">
        <f>O92*H92</f>
        <v>0</v>
      </c>
      <c r="Q92" s="138">
        <v>0</v>
      </c>
      <c r="R92" s="138">
        <f>Q92*H92</f>
        <v>0</v>
      </c>
      <c r="S92" s="138">
        <v>0</v>
      </c>
      <c r="T92" s="139">
        <f>S92*H92</f>
        <v>0</v>
      </c>
      <c r="AR92" s="140" t="s">
        <v>180</v>
      </c>
      <c r="AT92" s="140" t="s">
        <v>604</v>
      </c>
      <c r="AU92" s="140" t="s">
        <v>81</v>
      </c>
      <c r="AY92" s="18" t="s">
        <v>129</v>
      </c>
      <c r="BE92" s="141">
        <f>IF(N92="základní",J92,0)</f>
        <v>0</v>
      </c>
      <c r="BF92" s="141">
        <f>IF(N92="snížená",J92,0)</f>
        <v>0</v>
      </c>
      <c r="BG92" s="141">
        <f>IF(N92="zákl. přenesená",J92,0)</f>
        <v>0</v>
      </c>
      <c r="BH92" s="141">
        <f>IF(N92="sníž. přenesená",J92,0)</f>
        <v>0</v>
      </c>
      <c r="BI92" s="141">
        <f>IF(N92="nulová",J92,0)</f>
        <v>0</v>
      </c>
      <c r="BJ92" s="18" t="s">
        <v>81</v>
      </c>
      <c r="BK92" s="141">
        <f>ROUND(I92*H92,2)</f>
        <v>0</v>
      </c>
      <c r="BL92" s="18" t="s">
        <v>156</v>
      </c>
      <c r="BM92" s="140" t="s">
        <v>167</v>
      </c>
    </row>
    <row r="93" spans="2:65" s="12" customFormat="1" ht="10.199999999999999">
      <c r="B93" s="154"/>
      <c r="D93" s="146" t="s">
        <v>308</v>
      </c>
      <c r="E93" s="155" t="s">
        <v>3</v>
      </c>
      <c r="F93" s="156" t="s">
        <v>2731</v>
      </c>
      <c r="H93" s="155" t="s">
        <v>3</v>
      </c>
      <c r="I93" s="157"/>
      <c r="L93" s="154"/>
      <c r="M93" s="158"/>
      <c r="T93" s="159"/>
      <c r="AT93" s="155" t="s">
        <v>308</v>
      </c>
      <c r="AU93" s="155" t="s">
        <v>81</v>
      </c>
      <c r="AV93" s="12" t="s">
        <v>81</v>
      </c>
      <c r="AW93" s="12" t="s">
        <v>35</v>
      </c>
      <c r="AX93" s="12" t="s">
        <v>73</v>
      </c>
      <c r="AY93" s="155" t="s">
        <v>129</v>
      </c>
    </row>
    <row r="94" spans="2:65" s="13" customFormat="1" ht="10.199999999999999">
      <c r="B94" s="160"/>
      <c r="D94" s="146" t="s">
        <v>308</v>
      </c>
      <c r="E94" s="161" t="s">
        <v>3</v>
      </c>
      <c r="F94" s="162" t="s">
        <v>81</v>
      </c>
      <c r="H94" s="163">
        <v>1</v>
      </c>
      <c r="I94" s="164"/>
      <c r="L94" s="160"/>
      <c r="M94" s="165"/>
      <c r="T94" s="166"/>
      <c r="AT94" s="161" t="s">
        <v>308</v>
      </c>
      <c r="AU94" s="161" t="s">
        <v>81</v>
      </c>
      <c r="AV94" s="13" t="s">
        <v>83</v>
      </c>
      <c r="AW94" s="13" t="s">
        <v>35</v>
      </c>
      <c r="AX94" s="13" t="s">
        <v>73</v>
      </c>
      <c r="AY94" s="161" t="s">
        <v>129</v>
      </c>
    </row>
    <row r="95" spans="2:65" s="14" customFormat="1" ht="10.199999999999999">
      <c r="B95" s="167"/>
      <c r="D95" s="146" t="s">
        <v>308</v>
      </c>
      <c r="E95" s="168" t="s">
        <v>3</v>
      </c>
      <c r="F95" s="169" t="s">
        <v>313</v>
      </c>
      <c r="H95" s="170">
        <v>1</v>
      </c>
      <c r="I95" s="171"/>
      <c r="L95" s="167"/>
      <c r="M95" s="172"/>
      <c r="T95" s="173"/>
      <c r="AT95" s="168" t="s">
        <v>308</v>
      </c>
      <c r="AU95" s="168" t="s">
        <v>81</v>
      </c>
      <c r="AV95" s="14" t="s">
        <v>156</v>
      </c>
      <c r="AW95" s="14" t="s">
        <v>35</v>
      </c>
      <c r="AX95" s="14" t="s">
        <v>81</v>
      </c>
      <c r="AY95" s="168" t="s">
        <v>129</v>
      </c>
    </row>
    <row r="96" spans="2:65" s="11" customFormat="1" ht="25.95" customHeight="1">
      <c r="B96" s="116"/>
      <c r="D96" s="117" t="s">
        <v>72</v>
      </c>
      <c r="E96" s="118" t="s">
        <v>2737</v>
      </c>
      <c r="F96" s="118" t="s">
        <v>2738</v>
      </c>
      <c r="I96" s="119"/>
      <c r="J96" s="120">
        <f>BK96</f>
        <v>0</v>
      </c>
      <c r="L96" s="116"/>
      <c r="M96" s="121"/>
      <c r="P96" s="122">
        <f>SUM(P97:P101)</f>
        <v>0</v>
      </c>
      <c r="R96" s="122">
        <f>SUM(R97:R101)</f>
        <v>0</v>
      </c>
      <c r="T96" s="123">
        <f>SUM(T97:T101)</f>
        <v>0</v>
      </c>
      <c r="AR96" s="117" t="s">
        <v>81</v>
      </c>
      <c r="AT96" s="124" t="s">
        <v>72</v>
      </c>
      <c r="AU96" s="124" t="s">
        <v>73</v>
      </c>
      <c r="AY96" s="117" t="s">
        <v>129</v>
      </c>
      <c r="BK96" s="125">
        <f>SUM(BK97:BK101)</f>
        <v>0</v>
      </c>
    </row>
    <row r="97" spans="2:65" s="1" customFormat="1" ht="24.15" customHeight="1">
      <c r="B97" s="128"/>
      <c r="C97" s="129" t="s">
        <v>156</v>
      </c>
      <c r="D97" s="129" t="s">
        <v>132</v>
      </c>
      <c r="E97" s="130" t="s">
        <v>2739</v>
      </c>
      <c r="F97" s="131" t="s">
        <v>2740</v>
      </c>
      <c r="G97" s="132" t="s">
        <v>382</v>
      </c>
      <c r="H97" s="133">
        <v>0.02</v>
      </c>
      <c r="I97" s="134"/>
      <c r="J97" s="135">
        <f>ROUND(I97*H97,2)</f>
        <v>0</v>
      </c>
      <c r="K97" s="131" t="s">
        <v>136</v>
      </c>
      <c r="L97" s="33"/>
      <c r="M97" s="136" t="s">
        <v>3</v>
      </c>
      <c r="N97" s="137" t="s">
        <v>44</v>
      </c>
      <c r="P97" s="138">
        <f>O97*H97</f>
        <v>0</v>
      </c>
      <c r="Q97" s="138">
        <v>0</v>
      </c>
      <c r="R97" s="138">
        <f>Q97*H97</f>
        <v>0</v>
      </c>
      <c r="S97" s="138">
        <v>0</v>
      </c>
      <c r="T97" s="139">
        <f>S97*H97</f>
        <v>0</v>
      </c>
      <c r="AR97" s="140" t="s">
        <v>156</v>
      </c>
      <c r="AT97" s="140" t="s">
        <v>132</v>
      </c>
      <c r="AU97" s="140" t="s">
        <v>81</v>
      </c>
      <c r="AY97" s="18" t="s">
        <v>129</v>
      </c>
      <c r="BE97" s="141">
        <f>IF(N97="základní",J97,0)</f>
        <v>0</v>
      </c>
      <c r="BF97" s="141">
        <f>IF(N97="snížená",J97,0)</f>
        <v>0</v>
      </c>
      <c r="BG97" s="141">
        <f>IF(N97="zákl. přenesená",J97,0)</f>
        <v>0</v>
      </c>
      <c r="BH97" s="141">
        <f>IF(N97="sníž. přenesená",J97,0)</f>
        <v>0</v>
      </c>
      <c r="BI97" s="141">
        <f>IF(N97="nulová",J97,0)</f>
        <v>0</v>
      </c>
      <c r="BJ97" s="18" t="s">
        <v>81</v>
      </c>
      <c r="BK97" s="141">
        <f>ROUND(I97*H97,2)</f>
        <v>0</v>
      </c>
      <c r="BL97" s="18" t="s">
        <v>156</v>
      </c>
      <c r="BM97" s="140" t="s">
        <v>180</v>
      </c>
    </row>
    <row r="98" spans="2:65" s="1" customFormat="1" ht="10.199999999999999">
      <c r="B98" s="33"/>
      <c r="D98" s="142" t="s">
        <v>139</v>
      </c>
      <c r="F98" s="143" t="s">
        <v>2741</v>
      </c>
      <c r="I98" s="144"/>
      <c r="L98" s="33"/>
      <c r="M98" s="145"/>
      <c r="T98" s="54"/>
      <c r="AT98" s="18" t="s">
        <v>139</v>
      </c>
      <c r="AU98" s="18" t="s">
        <v>81</v>
      </c>
    </row>
    <row r="99" spans="2:65" s="1" customFormat="1" ht="16.5" customHeight="1">
      <c r="B99" s="128"/>
      <c r="C99" s="129" t="s">
        <v>128</v>
      </c>
      <c r="D99" s="129" t="s">
        <v>132</v>
      </c>
      <c r="E99" s="130" t="s">
        <v>2742</v>
      </c>
      <c r="F99" s="131" t="s">
        <v>2743</v>
      </c>
      <c r="G99" s="132" t="s">
        <v>135</v>
      </c>
      <c r="H99" s="133">
        <v>1</v>
      </c>
      <c r="I99" s="134"/>
      <c r="J99" s="135">
        <f>ROUND(I99*H99,2)</f>
        <v>0</v>
      </c>
      <c r="K99" s="131" t="s">
        <v>3</v>
      </c>
      <c r="L99" s="33"/>
      <c r="M99" s="136" t="s">
        <v>3</v>
      </c>
      <c r="N99" s="137" t="s">
        <v>44</v>
      </c>
      <c r="P99" s="138">
        <f>O99*H99</f>
        <v>0</v>
      </c>
      <c r="Q99" s="138">
        <v>0</v>
      </c>
      <c r="R99" s="138">
        <f>Q99*H99</f>
        <v>0</v>
      </c>
      <c r="S99" s="138">
        <v>0</v>
      </c>
      <c r="T99" s="139">
        <f>S99*H99</f>
        <v>0</v>
      </c>
      <c r="AR99" s="140" t="s">
        <v>156</v>
      </c>
      <c r="AT99" s="140" t="s">
        <v>132</v>
      </c>
      <c r="AU99" s="140" t="s">
        <v>81</v>
      </c>
      <c r="AY99" s="18" t="s">
        <v>129</v>
      </c>
      <c r="BE99" s="141">
        <f>IF(N99="základní",J99,0)</f>
        <v>0</v>
      </c>
      <c r="BF99" s="141">
        <f>IF(N99="snížená",J99,0)</f>
        <v>0</v>
      </c>
      <c r="BG99" s="141">
        <f>IF(N99="zákl. přenesená",J99,0)</f>
        <v>0</v>
      </c>
      <c r="BH99" s="141">
        <f>IF(N99="sníž. přenesená",J99,0)</f>
        <v>0</v>
      </c>
      <c r="BI99" s="141">
        <f>IF(N99="nulová",J99,0)</f>
        <v>0</v>
      </c>
      <c r="BJ99" s="18" t="s">
        <v>81</v>
      </c>
      <c r="BK99" s="141">
        <f>ROUND(I99*H99,2)</f>
        <v>0</v>
      </c>
      <c r="BL99" s="18" t="s">
        <v>156</v>
      </c>
      <c r="BM99" s="140" t="s">
        <v>194</v>
      </c>
    </row>
    <row r="100" spans="2:65" s="1" customFormat="1" ht="16.5" customHeight="1">
      <c r="B100" s="128"/>
      <c r="C100" s="129" t="s">
        <v>167</v>
      </c>
      <c r="D100" s="129" t="s">
        <v>132</v>
      </c>
      <c r="E100" s="130" t="s">
        <v>2744</v>
      </c>
      <c r="F100" s="131" t="s">
        <v>2745</v>
      </c>
      <c r="G100" s="132" t="s">
        <v>135</v>
      </c>
      <c r="H100" s="133">
        <v>1</v>
      </c>
      <c r="I100" s="134"/>
      <c r="J100" s="135">
        <f>ROUND(I100*H100,2)</f>
        <v>0</v>
      </c>
      <c r="K100" s="131" t="s">
        <v>3</v>
      </c>
      <c r="L100" s="33"/>
      <c r="M100" s="136" t="s">
        <v>3</v>
      </c>
      <c r="N100" s="137" t="s">
        <v>44</v>
      </c>
      <c r="P100" s="138">
        <f>O100*H100</f>
        <v>0</v>
      </c>
      <c r="Q100" s="138">
        <v>0</v>
      </c>
      <c r="R100" s="138">
        <f>Q100*H100</f>
        <v>0</v>
      </c>
      <c r="S100" s="138">
        <v>0</v>
      </c>
      <c r="T100" s="139">
        <f>S100*H100</f>
        <v>0</v>
      </c>
      <c r="AR100" s="140" t="s">
        <v>156</v>
      </c>
      <c r="AT100" s="140" t="s">
        <v>132</v>
      </c>
      <c r="AU100" s="140" t="s">
        <v>81</v>
      </c>
      <c r="AY100" s="18" t="s">
        <v>129</v>
      </c>
      <c r="BE100" s="141">
        <f>IF(N100="základní",J100,0)</f>
        <v>0</v>
      </c>
      <c r="BF100" s="141">
        <f>IF(N100="snížená",J100,0)</f>
        <v>0</v>
      </c>
      <c r="BG100" s="141">
        <f>IF(N100="zákl. přenesená",J100,0)</f>
        <v>0</v>
      </c>
      <c r="BH100" s="141">
        <f>IF(N100="sníž. přenesená",J100,0)</f>
        <v>0</v>
      </c>
      <c r="BI100" s="141">
        <f>IF(N100="nulová",J100,0)</f>
        <v>0</v>
      </c>
      <c r="BJ100" s="18" t="s">
        <v>81</v>
      </c>
      <c r="BK100" s="141">
        <f>ROUND(I100*H100,2)</f>
        <v>0</v>
      </c>
      <c r="BL100" s="18" t="s">
        <v>156</v>
      </c>
      <c r="BM100" s="140" t="s">
        <v>9</v>
      </c>
    </row>
    <row r="101" spans="2:65" s="1" customFormat="1" ht="16.5" customHeight="1">
      <c r="B101" s="128"/>
      <c r="C101" s="129" t="s">
        <v>174</v>
      </c>
      <c r="D101" s="129" t="s">
        <v>132</v>
      </c>
      <c r="E101" s="130" t="s">
        <v>2746</v>
      </c>
      <c r="F101" s="131" t="s">
        <v>2747</v>
      </c>
      <c r="G101" s="132" t="s">
        <v>135</v>
      </c>
      <c r="H101" s="133">
        <v>1</v>
      </c>
      <c r="I101" s="134"/>
      <c r="J101" s="135">
        <f>ROUND(I101*H101,2)</f>
        <v>0</v>
      </c>
      <c r="K101" s="131" t="s">
        <v>3</v>
      </c>
      <c r="L101" s="33"/>
      <c r="M101" s="148" t="s">
        <v>3</v>
      </c>
      <c r="N101" s="149" t="s">
        <v>44</v>
      </c>
      <c r="O101" s="150"/>
      <c r="P101" s="151">
        <f>O101*H101</f>
        <v>0</v>
      </c>
      <c r="Q101" s="151">
        <v>0</v>
      </c>
      <c r="R101" s="151">
        <f>Q101*H101</f>
        <v>0</v>
      </c>
      <c r="S101" s="151">
        <v>0</v>
      </c>
      <c r="T101" s="152">
        <f>S101*H101</f>
        <v>0</v>
      </c>
      <c r="AR101" s="140" t="s">
        <v>156</v>
      </c>
      <c r="AT101" s="140" t="s">
        <v>132</v>
      </c>
      <c r="AU101" s="140" t="s">
        <v>81</v>
      </c>
      <c r="AY101" s="18" t="s">
        <v>129</v>
      </c>
      <c r="BE101" s="141">
        <f>IF(N101="základní",J101,0)</f>
        <v>0</v>
      </c>
      <c r="BF101" s="141">
        <f>IF(N101="snížená",J101,0)</f>
        <v>0</v>
      </c>
      <c r="BG101" s="141">
        <f>IF(N101="zákl. přenesená",J101,0)</f>
        <v>0</v>
      </c>
      <c r="BH101" s="141">
        <f>IF(N101="sníž. přenesená",J101,0)</f>
        <v>0</v>
      </c>
      <c r="BI101" s="141">
        <f>IF(N101="nulová",J101,0)</f>
        <v>0</v>
      </c>
      <c r="BJ101" s="18" t="s">
        <v>81</v>
      </c>
      <c r="BK101" s="141">
        <f>ROUND(I101*H101,2)</f>
        <v>0</v>
      </c>
      <c r="BL101" s="18" t="s">
        <v>156</v>
      </c>
      <c r="BM101" s="140" t="s">
        <v>386</v>
      </c>
    </row>
    <row r="102" spans="2:65" s="1" customFormat="1" ht="6.9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3"/>
    </row>
  </sheetData>
  <autoFilter ref="C80:K101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400-000000000000}"/>
    <hyperlink ref="F98" r:id="rId2" xr:uid="{00000000-0004-0000-04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9"/>
  <sheetViews>
    <sheetView showGridLines="0" topLeftCell="A70" workbookViewId="0">
      <selection activeCell="F112" sqref="F112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95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" customHeight="1">
      <c r="B4" s="21"/>
      <c r="D4" s="22" t="s">
        <v>99</v>
      </c>
      <c r="L4" s="21"/>
      <c r="M4" s="86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</row>
    <row r="8" spans="2:46" s="1" customFormat="1" ht="12" customHeight="1">
      <c r="B8" s="33"/>
      <c r="D8" s="28" t="s">
        <v>100</v>
      </c>
      <c r="L8" s="33"/>
    </row>
    <row r="9" spans="2:46" s="1" customFormat="1" ht="16.5" customHeight="1">
      <c r="B9" s="33"/>
      <c r="E9" s="289" t="s">
        <v>2748</v>
      </c>
      <c r="F9" s="329"/>
      <c r="G9" s="329"/>
      <c r="H9" s="32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ROUND(J82,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ROUND((SUM(BE82:BE118)),  2)</f>
        <v>0</v>
      </c>
      <c r="I33" s="90">
        <v>0.21</v>
      </c>
      <c r="J33" s="89">
        <f>ROUND(((SUM(BE82:BE118))*I33),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ROUND((SUM(BF82:BF118)),  2)</f>
        <v>0</v>
      </c>
      <c r="I34" s="90">
        <v>0.12</v>
      </c>
      <c r="J34" s="89">
        <f>ROUND(((SUM(BF82:BF118))*I34),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ROUND((SUM(BG82:BG118)),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ROUND((SUM(BH82:BH118)),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ROUND((SUM(BI82:BI118)),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D.1.4.2 - Vytápění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J82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286</v>
      </c>
      <c r="E60" s="102"/>
      <c r="F60" s="102"/>
      <c r="G60" s="102"/>
      <c r="H60" s="102"/>
      <c r="I60" s="102"/>
      <c r="J60" s="103">
        <f>J83</f>
        <v>0</v>
      </c>
      <c r="L60" s="100"/>
    </row>
    <row r="61" spans="2:47" s="9" customFormat="1" ht="19.95" customHeight="1">
      <c r="B61" s="104"/>
      <c r="D61" s="105" t="s">
        <v>2749</v>
      </c>
      <c r="E61" s="106"/>
      <c r="F61" s="106"/>
      <c r="G61" s="106"/>
      <c r="H61" s="106"/>
      <c r="I61" s="106"/>
      <c r="J61" s="107">
        <f>J84</f>
        <v>0</v>
      </c>
      <c r="L61" s="104"/>
    </row>
    <row r="62" spans="2:47" s="8" customFormat="1" ht="24.9" customHeight="1">
      <c r="B62" s="100"/>
      <c r="D62" s="101" t="s">
        <v>2335</v>
      </c>
      <c r="E62" s="102"/>
      <c r="F62" s="102"/>
      <c r="G62" s="102"/>
      <c r="H62" s="102"/>
      <c r="I62" s="102"/>
      <c r="J62" s="103">
        <f>J113</f>
        <v>0</v>
      </c>
      <c r="L62" s="100"/>
    </row>
    <row r="63" spans="2:47" s="1" customFormat="1" ht="21.75" customHeight="1">
      <c r="B63" s="33"/>
      <c r="L63" s="33"/>
    </row>
    <row r="64" spans="2:47" s="1" customFormat="1" ht="6.9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6.9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4.9" customHeight="1">
      <c r="B69" s="33"/>
      <c r="C69" s="22" t="s">
        <v>113</v>
      </c>
      <c r="L69" s="33"/>
    </row>
    <row r="70" spans="2:12" s="1" customFormat="1" ht="6.9" customHeight="1">
      <c r="B70" s="33"/>
      <c r="L70" s="33"/>
    </row>
    <row r="71" spans="2:12" s="1" customFormat="1" ht="12" customHeight="1">
      <c r="B71" s="33"/>
      <c r="C71" s="28" t="s">
        <v>17</v>
      </c>
      <c r="L71" s="33"/>
    </row>
    <row r="72" spans="2:12" s="1" customFormat="1" ht="16.5" customHeight="1">
      <c r="B72" s="33"/>
      <c r="E72" s="327" t="str">
        <f>E7</f>
        <v>Přístavba a stavební úpravy požární zbrojnice - Ohrobec</v>
      </c>
      <c r="F72" s="328"/>
      <c r="G72" s="328"/>
      <c r="H72" s="328"/>
      <c r="L72" s="33"/>
    </row>
    <row r="73" spans="2:12" s="1" customFormat="1" ht="12" customHeight="1">
      <c r="B73" s="33"/>
      <c r="C73" s="28" t="s">
        <v>100</v>
      </c>
      <c r="L73" s="33"/>
    </row>
    <row r="74" spans="2:12" s="1" customFormat="1" ht="16.5" customHeight="1">
      <c r="B74" s="33"/>
      <c r="E74" s="289" t="str">
        <f>E9</f>
        <v>D.1.4.2 - Vytápění</v>
      </c>
      <c r="F74" s="329"/>
      <c r="G74" s="329"/>
      <c r="H74" s="329"/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21</v>
      </c>
      <c r="F76" s="26" t="str">
        <f>F12</f>
        <v>U Rybníku II 20, 252 45 Ohrobec</v>
      </c>
      <c r="I76" s="28" t="s">
        <v>23</v>
      </c>
      <c r="J76" s="50" t="str">
        <f>IF(J12="","",J12)</f>
        <v>3. 10. 2024</v>
      </c>
      <c r="L76" s="33"/>
    </row>
    <row r="77" spans="2:12" s="1" customFormat="1" ht="6.9" customHeight="1">
      <c r="B77" s="33"/>
      <c r="L77" s="33"/>
    </row>
    <row r="78" spans="2:12" s="1" customFormat="1" ht="15.15" customHeight="1">
      <c r="B78" s="33"/>
      <c r="C78" s="28" t="s">
        <v>25</v>
      </c>
      <c r="F78" s="26" t="str">
        <f>E15</f>
        <v xml:space="preserve"> </v>
      </c>
      <c r="I78" s="28" t="s">
        <v>31</v>
      </c>
      <c r="J78" s="31" t="str">
        <f>E21</f>
        <v>KT ING s.r.o.</v>
      </c>
      <c r="L78" s="33"/>
    </row>
    <row r="79" spans="2:12" s="1" customFormat="1" ht="15.15" customHeight="1">
      <c r="B79" s="33"/>
      <c r="C79" s="28" t="s">
        <v>29</v>
      </c>
      <c r="F79" s="26" t="str">
        <f>IF(E18="","",E18)</f>
        <v>Vyplň údaj</v>
      </c>
      <c r="I79" s="28" t="s">
        <v>36</v>
      </c>
      <c r="J79" s="31" t="str">
        <f>E24</f>
        <v xml:space="preserve"> </v>
      </c>
      <c r="L79" s="33"/>
    </row>
    <row r="80" spans="2:12" s="1" customFormat="1" ht="10.35" customHeight="1">
      <c r="B80" s="33"/>
      <c r="L80" s="33"/>
    </row>
    <row r="81" spans="2:65" s="10" customFormat="1" ht="29.25" customHeight="1">
      <c r="B81" s="108"/>
      <c r="C81" s="109" t="s">
        <v>114</v>
      </c>
      <c r="D81" s="110" t="s">
        <v>58</v>
      </c>
      <c r="E81" s="110" t="s">
        <v>54</v>
      </c>
      <c r="F81" s="110" t="s">
        <v>55</v>
      </c>
      <c r="G81" s="110" t="s">
        <v>115</v>
      </c>
      <c r="H81" s="110" t="s">
        <v>116</v>
      </c>
      <c r="I81" s="110" t="s">
        <v>117</v>
      </c>
      <c r="J81" s="110" t="s">
        <v>104</v>
      </c>
      <c r="K81" s="111" t="s">
        <v>118</v>
      </c>
      <c r="L81" s="108"/>
      <c r="M81" s="57" t="s">
        <v>3</v>
      </c>
      <c r="N81" s="58" t="s">
        <v>43</v>
      </c>
      <c r="O81" s="58" t="s">
        <v>119</v>
      </c>
      <c r="P81" s="58" t="s">
        <v>120</v>
      </c>
      <c r="Q81" s="58" t="s">
        <v>121</v>
      </c>
      <c r="R81" s="58" t="s">
        <v>122</v>
      </c>
      <c r="S81" s="58" t="s">
        <v>123</v>
      </c>
      <c r="T81" s="59" t="s">
        <v>124</v>
      </c>
    </row>
    <row r="82" spans="2:65" s="1" customFormat="1" ht="22.8" customHeight="1">
      <c r="B82" s="33"/>
      <c r="C82" s="62" t="s">
        <v>125</v>
      </c>
      <c r="J82" s="112">
        <f>BK82</f>
        <v>0</v>
      </c>
      <c r="L82" s="33"/>
      <c r="M82" s="60"/>
      <c r="N82" s="51"/>
      <c r="O82" s="51"/>
      <c r="P82" s="113">
        <f>P83+P113</f>
        <v>0</v>
      </c>
      <c r="Q82" s="51"/>
      <c r="R82" s="113">
        <f>R83+R113</f>
        <v>0</v>
      </c>
      <c r="S82" s="51"/>
      <c r="T82" s="114">
        <f>T83+T113</f>
        <v>0</v>
      </c>
      <c r="AT82" s="18" t="s">
        <v>72</v>
      </c>
      <c r="AU82" s="18" t="s">
        <v>105</v>
      </c>
      <c r="BK82" s="115">
        <f>BK83+BK113</f>
        <v>0</v>
      </c>
    </row>
    <row r="83" spans="2:65" s="11" customFormat="1" ht="25.95" customHeight="1">
      <c r="B83" s="116"/>
      <c r="D83" s="117" t="s">
        <v>72</v>
      </c>
      <c r="E83" s="118" t="s">
        <v>1442</v>
      </c>
      <c r="F83" s="118" t="s">
        <v>1443</v>
      </c>
      <c r="I83" s="119"/>
      <c r="J83" s="120">
        <f>BK83</f>
        <v>0</v>
      </c>
      <c r="L83" s="116"/>
      <c r="M83" s="121"/>
      <c r="P83" s="122">
        <f>P84</f>
        <v>0</v>
      </c>
      <c r="R83" s="122">
        <f>R84</f>
        <v>0</v>
      </c>
      <c r="T83" s="123">
        <f>T84</f>
        <v>0</v>
      </c>
      <c r="AR83" s="117" t="s">
        <v>83</v>
      </c>
      <c r="AT83" s="124" t="s">
        <v>72</v>
      </c>
      <c r="AU83" s="124" t="s">
        <v>73</v>
      </c>
      <c r="AY83" s="117" t="s">
        <v>129</v>
      </c>
      <c r="BK83" s="125">
        <f>BK84</f>
        <v>0</v>
      </c>
    </row>
    <row r="84" spans="2:65" s="11" customFormat="1" ht="22.8" customHeight="1">
      <c r="B84" s="116"/>
      <c r="D84" s="117" t="s">
        <v>72</v>
      </c>
      <c r="E84" s="126" t="s">
        <v>2750</v>
      </c>
      <c r="F84" s="126" t="s">
        <v>2751</v>
      </c>
      <c r="I84" s="119"/>
      <c r="J84" s="127">
        <f>BK84</f>
        <v>0</v>
      </c>
      <c r="L84" s="116"/>
      <c r="M84" s="121"/>
      <c r="P84" s="122">
        <f>SUM(P85:P112)</f>
        <v>0</v>
      </c>
      <c r="R84" s="122">
        <f>SUM(R85:R112)</f>
        <v>0</v>
      </c>
      <c r="T84" s="123">
        <f>SUM(T85:T112)</f>
        <v>0</v>
      </c>
      <c r="AR84" s="117" t="s">
        <v>83</v>
      </c>
      <c r="AT84" s="124" t="s">
        <v>72</v>
      </c>
      <c r="AU84" s="124" t="s">
        <v>81</v>
      </c>
      <c r="AY84" s="117" t="s">
        <v>129</v>
      </c>
      <c r="BK84" s="125">
        <f>SUM(BK85:BK112)</f>
        <v>0</v>
      </c>
    </row>
    <row r="85" spans="2:65" s="1" customFormat="1" ht="16.5" customHeight="1">
      <c r="B85" s="128"/>
      <c r="C85" s="129" t="s">
        <v>81</v>
      </c>
      <c r="D85" s="129" t="s">
        <v>132</v>
      </c>
      <c r="E85" s="130" t="s">
        <v>2752</v>
      </c>
      <c r="F85" s="131" t="s">
        <v>3300</v>
      </c>
      <c r="G85" s="132" t="s">
        <v>135</v>
      </c>
      <c r="H85" s="133">
        <v>1</v>
      </c>
      <c r="I85" s="134"/>
      <c r="J85" s="135">
        <f t="shared" ref="J85:J112" si="0">ROUND(I85*H85,2)</f>
        <v>0</v>
      </c>
      <c r="K85" s="131" t="s">
        <v>3</v>
      </c>
      <c r="L85" s="33"/>
      <c r="M85" s="136" t="s">
        <v>3</v>
      </c>
      <c r="N85" s="137" t="s">
        <v>44</v>
      </c>
      <c r="P85" s="138">
        <f t="shared" ref="P85:P112" si="1">O85*H85</f>
        <v>0</v>
      </c>
      <c r="Q85" s="138">
        <v>0</v>
      </c>
      <c r="R85" s="138">
        <f t="shared" ref="R85:R112" si="2">Q85*H85</f>
        <v>0</v>
      </c>
      <c r="S85" s="138">
        <v>0</v>
      </c>
      <c r="T85" s="139">
        <f t="shared" ref="T85:T112" si="3">S85*H85</f>
        <v>0</v>
      </c>
      <c r="AR85" s="140" t="s">
        <v>398</v>
      </c>
      <c r="AT85" s="140" t="s">
        <v>132</v>
      </c>
      <c r="AU85" s="140" t="s">
        <v>83</v>
      </c>
      <c r="AY85" s="18" t="s">
        <v>129</v>
      </c>
      <c r="BE85" s="141">
        <f t="shared" ref="BE85:BE112" si="4">IF(N85="základní",J85,0)</f>
        <v>0</v>
      </c>
      <c r="BF85" s="141">
        <f t="shared" ref="BF85:BF112" si="5">IF(N85="snížená",J85,0)</f>
        <v>0</v>
      </c>
      <c r="BG85" s="141">
        <f t="shared" ref="BG85:BG112" si="6">IF(N85="zákl. přenesená",J85,0)</f>
        <v>0</v>
      </c>
      <c r="BH85" s="141">
        <f t="shared" ref="BH85:BH112" si="7">IF(N85="sníž. přenesená",J85,0)</f>
        <v>0</v>
      </c>
      <c r="BI85" s="141">
        <f t="shared" ref="BI85:BI112" si="8">IF(N85="nulová",J85,0)</f>
        <v>0</v>
      </c>
      <c r="BJ85" s="18" t="s">
        <v>81</v>
      </c>
      <c r="BK85" s="141">
        <f t="shared" ref="BK85:BK112" si="9">ROUND(I85*H85,2)</f>
        <v>0</v>
      </c>
      <c r="BL85" s="18" t="s">
        <v>398</v>
      </c>
      <c r="BM85" s="140" t="s">
        <v>2753</v>
      </c>
    </row>
    <row r="86" spans="2:65" s="1" customFormat="1" ht="16.5" customHeight="1">
      <c r="B86" s="128"/>
      <c r="C86" s="181" t="s">
        <v>83</v>
      </c>
      <c r="D86" s="181" t="s">
        <v>604</v>
      </c>
      <c r="E86" s="182" t="s">
        <v>2754</v>
      </c>
      <c r="F86" s="183" t="s">
        <v>3301</v>
      </c>
      <c r="G86" s="184" t="s">
        <v>135</v>
      </c>
      <c r="H86" s="185">
        <v>1</v>
      </c>
      <c r="I86" s="186"/>
      <c r="J86" s="187">
        <f t="shared" si="0"/>
        <v>0</v>
      </c>
      <c r="K86" s="183" t="s">
        <v>3</v>
      </c>
      <c r="L86" s="188"/>
      <c r="M86" s="189" t="s">
        <v>3</v>
      </c>
      <c r="N86" s="190" t="s">
        <v>44</v>
      </c>
      <c r="P86" s="138">
        <f t="shared" si="1"/>
        <v>0</v>
      </c>
      <c r="Q86" s="138">
        <v>0</v>
      </c>
      <c r="R86" s="138">
        <f t="shared" si="2"/>
        <v>0</v>
      </c>
      <c r="S86" s="138">
        <v>0</v>
      </c>
      <c r="T86" s="139">
        <f t="shared" si="3"/>
        <v>0</v>
      </c>
      <c r="AR86" s="140" t="s">
        <v>514</v>
      </c>
      <c r="AT86" s="140" t="s">
        <v>604</v>
      </c>
      <c r="AU86" s="140" t="s">
        <v>83</v>
      </c>
      <c r="AY86" s="18" t="s">
        <v>129</v>
      </c>
      <c r="BE86" s="141">
        <f t="shared" si="4"/>
        <v>0</v>
      </c>
      <c r="BF86" s="141">
        <f t="shared" si="5"/>
        <v>0</v>
      </c>
      <c r="BG86" s="141">
        <f t="shared" si="6"/>
        <v>0</v>
      </c>
      <c r="BH86" s="141">
        <f t="shared" si="7"/>
        <v>0</v>
      </c>
      <c r="BI86" s="141">
        <f t="shared" si="8"/>
        <v>0</v>
      </c>
      <c r="BJ86" s="18" t="s">
        <v>81</v>
      </c>
      <c r="BK86" s="141">
        <f t="shared" si="9"/>
        <v>0</v>
      </c>
      <c r="BL86" s="18" t="s">
        <v>398</v>
      </c>
      <c r="BM86" s="140" t="s">
        <v>2755</v>
      </c>
    </row>
    <row r="87" spans="2:65" s="1" customFormat="1" ht="16.5" customHeight="1">
      <c r="B87" s="128"/>
      <c r="C87" s="181" t="s">
        <v>148</v>
      </c>
      <c r="D87" s="181" t="s">
        <v>604</v>
      </c>
      <c r="E87" s="182" t="s">
        <v>2756</v>
      </c>
      <c r="F87" s="183" t="s">
        <v>2757</v>
      </c>
      <c r="G87" s="184" t="s">
        <v>2478</v>
      </c>
      <c r="H87" s="185">
        <v>1</v>
      </c>
      <c r="I87" s="186"/>
      <c r="J87" s="187">
        <f t="shared" si="0"/>
        <v>0</v>
      </c>
      <c r="K87" s="183" t="s">
        <v>3</v>
      </c>
      <c r="L87" s="188"/>
      <c r="M87" s="189" t="s">
        <v>3</v>
      </c>
      <c r="N87" s="190" t="s">
        <v>44</v>
      </c>
      <c r="P87" s="138">
        <f t="shared" si="1"/>
        <v>0</v>
      </c>
      <c r="Q87" s="138">
        <v>0</v>
      </c>
      <c r="R87" s="138">
        <f t="shared" si="2"/>
        <v>0</v>
      </c>
      <c r="S87" s="138">
        <v>0</v>
      </c>
      <c r="T87" s="139">
        <f t="shared" si="3"/>
        <v>0</v>
      </c>
      <c r="AR87" s="140" t="s">
        <v>514</v>
      </c>
      <c r="AT87" s="140" t="s">
        <v>604</v>
      </c>
      <c r="AU87" s="140" t="s">
        <v>83</v>
      </c>
      <c r="AY87" s="18" t="s">
        <v>129</v>
      </c>
      <c r="BE87" s="141">
        <f t="shared" si="4"/>
        <v>0</v>
      </c>
      <c r="BF87" s="141">
        <f t="shared" si="5"/>
        <v>0</v>
      </c>
      <c r="BG87" s="141">
        <f t="shared" si="6"/>
        <v>0</v>
      </c>
      <c r="BH87" s="141">
        <f t="shared" si="7"/>
        <v>0</v>
      </c>
      <c r="BI87" s="141">
        <f t="shared" si="8"/>
        <v>0</v>
      </c>
      <c r="BJ87" s="18" t="s">
        <v>81</v>
      </c>
      <c r="BK87" s="141">
        <f t="shared" si="9"/>
        <v>0</v>
      </c>
      <c r="BL87" s="18" t="s">
        <v>398</v>
      </c>
      <c r="BM87" s="140" t="s">
        <v>2758</v>
      </c>
    </row>
    <row r="88" spans="2:65" s="1" customFormat="1" ht="16.5" customHeight="1">
      <c r="B88" s="128"/>
      <c r="C88" s="181" t="s">
        <v>156</v>
      </c>
      <c r="D88" s="181" t="s">
        <v>604</v>
      </c>
      <c r="E88" s="182" t="s">
        <v>2759</v>
      </c>
      <c r="F88" s="183" t="s">
        <v>3302</v>
      </c>
      <c r="G88" s="184" t="s">
        <v>2478</v>
      </c>
      <c r="H88" s="185">
        <v>1</v>
      </c>
      <c r="I88" s="186"/>
      <c r="J88" s="187">
        <f t="shared" si="0"/>
        <v>0</v>
      </c>
      <c r="K88" s="183" t="s">
        <v>3</v>
      </c>
      <c r="L88" s="188"/>
      <c r="M88" s="189" t="s">
        <v>3</v>
      </c>
      <c r="N88" s="190" t="s">
        <v>44</v>
      </c>
      <c r="P88" s="138">
        <f t="shared" si="1"/>
        <v>0</v>
      </c>
      <c r="Q88" s="138">
        <v>0</v>
      </c>
      <c r="R88" s="138">
        <f t="shared" si="2"/>
        <v>0</v>
      </c>
      <c r="S88" s="138">
        <v>0</v>
      </c>
      <c r="T88" s="139">
        <f t="shared" si="3"/>
        <v>0</v>
      </c>
      <c r="AR88" s="140" t="s">
        <v>514</v>
      </c>
      <c r="AT88" s="140" t="s">
        <v>604</v>
      </c>
      <c r="AU88" s="140" t="s">
        <v>83</v>
      </c>
      <c r="AY88" s="18" t="s">
        <v>129</v>
      </c>
      <c r="BE88" s="141">
        <f t="shared" si="4"/>
        <v>0</v>
      </c>
      <c r="BF88" s="141">
        <f t="shared" si="5"/>
        <v>0</v>
      </c>
      <c r="BG88" s="141">
        <f t="shared" si="6"/>
        <v>0</v>
      </c>
      <c r="BH88" s="141">
        <f t="shared" si="7"/>
        <v>0</v>
      </c>
      <c r="BI88" s="141">
        <f t="shared" si="8"/>
        <v>0</v>
      </c>
      <c r="BJ88" s="18" t="s">
        <v>81</v>
      </c>
      <c r="BK88" s="141">
        <f t="shared" si="9"/>
        <v>0</v>
      </c>
      <c r="BL88" s="18" t="s">
        <v>398</v>
      </c>
      <c r="BM88" s="140" t="s">
        <v>2760</v>
      </c>
    </row>
    <row r="89" spans="2:65" s="1" customFormat="1" ht="16.5" customHeight="1">
      <c r="B89" s="128"/>
      <c r="C89" s="181" t="s">
        <v>128</v>
      </c>
      <c r="D89" s="181" t="s">
        <v>604</v>
      </c>
      <c r="E89" s="182" t="s">
        <v>2761</v>
      </c>
      <c r="F89" s="183" t="s">
        <v>2762</v>
      </c>
      <c r="G89" s="184" t="s">
        <v>2478</v>
      </c>
      <c r="H89" s="185">
        <v>1</v>
      </c>
      <c r="I89" s="186"/>
      <c r="J89" s="187">
        <f t="shared" si="0"/>
        <v>0</v>
      </c>
      <c r="K89" s="183" t="s">
        <v>3</v>
      </c>
      <c r="L89" s="188"/>
      <c r="M89" s="189" t="s">
        <v>3</v>
      </c>
      <c r="N89" s="190" t="s">
        <v>44</v>
      </c>
      <c r="P89" s="138">
        <f t="shared" si="1"/>
        <v>0</v>
      </c>
      <c r="Q89" s="138">
        <v>0</v>
      </c>
      <c r="R89" s="138">
        <f t="shared" si="2"/>
        <v>0</v>
      </c>
      <c r="S89" s="138">
        <v>0</v>
      </c>
      <c r="T89" s="139">
        <f t="shared" si="3"/>
        <v>0</v>
      </c>
      <c r="AR89" s="140" t="s">
        <v>514</v>
      </c>
      <c r="AT89" s="140" t="s">
        <v>604</v>
      </c>
      <c r="AU89" s="140" t="s">
        <v>83</v>
      </c>
      <c r="AY89" s="18" t="s">
        <v>129</v>
      </c>
      <c r="BE89" s="141">
        <f t="shared" si="4"/>
        <v>0</v>
      </c>
      <c r="BF89" s="141">
        <f t="shared" si="5"/>
        <v>0</v>
      </c>
      <c r="BG89" s="141">
        <f t="shared" si="6"/>
        <v>0</v>
      </c>
      <c r="BH89" s="141">
        <f t="shared" si="7"/>
        <v>0</v>
      </c>
      <c r="BI89" s="141">
        <f t="shared" si="8"/>
        <v>0</v>
      </c>
      <c r="BJ89" s="18" t="s">
        <v>81</v>
      </c>
      <c r="BK89" s="141">
        <f t="shared" si="9"/>
        <v>0</v>
      </c>
      <c r="BL89" s="18" t="s">
        <v>398</v>
      </c>
      <c r="BM89" s="140" t="s">
        <v>2763</v>
      </c>
    </row>
    <row r="90" spans="2:65" s="1" customFormat="1" ht="16.5" customHeight="1">
      <c r="B90" s="128"/>
      <c r="C90" s="181" t="s">
        <v>167</v>
      </c>
      <c r="D90" s="181" t="s">
        <v>604</v>
      </c>
      <c r="E90" s="182" t="s">
        <v>2764</v>
      </c>
      <c r="F90" s="183" t="s">
        <v>2765</v>
      </c>
      <c r="G90" s="184" t="s">
        <v>2478</v>
      </c>
      <c r="H90" s="185">
        <v>1</v>
      </c>
      <c r="I90" s="186"/>
      <c r="J90" s="187">
        <f t="shared" si="0"/>
        <v>0</v>
      </c>
      <c r="K90" s="183" t="s">
        <v>3</v>
      </c>
      <c r="L90" s="188"/>
      <c r="M90" s="189" t="s">
        <v>3</v>
      </c>
      <c r="N90" s="190" t="s">
        <v>44</v>
      </c>
      <c r="P90" s="138">
        <f t="shared" si="1"/>
        <v>0</v>
      </c>
      <c r="Q90" s="138">
        <v>0</v>
      </c>
      <c r="R90" s="138">
        <f t="shared" si="2"/>
        <v>0</v>
      </c>
      <c r="S90" s="138">
        <v>0</v>
      </c>
      <c r="T90" s="139">
        <f t="shared" si="3"/>
        <v>0</v>
      </c>
      <c r="AR90" s="140" t="s">
        <v>514</v>
      </c>
      <c r="AT90" s="140" t="s">
        <v>604</v>
      </c>
      <c r="AU90" s="140" t="s">
        <v>83</v>
      </c>
      <c r="AY90" s="18" t="s">
        <v>129</v>
      </c>
      <c r="BE90" s="141">
        <f t="shared" si="4"/>
        <v>0</v>
      </c>
      <c r="BF90" s="141">
        <f t="shared" si="5"/>
        <v>0</v>
      </c>
      <c r="BG90" s="141">
        <f t="shared" si="6"/>
        <v>0</v>
      </c>
      <c r="BH90" s="141">
        <f t="shared" si="7"/>
        <v>0</v>
      </c>
      <c r="BI90" s="141">
        <f t="shared" si="8"/>
        <v>0</v>
      </c>
      <c r="BJ90" s="18" t="s">
        <v>81</v>
      </c>
      <c r="BK90" s="141">
        <f t="shared" si="9"/>
        <v>0</v>
      </c>
      <c r="BL90" s="18" t="s">
        <v>398</v>
      </c>
      <c r="BM90" s="140" t="s">
        <v>2766</v>
      </c>
    </row>
    <row r="91" spans="2:65" s="1" customFormat="1" ht="16.5" customHeight="1">
      <c r="B91" s="128"/>
      <c r="C91" s="181" t="s">
        <v>174</v>
      </c>
      <c r="D91" s="181" t="s">
        <v>604</v>
      </c>
      <c r="E91" s="182" t="s">
        <v>2767</v>
      </c>
      <c r="F91" s="183" t="s">
        <v>2768</v>
      </c>
      <c r="G91" s="184" t="s">
        <v>2478</v>
      </c>
      <c r="H91" s="185">
        <v>1</v>
      </c>
      <c r="I91" s="186"/>
      <c r="J91" s="187">
        <f t="shared" si="0"/>
        <v>0</v>
      </c>
      <c r="K91" s="183" t="s">
        <v>3</v>
      </c>
      <c r="L91" s="188"/>
      <c r="M91" s="189" t="s">
        <v>3</v>
      </c>
      <c r="N91" s="190" t="s">
        <v>44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514</v>
      </c>
      <c r="AT91" s="140" t="s">
        <v>604</v>
      </c>
      <c r="AU91" s="140" t="s">
        <v>83</v>
      </c>
      <c r="AY91" s="18" t="s">
        <v>129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81</v>
      </c>
      <c r="BK91" s="141">
        <f t="shared" si="9"/>
        <v>0</v>
      </c>
      <c r="BL91" s="18" t="s">
        <v>398</v>
      </c>
      <c r="BM91" s="140" t="s">
        <v>2769</v>
      </c>
    </row>
    <row r="92" spans="2:65" s="1" customFormat="1" ht="16.5" customHeight="1">
      <c r="B92" s="128"/>
      <c r="C92" s="181" t="s">
        <v>180</v>
      </c>
      <c r="D92" s="181" t="s">
        <v>604</v>
      </c>
      <c r="E92" s="182" t="s">
        <v>2770</v>
      </c>
      <c r="F92" s="183" t="s">
        <v>3303</v>
      </c>
      <c r="G92" s="184" t="s">
        <v>2478</v>
      </c>
      <c r="H92" s="185">
        <v>1</v>
      </c>
      <c r="I92" s="186"/>
      <c r="J92" s="187">
        <f t="shared" si="0"/>
        <v>0</v>
      </c>
      <c r="K92" s="183" t="s">
        <v>3</v>
      </c>
      <c r="L92" s="188"/>
      <c r="M92" s="189" t="s">
        <v>3</v>
      </c>
      <c r="N92" s="190" t="s">
        <v>44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514</v>
      </c>
      <c r="AT92" s="140" t="s">
        <v>604</v>
      </c>
      <c r="AU92" s="140" t="s">
        <v>83</v>
      </c>
      <c r="AY92" s="18" t="s">
        <v>129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81</v>
      </c>
      <c r="BK92" s="141">
        <f t="shared" si="9"/>
        <v>0</v>
      </c>
      <c r="BL92" s="18" t="s">
        <v>398</v>
      </c>
      <c r="BM92" s="140" t="s">
        <v>2771</v>
      </c>
    </row>
    <row r="93" spans="2:65" s="1" customFormat="1" ht="16.5" customHeight="1">
      <c r="B93" s="128"/>
      <c r="C93" s="181" t="s">
        <v>186</v>
      </c>
      <c r="D93" s="181" t="s">
        <v>604</v>
      </c>
      <c r="E93" s="182" t="s">
        <v>2772</v>
      </c>
      <c r="F93" s="183" t="s">
        <v>2773</v>
      </c>
      <c r="G93" s="184" t="s">
        <v>2478</v>
      </c>
      <c r="H93" s="185">
        <v>1</v>
      </c>
      <c r="I93" s="186"/>
      <c r="J93" s="187">
        <f t="shared" si="0"/>
        <v>0</v>
      </c>
      <c r="K93" s="183" t="s">
        <v>3</v>
      </c>
      <c r="L93" s="188"/>
      <c r="M93" s="189" t="s">
        <v>3</v>
      </c>
      <c r="N93" s="190" t="s">
        <v>44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514</v>
      </c>
      <c r="AT93" s="140" t="s">
        <v>604</v>
      </c>
      <c r="AU93" s="140" t="s">
        <v>83</v>
      </c>
      <c r="AY93" s="18" t="s">
        <v>129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81</v>
      </c>
      <c r="BK93" s="141">
        <f t="shared" si="9"/>
        <v>0</v>
      </c>
      <c r="BL93" s="18" t="s">
        <v>398</v>
      </c>
      <c r="BM93" s="140" t="s">
        <v>2774</v>
      </c>
    </row>
    <row r="94" spans="2:65" s="1" customFormat="1" ht="16.5" customHeight="1">
      <c r="B94" s="128"/>
      <c r="C94" s="181" t="s">
        <v>194</v>
      </c>
      <c r="D94" s="181" t="s">
        <v>604</v>
      </c>
      <c r="E94" s="182" t="s">
        <v>2775</v>
      </c>
      <c r="F94" s="183" t="s">
        <v>2776</v>
      </c>
      <c r="G94" s="184" t="s">
        <v>2478</v>
      </c>
      <c r="H94" s="185">
        <v>2</v>
      </c>
      <c r="I94" s="186"/>
      <c r="J94" s="187">
        <f t="shared" si="0"/>
        <v>0</v>
      </c>
      <c r="K94" s="183" t="s">
        <v>3</v>
      </c>
      <c r="L94" s="188"/>
      <c r="M94" s="189" t="s">
        <v>3</v>
      </c>
      <c r="N94" s="190" t="s">
        <v>44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514</v>
      </c>
      <c r="AT94" s="140" t="s">
        <v>604</v>
      </c>
      <c r="AU94" s="140" t="s">
        <v>83</v>
      </c>
      <c r="AY94" s="18" t="s">
        <v>129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81</v>
      </c>
      <c r="BK94" s="141">
        <f t="shared" si="9"/>
        <v>0</v>
      </c>
      <c r="BL94" s="18" t="s">
        <v>398</v>
      </c>
      <c r="BM94" s="140" t="s">
        <v>2777</v>
      </c>
    </row>
    <row r="95" spans="2:65" s="1" customFormat="1" ht="16.5" customHeight="1">
      <c r="B95" s="128"/>
      <c r="C95" s="181" t="s">
        <v>202</v>
      </c>
      <c r="D95" s="181" t="s">
        <v>604</v>
      </c>
      <c r="E95" s="182" t="s">
        <v>2778</v>
      </c>
      <c r="F95" s="183" t="s">
        <v>2779</v>
      </c>
      <c r="G95" s="184" t="s">
        <v>2478</v>
      </c>
      <c r="H95" s="185">
        <v>2</v>
      </c>
      <c r="I95" s="186"/>
      <c r="J95" s="187">
        <f t="shared" si="0"/>
        <v>0</v>
      </c>
      <c r="K95" s="183" t="s">
        <v>3</v>
      </c>
      <c r="L95" s="188"/>
      <c r="M95" s="189" t="s">
        <v>3</v>
      </c>
      <c r="N95" s="190" t="s">
        <v>44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514</v>
      </c>
      <c r="AT95" s="140" t="s">
        <v>604</v>
      </c>
      <c r="AU95" s="140" t="s">
        <v>83</v>
      </c>
      <c r="AY95" s="18" t="s">
        <v>129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81</v>
      </c>
      <c r="BK95" s="141">
        <f t="shared" si="9"/>
        <v>0</v>
      </c>
      <c r="BL95" s="18" t="s">
        <v>398</v>
      </c>
      <c r="BM95" s="140" t="s">
        <v>2780</v>
      </c>
    </row>
    <row r="96" spans="2:65" s="1" customFormat="1" ht="16.5" customHeight="1">
      <c r="B96" s="128"/>
      <c r="C96" s="181" t="s">
        <v>9</v>
      </c>
      <c r="D96" s="181" t="s">
        <v>604</v>
      </c>
      <c r="E96" s="182" t="s">
        <v>2781</v>
      </c>
      <c r="F96" s="183" t="s">
        <v>2782</v>
      </c>
      <c r="G96" s="184" t="s">
        <v>2478</v>
      </c>
      <c r="H96" s="185">
        <v>7</v>
      </c>
      <c r="I96" s="186"/>
      <c r="J96" s="187">
        <f t="shared" si="0"/>
        <v>0</v>
      </c>
      <c r="K96" s="183" t="s">
        <v>3</v>
      </c>
      <c r="L96" s="188"/>
      <c r="M96" s="189" t="s">
        <v>3</v>
      </c>
      <c r="N96" s="190" t="s">
        <v>44</v>
      </c>
      <c r="P96" s="138">
        <f t="shared" si="1"/>
        <v>0</v>
      </c>
      <c r="Q96" s="138">
        <v>0</v>
      </c>
      <c r="R96" s="138">
        <f t="shared" si="2"/>
        <v>0</v>
      </c>
      <c r="S96" s="138">
        <v>0</v>
      </c>
      <c r="T96" s="139">
        <f t="shared" si="3"/>
        <v>0</v>
      </c>
      <c r="AR96" s="140" t="s">
        <v>514</v>
      </c>
      <c r="AT96" s="140" t="s">
        <v>604</v>
      </c>
      <c r="AU96" s="140" t="s">
        <v>83</v>
      </c>
      <c r="AY96" s="18" t="s">
        <v>129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81</v>
      </c>
      <c r="BK96" s="141">
        <f t="shared" si="9"/>
        <v>0</v>
      </c>
      <c r="BL96" s="18" t="s">
        <v>398</v>
      </c>
      <c r="BM96" s="140" t="s">
        <v>2783</v>
      </c>
    </row>
    <row r="97" spans="2:65" s="1" customFormat="1" ht="16.5" customHeight="1">
      <c r="B97" s="128"/>
      <c r="C97" s="181" t="s">
        <v>379</v>
      </c>
      <c r="D97" s="181" t="s">
        <v>604</v>
      </c>
      <c r="E97" s="182" t="s">
        <v>2784</v>
      </c>
      <c r="F97" s="183" t="s">
        <v>2785</v>
      </c>
      <c r="G97" s="184" t="s">
        <v>2478</v>
      </c>
      <c r="H97" s="185">
        <v>4</v>
      </c>
      <c r="I97" s="186"/>
      <c r="J97" s="187">
        <f t="shared" si="0"/>
        <v>0</v>
      </c>
      <c r="K97" s="183" t="s">
        <v>3</v>
      </c>
      <c r="L97" s="188"/>
      <c r="M97" s="189" t="s">
        <v>3</v>
      </c>
      <c r="N97" s="190" t="s">
        <v>44</v>
      </c>
      <c r="P97" s="138">
        <f t="shared" si="1"/>
        <v>0</v>
      </c>
      <c r="Q97" s="138">
        <v>0</v>
      </c>
      <c r="R97" s="138">
        <f t="shared" si="2"/>
        <v>0</v>
      </c>
      <c r="S97" s="138">
        <v>0</v>
      </c>
      <c r="T97" s="139">
        <f t="shared" si="3"/>
        <v>0</v>
      </c>
      <c r="AR97" s="140" t="s">
        <v>514</v>
      </c>
      <c r="AT97" s="140" t="s">
        <v>604</v>
      </c>
      <c r="AU97" s="140" t="s">
        <v>83</v>
      </c>
      <c r="AY97" s="18" t="s">
        <v>129</v>
      </c>
      <c r="BE97" s="141">
        <f t="shared" si="4"/>
        <v>0</v>
      </c>
      <c r="BF97" s="141">
        <f t="shared" si="5"/>
        <v>0</v>
      </c>
      <c r="BG97" s="141">
        <f t="shared" si="6"/>
        <v>0</v>
      </c>
      <c r="BH97" s="141">
        <f t="shared" si="7"/>
        <v>0</v>
      </c>
      <c r="BI97" s="141">
        <f t="shared" si="8"/>
        <v>0</v>
      </c>
      <c r="BJ97" s="18" t="s">
        <v>81</v>
      </c>
      <c r="BK97" s="141">
        <f t="shared" si="9"/>
        <v>0</v>
      </c>
      <c r="BL97" s="18" t="s">
        <v>398</v>
      </c>
      <c r="BM97" s="140" t="s">
        <v>2786</v>
      </c>
    </row>
    <row r="98" spans="2:65" s="1" customFormat="1" ht="16.5" customHeight="1">
      <c r="B98" s="128"/>
      <c r="C98" s="181" t="s">
        <v>386</v>
      </c>
      <c r="D98" s="181" t="s">
        <v>604</v>
      </c>
      <c r="E98" s="182" t="s">
        <v>2787</v>
      </c>
      <c r="F98" s="183" t="s">
        <v>2788</v>
      </c>
      <c r="G98" s="184" t="s">
        <v>2478</v>
      </c>
      <c r="H98" s="185">
        <v>2</v>
      </c>
      <c r="I98" s="186"/>
      <c r="J98" s="187">
        <f t="shared" si="0"/>
        <v>0</v>
      </c>
      <c r="K98" s="183" t="s">
        <v>3</v>
      </c>
      <c r="L98" s="188"/>
      <c r="M98" s="189" t="s">
        <v>3</v>
      </c>
      <c r="N98" s="190" t="s">
        <v>44</v>
      </c>
      <c r="P98" s="138">
        <f t="shared" si="1"/>
        <v>0</v>
      </c>
      <c r="Q98" s="138">
        <v>0</v>
      </c>
      <c r="R98" s="138">
        <f t="shared" si="2"/>
        <v>0</v>
      </c>
      <c r="S98" s="138">
        <v>0</v>
      </c>
      <c r="T98" s="139">
        <f t="shared" si="3"/>
        <v>0</v>
      </c>
      <c r="AR98" s="140" t="s">
        <v>514</v>
      </c>
      <c r="AT98" s="140" t="s">
        <v>604</v>
      </c>
      <c r="AU98" s="140" t="s">
        <v>83</v>
      </c>
      <c r="AY98" s="18" t="s">
        <v>129</v>
      </c>
      <c r="BE98" s="141">
        <f t="shared" si="4"/>
        <v>0</v>
      </c>
      <c r="BF98" s="141">
        <f t="shared" si="5"/>
        <v>0</v>
      </c>
      <c r="BG98" s="141">
        <f t="shared" si="6"/>
        <v>0</v>
      </c>
      <c r="BH98" s="141">
        <f t="shared" si="7"/>
        <v>0</v>
      </c>
      <c r="BI98" s="141">
        <f t="shared" si="8"/>
        <v>0</v>
      </c>
      <c r="BJ98" s="18" t="s">
        <v>81</v>
      </c>
      <c r="BK98" s="141">
        <f t="shared" si="9"/>
        <v>0</v>
      </c>
      <c r="BL98" s="18" t="s">
        <v>398</v>
      </c>
      <c r="BM98" s="140" t="s">
        <v>2789</v>
      </c>
    </row>
    <row r="99" spans="2:65" s="1" customFormat="1" ht="16.5" customHeight="1">
      <c r="B99" s="128"/>
      <c r="C99" s="181" t="s">
        <v>392</v>
      </c>
      <c r="D99" s="181" t="s">
        <v>604</v>
      </c>
      <c r="E99" s="182" t="s">
        <v>2790</v>
      </c>
      <c r="F99" s="183" t="s">
        <v>3304</v>
      </c>
      <c r="G99" s="184" t="s">
        <v>215</v>
      </c>
      <c r="H99" s="185">
        <v>28</v>
      </c>
      <c r="I99" s="186"/>
      <c r="J99" s="187">
        <f t="shared" si="0"/>
        <v>0</v>
      </c>
      <c r="K99" s="183" t="s">
        <v>3</v>
      </c>
      <c r="L99" s="188"/>
      <c r="M99" s="189" t="s">
        <v>3</v>
      </c>
      <c r="N99" s="190" t="s">
        <v>44</v>
      </c>
      <c r="P99" s="138">
        <f t="shared" si="1"/>
        <v>0</v>
      </c>
      <c r="Q99" s="138">
        <v>0</v>
      </c>
      <c r="R99" s="138">
        <f t="shared" si="2"/>
        <v>0</v>
      </c>
      <c r="S99" s="138">
        <v>0</v>
      </c>
      <c r="T99" s="139">
        <f t="shared" si="3"/>
        <v>0</v>
      </c>
      <c r="AR99" s="140" t="s">
        <v>514</v>
      </c>
      <c r="AT99" s="140" t="s">
        <v>604</v>
      </c>
      <c r="AU99" s="140" t="s">
        <v>83</v>
      </c>
      <c r="AY99" s="18" t="s">
        <v>129</v>
      </c>
      <c r="BE99" s="141">
        <f t="shared" si="4"/>
        <v>0</v>
      </c>
      <c r="BF99" s="141">
        <f t="shared" si="5"/>
        <v>0</v>
      </c>
      <c r="BG99" s="141">
        <f t="shared" si="6"/>
        <v>0</v>
      </c>
      <c r="BH99" s="141">
        <f t="shared" si="7"/>
        <v>0</v>
      </c>
      <c r="BI99" s="141">
        <f t="shared" si="8"/>
        <v>0</v>
      </c>
      <c r="BJ99" s="18" t="s">
        <v>81</v>
      </c>
      <c r="BK99" s="141">
        <f t="shared" si="9"/>
        <v>0</v>
      </c>
      <c r="BL99" s="18" t="s">
        <v>398</v>
      </c>
      <c r="BM99" s="140" t="s">
        <v>2791</v>
      </c>
    </row>
    <row r="100" spans="2:65" s="1" customFormat="1" ht="16.5" customHeight="1">
      <c r="B100" s="128"/>
      <c r="C100" s="181" t="s">
        <v>398</v>
      </c>
      <c r="D100" s="181" t="s">
        <v>604</v>
      </c>
      <c r="E100" s="182" t="s">
        <v>2792</v>
      </c>
      <c r="F100" s="183" t="s">
        <v>3305</v>
      </c>
      <c r="G100" s="184" t="s">
        <v>215</v>
      </c>
      <c r="H100" s="185">
        <v>15</v>
      </c>
      <c r="I100" s="186"/>
      <c r="J100" s="187">
        <f t="shared" si="0"/>
        <v>0</v>
      </c>
      <c r="K100" s="183" t="s">
        <v>3</v>
      </c>
      <c r="L100" s="188"/>
      <c r="M100" s="189" t="s">
        <v>3</v>
      </c>
      <c r="N100" s="190" t="s">
        <v>44</v>
      </c>
      <c r="P100" s="138">
        <f t="shared" si="1"/>
        <v>0</v>
      </c>
      <c r="Q100" s="138">
        <v>0</v>
      </c>
      <c r="R100" s="138">
        <f t="shared" si="2"/>
        <v>0</v>
      </c>
      <c r="S100" s="138">
        <v>0</v>
      </c>
      <c r="T100" s="139">
        <f t="shared" si="3"/>
        <v>0</v>
      </c>
      <c r="AR100" s="140" t="s">
        <v>514</v>
      </c>
      <c r="AT100" s="140" t="s">
        <v>604</v>
      </c>
      <c r="AU100" s="140" t="s">
        <v>83</v>
      </c>
      <c r="AY100" s="18" t="s">
        <v>129</v>
      </c>
      <c r="BE100" s="141">
        <f t="shared" si="4"/>
        <v>0</v>
      </c>
      <c r="BF100" s="141">
        <f t="shared" si="5"/>
        <v>0</v>
      </c>
      <c r="BG100" s="141">
        <f t="shared" si="6"/>
        <v>0</v>
      </c>
      <c r="BH100" s="141">
        <f t="shared" si="7"/>
        <v>0</v>
      </c>
      <c r="BI100" s="141">
        <f t="shared" si="8"/>
        <v>0</v>
      </c>
      <c r="BJ100" s="18" t="s">
        <v>81</v>
      </c>
      <c r="BK100" s="141">
        <f t="shared" si="9"/>
        <v>0</v>
      </c>
      <c r="BL100" s="18" t="s">
        <v>398</v>
      </c>
      <c r="BM100" s="140" t="s">
        <v>2793</v>
      </c>
    </row>
    <row r="101" spans="2:65" s="1" customFormat="1" ht="16.5" customHeight="1">
      <c r="B101" s="128"/>
      <c r="C101" s="181" t="s">
        <v>407</v>
      </c>
      <c r="D101" s="181" t="s">
        <v>604</v>
      </c>
      <c r="E101" s="182" t="s">
        <v>2794</v>
      </c>
      <c r="F101" s="183" t="s">
        <v>3306</v>
      </c>
      <c r="G101" s="184" t="s">
        <v>215</v>
      </c>
      <c r="H101" s="185">
        <v>27</v>
      </c>
      <c r="I101" s="186"/>
      <c r="J101" s="187">
        <f t="shared" si="0"/>
        <v>0</v>
      </c>
      <c r="K101" s="183" t="s">
        <v>3</v>
      </c>
      <c r="L101" s="188"/>
      <c r="M101" s="189" t="s">
        <v>3</v>
      </c>
      <c r="N101" s="190" t="s">
        <v>44</v>
      </c>
      <c r="P101" s="138">
        <f t="shared" si="1"/>
        <v>0</v>
      </c>
      <c r="Q101" s="138">
        <v>0</v>
      </c>
      <c r="R101" s="138">
        <f t="shared" si="2"/>
        <v>0</v>
      </c>
      <c r="S101" s="138">
        <v>0</v>
      </c>
      <c r="T101" s="139">
        <f t="shared" si="3"/>
        <v>0</v>
      </c>
      <c r="AR101" s="140" t="s">
        <v>514</v>
      </c>
      <c r="AT101" s="140" t="s">
        <v>604</v>
      </c>
      <c r="AU101" s="140" t="s">
        <v>83</v>
      </c>
      <c r="AY101" s="18" t="s">
        <v>129</v>
      </c>
      <c r="BE101" s="141">
        <f t="shared" si="4"/>
        <v>0</v>
      </c>
      <c r="BF101" s="141">
        <f t="shared" si="5"/>
        <v>0</v>
      </c>
      <c r="BG101" s="141">
        <f t="shared" si="6"/>
        <v>0</v>
      </c>
      <c r="BH101" s="141">
        <f t="shared" si="7"/>
        <v>0</v>
      </c>
      <c r="BI101" s="141">
        <f t="shared" si="8"/>
        <v>0</v>
      </c>
      <c r="BJ101" s="18" t="s">
        <v>81</v>
      </c>
      <c r="BK101" s="141">
        <f t="shared" si="9"/>
        <v>0</v>
      </c>
      <c r="BL101" s="18" t="s">
        <v>398</v>
      </c>
      <c r="BM101" s="140" t="s">
        <v>2795</v>
      </c>
    </row>
    <row r="102" spans="2:65" s="1" customFormat="1" ht="16.5" customHeight="1">
      <c r="B102" s="128"/>
      <c r="C102" s="181" t="s">
        <v>417</v>
      </c>
      <c r="D102" s="181" t="s">
        <v>604</v>
      </c>
      <c r="E102" s="182" t="s">
        <v>2796</v>
      </c>
      <c r="F102" s="183" t="s">
        <v>3307</v>
      </c>
      <c r="G102" s="184" t="s">
        <v>215</v>
      </c>
      <c r="H102" s="185">
        <v>4</v>
      </c>
      <c r="I102" s="186"/>
      <c r="J102" s="187">
        <f t="shared" si="0"/>
        <v>0</v>
      </c>
      <c r="K102" s="183" t="s">
        <v>3</v>
      </c>
      <c r="L102" s="188"/>
      <c r="M102" s="189" t="s">
        <v>3</v>
      </c>
      <c r="N102" s="190" t="s">
        <v>44</v>
      </c>
      <c r="P102" s="138">
        <f t="shared" si="1"/>
        <v>0</v>
      </c>
      <c r="Q102" s="138">
        <v>0</v>
      </c>
      <c r="R102" s="138">
        <f t="shared" si="2"/>
        <v>0</v>
      </c>
      <c r="S102" s="138">
        <v>0</v>
      </c>
      <c r="T102" s="139">
        <f t="shared" si="3"/>
        <v>0</v>
      </c>
      <c r="AR102" s="140" t="s">
        <v>514</v>
      </c>
      <c r="AT102" s="140" t="s">
        <v>604</v>
      </c>
      <c r="AU102" s="140" t="s">
        <v>83</v>
      </c>
      <c r="AY102" s="18" t="s">
        <v>129</v>
      </c>
      <c r="BE102" s="141">
        <f t="shared" si="4"/>
        <v>0</v>
      </c>
      <c r="BF102" s="141">
        <f t="shared" si="5"/>
        <v>0</v>
      </c>
      <c r="BG102" s="141">
        <f t="shared" si="6"/>
        <v>0</v>
      </c>
      <c r="BH102" s="141">
        <f t="shared" si="7"/>
        <v>0</v>
      </c>
      <c r="BI102" s="141">
        <f t="shared" si="8"/>
        <v>0</v>
      </c>
      <c r="BJ102" s="18" t="s">
        <v>81</v>
      </c>
      <c r="BK102" s="141">
        <f t="shared" si="9"/>
        <v>0</v>
      </c>
      <c r="BL102" s="18" t="s">
        <v>398</v>
      </c>
      <c r="BM102" s="140" t="s">
        <v>2797</v>
      </c>
    </row>
    <row r="103" spans="2:65" s="1" customFormat="1" ht="16.5" customHeight="1">
      <c r="B103" s="128"/>
      <c r="C103" s="181" t="s">
        <v>424</v>
      </c>
      <c r="D103" s="181" t="s">
        <v>604</v>
      </c>
      <c r="E103" s="182" t="s">
        <v>2798</v>
      </c>
      <c r="F103" s="183" t="s">
        <v>3308</v>
      </c>
      <c r="G103" s="184" t="s">
        <v>2478</v>
      </c>
      <c r="H103" s="185">
        <v>1</v>
      </c>
      <c r="I103" s="186"/>
      <c r="J103" s="187">
        <f t="shared" si="0"/>
        <v>0</v>
      </c>
      <c r="K103" s="183" t="s">
        <v>3</v>
      </c>
      <c r="L103" s="188"/>
      <c r="M103" s="189" t="s">
        <v>3</v>
      </c>
      <c r="N103" s="190" t="s">
        <v>44</v>
      </c>
      <c r="P103" s="138">
        <f t="shared" si="1"/>
        <v>0</v>
      </c>
      <c r="Q103" s="138">
        <v>0</v>
      </c>
      <c r="R103" s="138">
        <f t="shared" si="2"/>
        <v>0</v>
      </c>
      <c r="S103" s="138">
        <v>0</v>
      </c>
      <c r="T103" s="139">
        <f t="shared" si="3"/>
        <v>0</v>
      </c>
      <c r="AR103" s="140" t="s">
        <v>514</v>
      </c>
      <c r="AT103" s="140" t="s">
        <v>604</v>
      </c>
      <c r="AU103" s="140" t="s">
        <v>83</v>
      </c>
      <c r="AY103" s="18" t="s">
        <v>129</v>
      </c>
      <c r="BE103" s="141">
        <f t="shared" si="4"/>
        <v>0</v>
      </c>
      <c r="BF103" s="141">
        <f t="shared" si="5"/>
        <v>0</v>
      </c>
      <c r="BG103" s="141">
        <f t="shared" si="6"/>
        <v>0</v>
      </c>
      <c r="BH103" s="141">
        <f t="shared" si="7"/>
        <v>0</v>
      </c>
      <c r="BI103" s="141">
        <f t="shared" si="8"/>
        <v>0</v>
      </c>
      <c r="BJ103" s="18" t="s">
        <v>81</v>
      </c>
      <c r="BK103" s="141">
        <f t="shared" si="9"/>
        <v>0</v>
      </c>
      <c r="BL103" s="18" t="s">
        <v>398</v>
      </c>
      <c r="BM103" s="140" t="s">
        <v>2799</v>
      </c>
    </row>
    <row r="104" spans="2:65" s="1" customFormat="1" ht="16.5" customHeight="1">
      <c r="B104" s="128"/>
      <c r="C104" s="181" t="s">
        <v>430</v>
      </c>
      <c r="D104" s="181" t="s">
        <v>604</v>
      </c>
      <c r="E104" s="182" t="s">
        <v>2800</v>
      </c>
      <c r="F104" s="183" t="s">
        <v>3309</v>
      </c>
      <c r="G104" s="184" t="s">
        <v>2478</v>
      </c>
      <c r="H104" s="185">
        <v>1</v>
      </c>
      <c r="I104" s="186"/>
      <c r="J104" s="187">
        <f t="shared" si="0"/>
        <v>0</v>
      </c>
      <c r="K104" s="183" t="s">
        <v>3</v>
      </c>
      <c r="L104" s="188"/>
      <c r="M104" s="189" t="s">
        <v>3</v>
      </c>
      <c r="N104" s="190" t="s">
        <v>44</v>
      </c>
      <c r="P104" s="138">
        <f t="shared" si="1"/>
        <v>0</v>
      </c>
      <c r="Q104" s="138">
        <v>0</v>
      </c>
      <c r="R104" s="138">
        <f t="shared" si="2"/>
        <v>0</v>
      </c>
      <c r="S104" s="138">
        <v>0</v>
      </c>
      <c r="T104" s="139">
        <f t="shared" si="3"/>
        <v>0</v>
      </c>
      <c r="AR104" s="140" t="s">
        <v>514</v>
      </c>
      <c r="AT104" s="140" t="s">
        <v>604</v>
      </c>
      <c r="AU104" s="140" t="s">
        <v>83</v>
      </c>
      <c r="AY104" s="18" t="s">
        <v>129</v>
      </c>
      <c r="BE104" s="141">
        <f t="shared" si="4"/>
        <v>0</v>
      </c>
      <c r="BF104" s="141">
        <f t="shared" si="5"/>
        <v>0</v>
      </c>
      <c r="BG104" s="141">
        <f t="shared" si="6"/>
        <v>0</v>
      </c>
      <c r="BH104" s="141">
        <f t="shared" si="7"/>
        <v>0</v>
      </c>
      <c r="BI104" s="141">
        <f t="shared" si="8"/>
        <v>0</v>
      </c>
      <c r="BJ104" s="18" t="s">
        <v>81</v>
      </c>
      <c r="BK104" s="141">
        <f t="shared" si="9"/>
        <v>0</v>
      </c>
      <c r="BL104" s="18" t="s">
        <v>398</v>
      </c>
      <c r="BM104" s="140" t="s">
        <v>2801</v>
      </c>
    </row>
    <row r="105" spans="2:65" s="1" customFormat="1" ht="16.5" customHeight="1">
      <c r="B105" s="128"/>
      <c r="C105" s="181" t="s">
        <v>8</v>
      </c>
      <c r="D105" s="181" t="s">
        <v>604</v>
      </c>
      <c r="E105" s="182" t="s">
        <v>2802</v>
      </c>
      <c r="F105" s="183" t="s">
        <v>3310</v>
      </c>
      <c r="G105" s="184" t="s">
        <v>2478</v>
      </c>
      <c r="H105" s="185">
        <v>2</v>
      </c>
      <c r="I105" s="186"/>
      <c r="J105" s="187">
        <f t="shared" si="0"/>
        <v>0</v>
      </c>
      <c r="K105" s="183" t="s">
        <v>3</v>
      </c>
      <c r="L105" s="188"/>
      <c r="M105" s="189" t="s">
        <v>3</v>
      </c>
      <c r="N105" s="190" t="s">
        <v>44</v>
      </c>
      <c r="P105" s="138">
        <f t="shared" si="1"/>
        <v>0</v>
      </c>
      <c r="Q105" s="138">
        <v>0</v>
      </c>
      <c r="R105" s="138">
        <f t="shared" si="2"/>
        <v>0</v>
      </c>
      <c r="S105" s="138">
        <v>0</v>
      </c>
      <c r="T105" s="139">
        <f t="shared" si="3"/>
        <v>0</v>
      </c>
      <c r="AR105" s="140" t="s">
        <v>514</v>
      </c>
      <c r="AT105" s="140" t="s">
        <v>604</v>
      </c>
      <c r="AU105" s="140" t="s">
        <v>83</v>
      </c>
      <c r="AY105" s="18" t="s">
        <v>129</v>
      </c>
      <c r="BE105" s="141">
        <f t="shared" si="4"/>
        <v>0</v>
      </c>
      <c r="BF105" s="141">
        <f t="shared" si="5"/>
        <v>0</v>
      </c>
      <c r="BG105" s="141">
        <f t="shared" si="6"/>
        <v>0</v>
      </c>
      <c r="BH105" s="141">
        <f t="shared" si="7"/>
        <v>0</v>
      </c>
      <c r="BI105" s="141">
        <f t="shared" si="8"/>
        <v>0</v>
      </c>
      <c r="BJ105" s="18" t="s">
        <v>81</v>
      </c>
      <c r="BK105" s="141">
        <f t="shared" si="9"/>
        <v>0</v>
      </c>
      <c r="BL105" s="18" t="s">
        <v>398</v>
      </c>
      <c r="BM105" s="140" t="s">
        <v>2803</v>
      </c>
    </row>
    <row r="106" spans="2:65" s="1" customFormat="1" ht="16.5" customHeight="1">
      <c r="B106" s="128"/>
      <c r="C106" s="181" t="s">
        <v>444</v>
      </c>
      <c r="D106" s="181" t="s">
        <v>604</v>
      </c>
      <c r="E106" s="182" t="s">
        <v>2804</v>
      </c>
      <c r="F106" s="183" t="s">
        <v>3311</v>
      </c>
      <c r="G106" s="184" t="s">
        <v>2478</v>
      </c>
      <c r="H106" s="185">
        <v>1</v>
      </c>
      <c r="I106" s="186"/>
      <c r="J106" s="187">
        <f t="shared" si="0"/>
        <v>0</v>
      </c>
      <c r="K106" s="183" t="s">
        <v>3</v>
      </c>
      <c r="L106" s="188"/>
      <c r="M106" s="189" t="s">
        <v>3</v>
      </c>
      <c r="N106" s="190" t="s">
        <v>44</v>
      </c>
      <c r="P106" s="138">
        <f t="shared" si="1"/>
        <v>0</v>
      </c>
      <c r="Q106" s="138">
        <v>0</v>
      </c>
      <c r="R106" s="138">
        <f t="shared" si="2"/>
        <v>0</v>
      </c>
      <c r="S106" s="138">
        <v>0</v>
      </c>
      <c r="T106" s="139">
        <f t="shared" si="3"/>
        <v>0</v>
      </c>
      <c r="AR106" s="140" t="s">
        <v>514</v>
      </c>
      <c r="AT106" s="140" t="s">
        <v>604</v>
      </c>
      <c r="AU106" s="140" t="s">
        <v>83</v>
      </c>
      <c r="AY106" s="18" t="s">
        <v>129</v>
      </c>
      <c r="BE106" s="141">
        <f t="shared" si="4"/>
        <v>0</v>
      </c>
      <c r="BF106" s="141">
        <f t="shared" si="5"/>
        <v>0</v>
      </c>
      <c r="BG106" s="141">
        <f t="shared" si="6"/>
        <v>0</v>
      </c>
      <c r="BH106" s="141">
        <f t="shared" si="7"/>
        <v>0</v>
      </c>
      <c r="BI106" s="141">
        <f t="shared" si="8"/>
        <v>0</v>
      </c>
      <c r="BJ106" s="18" t="s">
        <v>81</v>
      </c>
      <c r="BK106" s="141">
        <f t="shared" si="9"/>
        <v>0</v>
      </c>
      <c r="BL106" s="18" t="s">
        <v>398</v>
      </c>
      <c r="BM106" s="140" t="s">
        <v>2805</v>
      </c>
    </row>
    <row r="107" spans="2:65" s="1" customFormat="1" ht="16.5" customHeight="1">
      <c r="B107" s="128"/>
      <c r="C107" s="181" t="s">
        <v>450</v>
      </c>
      <c r="D107" s="181" t="s">
        <v>604</v>
      </c>
      <c r="E107" s="182" t="s">
        <v>2806</v>
      </c>
      <c r="F107" s="183" t="s">
        <v>3312</v>
      </c>
      <c r="G107" s="184" t="s">
        <v>2478</v>
      </c>
      <c r="H107" s="185">
        <v>1</v>
      </c>
      <c r="I107" s="186"/>
      <c r="J107" s="187">
        <f t="shared" si="0"/>
        <v>0</v>
      </c>
      <c r="K107" s="183" t="s">
        <v>3</v>
      </c>
      <c r="L107" s="188"/>
      <c r="M107" s="189" t="s">
        <v>3</v>
      </c>
      <c r="N107" s="190" t="s">
        <v>44</v>
      </c>
      <c r="P107" s="138">
        <f t="shared" si="1"/>
        <v>0</v>
      </c>
      <c r="Q107" s="138">
        <v>0</v>
      </c>
      <c r="R107" s="138">
        <f t="shared" si="2"/>
        <v>0</v>
      </c>
      <c r="S107" s="138">
        <v>0</v>
      </c>
      <c r="T107" s="139">
        <f t="shared" si="3"/>
        <v>0</v>
      </c>
      <c r="AR107" s="140" t="s">
        <v>514</v>
      </c>
      <c r="AT107" s="140" t="s">
        <v>604</v>
      </c>
      <c r="AU107" s="140" t="s">
        <v>83</v>
      </c>
      <c r="AY107" s="18" t="s">
        <v>129</v>
      </c>
      <c r="BE107" s="141">
        <f t="shared" si="4"/>
        <v>0</v>
      </c>
      <c r="BF107" s="141">
        <f t="shared" si="5"/>
        <v>0</v>
      </c>
      <c r="BG107" s="141">
        <f t="shared" si="6"/>
        <v>0</v>
      </c>
      <c r="BH107" s="141">
        <f t="shared" si="7"/>
        <v>0</v>
      </c>
      <c r="BI107" s="141">
        <f t="shared" si="8"/>
        <v>0</v>
      </c>
      <c r="BJ107" s="18" t="s">
        <v>81</v>
      </c>
      <c r="BK107" s="141">
        <f t="shared" si="9"/>
        <v>0</v>
      </c>
      <c r="BL107" s="18" t="s">
        <v>398</v>
      </c>
      <c r="BM107" s="140" t="s">
        <v>2807</v>
      </c>
    </row>
    <row r="108" spans="2:65" s="1" customFormat="1" ht="16.5" customHeight="1">
      <c r="B108" s="128"/>
      <c r="C108" s="181" t="s">
        <v>458</v>
      </c>
      <c r="D108" s="181" t="s">
        <v>604</v>
      </c>
      <c r="E108" s="182" t="s">
        <v>2808</v>
      </c>
      <c r="F108" s="183" t="s">
        <v>3313</v>
      </c>
      <c r="G108" s="184" t="s">
        <v>2478</v>
      </c>
      <c r="H108" s="185">
        <v>1</v>
      </c>
      <c r="I108" s="186"/>
      <c r="J108" s="187">
        <f t="shared" si="0"/>
        <v>0</v>
      </c>
      <c r="K108" s="183" t="s">
        <v>3</v>
      </c>
      <c r="L108" s="188"/>
      <c r="M108" s="189" t="s">
        <v>3</v>
      </c>
      <c r="N108" s="190" t="s">
        <v>44</v>
      </c>
      <c r="P108" s="138">
        <f t="shared" si="1"/>
        <v>0</v>
      </c>
      <c r="Q108" s="138">
        <v>0</v>
      </c>
      <c r="R108" s="138">
        <f t="shared" si="2"/>
        <v>0</v>
      </c>
      <c r="S108" s="138">
        <v>0</v>
      </c>
      <c r="T108" s="139">
        <f t="shared" si="3"/>
        <v>0</v>
      </c>
      <c r="AR108" s="140" t="s">
        <v>514</v>
      </c>
      <c r="AT108" s="140" t="s">
        <v>604</v>
      </c>
      <c r="AU108" s="140" t="s">
        <v>83</v>
      </c>
      <c r="AY108" s="18" t="s">
        <v>129</v>
      </c>
      <c r="BE108" s="141">
        <f t="shared" si="4"/>
        <v>0</v>
      </c>
      <c r="BF108" s="141">
        <f t="shared" si="5"/>
        <v>0</v>
      </c>
      <c r="BG108" s="141">
        <f t="shared" si="6"/>
        <v>0</v>
      </c>
      <c r="BH108" s="141">
        <f t="shared" si="7"/>
        <v>0</v>
      </c>
      <c r="BI108" s="141">
        <f t="shared" si="8"/>
        <v>0</v>
      </c>
      <c r="BJ108" s="18" t="s">
        <v>81</v>
      </c>
      <c r="BK108" s="141">
        <f t="shared" si="9"/>
        <v>0</v>
      </c>
      <c r="BL108" s="18" t="s">
        <v>398</v>
      </c>
      <c r="BM108" s="140" t="s">
        <v>2809</v>
      </c>
    </row>
    <row r="109" spans="2:65" s="1" customFormat="1" ht="16.5" customHeight="1">
      <c r="B109" s="128"/>
      <c r="C109" s="181" t="s">
        <v>464</v>
      </c>
      <c r="D109" s="181" t="s">
        <v>604</v>
      </c>
      <c r="E109" s="182" t="s">
        <v>2810</v>
      </c>
      <c r="F109" s="183" t="s">
        <v>3314</v>
      </c>
      <c r="G109" s="184" t="s">
        <v>2478</v>
      </c>
      <c r="H109" s="185">
        <v>3</v>
      </c>
      <c r="I109" s="186"/>
      <c r="J109" s="187">
        <f t="shared" si="0"/>
        <v>0</v>
      </c>
      <c r="K109" s="183" t="s">
        <v>3</v>
      </c>
      <c r="L109" s="188"/>
      <c r="M109" s="189" t="s">
        <v>3</v>
      </c>
      <c r="N109" s="190" t="s">
        <v>44</v>
      </c>
      <c r="P109" s="138">
        <f t="shared" si="1"/>
        <v>0</v>
      </c>
      <c r="Q109" s="138">
        <v>0</v>
      </c>
      <c r="R109" s="138">
        <f t="shared" si="2"/>
        <v>0</v>
      </c>
      <c r="S109" s="138">
        <v>0</v>
      </c>
      <c r="T109" s="139">
        <f t="shared" si="3"/>
        <v>0</v>
      </c>
      <c r="AR109" s="140" t="s">
        <v>514</v>
      </c>
      <c r="AT109" s="140" t="s">
        <v>604</v>
      </c>
      <c r="AU109" s="140" t="s">
        <v>83</v>
      </c>
      <c r="AY109" s="18" t="s">
        <v>129</v>
      </c>
      <c r="BE109" s="141">
        <f t="shared" si="4"/>
        <v>0</v>
      </c>
      <c r="BF109" s="141">
        <f t="shared" si="5"/>
        <v>0</v>
      </c>
      <c r="BG109" s="141">
        <f t="shared" si="6"/>
        <v>0</v>
      </c>
      <c r="BH109" s="141">
        <f t="shared" si="7"/>
        <v>0</v>
      </c>
      <c r="BI109" s="141">
        <f t="shared" si="8"/>
        <v>0</v>
      </c>
      <c r="BJ109" s="18" t="s">
        <v>81</v>
      </c>
      <c r="BK109" s="141">
        <f t="shared" si="9"/>
        <v>0</v>
      </c>
      <c r="BL109" s="18" t="s">
        <v>398</v>
      </c>
      <c r="BM109" s="140" t="s">
        <v>2811</v>
      </c>
    </row>
    <row r="110" spans="2:65" s="1" customFormat="1" ht="16.5" customHeight="1">
      <c r="B110" s="128"/>
      <c r="C110" s="181" t="s">
        <v>470</v>
      </c>
      <c r="D110" s="181" t="s">
        <v>604</v>
      </c>
      <c r="E110" s="182" t="s">
        <v>2812</v>
      </c>
      <c r="F110" s="183" t="s">
        <v>3315</v>
      </c>
      <c r="G110" s="184" t="s">
        <v>135</v>
      </c>
      <c r="H110" s="185">
        <v>10</v>
      </c>
      <c r="I110" s="186"/>
      <c r="J110" s="187">
        <f t="shared" si="0"/>
        <v>0</v>
      </c>
      <c r="K110" s="183" t="s">
        <v>3</v>
      </c>
      <c r="L110" s="188"/>
      <c r="M110" s="189" t="s">
        <v>3</v>
      </c>
      <c r="N110" s="190" t="s">
        <v>44</v>
      </c>
      <c r="P110" s="138">
        <f t="shared" si="1"/>
        <v>0</v>
      </c>
      <c r="Q110" s="138">
        <v>0</v>
      </c>
      <c r="R110" s="138">
        <f t="shared" si="2"/>
        <v>0</v>
      </c>
      <c r="S110" s="138">
        <v>0</v>
      </c>
      <c r="T110" s="139">
        <f t="shared" si="3"/>
        <v>0</v>
      </c>
      <c r="AR110" s="140" t="s">
        <v>514</v>
      </c>
      <c r="AT110" s="140" t="s">
        <v>604</v>
      </c>
      <c r="AU110" s="140" t="s">
        <v>83</v>
      </c>
      <c r="AY110" s="18" t="s">
        <v>129</v>
      </c>
      <c r="BE110" s="141">
        <f t="shared" si="4"/>
        <v>0</v>
      </c>
      <c r="BF110" s="141">
        <f t="shared" si="5"/>
        <v>0</v>
      </c>
      <c r="BG110" s="141">
        <f t="shared" si="6"/>
        <v>0</v>
      </c>
      <c r="BH110" s="141">
        <f t="shared" si="7"/>
        <v>0</v>
      </c>
      <c r="BI110" s="141">
        <f t="shared" si="8"/>
        <v>0</v>
      </c>
      <c r="BJ110" s="18" t="s">
        <v>81</v>
      </c>
      <c r="BK110" s="141">
        <f t="shared" si="9"/>
        <v>0</v>
      </c>
      <c r="BL110" s="18" t="s">
        <v>398</v>
      </c>
      <c r="BM110" s="140" t="s">
        <v>2813</v>
      </c>
    </row>
    <row r="111" spans="2:65" s="1" customFormat="1" ht="16.5" customHeight="1">
      <c r="B111" s="128"/>
      <c r="C111" s="181" t="s">
        <v>476</v>
      </c>
      <c r="D111" s="181" t="s">
        <v>604</v>
      </c>
      <c r="E111" s="182" t="s">
        <v>2814</v>
      </c>
      <c r="F111" s="183" t="s">
        <v>2815</v>
      </c>
      <c r="G111" s="184" t="s">
        <v>2478</v>
      </c>
      <c r="H111" s="185">
        <v>10</v>
      </c>
      <c r="I111" s="186"/>
      <c r="J111" s="187">
        <f t="shared" si="0"/>
        <v>0</v>
      </c>
      <c r="K111" s="183" t="s">
        <v>3</v>
      </c>
      <c r="L111" s="188"/>
      <c r="M111" s="189" t="s">
        <v>3</v>
      </c>
      <c r="N111" s="190" t="s">
        <v>44</v>
      </c>
      <c r="P111" s="138">
        <f t="shared" si="1"/>
        <v>0</v>
      </c>
      <c r="Q111" s="138">
        <v>0</v>
      </c>
      <c r="R111" s="138">
        <f t="shared" si="2"/>
        <v>0</v>
      </c>
      <c r="S111" s="138">
        <v>0</v>
      </c>
      <c r="T111" s="139">
        <f t="shared" si="3"/>
        <v>0</v>
      </c>
      <c r="AR111" s="140" t="s">
        <v>514</v>
      </c>
      <c r="AT111" s="140" t="s">
        <v>604</v>
      </c>
      <c r="AU111" s="140" t="s">
        <v>83</v>
      </c>
      <c r="AY111" s="18" t="s">
        <v>129</v>
      </c>
      <c r="BE111" s="141">
        <f t="shared" si="4"/>
        <v>0</v>
      </c>
      <c r="BF111" s="141">
        <f t="shared" si="5"/>
        <v>0</v>
      </c>
      <c r="BG111" s="141">
        <f t="shared" si="6"/>
        <v>0</v>
      </c>
      <c r="BH111" s="141">
        <f t="shared" si="7"/>
        <v>0</v>
      </c>
      <c r="BI111" s="141">
        <f t="shared" si="8"/>
        <v>0</v>
      </c>
      <c r="BJ111" s="18" t="s">
        <v>81</v>
      </c>
      <c r="BK111" s="141">
        <f t="shared" si="9"/>
        <v>0</v>
      </c>
      <c r="BL111" s="18" t="s">
        <v>398</v>
      </c>
      <c r="BM111" s="140" t="s">
        <v>2816</v>
      </c>
    </row>
    <row r="112" spans="2:65" s="1" customFormat="1" ht="16.5" customHeight="1">
      <c r="B112" s="128"/>
      <c r="C112" s="129" t="s">
        <v>484</v>
      </c>
      <c r="D112" s="129" t="s">
        <v>132</v>
      </c>
      <c r="E112" s="130" t="s">
        <v>2817</v>
      </c>
      <c r="F112" s="131" t="s">
        <v>2818</v>
      </c>
      <c r="G112" s="132" t="s">
        <v>135</v>
      </c>
      <c r="H112" s="133">
        <v>1</v>
      </c>
      <c r="I112" s="134"/>
      <c r="J112" s="135">
        <f t="shared" si="0"/>
        <v>0</v>
      </c>
      <c r="K112" s="131" t="s">
        <v>3</v>
      </c>
      <c r="L112" s="33"/>
      <c r="M112" s="136" t="s">
        <v>3</v>
      </c>
      <c r="N112" s="137" t="s">
        <v>44</v>
      </c>
      <c r="P112" s="138">
        <f t="shared" si="1"/>
        <v>0</v>
      </c>
      <c r="Q112" s="138">
        <v>0</v>
      </c>
      <c r="R112" s="138">
        <f t="shared" si="2"/>
        <v>0</v>
      </c>
      <c r="S112" s="138">
        <v>0</v>
      </c>
      <c r="T112" s="139">
        <f t="shared" si="3"/>
        <v>0</v>
      </c>
      <c r="AR112" s="140" t="s">
        <v>398</v>
      </c>
      <c r="AT112" s="140" t="s">
        <v>132</v>
      </c>
      <c r="AU112" s="140" t="s">
        <v>83</v>
      </c>
      <c r="AY112" s="18" t="s">
        <v>129</v>
      </c>
      <c r="BE112" s="141">
        <f t="shared" si="4"/>
        <v>0</v>
      </c>
      <c r="BF112" s="141">
        <f t="shared" si="5"/>
        <v>0</v>
      </c>
      <c r="BG112" s="141">
        <f t="shared" si="6"/>
        <v>0</v>
      </c>
      <c r="BH112" s="141">
        <f t="shared" si="7"/>
        <v>0</v>
      </c>
      <c r="BI112" s="141">
        <f t="shared" si="8"/>
        <v>0</v>
      </c>
      <c r="BJ112" s="18" t="s">
        <v>81</v>
      </c>
      <c r="BK112" s="141">
        <f t="shared" si="9"/>
        <v>0</v>
      </c>
      <c r="BL112" s="18" t="s">
        <v>398</v>
      </c>
      <c r="BM112" s="140" t="s">
        <v>2819</v>
      </c>
    </row>
    <row r="113" spans="2:65" s="11" customFormat="1" ht="25.95" customHeight="1">
      <c r="B113" s="116"/>
      <c r="D113" s="117" t="s">
        <v>72</v>
      </c>
      <c r="E113" s="118" t="s">
        <v>2710</v>
      </c>
      <c r="F113" s="118" t="s">
        <v>2711</v>
      </c>
      <c r="I113" s="119"/>
      <c r="J113" s="120">
        <f>BK113</f>
        <v>0</v>
      </c>
      <c r="L113" s="116"/>
      <c r="M113" s="121"/>
      <c r="P113" s="122">
        <f>SUM(P114:P118)</f>
        <v>0</v>
      </c>
      <c r="R113" s="122">
        <f>SUM(R114:R118)</f>
        <v>0</v>
      </c>
      <c r="T113" s="123">
        <f>SUM(T114:T118)</f>
        <v>0</v>
      </c>
      <c r="AR113" s="117" t="s">
        <v>156</v>
      </c>
      <c r="AT113" s="124" t="s">
        <v>72</v>
      </c>
      <c r="AU113" s="124" t="s">
        <v>73</v>
      </c>
      <c r="AY113" s="117" t="s">
        <v>129</v>
      </c>
      <c r="BK113" s="125">
        <f>SUM(BK114:BK118)</f>
        <v>0</v>
      </c>
    </row>
    <row r="114" spans="2:65" s="1" customFormat="1" ht="21.75" customHeight="1">
      <c r="B114" s="128"/>
      <c r="C114" s="129" t="s">
        <v>495</v>
      </c>
      <c r="D114" s="129" t="s">
        <v>132</v>
      </c>
      <c r="E114" s="130" t="s">
        <v>2719</v>
      </c>
      <c r="F114" s="131" t="s">
        <v>2720</v>
      </c>
      <c r="G114" s="132" t="s">
        <v>2714</v>
      </c>
      <c r="H114" s="133">
        <v>50</v>
      </c>
      <c r="I114" s="134"/>
      <c r="J114" s="135">
        <f>ROUND(I114*H114,2)</f>
        <v>0</v>
      </c>
      <c r="K114" s="131" t="s">
        <v>136</v>
      </c>
      <c r="L114" s="33"/>
      <c r="M114" s="136" t="s">
        <v>3</v>
      </c>
      <c r="N114" s="137" t="s">
        <v>44</v>
      </c>
      <c r="P114" s="138">
        <f>O114*H114</f>
        <v>0</v>
      </c>
      <c r="Q114" s="138">
        <v>0</v>
      </c>
      <c r="R114" s="138">
        <f>Q114*H114</f>
        <v>0</v>
      </c>
      <c r="S114" s="138">
        <v>0</v>
      </c>
      <c r="T114" s="139">
        <f>S114*H114</f>
        <v>0</v>
      </c>
      <c r="AR114" s="140" t="s">
        <v>2715</v>
      </c>
      <c r="AT114" s="140" t="s">
        <v>132</v>
      </c>
      <c r="AU114" s="140" t="s">
        <v>81</v>
      </c>
      <c r="AY114" s="18" t="s">
        <v>129</v>
      </c>
      <c r="BE114" s="141">
        <f>IF(N114="základní",J114,0)</f>
        <v>0</v>
      </c>
      <c r="BF114" s="141">
        <f>IF(N114="snížená",J114,0)</f>
        <v>0</v>
      </c>
      <c r="BG114" s="141">
        <f>IF(N114="zákl. přenesená",J114,0)</f>
        <v>0</v>
      </c>
      <c r="BH114" s="141">
        <f>IF(N114="sníž. přenesená",J114,0)</f>
        <v>0</v>
      </c>
      <c r="BI114" s="141">
        <f>IF(N114="nulová",J114,0)</f>
        <v>0</v>
      </c>
      <c r="BJ114" s="18" t="s">
        <v>81</v>
      </c>
      <c r="BK114" s="141">
        <f>ROUND(I114*H114,2)</f>
        <v>0</v>
      </c>
      <c r="BL114" s="18" t="s">
        <v>2715</v>
      </c>
      <c r="BM114" s="140" t="s">
        <v>2820</v>
      </c>
    </row>
    <row r="115" spans="2:65" s="1" customFormat="1" ht="10.199999999999999">
      <c r="B115" s="33"/>
      <c r="D115" s="142" t="s">
        <v>139</v>
      </c>
      <c r="F115" s="143" t="s">
        <v>2722</v>
      </c>
      <c r="I115" s="144"/>
      <c r="L115" s="33"/>
      <c r="M115" s="145"/>
      <c r="T115" s="54"/>
      <c r="AT115" s="18" t="s">
        <v>139</v>
      </c>
      <c r="AU115" s="18" t="s">
        <v>81</v>
      </c>
    </row>
    <row r="116" spans="2:65" s="12" customFormat="1" ht="10.199999999999999">
      <c r="B116" s="154"/>
      <c r="D116" s="146" t="s">
        <v>308</v>
      </c>
      <c r="E116" s="155" t="s">
        <v>3</v>
      </c>
      <c r="F116" s="156" t="s">
        <v>2821</v>
      </c>
      <c r="H116" s="155" t="s">
        <v>3</v>
      </c>
      <c r="I116" s="157"/>
      <c r="L116" s="154"/>
      <c r="M116" s="158"/>
      <c r="T116" s="159"/>
      <c r="AT116" s="155" t="s">
        <v>308</v>
      </c>
      <c r="AU116" s="155" t="s">
        <v>81</v>
      </c>
      <c r="AV116" s="12" t="s">
        <v>81</v>
      </c>
      <c r="AW116" s="12" t="s">
        <v>35</v>
      </c>
      <c r="AX116" s="12" t="s">
        <v>73</v>
      </c>
      <c r="AY116" s="155" t="s">
        <v>129</v>
      </c>
    </row>
    <row r="117" spans="2:65" s="13" customFormat="1" ht="10.199999999999999">
      <c r="B117" s="160"/>
      <c r="D117" s="146" t="s">
        <v>308</v>
      </c>
      <c r="E117" s="161" t="s">
        <v>3</v>
      </c>
      <c r="F117" s="162" t="s">
        <v>633</v>
      </c>
      <c r="H117" s="163">
        <v>50</v>
      </c>
      <c r="I117" s="164"/>
      <c r="L117" s="160"/>
      <c r="M117" s="165"/>
      <c r="T117" s="166"/>
      <c r="AT117" s="161" t="s">
        <v>308</v>
      </c>
      <c r="AU117" s="161" t="s">
        <v>81</v>
      </c>
      <c r="AV117" s="13" t="s">
        <v>83</v>
      </c>
      <c r="AW117" s="13" t="s">
        <v>35</v>
      </c>
      <c r="AX117" s="13" t="s">
        <v>73</v>
      </c>
      <c r="AY117" s="161" t="s">
        <v>129</v>
      </c>
    </row>
    <row r="118" spans="2:65" s="14" customFormat="1" ht="10.199999999999999">
      <c r="B118" s="167"/>
      <c r="D118" s="146" t="s">
        <v>308</v>
      </c>
      <c r="E118" s="168" t="s">
        <v>3</v>
      </c>
      <c r="F118" s="169" t="s">
        <v>313</v>
      </c>
      <c r="H118" s="170">
        <v>50</v>
      </c>
      <c r="I118" s="171"/>
      <c r="L118" s="167"/>
      <c r="M118" s="191"/>
      <c r="N118" s="192"/>
      <c r="O118" s="192"/>
      <c r="P118" s="192"/>
      <c r="Q118" s="192"/>
      <c r="R118" s="192"/>
      <c r="S118" s="192"/>
      <c r="T118" s="193"/>
      <c r="AT118" s="168" t="s">
        <v>308</v>
      </c>
      <c r="AU118" s="168" t="s">
        <v>81</v>
      </c>
      <c r="AV118" s="14" t="s">
        <v>156</v>
      </c>
      <c r="AW118" s="14" t="s">
        <v>35</v>
      </c>
      <c r="AX118" s="14" t="s">
        <v>81</v>
      </c>
      <c r="AY118" s="168" t="s">
        <v>129</v>
      </c>
    </row>
    <row r="119" spans="2:65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33"/>
    </row>
  </sheetData>
  <autoFilter ref="C81:K118" xr:uid="{00000000-0009-0000-0000-000005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115" r:id="rId1" xr:uid="{00000000-0004-0000-05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6"/>
  <sheetViews>
    <sheetView showGridLines="0" topLeftCell="A62" workbookViewId="0">
      <selection activeCell="X98" sqref="X9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26" t="s">
        <v>6</v>
      </c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8" t="s">
        <v>98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2:46" ht="24.9" customHeight="1">
      <c r="B4" s="21"/>
      <c r="D4" s="22" t="s">
        <v>99</v>
      </c>
      <c r="L4" s="21"/>
      <c r="M4" s="86" t="s">
        <v>11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17</v>
      </c>
      <c r="L6" s="21"/>
    </row>
    <row r="7" spans="2:46" ht="16.5" customHeight="1">
      <c r="B7" s="21"/>
      <c r="E7" s="327" t="str">
        <f>'Rekapitulace stavby'!K6</f>
        <v>Přístavba a stavební úpravy požární zbrojnice - Ohrobec</v>
      </c>
      <c r="F7" s="328"/>
      <c r="G7" s="328"/>
      <c r="H7" s="328"/>
      <c r="L7" s="21"/>
    </row>
    <row r="8" spans="2:46" s="1" customFormat="1" ht="12" customHeight="1">
      <c r="B8" s="33"/>
      <c r="D8" s="28" t="s">
        <v>100</v>
      </c>
      <c r="L8" s="33"/>
    </row>
    <row r="9" spans="2:46" s="1" customFormat="1" ht="16.5" customHeight="1">
      <c r="B9" s="33"/>
      <c r="E9" s="289" t="s">
        <v>2822</v>
      </c>
      <c r="F9" s="329"/>
      <c r="G9" s="329"/>
      <c r="H9" s="329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19</v>
      </c>
      <c r="F11" s="26" t="s">
        <v>3</v>
      </c>
      <c r="I11" s="28" t="s">
        <v>20</v>
      </c>
      <c r="J11" s="26" t="s">
        <v>3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3. 10. 2024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/>
      </c>
      <c r="L14" s="33"/>
    </row>
    <row r="15" spans="2:46" s="1" customFormat="1" ht="18" customHeight="1">
      <c r="B15" s="33"/>
      <c r="E15" s="26" t="str">
        <f>IF('Rekapitulace stavby'!E11="","",'Rekapitulace stavby'!E11)</f>
        <v xml:space="preserve"> </v>
      </c>
      <c r="I15" s="28" t="s">
        <v>28</v>
      </c>
      <c r="J15" s="26" t="str">
        <f>IF('Rekapitulace stavby'!AN11="","",'Rekapitulace stavby'!AN11)</f>
        <v/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30" t="str">
        <f>'Rekapitulace stavby'!E14</f>
        <v>Vyplň údaj</v>
      </c>
      <c r="F18" s="310"/>
      <c r="G18" s="310"/>
      <c r="H18" s="310"/>
      <c r="I18" s="28" t="s">
        <v>28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32</v>
      </c>
      <c r="L20" s="33"/>
    </row>
    <row r="21" spans="2:12" s="1" customFormat="1" ht="18" customHeight="1">
      <c r="B21" s="33"/>
      <c r="E21" s="26" t="s">
        <v>33</v>
      </c>
      <c r="I21" s="28" t="s">
        <v>28</v>
      </c>
      <c r="J21" s="26" t="s">
        <v>34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37</v>
      </c>
      <c r="L26" s="33"/>
    </row>
    <row r="27" spans="2:12" s="7" customFormat="1" ht="16.5" customHeight="1">
      <c r="B27" s="87"/>
      <c r="E27" s="315" t="s">
        <v>3</v>
      </c>
      <c r="F27" s="315"/>
      <c r="G27" s="315"/>
      <c r="H27" s="315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39</v>
      </c>
      <c r="J30" s="64">
        <f>ROUND(J87,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41</v>
      </c>
      <c r="I32" s="36" t="s">
        <v>40</v>
      </c>
      <c r="J32" s="36" t="s">
        <v>42</v>
      </c>
      <c r="L32" s="33"/>
    </row>
    <row r="33" spans="2:12" s="1" customFormat="1" ht="14.4" customHeight="1">
      <c r="B33" s="33"/>
      <c r="D33" s="53" t="s">
        <v>43</v>
      </c>
      <c r="E33" s="28" t="s">
        <v>44</v>
      </c>
      <c r="F33" s="89">
        <f>ROUND((SUM(BE87:BE165)),  2)</f>
        <v>0</v>
      </c>
      <c r="I33" s="90">
        <v>0.21</v>
      </c>
      <c r="J33" s="89">
        <f>ROUND(((SUM(BE87:BE165))*I33),  2)</f>
        <v>0</v>
      </c>
      <c r="L33" s="33"/>
    </row>
    <row r="34" spans="2:12" s="1" customFormat="1" ht="14.4" customHeight="1">
      <c r="B34" s="33"/>
      <c r="E34" s="28" t="s">
        <v>45</v>
      </c>
      <c r="F34" s="89">
        <f>ROUND((SUM(BF87:BF165)),  2)</f>
        <v>0</v>
      </c>
      <c r="I34" s="90">
        <v>0.12</v>
      </c>
      <c r="J34" s="89">
        <f>ROUND(((SUM(BF87:BF165))*I34),  2)</f>
        <v>0</v>
      </c>
      <c r="L34" s="33"/>
    </row>
    <row r="35" spans="2:12" s="1" customFormat="1" ht="14.4" hidden="1" customHeight="1">
      <c r="B35" s="33"/>
      <c r="E35" s="28" t="s">
        <v>46</v>
      </c>
      <c r="F35" s="89">
        <f>ROUND((SUM(BG87:BG165)),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47</v>
      </c>
      <c r="F36" s="89">
        <f>ROUND((SUM(BH87:BH165)),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48</v>
      </c>
      <c r="F37" s="89">
        <f>ROUND((SUM(BI87:BI165)),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102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17</v>
      </c>
      <c r="L47" s="33"/>
    </row>
    <row r="48" spans="2:12" s="1" customFormat="1" ht="16.5" customHeight="1">
      <c r="B48" s="33"/>
      <c r="E48" s="327" t="str">
        <f>E7</f>
        <v>Přístavba a stavební úpravy požární zbrojnice - Ohrobec</v>
      </c>
      <c r="F48" s="328"/>
      <c r="G48" s="328"/>
      <c r="H48" s="328"/>
      <c r="L48" s="33"/>
    </row>
    <row r="49" spans="2:47" s="1" customFormat="1" ht="12" customHeight="1">
      <c r="B49" s="33"/>
      <c r="C49" s="28" t="s">
        <v>100</v>
      </c>
      <c r="L49" s="33"/>
    </row>
    <row r="50" spans="2:47" s="1" customFormat="1" ht="16.5" customHeight="1">
      <c r="B50" s="33"/>
      <c r="E50" s="289" t="str">
        <f>E9</f>
        <v>D.1.4.3 - Elektroinstalace</v>
      </c>
      <c r="F50" s="329"/>
      <c r="G50" s="329"/>
      <c r="H50" s="329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U Rybníku II 20, 252 45 Ohrobec</v>
      </c>
      <c r="I52" s="28" t="s">
        <v>23</v>
      </c>
      <c r="J52" s="50" t="str">
        <f>IF(J12="","",J12)</f>
        <v>3. 10. 2024</v>
      </c>
      <c r="L52" s="33"/>
    </row>
    <row r="53" spans="2:47" s="1" customFormat="1" ht="6.9" customHeight="1">
      <c r="B53" s="33"/>
      <c r="L53" s="33"/>
    </row>
    <row r="54" spans="2:47" s="1" customFormat="1" ht="15.15" customHeight="1">
      <c r="B54" s="33"/>
      <c r="C54" s="28" t="s">
        <v>25</v>
      </c>
      <c r="F54" s="26" t="str">
        <f>E15</f>
        <v xml:space="preserve"> </v>
      </c>
      <c r="I54" s="28" t="s">
        <v>31</v>
      </c>
      <c r="J54" s="31" t="str">
        <f>E21</f>
        <v>KT ING s.r.o.</v>
      </c>
      <c r="L54" s="33"/>
    </row>
    <row r="55" spans="2:47" s="1" customFormat="1" ht="15.15" customHeight="1">
      <c r="B55" s="33"/>
      <c r="C55" s="28" t="s">
        <v>29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103</v>
      </c>
      <c r="D57" s="91"/>
      <c r="E57" s="91"/>
      <c r="F57" s="91"/>
      <c r="G57" s="91"/>
      <c r="H57" s="91"/>
      <c r="I57" s="91"/>
      <c r="J57" s="98" t="s">
        <v>104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71</v>
      </c>
      <c r="J59" s="64">
        <f>J87</f>
        <v>0</v>
      </c>
      <c r="L59" s="33"/>
      <c r="AU59" s="18" t="s">
        <v>105</v>
      </c>
    </row>
    <row r="60" spans="2:47" s="8" customFormat="1" ht="24.9" customHeight="1">
      <c r="B60" s="100"/>
      <c r="D60" s="101" t="s">
        <v>2823</v>
      </c>
      <c r="E60" s="102"/>
      <c r="F60" s="102"/>
      <c r="G60" s="102"/>
      <c r="H60" s="102"/>
      <c r="I60" s="102"/>
      <c r="J60" s="103">
        <f>J88</f>
        <v>0</v>
      </c>
      <c r="L60" s="100"/>
    </row>
    <row r="61" spans="2:47" s="9" customFormat="1" ht="19.95" customHeight="1">
      <c r="B61" s="104"/>
      <c r="D61" s="105" t="s">
        <v>2824</v>
      </c>
      <c r="E61" s="106"/>
      <c r="F61" s="106"/>
      <c r="G61" s="106"/>
      <c r="H61" s="106"/>
      <c r="I61" s="106"/>
      <c r="J61" s="107">
        <f>J89</f>
        <v>0</v>
      </c>
      <c r="L61" s="104"/>
    </row>
    <row r="62" spans="2:47" s="9" customFormat="1" ht="19.95" customHeight="1">
      <c r="B62" s="104"/>
      <c r="D62" s="105" t="s">
        <v>2825</v>
      </c>
      <c r="E62" s="106"/>
      <c r="F62" s="106"/>
      <c r="G62" s="106"/>
      <c r="H62" s="106"/>
      <c r="I62" s="106"/>
      <c r="J62" s="107">
        <f>J106</f>
        <v>0</v>
      </c>
      <c r="L62" s="104"/>
    </row>
    <row r="63" spans="2:47" s="9" customFormat="1" ht="19.95" customHeight="1">
      <c r="B63" s="104"/>
      <c r="D63" s="105" t="s">
        <v>2826</v>
      </c>
      <c r="E63" s="106"/>
      <c r="F63" s="106"/>
      <c r="G63" s="106"/>
      <c r="H63" s="106"/>
      <c r="I63" s="106"/>
      <c r="J63" s="107">
        <f>J113</f>
        <v>0</v>
      </c>
      <c r="L63" s="104"/>
    </row>
    <row r="64" spans="2:47" s="9" customFormat="1" ht="19.95" customHeight="1">
      <c r="B64" s="104"/>
      <c r="D64" s="105" t="s">
        <v>2827</v>
      </c>
      <c r="E64" s="106"/>
      <c r="F64" s="106"/>
      <c r="G64" s="106"/>
      <c r="H64" s="106"/>
      <c r="I64" s="106"/>
      <c r="J64" s="107">
        <f>J126</f>
        <v>0</v>
      </c>
      <c r="L64" s="104"/>
    </row>
    <row r="65" spans="2:12" s="9" customFormat="1" ht="19.95" customHeight="1">
      <c r="B65" s="104"/>
      <c r="D65" s="105" t="s">
        <v>2828</v>
      </c>
      <c r="E65" s="106"/>
      <c r="F65" s="106"/>
      <c r="G65" s="106"/>
      <c r="H65" s="106"/>
      <c r="I65" s="106"/>
      <c r="J65" s="107">
        <f>J142</f>
        <v>0</v>
      </c>
      <c r="L65" s="104"/>
    </row>
    <row r="66" spans="2:12" s="9" customFormat="1" ht="19.95" customHeight="1">
      <c r="B66" s="104"/>
      <c r="D66" s="105" t="s">
        <v>2829</v>
      </c>
      <c r="E66" s="106"/>
      <c r="F66" s="106"/>
      <c r="G66" s="106"/>
      <c r="H66" s="106"/>
      <c r="I66" s="106"/>
      <c r="J66" s="107">
        <f>J149</f>
        <v>0</v>
      </c>
      <c r="L66" s="104"/>
    </row>
    <row r="67" spans="2:12" s="8" customFormat="1" ht="24.9" customHeight="1">
      <c r="B67" s="100"/>
      <c r="D67" s="101" t="s">
        <v>2335</v>
      </c>
      <c r="E67" s="102"/>
      <c r="F67" s="102"/>
      <c r="G67" s="102"/>
      <c r="H67" s="102"/>
      <c r="I67" s="102"/>
      <c r="J67" s="103">
        <f>J160</f>
        <v>0</v>
      </c>
      <c r="L67" s="100"/>
    </row>
    <row r="68" spans="2:12" s="1" customFormat="1" ht="21.75" customHeight="1">
      <c r="B68" s="33"/>
      <c r="L68" s="33"/>
    </row>
    <row r="69" spans="2:12" s="1" customFormat="1" ht="6.9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" customHeight="1">
      <c r="B74" s="33"/>
      <c r="C74" s="22" t="s">
        <v>113</v>
      </c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17</v>
      </c>
      <c r="L76" s="33"/>
    </row>
    <row r="77" spans="2:12" s="1" customFormat="1" ht="16.5" customHeight="1">
      <c r="B77" s="33"/>
      <c r="E77" s="327" t="str">
        <f>E7</f>
        <v>Přístavba a stavební úpravy požární zbrojnice - Ohrobec</v>
      </c>
      <c r="F77" s="328"/>
      <c r="G77" s="328"/>
      <c r="H77" s="328"/>
      <c r="L77" s="33"/>
    </row>
    <row r="78" spans="2:12" s="1" customFormat="1" ht="12" customHeight="1">
      <c r="B78" s="33"/>
      <c r="C78" s="28" t="s">
        <v>100</v>
      </c>
      <c r="L78" s="33"/>
    </row>
    <row r="79" spans="2:12" s="1" customFormat="1" ht="16.5" customHeight="1">
      <c r="B79" s="33"/>
      <c r="E79" s="289" t="str">
        <f>E9</f>
        <v>D.1.4.3 - Elektroinstalace</v>
      </c>
      <c r="F79" s="329"/>
      <c r="G79" s="329"/>
      <c r="H79" s="329"/>
      <c r="L79" s="33"/>
    </row>
    <row r="80" spans="2:12" s="1" customFormat="1" ht="6.9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F12</f>
        <v>U Rybníku II 20, 252 45 Ohrobec</v>
      </c>
      <c r="I81" s="28" t="s">
        <v>23</v>
      </c>
      <c r="J81" s="50" t="str">
        <f>IF(J12="","",J12)</f>
        <v>3. 10. 2024</v>
      </c>
      <c r="L81" s="33"/>
    </row>
    <row r="82" spans="2:65" s="1" customFormat="1" ht="6.9" customHeight="1">
      <c r="B82" s="33"/>
      <c r="L82" s="33"/>
    </row>
    <row r="83" spans="2:65" s="1" customFormat="1" ht="15.15" customHeight="1">
      <c r="B83" s="33"/>
      <c r="C83" s="28" t="s">
        <v>25</v>
      </c>
      <c r="F83" s="26" t="str">
        <f>E15</f>
        <v xml:space="preserve"> </v>
      </c>
      <c r="I83" s="28" t="s">
        <v>31</v>
      </c>
      <c r="J83" s="31" t="str">
        <f>E21</f>
        <v>KT ING s.r.o.</v>
      </c>
      <c r="L83" s="33"/>
    </row>
    <row r="84" spans="2:65" s="1" customFormat="1" ht="15.15" customHeight="1">
      <c r="B84" s="33"/>
      <c r="C84" s="28" t="s">
        <v>29</v>
      </c>
      <c r="F84" s="26" t="str">
        <f>IF(E18="","",E18)</f>
        <v>Vyplň údaj</v>
      </c>
      <c r="I84" s="28" t="s">
        <v>36</v>
      </c>
      <c r="J84" s="31" t="str">
        <f>E24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08"/>
      <c r="C86" s="109" t="s">
        <v>114</v>
      </c>
      <c r="D86" s="110" t="s">
        <v>58</v>
      </c>
      <c r="E86" s="110" t="s">
        <v>54</v>
      </c>
      <c r="F86" s="110" t="s">
        <v>55</v>
      </c>
      <c r="G86" s="110" t="s">
        <v>115</v>
      </c>
      <c r="H86" s="110" t="s">
        <v>116</v>
      </c>
      <c r="I86" s="110" t="s">
        <v>117</v>
      </c>
      <c r="J86" s="110" t="s">
        <v>104</v>
      </c>
      <c r="K86" s="111" t="s">
        <v>118</v>
      </c>
      <c r="L86" s="108"/>
      <c r="M86" s="57" t="s">
        <v>3</v>
      </c>
      <c r="N86" s="58" t="s">
        <v>43</v>
      </c>
      <c r="O86" s="58" t="s">
        <v>119</v>
      </c>
      <c r="P86" s="58" t="s">
        <v>120</v>
      </c>
      <c r="Q86" s="58" t="s">
        <v>121</v>
      </c>
      <c r="R86" s="58" t="s">
        <v>122</v>
      </c>
      <c r="S86" s="58" t="s">
        <v>123</v>
      </c>
      <c r="T86" s="59" t="s">
        <v>124</v>
      </c>
    </row>
    <row r="87" spans="2:65" s="1" customFormat="1" ht="22.8" customHeight="1">
      <c r="B87" s="33"/>
      <c r="C87" s="62" t="s">
        <v>125</v>
      </c>
      <c r="J87" s="112">
        <f>BK87</f>
        <v>0</v>
      </c>
      <c r="L87" s="33"/>
      <c r="M87" s="60"/>
      <c r="N87" s="51"/>
      <c r="O87" s="51"/>
      <c r="P87" s="113">
        <f>P88+P160</f>
        <v>0</v>
      </c>
      <c r="Q87" s="51"/>
      <c r="R87" s="113">
        <f>R88+R160</f>
        <v>0</v>
      </c>
      <c r="S87" s="51"/>
      <c r="T87" s="114">
        <f>T88+T160</f>
        <v>0</v>
      </c>
      <c r="AT87" s="18" t="s">
        <v>72</v>
      </c>
      <c r="AU87" s="18" t="s">
        <v>105</v>
      </c>
      <c r="BK87" s="115">
        <f>BK88+BK160</f>
        <v>0</v>
      </c>
    </row>
    <row r="88" spans="2:65" s="11" customFormat="1" ht="25.95" customHeight="1">
      <c r="B88" s="116"/>
      <c r="D88" s="117" t="s">
        <v>72</v>
      </c>
      <c r="E88" s="118" t="s">
        <v>1442</v>
      </c>
      <c r="F88" s="118" t="s">
        <v>1442</v>
      </c>
      <c r="I88" s="119"/>
      <c r="J88" s="120">
        <f>BK88</f>
        <v>0</v>
      </c>
      <c r="L88" s="116"/>
      <c r="M88" s="121"/>
      <c r="P88" s="122">
        <f>P89+P106+P113+P126+P142+P149</f>
        <v>0</v>
      </c>
      <c r="R88" s="122">
        <f>R89+R106+R113+R126+R142+R149</f>
        <v>0</v>
      </c>
      <c r="T88" s="123">
        <f>T89+T106+T113+T126+T142+T149</f>
        <v>0</v>
      </c>
      <c r="AR88" s="117" t="s">
        <v>83</v>
      </c>
      <c r="AT88" s="124" t="s">
        <v>72</v>
      </c>
      <c r="AU88" s="124" t="s">
        <v>73</v>
      </c>
      <c r="AY88" s="117" t="s">
        <v>129</v>
      </c>
      <c r="BK88" s="125">
        <f>BK89+BK106+BK113+BK126+BK142+BK149</f>
        <v>0</v>
      </c>
    </row>
    <row r="89" spans="2:65" s="11" customFormat="1" ht="22.8" customHeight="1">
      <c r="B89" s="116"/>
      <c r="D89" s="117" t="s">
        <v>72</v>
      </c>
      <c r="E89" s="126" t="s">
        <v>2830</v>
      </c>
      <c r="F89" s="126" t="s">
        <v>2831</v>
      </c>
      <c r="I89" s="119"/>
      <c r="J89" s="127">
        <f>BK89</f>
        <v>0</v>
      </c>
      <c r="L89" s="116"/>
      <c r="M89" s="121"/>
      <c r="P89" s="122">
        <f>SUM(P90:P105)</f>
        <v>0</v>
      </c>
      <c r="R89" s="122">
        <f>SUM(R90:R105)</f>
        <v>0</v>
      </c>
      <c r="T89" s="123">
        <f>SUM(T90:T105)</f>
        <v>0</v>
      </c>
      <c r="AR89" s="117" t="s">
        <v>83</v>
      </c>
      <c r="AT89" s="124" t="s">
        <v>72</v>
      </c>
      <c r="AU89" s="124" t="s">
        <v>81</v>
      </c>
      <c r="AY89" s="117" t="s">
        <v>129</v>
      </c>
      <c r="BK89" s="125">
        <f>SUM(BK90:BK105)</f>
        <v>0</v>
      </c>
    </row>
    <row r="90" spans="2:65" s="1" customFormat="1" ht="16.5" customHeight="1">
      <c r="B90" s="128"/>
      <c r="C90" s="129" t="s">
        <v>81</v>
      </c>
      <c r="D90" s="129" t="s">
        <v>132</v>
      </c>
      <c r="E90" s="130" t="s">
        <v>2832</v>
      </c>
      <c r="F90" s="131" t="s">
        <v>2833</v>
      </c>
      <c r="G90" s="132" t="s">
        <v>2478</v>
      </c>
      <c r="H90" s="133">
        <v>1</v>
      </c>
      <c r="I90" s="134"/>
      <c r="J90" s="135">
        <f t="shared" ref="J90:J105" si="0">ROUND(I90*H90,2)</f>
        <v>0</v>
      </c>
      <c r="K90" s="131" t="s">
        <v>3</v>
      </c>
      <c r="L90" s="33"/>
      <c r="M90" s="136" t="s">
        <v>3</v>
      </c>
      <c r="N90" s="137" t="s">
        <v>44</v>
      </c>
      <c r="P90" s="138">
        <f t="shared" ref="P90:P105" si="1">O90*H90</f>
        <v>0</v>
      </c>
      <c r="Q90" s="138">
        <v>0</v>
      </c>
      <c r="R90" s="138">
        <f t="shared" ref="R90:R105" si="2">Q90*H90</f>
        <v>0</v>
      </c>
      <c r="S90" s="138">
        <v>0</v>
      </c>
      <c r="T90" s="139">
        <f t="shared" ref="T90:T105" si="3">S90*H90</f>
        <v>0</v>
      </c>
      <c r="AR90" s="140" t="s">
        <v>398</v>
      </c>
      <c r="AT90" s="140" t="s">
        <v>132</v>
      </c>
      <c r="AU90" s="140" t="s">
        <v>83</v>
      </c>
      <c r="AY90" s="18" t="s">
        <v>129</v>
      </c>
      <c r="BE90" s="141">
        <f t="shared" ref="BE90:BE105" si="4">IF(N90="základní",J90,0)</f>
        <v>0</v>
      </c>
      <c r="BF90" s="141">
        <f t="shared" ref="BF90:BF105" si="5">IF(N90="snížená",J90,0)</f>
        <v>0</v>
      </c>
      <c r="BG90" s="141">
        <f t="shared" ref="BG90:BG105" si="6">IF(N90="zákl. přenesená",J90,0)</f>
        <v>0</v>
      </c>
      <c r="BH90" s="141">
        <f t="shared" ref="BH90:BH105" si="7">IF(N90="sníž. přenesená",J90,0)</f>
        <v>0</v>
      </c>
      <c r="BI90" s="141">
        <f t="shared" ref="BI90:BI105" si="8">IF(N90="nulová",J90,0)</f>
        <v>0</v>
      </c>
      <c r="BJ90" s="18" t="s">
        <v>81</v>
      </c>
      <c r="BK90" s="141">
        <f t="shared" ref="BK90:BK105" si="9">ROUND(I90*H90,2)</f>
        <v>0</v>
      </c>
      <c r="BL90" s="18" t="s">
        <v>398</v>
      </c>
      <c r="BM90" s="140" t="s">
        <v>2834</v>
      </c>
    </row>
    <row r="91" spans="2:65" s="1" customFormat="1" ht="16.5" customHeight="1">
      <c r="B91" s="128"/>
      <c r="C91" s="129" t="s">
        <v>83</v>
      </c>
      <c r="D91" s="129" t="s">
        <v>132</v>
      </c>
      <c r="E91" s="130" t="s">
        <v>2835</v>
      </c>
      <c r="F91" s="131" t="s">
        <v>2836</v>
      </c>
      <c r="G91" s="132" t="s">
        <v>2478</v>
      </c>
      <c r="H91" s="133">
        <v>1</v>
      </c>
      <c r="I91" s="134"/>
      <c r="J91" s="135">
        <f t="shared" si="0"/>
        <v>0</v>
      </c>
      <c r="K91" s="131" t="s">
        <v>3</v>
      </c>
      <c r="L91" s="33"/>
      <c r="M91" s="136" t="s">
        <v>3</v>
      </c>
      <c r="N91" s="137" t="s">
        <v>44</v>
      </c>
      <c r="P91" s="138">
        <f t="shared" si="1"/>
        <v>0</v>
      </c>
      <c r="Q91" s="138">
        <v>0</v>
      </c>
      <c r="R91" s="138">
        <f t="shared" si="2"/>
        <v>0</v>
      </c>
      <c r="S91" s="138">
        <v>0</v>
      </c>
      <c r="T91" s="139">
        <f t="shared" si="3"/>
        <v>0</v>
      </c>
      <c r="AR91" s="140" t="s">
        <v>398</v>
      </c>
      <c r="AT91" s="140" t="s">
        <v>132</v>
      </c>
      <c r="AU91" s="140" t="s">
        <v>83</v>
      </c>
      <c r="AY91" s="18" t="s">
        <v>129</v>
      </c>
      <c r="BE91" s="141">
        <f t="shared" si="4"/>
        <v>0</v>
      </c>
      <c r="BF91" s="141">
        <f t="shared" si="5"/>
        <v>0</v>
      </c>
      <c r="BG91" s="141">
        <f t="shared" si="6"/>
        <v>0</v>
      </c>
      <c r="BH91" s="141">
        <f t="shared" si="7"/>
        <v>0</v>
      </c>
      <c r="BI91" s="141">
        <f t="shared" si="8"/>
        <v>0</v>
      </c>
      <c r="BJ91" s="18" t="s">
        <v>81</v>
      </c>
      <c r="BK91" s="141">
        <f t="shared" si="9"/>
        <v>0</v>
      </c>
      <c r="BL91" s="18" t="s">
        <v>398</v>
      </c>
      <c r="BM91" s="140" t="s">
        <v>2837</v>
      </c>
    </row>
    <row r="92" spans="2:65" s="1" customFormat="1" ht="16.5" customHeight="1">
      <c r="B92" s="128"/>
      <c r="C92" s="129" t="s">
        <v>148</v>
      </c>
      <c r="D92" s="129" t="s">
        <v>132</v>
      </c>
      <c r="E92" s="130" t="s">
        <v>2838</v>
      </c>
      <c r="F92" s="131" t="s">
        <v>2839</v>
      </c>
      <c r="G92" s="132" t="s">
        <v>2478</v>
      </c>
      <c r="H92" s="133">
        <v>2</v>
      </c>
      <c r="I92" s="134"/>
      <c r="J92" s="135">
        <f t="shared" si="0"/>
        <v>0</v>
      </c>
      <c r="K92" s="131" t="s">
        <v>3</v>
      </c>
      <c r="L92" s="33"/>
      <c r="M92" s="136" t="s">
        <v>3</v>
      </c>
      <c r="N92" s="137" t="s">
        <v>44</v>
      </c>
      <c r="P92" s="138">
        <f t="shared" si="1"/>
        <v>0</v>
      </c>
      <c r="Q92" s="138">
        <v>0</v>
      </c>
      <c r="R92" s="138">
        <f t="shared" si="2"/>
        <v>0</v>
      </c>
      <c r="S92" s="138">
        <v>0</v>
      </c>
      <c r="T92" s="139">
        <f t="shared" si="3"/>
        <v>0</v>
      </c>
      <c r="AR92" s="140" t="s">
        <v>398</v>
      </c>
      <c r="AT92" s="140" t="s">
        <v>132</v>
      </c>
      <c r="AU92" s="140" t="s">
        <v>83</v>
      </c>
      <c r="AY92" s="18" t="s">
        <v>129</v>
      </c>
      <c r="BE92" s="141">
        <f t="shared" si="4"/>
        <v>0</v>
      </c>
      <c r="BF92" s="141">
        <f t="shared" si="5"/>
        <v>0</v>
      </c>
      <c r="BG92" s="141">
        <f t="shared" si="6"/>
        <v>0</v>
      </c>
      <c r="BH92" s="141">
        <f t="shared" si="7"/>
        <v>0</v>
      </c>
      <c r="BI92" s="141">
        <f t="shared" si="8"/>
        <v>0</v>
      </c>
      <c r="BJ92" s="18" t="s">
        <v>81</v>
      </c>
      <c r="BK92" s="141">
        <f t="shared" si="9"/>
        <v>0</v>
      </c>
      <c r="BL92" s="18" t="s">
        <v>398</v>
      </c>
      <c r="BM92" s="140" t="s">
        <v>2840</v>
      </c>
    </row>
    <row r="93" spans="2:65" s="1" customFormat="1" ht="16.5" customHeight="1">
      <c r="B93" s="128"/>
      <c r="C93" s="129" t="s">
        <v>156</v>
      </c>
      <c r="D93" s="129" t="s">
        <v>132</v>
      </c>
      <c r="E93" s="130" t="s">
        <v>2841</v>
      </c>
      <c r="F93" s="131" t="s">
        <v>2842</v>
      </c>
      <c r="G93" s="132" t="s">
        <v>2478</v>
      </c>
      <c r="H93" s="133">
        <v>1</v>
      </c>
      <c r="I93" s="134"/>
      <c r="J93" s="135">
        <f t="shared" si="0"/>
        <v>0</v>
      </c>
      <c r="K93" s="131" t="s">
        <v>3</v>
      </c>
      <c r="L93" s="33"/>
      <c r="M93" s="136" t="s">
        <v>3</v>
      </c>
      <c r="N93" s="137" t="s">
        <v>44</v>
      </c>
      <c r="P93" s="138">
        <f t="shared" si="1"/>
        <v>0</v>
      </c>
      <c r="Q93" s="138">
        <v>0</v>
      </c>
      <c r="R93" s="138">
        <f t="shared" si="2"/>
        <v>0</v>
      </c>
      <c r="S93" s="138">
        <v>0</v>
      </c>
      <c r="T93" s="139">
        <f t="shared" si="3"/>
        <v>0</v>
      </c>
      <c r="AR93" s="140" t="s">
        <v>398</v>
      </c>
      <c r="AT93" s="140" t="s">
        <v>132</v>
      </c>
      <c r="AU93" s="140" t="s">
        <v>83</v>
      </c>
      <c r="AY93" s="18" t="s">
        <v>129</v>
      </c>
      <c r="BE93" s="141">
        <f t="shared" si="4"/>
        <v>0</v>
      </c>
      <c r="BF93" s="141">
        <f t="shared" si="5"/>
        <v>0</v>
      </c>
      <c r="BG93" s="141">
        <f t="shared" si="6"/>
        <v>0</v>
      </c>
      <c r="BH93" s="141">
        <f t="shared" si="7"/>
        <v>0</v>
      </c>
      <c r="BI93" s="141">
        <f t="shared" si="8"/>
        <v>0</v>
      </c>
      <c r="BJ93" s="18" t="s">
        <v>81</v>
      </c>
      <c r="BK93" s="141">
        <f t="shared" si="9"/>
        <v>0</v>
      </c>
      <c r="BL93" s="18" t="s">
        <v>398</v>
      </c>
      <c r="BM93" s="140" t="s">
        <v>2843</v>
      </c>
    </row>
    <row r="94" spans="2:65" s="1" customFormat="1" ht="16.5" customHeight="1">
      <c r="B94" s="128"/>
      <c r="C94" s="129" t="s">
        <v>128</v>
      </c>
      <c r="D94" s="129" t="s">
        <v>132</v>
      </c>
      <c r="E94" s="130" t="s">
        <v>2844</v>
      </c>
      <c r="F94" s="131" t="s">
        <v>2845</v>
      </c>
      <c r="G94" s="132" t="s">
        <v>2478</v>
      </c>
      <c r="H94" s="133">
        <v>6</v>
      </c>
      <c r="I94" s="134"/>
      <c r="J94" s="135">
        <f t="shared" si="0"/>
        <v>0</v>
      </c>
      <c r="K94" s="131" t="s">
        <v>3</v>
      </c>
      <c r="L94" s="33"/>
      <c r="M94" s="136" t="s">
        <v>3</v>
      </c>
      <c r="N94" s="137" t="s">
        <v>44</v>
      </c>
      <c r="P94" s="138">
        <f t="shared" si="1"/>
        <v>0</v>
      </c>
      <c r="Q94" s="138">
        <v>0</v>
      </c>
      <c r="R94" s="138">
        <f t="shared" si="2"/>
        <v>0</v>
      </c>
      <c r="S94" s="138">
        <v>0</v>
      </c>
      <c r="T94" s="139">
        <f t="shared" si="3"/>
        <v>0</v>
      </c>
      <c r="AR94" s="140" t="s">
        <v>398</v>
      </c>
      <c r="AT94" s="140" t="s">
        <v>132</v>
      </c>
      <c r="AU94" s="140" t="s">
        <v>83</v>
      </c>
      <c r="AY94" s="18" t="s">
        <v>129</v>
      </c>
      <c r="BE94" s="141">
        <f t="shared" si="4"/>
        <v>0</v>
      </c>
      <c r="BF94" s="141">
        <f t="shared" si="5"/>
        <v>0</v>
      </c>
      <c r="BG94" s="141">
        <f t="shared" si="6"/>
        <v>0</v>
      </c>
      <c r="BH94" s="141">
        <f t="shared" si="7"/>
        <v>0</v>
      </c>
      <c r="BI94" s="141">
        <f t="shared" si="8"/>
        <v>0</v>
      </c>
      <c r="BJ94" s="18" t="s">
        <v>81</v>
      </c>
      <c r="BK94" s="141">
        <f t="shared" si="9"/>
        <v>0</v>
      </c>
      <c r="BL94" s="18" t="s">
        <v>398</v>
      </c>
      <c r="BM94" s="140" t="s">
        <v>2846</v>
      </c>
    </row>
    <row r="95" spans="2:65" s="1" customFormat="1" ht="16.5" customHeight="1">
      <c r="B95" s="128"/>
      <c r="C95" s="129" t="s">
        <v>167</v>
      </c>
      <c r="D95" s="129" t="s">
        <v>132</v>
      </c>
      <c r="E95" s="130" t="s">
        <v>2847</v>
      </c>
      <c r="F95" s="131" t="s">
        <v>2848</v>
      </c>
      <c r="G95" s="132" t="s">
        <v>2478</v>
      </c>
      <c r="H95" s="133">
        <v>5</v>
      </c>
      <c r="I95" s="134"/>
      <c r="J95" s="135">
        <f t="shared" si="0"/>
        <v>0</v>
      </c>
      <c r="K95" s="131" t="s">
        <v>3</v>
      </c>
      <c r="L95" s="33"/>
      <c r="M95" s="136" t="s">
        <v>3</v>
      </c>
      <c r="N95" s="137" t="s">
        <v>44</v>
      </c>
      <c r="P95" s="138">
        <f t="shared" si="1"/>
        <v>0</v>
      </c>
      <c r="Q95" s="138">
        <v>0</v>
      </c>
      <c r="R95" s="138">
        <f t="shared" si="2"/>
        <v>0</v>
      </c>
      <c r="S95" s="138">
        <v>0</v>
      </c>
      <c r="T95" s="139">
        <f t="shared" si="3"/>
        <v>0</v>
      </c>
      <c r="AR95" s="140" t="s">
        <v>398</v>
      </c>
      <c r="AT95" s="140" t="s">
        <v>132</v>
      </c>
      <c r="AU95" s="140" t="s">
        <v>83</v>
      </c>
      <c r="AY95" s="18" t="s">
        <v>129</v>
      </c>
      <c r="BE95" s="141">
        <f t="shared" si="4"/>
        <v>0</v>
      </c>
      <c r="BF95" s="141">
        <f t="shared" si="5"/>
        <v>0</v>
      </c>
      <c r="BG95" s="141">
        <f t="shared" si="6"/>
        <v>0</v>
      </c>
      <c r="BH95" s="141">
        <f t="shared" si="7"/>
        <v>0</v>
      </c>
      <c r="BI95" s="141">
        <f t="shared" si="8"/>
        <v>0</v>
      </c>
      <c r="BJ95" s="18" t="s">
        <v>81</v>
      </c>
      <c r="BK95" s="141">
        <f t="shared" si="9"/>
        <v>0</v>
      </c>
      <c r="BL95" s="18" t="s">
        <v>398</v>
      </c>
      <c r="BM95" s="140" t="s">
        <v>2849</v>
      </c>
    </row>
    <row r="96" spans="2:65" s="1" customFormat="1" ht="16.5" customHeight="1">
      <c r="B96" s="128"/>
      <c r="C96" s="129" t="s">
        <v>174</v>
      </c>
      <c r="D96" s="129" t="s">
        <v>132</v>
      </c>
      <c r="E96" s="130" t="s">
        <v>2850</v>
      </c>
      <c r="F96" s="131" t="s">
        <v>2851</v>
      </c>
      <c r="G96" s="132" t="s">
        <v>2478</v>
      </c>
      <c r="H96" s="133">
        <v>1</v>
      </c>
      <c r="I96" s="134"/>
      <c r="J96" s="135">
        <f t="shared" si="0"/>
        <v>0</v>
      </c>
      <c r="K96" s="131" t="s">
        <v>3</v>
      </c>
      <c r="L96" s="33"/>
      <c r="M96" s="136" t="s">
        <v>3</v>
      </c>
      <c r="N96" s="137" t="s">
        <v>44</v>
      </c>
      <c r="P96" s="138">
        <f t="shared" si="1"/>
        <v>0</v>
      </c>
      <c r="Q96" s="138">
        <v>0</v>
      </c>
      <c r="R96" s="138">
        <f t="shared" si="2"/>
        <v>0</v>
      </c>
      <c r="S96" s="138">
        <v>0</v>
      </c>
      <c r="T96" s="139">
        <f t="shared" si="3"/>
        <v>0</v>
      </c>
      <c r="AR96" s="140" t="s">
        <v>398</v>
      </c>
      <c r="AT96" s="140" t="s">
        <v>132</v>
      </c>
      <c r="AU96" s="140" t="s">
        <v>83</v>
      </c>
      <c r="AY96" s="18" t="s">
        <v>129</v>
      </c>
      <c r="BE96" s="141">
        <f t="shared" si="4"/>
        <v>0</v>
      </c>
      <c r="BF96" s="141">
        <f t="shared" si="5"/>
        <v>0</v>
      </c>
      <c r="BG96" s="141">
        <f t="shared" si="6"/>
        <v>0</v>
      </c>
      <c r="BH96" s="141">
        <f t="shared" si="7"/>
        <v>0</v>
      </c>
      <c r="BI96" s="141">
        <f t="shared" si="8"/>
        <v>0</v>
      </c>
      <c r="BJ96" s="18" t="s">
        <v>81</v>
      </c>
      <c r="BK96" s="141">
        <f t="shared" si="9"/>
        <v>0</v>
      </c>
      <c r="BL96" s="18" t="s">
        <v>398</v>
      </c>
      <c r="BM96" s="140" t="s">
        <v>2852</v>
      </c>
    </row>
    <row r="97" spans="2:65" s="1" customFormat="1" ht="16.5" customHeight="1">
      <c r="B97" s="128"/>
      <c r="C97" s="129" t="s">
        <v>180</v>
      </c>
      <c r="D97" s="129" t="s">
        <v>132</v>
      </c>
      <c r="E97" s="130" t="s">
        <v>2853</v>
      </c>
      <c r="F97" s="131" t="s">
        <v>2854</v>
      </c>
      <c r="G97" s="132" t="s">
        <v>2478</v>
      </c>
      <c r="H97" s="133">
        <v>1</v>
      </c>
      <c r="I97" s="134"/>
      <c r="J97" s="135">
        <f t="shared" si="0"/>
        <v>0</v>
      </c>
      <c r="K97" s="131" t="s">
        <v>3</v>
      </c>
      <c r="L97" s="33"/>
      <c r="M97" s="136" t="s">
        <v>3</v>
      </c>
      <c r="N97" s="137" t="s">
        <v>44</v>
      </c>
      <c r="P97" s="138">
        <f t="shared" si="1"/>
        <v>0</v>
      </c>
      <c r="Q97" s="138">
        <v>0</v>
      </c>
      <c r="R97" s="138">
        <f t="shared" si="2"/>
        <v>0</v>
      </c>
      <c r="S97" s="138">
        <v>0</v>
      </c>
      <c r="T97" s="139">
        <f t="shared" si="3"/>
        <v>0</v>
      </c>
      <c r="AR97" s="140" t="s">
        <v>398</v>
      </c>
      <c r="AT97" s="140" t="s">
        <v>132</v>
      </c>
      <c r="AU97" s="140" t="s">
        <v>83</v>
      </c>
      <c r="AY97" s="18" t="s">
        <v>129</v>
      </c>
      <c r="BE97" s="141">
        <f t="shared" si="4"/>
        <v>0</v>
      </c>
      <c r="BF97" s="141">
        <f t="shared" si="5"/>
        <v>0</v>
      </c>
      <c r="BG97" s="141">
        <f t="shared" si="6"/>
        <v>0</v>
      </c>
      <c r="BH97" s="141">
        <f t="shared" si="7"/>
        <v>0</v>
      </c>
      <c r="BI97" s="141">
        <f t="shared" si="8"/>
        <v>0</v>
      </c>
      <c r="BJ97" s="18" t="s">
        <v>81</v>
      </c>
      <c r="BK97" s="141">
        <f t="shared" si="9"/>
        <v>0</v>
      </c>
      <c r="BL97" s="18" t="s">
        <v>398</v>
      </c>
      <c r="BM97" s="140" t="s">
        <v>2855</v>
      </c>
    </row>
    <row r="98" spans="2:65" s="1" customFormat="1" ht="16.5" customHeight="1">
      <c r="B98" s="128"/>
      <c r="C98" s="129" t="s">
        <v>186</v>
      </c>
      <c r="D98" s="129" t="s">
        <v>132</v>
      </c>
      <c r="E98" s="130" t="s">
        <v>2856</v>
      </c>
      <c r="F98" s="131" t="s">
        <v>2857</v>
      </c>
      <c r="G98" s="132" t="s">
        <v>2478</v>
      </c>
      <c r="H98" s="133">
        <v>4</v>
      </c>
      <c r="I98" s="134"/>
      <c r="J98" s="135">
        <f t="shared" si="0"/>
        <v>0</v>
      </c>
      <c r="K98" s="131" t="s">
        <v>3</v>
      </c>
      <c r="L98" s="33"/>
      <c r="M98" s="136" t="s">
        <v>3</v>
      </c>
      <c r="N98" s="137" t="s">
        <v>44</v>
      </c>
      <c r="P98" s="138">
        <f t="shared" si="1"/>
        <v>0</v>
      </c>
      <c r="Q98" s="138">
        <v>0</v>
      </c>
      <c r="R98" s="138">
        <f t="shared" si="2"/>
        <v>0</v>
      </c>
      <c r="S98" s="138">
        <v>0</v>
      </c>
      <c r="T98" s="139">
        <f t="shared" si="3"/>
        <v>0</v>
      </c>
      <c r="AR98" s="140" t="s">
        <v>398</v>
      </c>
      <c r="AT98" s="140" t="s">
        <v>132</v>
      </c>
      <c r="AU98" s="140" t="s">
        <v>83</v>
      </c>
      <c r="AY98" s="18" t="s">
        <v>129</v>
      </c>
      <c r="BE98" s="141">
        <f t="shared" si="4"/>
        <v>0</v>
      </c>
      <c r="BF98" s="141">
        <f t="shared" si="5"/>
        <v>0</v>
      </c>
      <c r="BG98" s="141">
        <f t="shared" si="6"/>
        <v>0</v>
      </c>
      <c r="BH98" s="141">
        <f t="shared" si="7"/>
        <v>0</v>
      </c>
      <c r="BI98" s="141">
        <f t="shared" si="8"/>
        <v>0</v>
      </c>
      <c r="BJ98" s="18" t="s">
        <v>81</v>
      </c>
      <c r="BK98" s="141">
        <f t="shared" si="9"/>
        <v>0</v>
      </c>
      <c r="BL98" s="18" t="s">
        <v>398</v>
      </c>
      <c r="BM98" s="140" t="s">
        <v>2858</v>
      </c>
    </row>
    <row r="99" spans="2:65" s="1" customFormat="1" ht="16.5" customHeight="1">
      <c r="B99" s="128"/>
      <c r="C99" s="129" t="s">
        <v>194</v>
      </c>
      <c r="D99" s="129" t="s">
        <v>132</v>
      </c>
      <c r="E99" s="130" t="s">
        <v>2859</v>
      </c>
      <c r="F99" s="131" t="s">
        <v>2860</v>
      </c>
      <c r="G99" s="132" t="s">
        <v>2478</v>
      </c>
      <c r="H99" s="133">
        <v>2</v>
      </c>
      <c r="I99" s="134"/>
      <c r="J99" s="135">
        <f t="shared" si="0"/>
        <v>0</v>
      </c>
      <c r="K99" s="131" t="s">
        <v>3</v>
      </c>
      <c r="L99" s="33"/>
      <c r="M99" s="136" t="s">
        <v>3</v>
      </c>
      <c r="N99" s="137" t="s">
        <v>44</v>
      </c>
      <c r="P99" s="138">
        <f t="shared" si="1"/>
        <v>0</v>
      </c>
      <c r="Q99" s="138">
        <v>0</v>
      </c>
      <c r="R99" s="138">
        <f t="shared" si="2"/>
        <v>0</v>
      </c>
      <c r="S99" s="138">
        <v>0</v>
      </c>
      <c r="T99" s="139">
        <f t="shared" si="3"/>
        <v>0</v>
      </c>
      <c r="AR99" s="140" t="s">
        <v>398</v>
      </c>
      <c r="AT99" s="140" t="s">
        <v>132</v>
      </c>
      <c r="AU99" s="140" t="s">
        <v>83</v>
      </c>
      <c r="AY99" s="18" t="s">
        <v>129</v>
      </c>
      <c r="BE99" s="141">
        <f t="shared" si="4"/>
        <v>0</v>
      </c>
      <c r="BF99" s="141">
        <f t="shared" si="5"/>
        <v>0</v>
      </c>
      <c r="BG99" s="141">
        <f t="shared" si="6"/>
        <v>0</v>
      </c>
      <c r="BH99" s="141">
        <f t="shared" si="7"/>
        <v>0</v>
      </c>
      <c r="BI99" s="141">
        <f t="shared" si="8"/>
        <v>0</v>
      </c>
      <c r="BJ99" s="18" t="s">
        <v>81</v>
      </c>
      <c r="BK99" s="141">
        <f t="shared" si="9"/>
        <v>0</v>
      </c>
      <c r="BL99" s="18" t="s">
        <v>398</v>
      </c>
      <c r="BM99" s="140" t="s">
        <v>2861</v>
      </c>
    </row>
    <row r="100" spans="2:65" s="1" customFormat="1" ht="16.5" customHeight="1">
      <c r="B100" s="128"/>
      <c r="C100" s="129" t="s">
        <v>202</v>
      </c>
      <c r="D100" s="129" t="s">
        <v>132</v>
      </c>
      <c r="E100" s="130" t="s">
        <v>2862</v>
      </c>
      <c r="F100" s="131" t="s">
        <v>2863</v>
      </c>
      <c r="G100" s="132" t="s">
        <v>135</v>
      </c>
      <c r="H100" s="133">
        <v>1</v>
      </c>
      <c r="I100" s="134"/>
      <c r="J100" s="135">
        <f t="shared" si="0"/>
        <v>0</v>
      </c>
      <c r="K100" s="131" t="s">
        <v>3</v>
      </c>
      <c r="L100" s="33"/>
      <c r="M100" s="136" t="s">
        <v>3</v>
      </c>
      <c r="N100" s="137" t="s">
        <v>44</v>
      </c>
      <c r="P100" s="138">
        <f t="shared" si="1"/>
        <v>0</v>
      </c>
      <c r="Q100" s="138">
        <v>0</v>
      </c>
      <c r="R100" s="138">
        <f t="shared" si="2"/>
        <v>0</v>
      </c>
      <c r="S100" s="138">
        <v>0</v>
      </c>
      <c r="T100" s="139">
        <f t="shared" si="3"/>
        <v>0</v>
      </c>
      <c r="AR100" s="140" t="s">
        <v>398</v>
      </c>
      <c r="AT100" s="140" t="s">
        <v>132</v>
      </c>
      <c r="AU100" s="140" t="s">
        <v>83</v>
      </c>
      <c r="AY100" s="18" t="s">
        <v>129</v>
      </c>
      <c r="BE100" s="141">
        <f t="shared" si="4"/>
        <v>0</v>
      </c>
      <c r="BF100" s="141">
        <f t="shared" si="5"/>
        <v>0</v>
      </c>
      <c r="BG100" s="141">
        <f t="shared" si="6"/>
        <v>0</v>
      </c>
      <c r="BH100" s="141">
        <f t="shared" si="7"/>
        <v>0</v>
      </c>
      <c r="BI100" s="141">
        <f t="shared" si="8"/>
        <v>0</v>
      </c>
      <c r="BJ100" s="18" t="s">
        <v>81</v>
      </c>
      <c r="BK100" s="141">
        <f t="shared" si="9"/>
        <v>0</v>
      </c>
      <c r="BL100" s="18" t="s">
        <v>398</v>
      </c>
      <c r="BM100" s="140" t="s">
        <v>2864</v>
      </c>
    </row>
    <row r="101" spans="2:65" s="1" customFormat="1" ht="16.5" customHeight="1">
      <c r="B101" s="128"/>
      <c r="C101" s="129" t="s">
        <v>9</v>
      </c>
      <c r="D101" s="129" t="s">
        <v>132</v>
      </c>
      <c r="E101" s="130" t="s">
        <v>2865</v>
      </c>
      <c r="F101" s="131" t="s">
        <v>2866</v>
      </c>
      <c r="G101" s="132" t="s">
        <v>135</v>
      </c>
      <c r="H101" s="133">
        <v>1</v>
      </c>
      <c r="I101" s="134"/>
      <c r="J101" s="135">
        <f t="shared" si="0"/>
        <v>0</v>
      </c>
      <c r="K101" s="131" t="s">
        <v>3</v>
      </c>
      <c r="L101" s="33"/>
      <c r="M101" s="136" t="s">
        <v>3</v>
      </c>
      <c r="N101" s="137" t="s">
        <v>44</v>
      </c>
      <c r="P101" s="138">
        <f t="shared" si="1"/>
        <v>0</v>
      </c>
      <c r="Q101" s="138">
        <v>0</v>
      </c>
      <c r="R101" s="138">
        <f t="shared" si="2"/>
        <v>0</v>
      </c>
      <c r="S101" s="138">
        <v>0</v>
      </c>
      <c r="T101" s="139">
        <f t="shared" si="3"/>
        <v>0</v>
      </c>
      <c r="AR101" s="140" t="s">
        <v>398</v>
      </c>
      <c r="AT101" s="140" t="s">
        <v>132</v>
      </c>
      <c r="AU101" s="140" t="s">
        <v>83</v>
      </c>
      <c r="AY101" s="18" t="s">
        <v>129</v>
      </c>
      <c r="BE101" s="141">
        <f t="shared" si="4"/>
        <v>0</v>
      </c>
      <c r="BF101" s="141">
        <f t="shared" si="5"/>
        <v>0</v>
      </c>
      <c r="BG101" s="141">
        <f t="shared" si="6"/>
        <v>0</v>
      </c>
      <c r="BH101" s="141">
        <f t="shared" si="7"/>
        <v>0</v>
      </c>
      <c r="BI101" s="141">
        <f t="shared" si="8"/>
        <v>0</v>
      </c>
      <c r="BJ101" s="18" t="s">
        <v>81</v>
      </c>
      <c r="BK101" s="141">
        <f t="shared" si="9"/>
        <v>0</v>
      </c>
      <c r="BL101" s="18" t="s">
        <v>398</v>
      </c>
      <c r="BM101" s="140" t="s">
        <v>2867</v>
      </c>
    </row>
    <row r="102" spans="2:65" s="1" customFormat="1" ht="16.5" customHeight="1">
      <c r="B102" s="128"/>
      <c r="C102" s="129" t="s">
        <v>379</v>
      </c>
      <c r="D102" s="129" t="s">
        <v>132</v>
      </c>
      <c r="E102" s="130" t="s">
        <v>2868</v>
      </c>
      <c r="F102" s="131" t="s">
        <v>2869</v>
      </c>
      <c r="G102" s="132" t="s">
        <v>2478</v>
      </c>
      <c r="H102" s="133">
        <v>1</v>
      </c>
      <c r="I102" s="134"/>
      <c r="J102" s="135">
        <f t="shared" si="0"/>
        <v>0</v>
      </c>
      <c r="K102" s="131" t="s">
        <v>3</v>
      </c>
      <c r="L102" s="33"/>
      <c r="M102" s="136" t="s">
        <v>3</v>
      </c>
      <c r="N102" s="137" t="s">
        <v>44</v>
      </c>
      <c r="P102" s="138">
        <f t="shared" si="1"/>
        <v>0</v>
      </c>
      <c r="Q102" s="138">
        <v>0</v>
      </c>
      <c r="R102" s="138">
        <f t="shared" si="2"/>
        <v>0</v>
      </c>
      <c r="S102" s="138">
        <v>0</v>
      </c>
      <c r="T102" s="139">
        <f t="shared" si="3"/>
        <v>0</v>
      </c>
      <c r="AR102" s="140" t="s">
        <v>398</v>
      </c>
      <c r="AT102" s="140" t="s">
        <v>132</v>
      </c>
      <c r="AU102" s="140" t="s">
        <v>83</v>
      </c>
      <c r="AY102" s="18" t="s">
        <v>129</v>
      </c>
      <c r="BE102" s="141">
        <f t="shared" si="4"/>
        <v>0</v>
      </c>
      <c r="BF102" s="141">
        <f t="shared" si="5"/>
        <v>0</v>
      </c>
      <c r="BG102" s="141">
        <f t="shared" si="6"/>
        <v>0</v>
      </c>
      <c r="BH102" s="141">
        <f t="shared" si="7"/>
        <v>0</v>
      </c>
      <c r="BI102" s="141">
        <f t="shared" si="8"/>
        <v>0</v>
      </c>
      <c r="BJ102" s="18" t="s">
        <v>81</v>
      </c>
      <c r="BK102" s="141">
        <f t="shared" si="9"/>
        <v>0</v>
      </c>
      <c r="BL102" s="18" t="s">
        <v>398</v>
      </c>
      <c r="BM102" s="140" t="s">
        <v>2870</v>
      </c>
    </row>
    <row r="103" spans="2:65" s="1" customFormat="1" ht="16.5" customHeight="1">
      <c r="B103" s="128"/>
      <c r="C103" s="129" t="s">
        <v>386</v>
      </c>
      <c r="D103" s="129" t="s">
        <v>132</v>
      </c>
      <c r="E103" s="130" t="s">
        <v>2871</v>
      </c>
      <c r="F103" s="131" t="s">
        <v>2872</v>
      </c>
      <c r="G103" s="132" t="s">
        <v>2478</v>
      </c>
      <c r="H103" s="133">
        <v>1</v>
      </c>
      <c r="I103" s="134"/>
      <c r="J103" s="135">
        <f t="shared" si="0"/>
        <v>0</v>
      </c>
      <c r="K103" s="131" t="s">
        <v>3</v>
      </c>
      <c r="L103" s="33"/>
      <c r="M103" s="136" t="s">
        <v>3</v>
      </c>
      <c r="N103" s="137" t="s">
        <v>44</v>
      </c>
      <c r="P103" s="138">
        <f t="shared" si="1"/>
        <v>0</v>
      </c>
      <c r="Q103" s="138">
        <v>0</v>
      </c>
      <c r="R103" s="138">
        <f t="shared" si="2"/>
        <v>0</v>
      </c>
      <c r="S103" s="138">
        <v>0</v>
      </c>
      <c r="T103" s="139">
        <f t="shared" si="3"/>
        <v>0</v>
      </c>
      <c r="AR103" s="140" t="s">
        <v>398</v>
      </c>
      <c r="AT103" s="140" t="s">
        <v>132</v>
      </c>
      <c r="AU103" s="140" t="s">
        <v>83</v>
      </c>
      <c r="AY103" s="18" t="s">
        <v>129</v>
      </c>
      <c r="BE103" s="141">
        <f t="shared" si="4"/>
        <v>0</v>
      </c>
      <c r="BF103" s="141">
        <f t="shared" si="5"/>
        <v>0</v>
      </c>
      <c r="BG103" s="141">
        <f t="shared" si="6"/>
        <v>0</v>
      </c>
      <c r="BH103" s="141">
        <f t="shared" si="7"/>
        <v>0</v>
      </c>
      <c r="BI103" s="141">
        <f t="shared" si="8"/>
        <v>0</v>
      </c>
      <c r="BJ103" s="18" t="s">
        <v>81</v>
      </c>
      <c r="BK103" s="141">
        <f t="shared" si="9"/>
        <v>0</v>
      </c>
      <c r="BL103" s="18" t="s">
        <v>398</v>
      </c>
      <c r="BM103" s="140" t="s">
        <v>2873</v>
      </c>
    </row>
    <row r="104" spans="2:65" s="1" customFormat="1" ht="16.5" customHeight="1">
      <c r="B104" s="128"/>
      <c r="C104" s="129" t="s">
        <v>392</v>
      </c>
      <c r="D104" s="129" t="s">
        <v>132</v>
      </c>
      <c r="E104" s="130" t="s">
        <v>2874</v>
      </c>
      <c r="F104" s="131" t="s">
        <v>2875</v>
      </c>
      <c r="G104" s="132" t="s">
        <v>2478</v>
      </c>
      <c r="H104" s="133">
        <v>1</v>
      </c>
      <c r="I104" s="134"/>
      <c r="J104" s="135">
        <f t="shared" si="0"/>
        <v>0</v>
      </c>
      <c r="K104" s="131" t="s">
        <v>3</v>
      </c>
      <c r="L104" s="33"/>
      <c r="M104" s="136" t="s">
        <v>3</v>
      </c>
      <c r="N104" s="137" t="s">
        <v>44</v>
      </c>
      <c r="P104" s="138">
        <f t="shared" si="1"/>
        <v>0</v>
      </c>
      <c r="Q104" s="138">
        <v>0</v>
      </c>
      <c r="R104" s="138">
        <f t="shared" si="2"/>
        <v>0</v>
      </c>
      <c r="S104" s="138">
        <v>0</v>
      </c>
      <c r="T104" s="139">
        <f t="shared" si="3"/>
        <v>0</v>
      </c>
      <c r="AR104" s="140" t="s">
        <v>398</v>
      </c>
      <c r="AT104" s="140" t="s">
        <v>132</v>
      </c>
      <c r="AU104" s="140" t="s">
        <v>83</v>
      </c>
      <c r="AY104" s="18" t="s">
        <v>129</v>
      </c>
      <c r="BE104" s="141">
        <f t="shared" si="4"/>
        <v>0</v>
      </c>
      <c r="BF104" s="141">
        <f t="shared" si="5"/>
        <v>0</v>
      </c>
      <c r="BG104" s="141">
        <f t="shared" si="6"/>
        <v>0</v>
      </c>
      <c r="BH104" s="141">
        <f t="shared" si="7"/>
        <v>0</v>
      </c>
      <c r="BI104" s="141">
        <f t="shared" si="8"/>
        <v>0</v>
      </c>
      <c r="BJ104" s="18" t="s">
        <v>81</v>
      </c>
      <c r="BK104" s="141">
        <f t="shared" si="9"/>
        <v>0</v>
      </c>
      <c r="BL104" s="18" t="s">
        <v>398</v>
      </c>
      <c r="BM104" s="140" t="s">
        <v>2876</v>
      </c>
    </row>
    <row r="105" spans="2:65" s="1" customFormat="1" ht="16.5" customHeight="1">
      <c r="B105" s="128"/>
      <c r="C105" s="129" t="s">
        <v>398</v>
      </c>
      <c r="D105" s="129" t="s">
        <v>132</v>
      </c>
      <c r="E105" s="130" t="s">
        <v>2877</v>
      </c>
      <c r="F105" s="131" t="s">
        <v>2878</v>
      </c>
      <c r="G105" s="132" t="s">
        <v>2478</v>
      </c>
      <c r="H105" s="133">
        <v>1</v>
      </c>
      <c r="I105" s="134"/>
      <c r="J105" s="135">
        <f t="shared" si="0"/>
        <v>0</v>
      </c>
      <c r="K105" s="131" t="s">
        <v>3</v>
      </c>
      <c r="L105" s="33"/>
      <c r="M105" s="136" t="s">
        <v>3</v>
      </c>
      <c r="N105" s="137" t="s">
        <v>44</v>
      </c>
      <c r="P105" s="138">
        <f t="shared" si="1"/>
        <v>0</v>
      </c>
      <c r="Q105" s="138">
        <v>0</v>
      </c>
      <c r="R105" s="138">
        <f t="shared" si="2"/>
        <v>0</v>
      </c>
      <c r="S105" s="138">
        <v>0</v>
      </c>
      <c r="T105" s="139">
        <f t="shared" si="3"/>
        <v>0</v>
      </c>
      <c r="AR105" s="140" t="s">
        <v>398</v>
      </c>
      <c r="AT105" s="140" t="s">
        <v>132</v>
      </c>
      <c r="AU105" s="140" t="s">
        <v>83</v>
      </c>
      <c r="AY105" s="18" t="s">
        <v>129</v>
      </c>
      <c r="BE105" s="141">
        <f t="shared" si="4"/>
        <v>0</v>
      </c>
      <c r="BF105" s="141">
        <f t="shared" si="5"/>
        <v>0</v>
      </c>
      <c r="BG105" s="141">
        <f t="shared" si="6"/>
        <v>0</v>
      </c>
      <c r="BH105" s="141">
        <f t="shared" si="7"/>
        <v>0</v>
      </c>
      <c r="BI105" s="141">
        <f t="shared" si="8"/>
        <v>0</v>
      </c>
      <c r="BJ105" s="18" t="s">
        <v>81</v>
      </c>
      <c r="BK105" s="141">
        <f t="shared" si="9"/>
        <v>0</v>
      </c>
      <c r="BL105" s="18" t="s">
        <v>398</v>
      </c>
      <c r="BM105" s="140" t="s">
        <v>2879</v>
      </c>
    </row>
    <row r="106" spans="2:65" s="11" customFormat="1" ht="22.8" customHeight="1">
      <c r="B106" s="116"/>
      <c r="D106" s="117" t="s">
        <v>72</v>
      </c>
      <c r="E106" s="126" t="s">
        <v>2880</v>
      </c>
      <c r="F106" s="126" t="s">
        <v>2881</v>
      </c>
      <c r="I106" s="119"/>
      <c r="J106" s="127">
        <f>BK106</f>
        <v>0</v>
      </c>
      <c r="L106" s="116"/>
      <c r="M106" s="121"/>
      <c r="P106" s="122">
        <f>SUM(P107:P112)</f>
        <v>0</v>
      </c>
      <c r="R106" s="122">
        <f>SUM(R107:R112)</f>
        <v>0</v>
      </c>
      <c r="T106" s="123">
        <f>SUM(T107:T112)</f>
        <v>0</v>
      </c>
      <c r="AR106" s="117" t="s">
        <v>83</v>
      </c>
      <c r="AT106" s="124" t="s">
        <v>72</v>
      </c>
      <c r="AU106" s="124" t="s">
        <v>81</v>
      </c>
      <c r="AY106" s="117" t="s">
        <v>129</v>
      </c>
      <c r="BK106" s="125">
        <f>SUM(BK107:BK112)</f>
        <v>0</v>
      </c>
    </row>
    <row r="107" spans="2:65" s="1" customFormat="1" ht="16.5" customHeight="1">
      <c r="B107" s="128"/>
      <c r="C107" s="129" t="s">
        <v>407</v>
      </c>
      <c r="D107" s="129" t="s">
        <v>132</v>
      </c>
      <c r="E107" s="130" t="s">
        <v>2882</v>
      </c>
      <c r="F107" s="131" t="s">
        <v>2883</v>
      </c>
      <c r="G107" s="132" t="s">
        <v>2478</v>
      </c>
      <c r="H107" s="133">
        <v>24</v>
      </c>
      <c r="I107" s="134"/>
      <c r="J107" s="135">
        <f t="shared" ref="J107:J112" si="10">ROUND(I107*H107,2)</f>
        <v>0</v>
      </c>
      <c r="K107" s="131" t="s">
        <v>3</v>
      </c>
      <c r="L107" s="33"/>
      <c r="M107" s="136" t="s">
        <v>3</v>
      </c>
      <c r="N107" s="137" t="s">
        <v>44</v>
      </c>
      <c r="P107" s="138">
        <f t="shared" ref="P107:P112" si="11">O107*H107</f>
        <v>0</v>
      </c>
      <c r="Q107" s="138">
        <v>0</v>
      </c>
      <c r="R107" s="138">
        <f t="shared" ref="R107:R112" si="12">Q107*H107</f>
        <v>0</v>
      </c>
      <c r="S107" s="138">
        <v>0</v>
      </c>
      <c r="T107" s="139">
        <f t="shared" ref="T107:T112" si="13">S107*H107</f>
        <v>0</v>
      </c>
      <c r="AR107" s="140" t="s">
        <v>398</v>
      </c>
      <c r="AT107" s="140" t="s">
        <v>132</v>
      </c>
      <c r="AU107" s="140" t="s">
        <v>83</v>
      </c>
      <c r="AY107" s="18" t="s">
        <v>129</v>
      </c>
      <c r="BE107" s="141">
        <f t="shared" ref="BE107:BE112" si="14">IF(N107="základní",J107,0)</f>
        <v>0</v>
      </c>
      <c r="BF107" s="141">
        <f t="shared" ref="BF107:BF112" si="15">IF(N107="snížená",J107,0)</f>
        <v>0</v>
      </c>
      <c r="BG107" s="141">
        <f t="shared" ref="BG107:BG112" si="16">IF(N107="zákl. přenesená",J107,0)</f>
        <v>0</v>
      </c>
      <c r="BH107" s="141">
        <f t="shared" ref="BH107:BH112" si="17">IF(N107="sníž. přenesená",J107,0)</f>
        <v>0</v>
      </c>
      <c r="BI107" s="141">
        <f t="shared" ref="BI107:BI112" si="18">IF(N107="nulová",J107,0)</f>
        <v>0</v>
      </c>
      <c r="BJ107" s="18" t="s">
        <v>81</v>
      </c>
      <c r="BK107" s="141">
        <f t="shared" ref="BK107:BK112" si="19">ROUND(I107*H107,2)</f>
        <v>0</v>
      </c>
      <c r="BL107" s="18" t="s">
        <v>398</v>
      </c>
      <c r="BM107" s="140" t="s">
        <v>2884</v>
      </c>
    </row>
    <row r="108" spans="2:65" s="1" customFormat="1" ht="16.5" customHeight="1">
      <c r="B108" s="128"/>
      <c r="C108" s="129" t="s">
        <v>417</v>
      </c>
      <c r="D108" s="129" t="s">
        <v>132</v>
      </c>
      <c r="E108" s="130" t="s">
        <v>2885</v>
      </c>
      <c r="F108" s="131" t="s">
        <v>2886</v>
      </c>
      <c r="G108" s="132" t="s">
        <v>2478</v>
      </c>
      <c r="H108" s="133">
        <v>6</v>
      </c>
      <c r="I108" s="134"/>
      <c r="J108" s="135">
        <f t="shared" si="10"/>
        <v>0</v>
      </c>
      <c r="K108" s="131" t="s">
        <v>3</v>
      </c>
      <c r="L108" s="33"/>
      <c r="M108" s="136" t="s">
        <v>3</v>
      </c>
      <c r="N108" s="137" t="s">
        <v>44</v>
      </c>
      <c r="P108" s="138">
        <f t="shared" si="11"/>
        <v>0</v>
      </c>
      <c r="Q108" s="138">
        <v>0</v>
      </c>
      <c r="R108" s="138">
        <f t="shared" si="12"/>
        <v>0</v>
      </c>
      <c r="S108" s="138">
        <v>0</v>
      </c>
      <c r="T108" s="139">
        <f t="shared" si="13"/>
        <v>0</v>
      </c>
      <c r="AR108" s="140" t="s">
        <v>398</v>
      </c>
      <c r="AT108" s="140" t="s">
        <v>132</v>
      </c>
      <c r="AU108" s="140" t="s">
        <v>83</v>
      </c>
      <c r="AY108" s="18" t="s">
        <v>129</v>
      </c>
      <c r="BE108" s="141">
        <f t="shared" si="14"/>
        <v>0</v>
      </c>
      <c r="BF108" s="141">
        <f t="shared" si="15"/>
        <v>0</v>
      </c>
      <c r="BG108" s="141">
        <f t="shared" si="16"/>
        <v>0</v>
      </c>
      <c r="BH108" s="141">
        <f t="shared" si="17"/>
        <v>0</v>
      </c>
      <c r="BI108" s="141">
        <f t="shared" si="18"/>
        <v>0</v>
      </c>
      <c r="BJ108" s="18" t="s">
        <v>81</v>
      </c>
      <c r="BK108" s="141">
        <f t="shared" si="19"/>
        <v>0</v>
      </c>
      <c r="BL108" s="18" t="s">
        <v>398</v>
      </c>
      <c r="BM108" s="140" t="s">
        <v>2887</v>
      </c>
    </row>
    <row r="109" spans="2:65" s="1" customFormat="1" ht="16.5" customHeight="1">
      <c r="B109" s="128"/>
      <c r="C109" s="129" t="s">
        <v>424</v>
      </c>
      <c r="D109" s="129" t="s">
        <v>132</v>
      </c>
      <c r="E109" s="130" t="s">
        <v>2888</v>
      </c>
      <c r="F109" s="131" t="s">
        <v>2889</v>
      </c>
      <c r="G109" s="132" t="s">
        <v>2478</v>
      </c>
      <c r="H109" s="133">
        <v>10</v>
      </c>
      <c r="I109" s="134"/>
      <c r="J109" s="135">
        <f t="shared" si="10"/>
        <v>0</v>
      </c>
      <c r="K109" s="131" t="s">
        <v>3</v>
      </c>
      <c r="L109" s="33"/>
      <c r="M109" s="136" t="s">
        <v>3</v>
      </c>
      <c r="N109" s="137" t="s">
        <v>44</v>
      </c>
      <c r="P109" s="138">
        <f t="shared" si="11"/>
        <v>0</v>
      </c>
      <c r="Q109" s="138">
        <v>0</v>
      </c>
      <c r="R109" s="138">
        <f t="shared" si="12"/>
        <v>0</v>
      </c>
      <c r="S109" s="138">
        <v>0</v>
      </c>
      <c r="T109" s="139">
        <f t="shared" si="13"/>
        <v>0</v>
      </c>
      <c r="AR109" s="140" t="s">
        <v>398</v>
      </c>
      <c r="AT109" s="140" t="s">
        <v>132</v>
      </c>
      <c r="AU109" s="140" t="s">
        <v>83</v>
      </c>
      <c r="AY109" s="18" t="s">
        <v>129</v>
      </c>
      <c r="BE109" s="141">
        <f t="shared" si="14"/>
        <v>0</v>
      </c>
      <c r="BF109" s="141">
        <f t="shared" si="15"/>
        <v>0</v>
      </c>
      <c r="BG109" s="141">
        <f t="shared" si="16"/>
        <v>0</v>
      </c>
      <c r="BH109" s="141">
        <f t="shared" si="17"/>
        <v>0</v>
      </c>
      <c r="BI109" s="141">
        <f t="shared" si="18"/>
        <v>0</v>
      </c>
      <c r="BJ109" s="18" t="s">
        <v>81</v>
      </c>
      <c r="BK109" s="141">
        <f t="shared" si="19"/>
        <v>0</v>
      </c>
      <c r="BL109" s="18" t="s">
        <v>398</v>
      </c>
      <c r="BM109" s="140" t="s">
        <v>2890</v>
      </c>
    </row>
    <row r="110" spans="2:65" s="1" customFormat="1" ht="16.5" customHeight="1">
      <c r="B110" s="128"/>
      <c r="C110" s="129" t="s">
        <v>430</v>
      </c>
      <c r="D110" s="129" t="s">
        <v>132</v>
      </c>
      <c r="E110" s="130" t="s">
        <v>2891</v>
      </c>
      <c r="F110" s="131" t="s">
        <v>2892</v>
      </c>
      <c r="G110" s="132" t="s">
        <v>2478</v>
      </c>
      <c r="H110" s="133">
        <v>1</v>
      </c>
      <c r="I110" s="134"/>
      <c r="J110" s="135">
        <f t="shared" si="10"/>
        <v>0</v>
      </c>
      <c r="K110" s="131" t="s">
        <v>3</v>
      </c>
      <c r="L110" s="33"/>
      <c r="M110" s="136" t="s">
        <v>3</v>
      </c>
      <c r="N110" s="137" t="s">
        <v>44</v>
      </c>
      <c r="P110" s="138">
        <f t="shared" si="11"/>
        <v>0</v>
      </c>
      <c r="Q110" s="138">
        <v>0</v>
      </c>
      <c r="R110" s="138">
        <f t="shared" si="12"/>
        <v>0</v>
      </c>
      <c r="S110" s="138">
        <v>0</v>
      </c>
      <c r="T110" s="139">
        <f t="shared" si="13"/>
        <v>0</v>
      </c>
      <c r="AR110" s="140" t="s">
        <v>398</v>
      </c>
      <c r="AT110" s="140" t="s">
        <v>132</v>
      </c>
      <c r="AU110" s="140" t="s">
        <v>83</v>
      </c>
      <c r="AY110" s="18" t="s">
        <v>129</v>
      </c>
      <c r="BE110" s="141">
        <f t="shared" si="14"/>
        <v>0</v>
      </c>
      <c r="BF110" s="141">
        <f t="shared" si="15"/>
        <v>0</v>
      </c>
      <c r="BG110" s="141">
        <f t="shared" si="16"/>
        <v>0</v>
      </c>
      <c r="BH110" s="141">
        <f t="shared" si="17"/>
        <v>0</v>
      </c>
      <c r="BI110" s="141">
        <f t="shared" si="18"/>
        <v>0</v>
      </c>
      <c r="BJ110" s="18" t="s">
        <v>81</v>
      </c>
      <c r="BK110" s="141">
        <f t="shared" si="19"/>
        <v>0</v>
      </c>
      <c r="BL110" s="18" t="s">
        <v>398</v>
      </c>
      <c r="BM110" s="140" t="s">
        <v>2893</v>
      </c>
    </row>
    <row r="111" spans="2:65" s="1" customFormat="1" ht="16.5" customHeight="1">
      <c r="B111" s="128"/>
      <c r="C111" s="129" t="s">
        <v>8</v>
      </c>
      <c r="D111" s="129" t="s">
        <v>132</v>
      </c>
      <c r="E111" s="130" t="s">
        <v>2894</v>
      </c>
      <c r="F111" s="131" t="s">
        <v>2895</v>
      </c>
      <c r="G111" s="132" t="s">
        <v>2478</v>
      </c>
      <c r="H111" s="133">
        <v>1</v>
      </c>
      <c r="I111" s="134"/>
      <c r="J111" s="135">
        <f t="shared" si="10"/>
        <v>0</v>
      </c>
      <c r="K111" s="131" t="s">
        <v>3</v>
      </c>
      <c r="L111" s="33"/>
      <c r="M111" s="136" t="s">
        <v>3</v>
      </c>
      <c r="N111" s="137" t="s">
        <v>44</v>
      </c>
      <c r="P111" s="138">
        <f t="shared" si="11"/>
        <v>0</v>
      </c>
      <c r="Q111" s="138">
        <v>0</v>
      </c>
      <c r="R111" s="138">
        <f t="shared" si="12"/>
        <v>0</v>
      </c>
      <c r="S111" s="138">
        <v>0</v>
      </c>
      <c r="T111" s="139">
        <f t="shared" si="13"/>
        <v>0</v>
      </c>
      <c r="AR111" s="140" t="s">
        <v>398</v>
      </c>
      <c r="AT111" s="140" t="s">
        <v>132</v>
      </c>
      <c r="AU111" s="140" t="s">
        <v>83</v>
      </c>
      <c r="AY111" s="18" t="s">
        <v>129</v>
      </c>
      <c r="BE111" s="141">
        <f t="shared" si="14"/>
        <v>0</v>
      </c>
      <c r="BF111" s="141">
        <f t="shared" si="15"/>
        <v>0</v>
      </c>
      <c r="BG111" s="141">
        <f t="shared" si="16"/>
        <v>0</v>
      </c>
      <c r="BH111" s="141">
        <f t="shared" si="17"/>
        <v>0</v>
      </c>
      <c r="BI111" s="141">
        <f t="shared" si="18"/>
        <v>0</v>
      </c>
      <c r="BJ111" s="18" t="s">
        <v>81</v>
      </c>
      <c r="BK111" s="141">
        <f t="shared" si="19"/>
        <v>0</v>
      </c>
      <c r="BL111" s="18" t="s">
        <v>398</v>
      </c>
      <c r="BM111" s="140" t="s">
        <v>2896</v>
      </c>
    </row>
    <row r="112" spans="2:65" s="1" customFormat="1" ht="16.5" customHeight="1">
      <c r="B112" s="128"/>
      <c r="C112" s="129" t="s">
        <v>444</v>
      </c>
      <c r="D112" s="129" t="s">
        <v>132</v>
      </c>
      <c r="E112" s="130" t="s">
        <v>2897</v>
      </c>
      <c r="F112" s="131" t="s">
        <v>2898</v>
      </c>
      <c r="G112" s="132" t="s">
        <v>2478</v>
      </c>
      <c r="H112" s="133">
        <v>2</v>
      </c>
      <c r="I112" s="134"/>
      <c r="J112" s="135">
        <f t="shared" si="10"/>
        <v>0</v>
      </c>
      <c r="K112" s="131" t="s">
        <v>3</v>
      </c>
      <c r="L112" s="33"/>
      <c r="M112" s="136" t="s">
        <v>3</v>
      </c>
      <c r="N112" s="137" t="s">
        <v>44</v>
      </c>
      <c r="P112" s="138">
        <f t="shared" si="11"/>
        <v>0</v>
      </c>
      <c r="Q112" s="138">
        <v>0</v>
      </c>
      <c r="R112" s="138">
        <f t="shared" si="12"/>
        <v>0</v>
      </c>
      <c r="S112" s="138">
        <v>0</v>
      </c>
      <c r="T112" s="139">
        <f t="shared" si="13"/>
        <v>0</v>
      </c>
      <c r="AR112" s="140" t="s">
        <v>398</v>
      </c>
      <c r="AT112" s="140" t="s">
        <v>132</v>
      </c>
      <c r="AU112" s="140" t="s">
        <v>83</v>
      </c>
      <c r="AY112" s="18" t="s">
        <v>129</v>
      </c>
      <c r="BE112" s="141">
        <f t="shared" si="14"/>
        <v>0</v>
      </c>
      <c r="BF112" s="141">
        <f t="shared" si="15"/>
        <v>0</v>
      </c>
      <c r="BG112" s="141">
        <f t="shared" si="16"/>
        <v>0</v>
      </c>
      <c r="BH112" s="141">
        <f t="shared" si="17"/>
        <v>0</v>
      </c>
      <c r="BI112" s="141">
        <f t="shared" si="18"/>
        <v>0</v>
      </c>
      <c r="BJ112" s="18" t="s">
        <v>81</v>
      </c>
      <c r="BK112" s="141">
        <f t="shared" si="19"/>
        <v>0</v>
      </c>
      <c r="BL112" s="18" t="s">
        <v>398</v>
      </c>
      <c r="BM112" s="140" t="s">
        <v>2899</v>
      </c>
    </row>
    <row r="113" spans="2:65" s="11" customFormat="1" ht="22.8" customHeight="1">
      <c r="B113" s="116"/>
      <c r="D113" s="117" t="s">
        <v>72</v>
      </c>
      <c r="E113" s="126" t="s">
        <v>2900</v>
      </c>
      <c r="F113" s="126" t="s">
        <v>2901</v>
      </c>
      <c r="I113" s="119"/>
      <c r="J113" s="127">
        <f>BK113</f>
        <v>0</v>
      </c>
      <c r="L113" s="116"/>
      <c r="M113" s="121"/>
      <c r="P113" s="122">
        <f>SUM(P114:P125)</f>
        <v>0</v>
      </c>
      <c r="R113" s="122">
        <f>SUM(R114:R125)</f>
        <v>0</v>
      </c>
      <c r="T113" s="123">
        <f>SUM(T114:T125)</f>
        <v>0</v>
      </c>
      <c r="AR113" s="117" t="s">
        <v>83</v>
      </c>
      <c r="AT113" s="124" t="s">
        <v>72</v>
      </c>
      <c r="AU113" s="124" t="s">
        <v>81</v>
      </c>
      <c r="AY113" s="117" t="s">
        <v>129</v>
      </c>
      <c r="BK113" s="125">
        <f>SUM(BK114:BK125)</f>
        <v>0</v>
      </c>
    </row>
    <row r="114" spans="2:65" s="1" customFormat="1" ht="16.5" customHeight="1">
      <c r="B114" s="128"/>
      <c r="C114" s="129" t="s">
        <v>450</v>
      </c>
      <c r="D114" s="129" t="s">
        <v>132</v>
      </c>
      <c r="E114" s="130" t="s">
        <v>2902</v>
      </c>
      <c r="F114" s="131" t="s">
        <v>3316</v>
      </c>
      <c r="G114" s="132" t="s">
        <v>2478</v>
      </c>
      <c r="H114" s="133">
        <v>5</v>
      </c>
      <c r="I114" s="134"/>
      <c r="J114" s="135">
        <f t="shared" ref="J114:J125" si="20">ROUND(I114*H114,2)</f>
        <v>0</v>
      </c>
      <c r="K114" s="131" t="s">
        <v>3</v>
      </c>
      <c r="L114" s="33"/>
      <c r="M114" s="136" t="s">
        <v>3</v>
      </c>
      <c r="N114" s="137" t="s">
        <v>44</v>
      </c>
      <c r="P114" s="138">
        <f t="shared" ref="P114:P125" si="21">O114*H114</f>
        <v>0</v>
      </c>
      <c r="Q114" s="138">
        <v>0</v>
      </c>
      <c r="R114" s="138">
        <f t="shared" ref="R114:R125" si="22">Q114*H114</f>
        <v>0</v>
      </c>
      <c r="S114" s="138">
        <v>0</v>
      </c>
      <c r="T114" s="139">
        <f t="shared" ref="T114:T125" si="23">S114*H114</f>
        <v>0</v>
      </c>
      <c r="AR114" s="140" t="s">
        <v>398</v>
      </c>
      <c r="AT114" s="140" t="s">
        <v>132</v>
      </c>
      <c r="AU114" s="140" t="s">
        <v>83</v>
      </c>
      <c r="AY114" s="18" t="s">
        <v>129</v>
      </c>
      <c r="BE114" s="141">
        <f t="shared" ref="BE114:BE125" si="24">IF(N114="základní",J114,0)</f>
        <v>0</v>
      </c>
      <c r="BF114" s="141">
        <f t="shared" ref="BF114:BF125" si="25">IF(N114="snížená",J114,0)</f>
        <v>0</v>
      </c>
      <c r="BG114" s="141">
        <f t="shared" ref="BG114:BG125" si="26">IF(N114="zákl. přenesená",J114,0)</f>
        <v>0</v>
      </c>
      <c r="BH114" s="141">
        <f t="shared" ref="BH114:BH125" si="27">IF(N114="sníž. přenesená",J114,0)</f>
        <v>0</v>
      </c>
      <c r="BI114" s="141">
        <f t="shared" ref="BI114:BI125" si="28">IF(N114="nulová",J114,0)</f>
        <v>0</v>
      </c>
      <c r="BJ114" s="18" t="s">
        <v>81</v>
      </c>
      <c r="BK114" s="141">
        <f t="shared" ref="BK114:BK125" si="29">ROUND(I114*H114,2)</f>
        <v>0</v>
      </c>
      <c r="BL114" s="18" t="s">
        <v>398</v>
      </c>
      <c r="BM114" s="140" t="s">
        <v>2903</v>
      </c>
    </row>
    <row r="115" spans="2:65" s="1" customFormat="1" ht="21.75" customHeight="1">
      <c r="B115" s="128"/>
      <c r="C115" s="129" t="s">
        <v>458</v>
      </c>
      <c r="D115" s="129" t="s">
        <v>132</v>
      </c>
      <c r="E115" s="130" t="s">
        <v>2904</v>
      </c>
      <c r="F115" s="131" t="s">
        <v>3317</v>
      </c>
      <c r="G115" s="132" t="s">
        <v>2478</v>
      </c>
      <c r="H115" s="133">
        <v>12</v>
      </c>
      <c r="I115" s="134"/>
      <c r="J115" s="135">
        <f t="shared" si="20"/>
        <v>0</v>
      </c>
      <c r="K115" s="131" t="s">
        <v>3</v>
      </c>
      <c r="L115" s="33"/>
      <c r="M115" s="136" t="s">
        <v>3</v>
      </c>
      <c r="N115" s="137" t="s">
        <v>44</v>
      </c>
      <c r="P115" s="138">
        <f t="shared" si="21"/>
        <v>0</v>
      </c>
      <c r="Q115" s="138">
        <v>0</v>
      </c>
      <c r="R115" s="138">
        <f t="shared" si="22"/>
        <v>0</v>
      </c>
      <c r="S115" s="138">
        <v>0</v>
      </c>
      <c r="T115" s="139">
        <f t="shared" si="23"/>
        <v>0</v>
      </c>
      <c r="AR115" s="140" t="s">
        <v>398</v>
      </c>
      <c r="AT115" s="140" t="s">
        <v>132</v>
      </c>
      <c r="AU115" s="140" t="s">
        <v>83</v>
      </c>
      <c r="AY115" s="18" t="s">
        <v>129</v>
      </c>
      <c r="BE115" s="141">
        <f t="shared" si="24"/>
        <v>0</v>
      </c>
      <c r="BF115" s="141">
        <f t="shared" si="25"/>
        <v>0</v>
      </c>
      <c r="BG115" s="141">
        <f t="shared" si="26"/>
        <v>0</v>
      </c>
      <c r="BH115" s="141">
        <f t="shared" si="27"/>
        <v>0</v>
      </c>
      <c r="BI115" s="141">
        <f t="shared" si="28"/>
        <v>0</v>
      </c>
      <c r="BJ115" s="18" t="s">
        <v>81</v>
      </c>
      <c r="BK115" s="141">
        <f t="shared" si="29"/>
        <v>0</v>
      </c>
      <c r="BL115" s="18" t="s">
        <v>398</v>
      </c>
      <c r="BM115" s="140" t="s">
        <v>2905</v>
      </c>
    </row>
    <row r="116" spans="2:65" s="1" customFormat="1" ht="16.5" customHeight="1">
      <c r="B116" s="128"/>
      <c r="C116" s="129" t="s">
        <v>464</v>
      </c>
      <c r="D116" s="129" t="s">
        <v>132</v>
      </c>
      <c r="E116" s="130" t="s">
        <v>2906</v>
      </c>
      <c r="F116" s="131" t="s">
        <v>3318</v>
      </c>
      <c r="G116" s="132" t="s">
        <v>2478</v>
      </c>
      <c r="H116" s="133">
        <v>19</v>
      </c>
      <c r="I116" s="134"/>
      <c r="J116" s="135">
        <f t="shared" si="20"/>
        <v>0</v>
      </c>
      <c r="K116" s="131" t="s">
        <v>3</v>
      </c>
      <c r="L116" s="33"/>
      <c r="M116" s="136" t="s">
        <v>3</v>
      </c>
      <c r="N116" s="137" t="s">
        <v>44</v>
      </c>
      <c r="P116" s="138">
        <f t="shared" si="21"/>
        <v>0</v>
      </c>
      <c r="Q116" s="138">
        <v>0</v>
      </c>
      <c r="R116" s="138">
        <f t="shared" si="22"/>
        <v>0</v>
      </c>
      <c r="S116" s="138">
        <v>0</v>
      </c>
      <c r="T116" s="139">
        <f t="shared" si="23"/>
        <v>0</v>
      </c>
      <c r="AR116" s="140" t="s">
        <v>398</v>
      </c>
      <c r="AT116" s="140" t="s">
        <v>132</v>
      </c>
      <c r="AU116" s="140" t="s">
        <v>83</v>
      </c>
      <c r="AY116" s="18" t="s">
        <v>129</v>
      </c>
      <c r="BE116" s="141">
        <f t="shared" si="24"/>
        <v>0</v>
      </c>
      <c r="BF116" s="141">
        <f t="shared" si="25"/>
        <v>0</v>
      </c>
      <c r="BG116" s="141">
        <f t="shared" si="26"/>
        <v>0</v>
      </c>
      <c r="BH116" s="141">
        <f t="shared" si="27"/>
        <v>0</v>
      </c>
      <c r="BI116" s="141">
        <f t="shared" si="28"/>
        <v>0</v>
      </c>
      <c r="BJ116" s="18" t="s">
        <v>81</v>
      </c>
      <c r="BK116" s="141">
        <f t="shared" si="29"/>
        <v>0</v>
      </c>
      <c r="BL116" s="18" t="s">
        <v>398</v>
      </c>
      <c r="BM116" s="140" t="s">
        <v>2907</v>
      </c>
    </row>
    <row r="117" spans="2:65" s="1" customFormat="1" ht="16.5" customHeight="1">
      <c r="B117" s="128"/>
      <c r="C117" s="129" t="s">
        <v>470</v>
      </c>
      <c r="D117" s="129" t="s">
        <v>132</v>
      </c>
      <c r="E117" s="130" t="s">
        <v>2908</v>
      </c>
      <c r="F117" s="131" t="s">
        <v>2909</v>
      </c>
      <c r="G117" s="132" t="s">
        <v>2478</v>
      </c>
      <c r="H117" s="133">
        <v>9</v>
      </c>
      <c r="I117" s="134"/>
      <c r="J117" s="135">
        <f t="shared" si="20"/>
        <v>0</v>
      </c>
      <c r="K117" s="131" t="s">
        <v>3</v>
      </c>
      <c r="L117" s="33"/>
      <c r="M117" s="136" t="s">
        <v>3</v>
      </c>
      <c r="N117" s="137" t="s">
        <v>44</v>
      </c>
      <c r="P117" s="138">
        <f t="shared" si="21"/>
        <v>0</v>
      </c>
      <c r="Q117" s="138">
        <v>0</v>
      </c>
      <c r="R117" s="138">
        <f t="shared" si="22"/>
        <v>0</v>
      </c>
      <c r="S117" s="138">
        <v>0</v>
      </c>
      <c r="T117" s="139">
        <f t="shared" si="23"/>
        <v>0</v>
      </c>
      <c r="AR117" s="140" t="s">
        <v>398</v>
      </c>
      <c r="AT117" s="140" t="s">
        <v>132</v>
      </c>
      <c r="AU117" s="140" t="s">
        <v>83</v>
      </c>
      <c r="AY117" s="18" t="s">
        <v>129</v>
      </c>
      <c r="BE117" s="141">
        <f t="shared" si="24"/>
        <v>0</v>
      </c>
      <c r="BF117" s="141">
        <f t="shared" si="25"/>
        <v>0</v>
      </c>
      <c r="BG117" s="141">
        <f t="shared" si="26"/>
        <v>0</v>
      </c>
      <c r="BH117" s="141">
        <f t="shared" si="27"/>
        <v>0</v>
      </c>
      <c r="BI117" s="141">
        <f t="shared" si="28"/>
        <v>0</v>
      </c>
      <c r="BJ117" s="18" t="s">
        <v>81</v>
      </c>
      <c r="BK117" s="141">
        <f t="shared" si="29"/>
        <v>0</v>
      </c>
      <c r="BL117" s="18" t="s">
        <v>398</v>
      </c>
      <c r="BM117" s="140" t="s">
        <v>2910</v>
      </c>
    </row>
    <row r="118" spans="2:65" s="1" customFormat="1" ht="16.5" customHeight="1">
      <c r="B118" s="128"/>
      <c r="C118" s="129" t="s">
        <v>476</v>
      </c>
      <c r="D118" s="129" t="s">
        <v>132</v>
      </c>
      <c r="E118" s="130" t="s">
        <v>2911</v>
      </c>
      <c r="F118" s="131" t="s">
        <v>2912</v>
      </c>
      <c r="G118" s="132" t="s">
        <v>2478</v>
      </c>
      <c r="H118" s="133">
        <v>7</v>
      </c>
      <c r="I118" s="134"/>
      <c r="J118" s="135">
        <f t="shared" si="20"/>
        <v>0</v>
      </c>
      <c r="K118" s="131" t="s">
        <v>3</v>
      </c>
      <c r="L118" s="33"/>
      <c r="M118" s="136" t="s">
        <v>3</v>
      </c>
      <c r="N118" s="137" t="s">
        <v>44</v>
      </c>
      <c r="P118" s="138">
        <f t="shared" si="21"/>
        <v>0</v>
      </c>
      <c r="Q118" s="138">
        <v>0</v>
      </c>
      <c r="R118" s="138">
        <f t="shared" si="22"/>
        <v>0</v>
      </c>
      <c r="S118" s="138">
        <v>0</v>
      </c>
      <c r="T118" s="139">
        <f t="shared" si="23"/>
        <v>0</v>
      </c>
      <c r="AR118" s="140" t="s">
        <v>398</v>
      </c>
      <c r="AT118" s="140" t="s">
        <v>132</v>
      </c>
      <c r="AU118" s="140" t="s">
        <v>83</v>
      </c>
      <c r="AY118" s="18" t="s">
        <v>129</v>
      </c>
      <c r="BE118" s="141">
        <f t="shared" si="24"/>
        <v>0</v>
      </c>
      <c r="BF118" s="141">
        <f t="shared" si="25"/>
        <v>0</v>
      </c>
      <c r="BG118" s="141">
        <f t="shared" si="26"/>
        <v>0</v>
      </c>
      <c r="BH118" s="141">
        <f t="shared" si="27"/>
        <v>0</v>
      </c>
      <c r="BI118" s="141">
        <f t="shared" si="28"/>
        <v>0</v>
      </c>
      <c r="BJ118" s="18" t="s">
        <v>81</v>
      </c>
      <c r="BK118" s="141">
        <f t="shared" si="29"/>
        <v>0</v>
      </c>
      <c r="BL118" s="18" t="s">
        <v>398</v>
      </c>
      <c r="BM118" s="140" t="s">
        <v>2913</v>
      </c>
    </row>
    <row r="119" spans="2:65" s="1" customFormat="1" ht="16.5" customHeight="1">
      <c r="B119" s="128"/>
      <c r="C119" s="129" t="s">
        <v>484</v>
      </c>
      <c r="D119" s="129" t="s">
        <v>132</v>
      </c>
      <c r="E119" s="130" t="s">
        <v>2914</v>
      </c>
      <c r="F119" s="131" t="s">
        <v>2915</v>
      </c>
      <c r="G119" s="132" t="s">
        <v>2478</v>
      </c>
      <c r="H119" s="133">
        <v>1</v>
      </c>
      <c r="I119" s="134"/>
      <c r="J119" s="135">
        <f t="shared" si="20"/>
        <v>0</v>
      </c>
      <c r="K119" s="131" t="s">
        <v>3</v>
      </c>
      <c r="L119" s="33"/>
      <c r="M119" s="136" t="s">
        <v>3</v>
      </c>
      <c r="N119" s="137" t="s">
        <v>44</v>
      </c>
      <c r="P119" s="138">
        <f t="shared" si="21"/>
        <v>0</v>
      </c>
      <c r="Q119" s="138">
        <v>0</v>
      </c>
      <c r="R119" s="138">
        <f t="shared" si="22"/>
        <v>0</v>
      </c>
      <c r="S119" s="138">
        <v>0</v>
      </c>
      <c r="T119" s="139">
        <f t="shared" si="23"/>
        <v>0</v>
      </c>
      <c r="AR119" s="140" t="s">
        <v>398</v>
      </c>
      <c r="AT119" s="140" t="s">
        <v>132</v>
      </c>
      <c r="AU119" s="140" t="s">
        <v>83</v>
      </c>
      <c r="AY119" s="18" t="s">
        <v>129</v>
      </c>
      <c r="BE119" s="141">
        <f t="shared" si="24"/>
        <v>0</v>
      </c>
      <c r="BF119" s="141">
        <f t="shared" si="25"/>
        <v>0</v>
      </c>
      <c r="BG119" s="141">
        <f t="shared" si="26"/>
        <v>0</v>
      </c>
      <c r="BH119" s="141">
        <f t="shared" si="27"/>
        <v>0</v>
      </c>
      <c r="BI119" s="141">
        <f t="shared" si="28"/>
        <v>0</v>
      </c>
      <c r="BJ119" s="18" t="s">
        <v>81</v>
      </c>
      <c r="BK119" s="141">
        <f t="shared" si="29"/>
        <v>0</v>
      </c>
      <c r="BL119" s="18" t="s">
        <v>398</v>
      </c>
      <c r="BM119" s="140" t="s">
        <v>2916</v>
      </c>
    </row>
    <row r="120" spans="2:65" s="1" customFormat="1" ht="16.5" customHeight="1">
      <c r="B120" s="128"/>
      <c r="C120" s="129" t="s">
        <v>495</v>
      </c>
      <c r="D120" s="129" t="s">
        <v>132</v>
      </c>
      <c r="E120" s="130" t="s">
        <v>2917</v>
      </c>
      <c r="F120" s="131" t="s">
        <v>2918</v>
      </c>
      <c r="G120" s="132" t="s">
        <v>2478</v>
      </c>
      <c r="H120" s="133">
        <v>3</v>
      </c>
      <c r="I120" s="134"/>
      <c r="J120" s="135">
        <f t="shared" si="20"/>
        <v>0</v>
      </c>
      <c r="K120" s="131" t="s">
        <v>3</v>
      </c>
      <c r="L120" s="33"/>
      <c r="M120" s="136" t="s">
        <v>3</v>
      </c>
      <c r="N120" s="137" t="s">
        <v>44</v>
      </c>
      <c r="P120" s="138">
        <f t="shared" si="21"/>
        <v>0</v>
      </c>
      <c r="Q120" s="138">
        <v>0</v>
      </c>
      <c r="R120" s="138">
        <f t="shared" si="22"/>
        <v>0</v>
      </c>
      <c r="S120" s="138">
        <v>0</v>
      </c>
      <c r="T120" s="139">
        <f t="shared" si="23"/>
        <v>0</v>
      </c>
      <c r="AR120" s="140" t="s">
        <v>398</v>
      </c>
      <c r="AT120" s="140" t="s">
        <v>132</v>
      </c>
      <c r="AU120" s="140" t="s">
        <v>83</v>
      </c>
      <c r="AY120" s="18" t="s">
        <v>129</v>
      </c>
      <c r="BE120" s="141">
        <f t="shared" si="24"/>
        <v>0</v>
      </c>
      <c r="BF120" s="141">
        <f t="shared" si="25"/>
        <v>0</v>
      </c>
      <c r="BG120" s="141">
        <f t="shared" si="26"/>
        <v>0</v>
      </c>
      <c r="BH120" s="141">
        <f t="shared" si="27"/>
        <v>0</v>
      </c>
      <c r="BI120" s="141">
        <f t="shared" si="28"/>
        <v>0</v>
      </c>
      <c r="BJ120" s="18" t="s">
        <v>81</v>
      </c>
      <c r="BK120" s="141">
        <f t="shared" si="29"/>
        <v>0</v>
      </c>
      <c r="BL120" s="18" t="s">
        <v>398</v>
      </c>
      <c r="BM120" s="140" t="s">
        <v>2919</v>
      </c>
    </row>
    <row r="121" spans="2:65" s="1" customFormat="1" ht="16.5" customHeight="1">
      <c r="B121" s="128"/>
      <c r="C121" s="129" t="s">
        <v>503</v>
      </c>
      <c r="D121" s="129" t="s">
        <v>132</v>
      </c>
      <c r="E121" s="130" t="s">
        <v>2920</v>
      </c>
      <c r="F121" s="131" t="s">
        <v>2921</v>
      </c>
      <c r="G121" s="132" t="s">
        <v>2478</v>
      </c>
      <c r="H121" s="133">
        <v>6</v>
      </c>
      <c r="I121" s="134"/>
      <c r="J121" s="135">
        <f t="shared" si="20"/>
        <v>0</v>
      </c>
      <c r="K121" s="131" t="s">
        <v>3</v>
      </c>
      <c r="L121" s="33"/>
      <c r="M121" s="136" t="s">
        <v>3</v>
      </c>
      <c r="N121" s="137" t="s">
        <v>44</v>
      </c>
      <c r="P121" s="138">
        <f t="shared" si="21"/>
        <v>0</v>
      </c>
      <c r="Q121" s="138">
        <v>0</v>
      </c>
      <c r="R121" s="138">
        <f t="shared" si="22"/>
        <v>0</v>
      </c>
      <c r="S121" s="138">
        <v>0</v>
      </c>
      <c r="T121" s="139">
        <f t="shared" si="23"/>
        <v>0</v>
      </c>
      <c r="AR121" s="140" t="s">
        <v>398</v>
      </c>
      <c r="AT121" s="140" t="s">
        <v>132</v>
      </c>
      <c r="AU121" s="140" t="s">
        <v>83</v>
      </c>
      <c r="AY121" s="18" t="s">
        <v>129</v>
      </c>
      <c r="BE121" s="141">
        <f t="shared" si="24"/>
        <v>0</v>
      </c>
      <c r="BF121" s="141">
        <f t="shared" si="25"/>
        <v>0</v>
      </c>
      <c r="BG121" s="141">
        <f t="shared" si="26"/>
        <v>0</v>
      </c>
      <c r="BH121" s="141">
        <f t="shared" si="27"/>
        <v>0</v>
      </c>
      <c r="BI121" s="141">
        <f t="shared" si="28"/>
        <v>0</v>
      </c>
      <c r="BJ121" s="18" t="s">
        <v>81</v>
      </c>
      <c r="BK121" s="141">
        <f t="shared" si="29"/>
        <v>0</v>
      </c>
      <c r="BL121" s="18" t="s">
        <v>398</v>
      </c>
      <c r="BM121" s="140" t="s">
        <v>2922</v>
      </c>
    </row>
    <row r="122" spans="2:65" s="1" customFormat="1" ht="16.5" customHeight="1">
      <c r="B122" s="128"/>
      <c r="C122" s="129" t="s">
        <v>508</v>
      </c>
      <c r="D122" s="129" t="s">
        <v>132</v>
      </c>
      <c r="E122" s="130" t="s">
        <v>2923</v>
      </c>
      <c r="F122" s="131" t="s">
        <v>2924</v>
      </c>
      <c r="G122" s="132" t="s">
        <v>2478</v>
      </c>
      <c r="H122" s="133">
        <v>4</v>
      </c>
      <c r="I122" s="134"/>
      <c r="J122" s="135">
        <f t="shared" si="20"/>
        <v>0</v>
      </c>
      <c r="K122" s="131" t="s">
        <v>3</v>
      </c>
      <c r="L122" s="33"/>
      <c r="M122" s="136" t="s">
        <v>3</v>
      </c>
      <c r="N122" s="137" t="s">
        <v>44</v>
      </c>
      <c r="P122" s="138">
        <f t="shared" si="21"/>
        <v>0</v>
      </c>
      <c r="Q122" s="138">
        <v>0</v>
      </c>
      <c r="R122" s="138">
        <f t="shared" si="22"/>
        <v>0</v>
      </c>
      <c r="S122" s="138">
        <v>0</v>
      </c>
      <c r="T122" s="139">
        <f t="shared" si="23"/>
        <v>0</v>
      </c>
      <c r="AR122" s="140" t="s">
        <v>398</v>
      </c>
      <c r="AT122" s="140" t="s">
        <v>132</v>
      </c>
      <c r="AU122" s="140" t="s">
        <v>83</v>
      </c>
      <c r="AY122" s="18" t="s">
        <v>129</v>
      </c>
      <c r="BE122" s="141">
        <f t="shared" si="24"/>
        <v>0</v>
      </c>
      <c r="BF122" s="141">
        <f t="shared" si="25"/>
        <v>0</v>
      </c>
      <c r="BG122" s="141">
        <f t="shared" si="26"/>
        <v>0</v>
      </c>
      <c r="BH122" s="141">
        <f t="shared" si="27"/>
        <v>0</v>
      </c>
      <c r="BI122" s="141">
        <f t="shared" si="28"/>
        <v>0</v>
      </c>
      <c r="BJ122" s="18" t="s">
        <v>81</v>
      </c>
      <c r="BK122" s="141">
        <f t="shared" si="29"/>
        <v>0</v>
      </c>
      <c r="BL122" s="18" t="s">
        <v>398</v>
      </c>
      <c r="BM122" s="140" t="s">
        <v>2925</v>
      </c>
    </row>
    <row r="123" spans="2:65" s="1" customFormat="1" ht="16.5" customHeight="1">
      <c r="B123" s="128"/>
      <c r="C123" s="129" t="s">
        <v>514</v>
      </c>
      <c r="D123" s="129" t="s">
        <v>132</v>
      </c>
      <c r="E123" s="130" t="s">
        <v>2926</v>
      </c>
      <c r="F123" s="131" t="s">
        <v>2927</v>
      </c>
      <c r="G123" s="132" t="s">
        <v>2478</v>
      </c>
      <c r="H123" s="133">
        <v>2</v>
      </c>
      <c r="I123" s="134"/>
      <c r="J123" s="135">
        <f t="shared" si="20"/>
        <v>0</v>
      </c>
      <c r="K123" s="131" t="s">
        <v>3</v>
      </c>
      <c r="L123" s="33"/>
      <c r="M123" s="136" t="s">
        <v>3</v>
      </c>
      <c r="N123" s="137" t="s">
        <v>44</v>
      </c>
      <c r="P123" s="138">
        <f t="shared" si="21"/>
        <v>0</v>
      </c>
      <c r="Q123" s="138">
        <v>0</v>
      </c>
      <c r="R123" s="138">
        <f t="shared" si="22"/>
        <v>0</v>
      </c>
      <c r="S123" s="138">
        <v>0</v>
      </c>
      <c r="T123" s="139">
        <f t="shared" si="23"/>
        <v>0</v>
      </c>
      <c r="AR123" s="140" t="s">
        <v>398</v>
      </c>
      <c r="AT123" s="140" t="s">
        <v>132</v>
      </c>
      <c r="AU123" s="140" t="s">
        <v>83</v>
      </c>
      <c r="AY123" s="18" t="s">
        <v>129</v>
      </c>
      <c r="BE123" s="141">
        <f t="shared" si="24"/>
        <v>0</v>
      </c>
      <c r="BF123" s="141">
        <f t="shared" si="25"/>
        <v>0</v>
      </c>
      <c r="BG123" s="141">
        <f t="shared" si="26"/>
        <v>0</v>
      </c>
      <c r="BH123" s="141">
        <f t="shared" si="27"/>
        <v>0</v>
      </c>
      <c r="BI123" s="141">
        <f t="shared" si="28"/>
        <v>0</v>
      </c>
      <c r="BJ123" s="18" t="s">
        <v>81</v>
      </c>
      <c r="BK123" s="141">
        <f t="shared" si="29"/>
        <v>0</v>
      </c>
      <c r="BL123" s="18" t="s">
        <v>398</v>
      </c>
      <c r="BM123" s="140" t="s">
        <v>2928</v>
      </c>
    </row>
    <row r="124" spans="2:65" s="1" customFormat="1" ht="16.5" customHeight="1">
      <c r="B124" s="128"/>
      <c r="C124" s="129" t="s">
        <v>521</v>
      </c>
      <c r="D124" s="129" t="s">
        <v>132</v>
      </c>
      <c r="E124" s="130" t="s">
        <v>2929</v>
      </c>
      <c r="F124" s="131" t="s">
        <v>2930</v>
      </c>
      <c r="G124" s="132" t="s">
        <v>2478</v>
      </c>
      <c r="H124" s="133">
        <v>1</v>
      </c>
      <c r="I124" s="134"/>
      <c r="J124" s="135">
        <f t="shared" si="20"/>
        <v>0</v>
      </c>
      <c r="K124" s="131" t="s">
        <v>3</v>
      </c>
      <c r="L124" s="33"/>
      <c r="M124" s="136" t="s">
        <v>3</v>
      </c>
      <c r="N124" s="137" t="s">
        <v>44</v>
      </c>
      <c r="P124" s="138">
        <f t="shared" si="21"/>
        <v>0</v>
      </c>
      <c r="Q124" s="138">
        <v>0</v>
      </c>
      <c r="R124" s="138">
        <f t="shared" si="22"/>
        <v>0</v>
      </c>
      <c r="S124" s="138">
        <v>0</v>
      </c>
      <c r="T124" s="139">
        <f t="shared" si="23"/>
        <v>0</v>
      </c>
      <c r="AR124" s="140" t="s">
        <v>398</v>
      </c>
      <c r="AT124" s="140" t="s">
        <v>132</v>
      </c>
      <c r="AU124" s="140" t="s">
        <v>83</v>
      </c>
      <c r="AY124" s="18" t="s">
        <v>129</v>
      </c>
      <c r="BE124" s="141">
        <f t="shared" si="24"/>
        <v>0</v>
      </c>
      <c r="BF124" s="141">
        <f t="shared" si="25"/>
        <v>0</v>
      </c>
      <c r="BG124" s="141">
        <f t="shared" si="26"/>
        <v>0</v>
      </c>
      <c r="BH124" s="141">
        <f t="shared" si="27"/>
        <v>0</v>
      </c>
      <c r="BI124" s="141">
        <f t="shared" si="28"/>
        <v>0</v>
      </c>
      <c r="BJ124" s="18" t="s">
        <v>81</v>
      </c>
      <c r="BK124" s="141">
        <f t="shared" si="29"/>
        <v>0</v>
      </c>
      <c r="BL124" s="18" t="s">
        <v>398</v>
      </c>
      <c r="BM124" s="140" t="s">
        <v>2931</v>
      </c>
    </row>
    <row r="125" spans="2:65" s="1" customFormat="1" ht="16.5" customHeight="1">
      <c r="B125" s="128"/>
      <c r="C125" s="129" t="s">
        <v>529</v>
      </c>
      <c r="D125" s="129" t="s">
        <v>132</v>
      </c>
      <c r="E125" s="130" t="s">
        <v>2932</v>
      </c>
      <c r="F125" s="131" t="s">
        <v>2933</v>
      </c>
      <c r="G125" s="132" t="s">
        <v>2478</v>
      </c>
      <c r="H125" s="133">
        <v>1</v>
      </c>
      <c r="I125" s="134"/>
      <c r="J125" s="135">
        <f t="shared" si="20"/>
        <v>0</v>
      </c>
      <c r="K125" s="131" t="s">
        <v>3</v>
      </c>
      <c r="L125" s="33"/>
      <c r="M125" s="136" t="s">
        <v>3</v>
      </c>
      <c r="N125" s="137" t="s">
        <v>44</v>
      </c>
      <c r="P125" s="138">
        <f t="shared" si="21"/>
        <v>0</v>
      </c>
      <c r="Q125" s="138">
        <v>0</v>
      </c>
      <c r="R125" s="138">
        <f t="shared" si="22"/>
        <v>0</v>
      </c>
      <c r="S125" s="138">
        <v>0</v>
      </c>
      <c r="T125" s="139">
        <f t="shared" si="23"/>
        <v>0</v>
      </c>
      <c r="AR125" s="140" t="s">
        <v>398</v>
      </c>
      <c r="AT125" s="140" t="s">
        <v>132</v>
      </c>
      <c r="AU125" s="140" t="s">
        <v>83</v>
      </c>
      <c r="AY125" s="18" t="s">
        <v>129</v>
      </c>
      <c r="BE125" s="141">
        <f t="shared" si="24"/>
        <v>0</v>
      </c>
      <c r="BF125" s="141">
        <f t="shared" si="25"/>
        <v>0</v>
      </c>
      <c r="BG125" s="141">
        <f t="shared" si="26"/>
        <v>0</v>
      </c>
      <c r="BH125" s="141">
        <f t="shared" si="27"/>
        <v>0</v>
      </c>
      <c r="BI125" s="141">
        <f t="shared" si="28"/>
        <v>0</v>
      </c>
      <c r="BJ125" s="18" t="s">
        <v>81</v>
      </c>
      <c r="BK125" s="141">
        <f t="shared" si="29"/>
        <v>0</v>
      </c>
      <c r="BL125" s="18" t="s">
        <v>398</v>
      </c>
      <c r="BM125" s="140" t="s">
        <v>2934</v>
      </c>
    </row>
    <row r="126" spans="2:65" s="11" customFormat="1" ht="22.8" customHeight="1">
      <c r="B126" s="116"/>
      <c r="D126" s="117" t="s">
        <v>72</v>
      </c>
      <c r="E126" s="126" t="s">
        <v>2935</v>
      </c>
      <c r="F126" s="126" t="s">
        <v>2936</v>
      </c>
      <c r="I126" s="119"/>
      <c r="J126" s="127">
        <f>BK126</f>
        <v>0</v>
      </c>
      <c r="L126" s="116"/>
      <c r="M126" s="121"/>
      <c r="P126" s="122">
        <f>SUM(P127:P141)</f>
        <v>0</v>
      </c>
      <c r="R126" s="122">
        <f>SUM(R127:R141)</f>
        <v>0</v>
      </c>
      <c r="T126" s="123">
        <f>SUM(T127:T141)</f>
        <v>0</v>
      </c>
      <c r="AR126" s="117" t="s">
        <v>83</v>
      </c>
      <c r="AT126" s="124" t="s">
        <v>72</v>
      </c>
      <c r="AU126" s="124" t="s">
        <v>81</v>
      </c>
      <c r="AY126" s="117" t="s">
        <v>129</v>
      </c>
      <c r="BK126" s="125">
        <f>SUM(BK127:BK141)</f>
        <v>0</v>
      </c>
    </row>
    <row r="127" spans="2:65" s="1" customFormat="1" ht="16.5" customHeight="1">
      <c r="B127" s="128"/>
      <c r="C127" s="129" t="s">
        <v>537</v>
      </c>
      <c r="D127" s="129" t="s">
        <v>132</v>
      </c>
      <c r="E127" s="130" t="s">
        <v>2937</v>
      </c>
      <c r="F127" s="131" t="s">
        <v>2938</v>
      </c>
      <c r="G127" s="132" t="s">
        <v>2478</v>
      </c>
      <c r="H127" s="133">
        <v>61</v>
      </c>
      <c r="I127" s="134"/>
      <c r="J127" s="135">
        <f t="shared" ref="J127:J141" si="30">ROUND(I127*H127,2)</f>
        <v>0</v>
      </c>
      <c r="K127" s="131" t="s">
        <v>3</v>
      </c>
      <c r="L127" s="33"/>
      <c r="M127" s="136" t="s">
        <v>3</v>
      </c>
      <c r="N127" s="137" t="s">
        <v>44</v>
      </c>
      <c r="P127" s="138">
        <f t="shared" ref="P127:P141" si="31">O127*H127</f>
        <v>0</v>
      </c>
      <c r="Q127" s="138">
        <v>0</v>
      </c>
      <c r="R127" s="138">
        <f t="shared" ref="R127:R141" si="32">Q127*H127</f>
        <v>0</v>
      </c>
      <c r="S127" s="138">
        <v>0</v>
      </c>
      <c r="T127" s="139">
        <f t="shared" ref="T127:T141" si="33">S127*H127</f>
        <v>0</v>
      </c>
      <c r="AR127" s="140" t="s">
        <v>398</v>
      </c>
      <c r="AT127" s="140" t="s">
        <v>132</v>
      </c>
      <c r="AU127" s="140" t="s">
        <v>83</v>
      </c>
      <c r="AY127" s="18" t="s">
        <v>129</v>
      </c>
      <c r="BE127" s="141">
        <f t="shared" ref="BE127:BE141" si="34">IF(N127="základní",J127,0)</f>
        <v>0</v>
      </c>
      <c r="BF127" s="141">
        <f t="shared" ref="BF127:BF141" si="35">IF(N127="snížená",J127,0)</f>
        <v>0</v>
      </c>
      <c r="BG127" s="141">
        <f t="shared" ref="BG127:BG141" si="36">IF(N127="zákl. přenesená",J127,0)</f>
        <v>0</v>
      </c>
      <c r="BH127" s="141">
        <f t="shared" ref="BH127:BH141" si="37">IF(N127="sníž. přenesená",J127,0)</f>
        <v>0</v>
      </c>
      <c r="BI127" s="141">
        <f t="shared" ref="BI127:BI141" si="38">IF(N127="nulová",J127,0)</f>
        <v>0</v>
      </c>
      <c r="BJ127" s="18" t="s">
        <v>81</v>
      </c>
      <c r="BK127" s="141">
        <f t="shared" ref="BK127:BK141" si="39">ROUND(I127*H127,2)</f>
        <v>0</v>
      </c>
      <c r="BL127" s="18" t="s">
        <v>398</v>
      </c>
      <c r="BM127" s="140" t="s">
        <v>2939</v>
      </c>
    </row>
    <row r="128" spans="2:65" s="1" customFormat="1" ht="16.5" customHeight="1">
      <c r="B128" s="128"/>
      <c r="C128" s="129" t="s">
        <v>543</v>
      </c>
      <c r="D128" s="129" t="s">
        <v>132</v>
      </c>
      <c r="E128" s="130" t="s">
        <v>2940</v>
      </c>
      <c r="F128" s="131" t="s">
        <v>2941</v>
      </c>
      <c r="G128" s="132" t="s">
        <v>2478</v>
      </c>
      <c r="H128" s="133">
        <v>23</v>
      </c>
      <c r="I128" s="134"/>
      <c r="J128" s="135">
        <f t="shared" si="30"/>
        <v>0</v>
      </c>
      <c r="K128" s="131" t="s">
        <v>3</v>
      </c>
      <c r="L128" s="33"/>
      <c r="M128" s="136" t="s">
        <v>3</v>
      </c>
      <c r="N128" s="137" t="s">
        <v>44</v>
      </c>
      <c r="P128" s="138">
        <f t="shared" si="31"/>
        <v>0</v>
      </c>
      <c r="Q128" s="138">
        <v>0</v>
      </c>
      <c r="R128" s="138">
        <f t="shared" si="32"/>
        <v>0</v>
      </c>
      <c r="S128" s="138">
        <v>0</v>
      </c>
      <c r="T128" s="139">
        <f t="shared" si="33"/>
        <v>0</v>
      </c>
      <c r="AR128" s="140" t="s">
        <v>398</v>
      </c>
      <c r="AT128" s="140" t="s">
        <v>132</v>
      </c>
      <c r="AU128" s="140" t="s">
        <v>83</v>
      </c>
      <c r="AY128" s="18" t="s">
        <v>129</v>
      </c>
      <c r="BE128" s="141">
        <f t="shared" si="34"/>
        <v>0</v>
      </c>
      <c r="BF128" s="141">
        <f t="shared" si="35"/>
        <v>0</v>
      </c>
      <c r="BG128" s="141">
        <f t="shared" si="36"/>
        <v>0</v>
      </c>
      <c r="BH128" s="141">
        <f t="shared" si="37"/>
        <v>0</v>
      </c>
      <c r="BI128" s="141">
        <f t="shared" si="38"/>
        <v>0</v>
      </c>
      <c r="BJ128" s="18" t="s">
        <v>81</v>
      </c>
      <c r="BK128" s="141">
        <f t="shared" si="39"/>
        <v>0</v>
      </c>
      <c r="BL128" s="18" t="s">
        <v>398</v>
      </c>
      <c r="BM128" s="140" t="s">
        <v>2942</v>
      </c>
    </row>
    <row r="129" spans="2:65" s="1" customFormat="1" ht="16.5" customHeight="1">
      <c r="B129" s="128"/>
      <c r="C129" s="129" t="s">
        <v>550</v>
      </c>
      <c r="D129" s="129" t="s">
        <v>132</v>
      </c>
      <c r="E129" s="130" t="s">
        <v>2943</v>
      </c>
      <c r="F129" s="131" t="s">
        <v>2944</v>
      </c>
      <c r="G129" s="132" t="s">
        <v>215</v>
      </c>
      <c r="H129" s="133">
        <v>280</v>
      </c>
      <c r="I129" s="134"/>
      <c r="J129" s="135">
        <f t="shared" si="30"/>
        <v>0</v>
      </c>
      <c r="K129" s="131" t="s">
        <v>3</v>
      </c>
      <c r="L129" s="33"/>
      <c r="M129" s="136" t="s">
        <v>3</v>
      </c>
      <c r="N129" s="137" t="s">
        <v>44</v>
      </c>
      <c r="P129" s="138">
        <f t="shared" si="31"/>
        <v>0</v>
      </c>
      <c r="Q129" s="138">
        <v>0</v>
      </c>
      <c r="R129" s="138">
        <f t="shared" si="32"/>
        <v>0</v>
      </c>
      <c r="S129" s="138">
        <v>0</v>
      </c>
      <c r="T129" s="139">
        <f t="shared" si="33"/>
        <v>0</v>
      </c>
      <c r="AR129" s="140" t="s">
        <v>398</v>
      </c>
      <c r="AT129" s="140" t="s">
        <v>132</v>
      </c>
      <c r="AU129" s="140" t="s">
        <v>83</v>
      </c>
      <c r="AY129" s="18" t="s">
        <v>129</v>
      </c>
      <c r="BE129" s="141">
        <f t="shared" si="34"/>
        <v>0</v>
      </c>
      <c r="BF129" s="141">
        <f t="shared" si="35"/>
        <v>0</v>
      </c>
      <c r="BG129" s="141">
        <f t="shared" si="36"/>
        <v>0</v>
      </c>
      <c r="BH129" s="141">
        <f t="shared" si="37"/>
        <v>0</v>
      </c>
      <c r="BI129" s="141">
        <f t="shared" si="38"/>
        <v>0</v>
      </c>
      <c r="BJ129" s="18" t="s">
        <v>81</v>
      </c>
      <c r="BK129" s="141">
        <f t="shared" si="39"/>
        <v>0</v>
      </c>
      <c r="BL129" s="18" t="s">
        <v>398</v>
      </c>
      <c r="BM129" s="140" t="s">
        <v>2945</v>
      </c>
    </row>
    <row r="130" spans="2:65" s="1" customFormat="1" ht="16.5" customHeight="1">
      <c r="B130" s="128"/>
      <c r="C130" s="129" t="s">
        <v>559</v>
      </c>
      <c r="D130" s="129" t="s">
        <v>132</v>
      </c>
      <c r="E130" s="130" t="s">
        <v>2946</v>
      </c>
      <c r="F130" s="131" t="s">
        <v>2947</v>
      </c>
      <c r="G130" s="132" t="s">
        <v>215</v>
      </c>
      <c r="H130" s="133">
        <v>410</v>
      </c>
      <c r="I130" s="134"/>
      <c r="J130" s="135">
        <f t="shared" si="30"/>
        <v>0</v>
      </c>
      <c r="K130" s="131" t="s">
        <v>3</v>
      </c>
      <c r="L130" s="33"/>
      <c r="M130" s="136" t="s">
        <v>3</v>
      </c>
      <c r="N130" s="137" t="s">
        <v>44</v>
      </c>
      <c r="P130" s="138">
        <f t="shared" si="31"/>
        <v>0</v>
      </c>
      <c r="Q130" s="138">
        <v>0</v>
      </c>
      <c r="R130" s="138">
        <f t="shared" si="32"/>
        <v>0</v>
      </c>
      <c r="S130" s="138">
        <v>0</v>
      </c>
      <c r="T130" s="139">
        <f t="shared" si="33"/>
        <v>0</v>
      </c>
      <c r="AR130" s="140" t="s">
        <v>398</v>
      </c>
      <c r="AT130" s="140" t="s">
        <v>132</v>
      </c>
      <c r="AU130" s="140" t="s">
        <v>83</v>
      </c>
      <c r="AY130" s="18" t="s">
        <v>129</v>
      </c>
      <c r="BE130" s="141">
        <f t="shared" si="34"/>
        <v>0</v>
      </c>
      <c r="BF130" s="141">
        <f t="shared" si="35"/>
        <v>0</v>
      </c>
      <c r="BG130" s="141">
        <f t="shared" si="36"/>
        <v>0</v>
      </c>
      <c r="BH130" s="141">
        <f t="shared" si="37"/>
        <v>0</v>
      </c>
      <c r="BI130" s="141">
        <f t="shared" si="38"/>
        <v>0</v>
      </c>
      <c r="BJ130" s="18" t="s">
        <v>81</v>
      </c>
      <c r="BK130" s="141">
        <f t="shared" si="39"/>
        <v>0</v>
      </c>
      <c r="BL130" s="18" t="s">
        <v>398</v>
      </c>
      <c r="BM130" s="140" t="s">
        <v>2948</v>
      </c>
    </row>
    <row r="131" spans="2:65" s="1" customFormat="1" ht="16.5" customHeight="1">
      <c r="B131" s="128"/>
      <c r="C131" s="129" t="s">
        <v>566</v>
      </c>
      <c r="D131" s="129" t="s">
        <v>132</v>
      </c>
      <c r="E131" s="130" t="s">
        <v>2949</v>
      </c>
      <c r="F131" s="131" t="s">
        <v>2950</v>
      </c>
      <c r="G131" s="132" t="s">
        <v>215</v>
      </c>
      <c r="H131" s="133">
        <v>520</v>
      </c>
      <c r="I131" s="134"/>
      <c r="J131" s="135">
        <f t="shared" si="30"/>
        <v>0</v>
      </c>
      <c r="K131" s="131" t="s">
        <v>3</v>
      </c>
      <c r="L131" s="33"/>
      <c r="M131" s="136" t="s">
        <v>3</v>
      </c>
      <c r="N131" s="137" t="s">
        <v>44</v>
      </c>
      <c r="P131" s="138">
        <f t="shared" si="31"/>
        <v>0</v>
      </c>
      <c r="Q131" s="138">
        <v>0</v>
      </c>
      <c r="R131" s="138">
        <f t="shared" si="32"/>
        <v>0</v>
      </c>
      <c r="S131" s="138">
        <v>0</v>
      </c>
      <c r="T131" s="139">
        <f t="shared" si="33"/>
        <v>0</v>
      </c>
      <c r="AR131" s="140" t="s">
        <v>398</v>
      </c>
      <c r="AT131" s="140" t="s">
        <v>132</v>
      </c>
      <c r="AU131" s="140" t="s">
        <v>83</v>
      </c>
      <c r="AY131" s="18" t="s">
        <v>129</v>
      </c>
      <c r="BE131" s="141">
        <f t="shared" si="34"/>
        <v>0</v>
      </c>
      <c r="BF131" s="141">
        <f t="shared" si="35"/>
        <v>0</v>
      </c>
      <c r="BG131" s="141">
        <f t="shared" si="36"/>
        <v>0</v>
      </c>
      <c r="BH131" s="141">
        <f t="shared" si="37"/>
        <v>0</v>
      </c>
      <c r="BI131" s="141">
        <f t="shared" si="38"/>
        <v>0</v>
      </c>
      <c r="BJ131" s="18" t="s">
        <v>81</v>
      </c>
      <c r="BK131" s="141">
        <f t="shared" si="39"/>
        <v>0</v>
      </c>
      <c r="BL131" s="18" t="s">
        <v>398</v>
      </c>
      <c r="BM131" s="140" t="s">
        <v>2951</v>
      </c>
    </row>
    <row r="132" spans="2:65" s="1" customFormat="1" ht="16.5" customHeight="1">
      <c r="B132" s="128"/>
      <c r="C132" s="129" t="s">
        <v>573</v>
      </c>
      <c r="D132" s="129" t="s">
        <v>132</v>
      </c>
      <c r="E132" s="130" t="s">
        <v>2952</v>
      </c>
      <c r="F132" s="131" t="s">
        <v>2953</v>
      </c>
      <c r="G132" s="132" t="s">
        <v>215</v>
      </c>
      <c r="H132" s="133">
        <v>310</v>
      </c>
      <c r="I132" s="134"/>
      <c r="J132" s="135">
        <f t="shared" si="30"/>
        <v>0</v>
      </c>
      <c r="K132" s="131" t="s">
        <v>3</v>
      </c>
      <c r="L132" s="33"/>
      <c r="M132" s="136" t="s">
        <v>3</v>
      </c>
      <c r="N132" s="137" t="s">
        <v>44</v>
      </c>
      <c r="P132" s="138">
        <f t="shared" si="31"/>
        <v>0</v>
      </c>
      <c r="Q132" s="138">
        <v>0</v>
      </c>
      <c r="R132" s="138">
        <f t="shared" si="32"/>
        <v>0</v>
      </c>
      <c r="S132" s="138">
        <v>0</v>
      </c>
      <c r="T132" s="139">
        <f t="shared" si="33"/>
        <v>0</v>
      </c>
      <c r="AR132" s="140" t="s">
        <v>398</v>
      </c>
      <c r="AT132" s="140" t="s">
        <v>132</v>
      </c>
      <c r="AU132" s="140" t="s">
        <v>83</v>
      </c>
      <c r="AY132" s="18" t="s">
        <v>129</v>
      </c>
      <c r="BE132" s="141">
        <f t="shared" si="34"/>
        <v>0</v>
      </c>
      <c r="BF132" s="141">
        <f t="shared" si="35"/>
        <v>0</v>
      </c>
      <c r="BG132" s="141">
        <f t="shared" si="36"/>
        <v>0</v>
      </c>
      <c r="BH132" s="141">
        <f t="shared" si="37"/>
        <v>0</v>
      </c>
      <c r="BI132" s="141">
        <f t="shared" si="38"/>
        <v>0</v>
      </c>
      <c r="BJ132" s="18" t="s">
        <v>81</v>
      </c>
      <c r="BK132" s="141">
        <f t="shared" si="39"/>
        <v>0</v>
      </c>
      <c r="BL132" s="18" t="s">
        <v>398</v>
      </c>
      <c r="BM132" s="140" t="s">
        <v>2954</v>
      </c>
    </row>
    <row r="133" spans="2:65" s="1" customFormat="1" ht="16.5" customHeight="1">
      <c r="B133" s="128"/>
      <c r="C133" s="129" t="s">
        <v>579</v>
      </c>
      <c r="D133" s="129" t="s">
        <v>132</v>
      </c>
      <c r="E133" s="130" t="s">
        <v>2955</v>
      </c>
      <c r="F133" s="131" t="s">
        <v>2956</v>
      </c>
      <c r="G133" s="132" t="s">
        <v>215</v>
      </c>
      <c r="H133" s="133">
        <v>230</v>
      </c>
      <c r="I133" s="134"/>
      <c r="J133" s="135">
        <f t="shared" si="30"/>
        <v>0</v>
      </c>
      <c r="K133" s="131" t="s">
        <v>3</v>
      </c>
      <c r="L133" s="33"/>
      <c r="M133" s="136" t="s">
        <v>3</v>
      </c>
      <c r="N133" s="137" t="s">
        <v>44</v>
      </c>
      <c r="P133" s="138">
        <f t="shared" si="31"/>
        <v>0</v>
      </c>
      <c r="Q133" s="138">
        <v>0</v>
      </c>
      <c r="R133" s="138">
        <f t="shared" si="32"/>
        <v>0</v>
      </c>
      <c r="S133" s="138">
        <v>0</v>
      </c>
      <c r="T133" s="139">
        <f t="shared" si="33"/>
        <v>0</v>
      </c>
      <c r="AR133" s="140" t="s">
        <v>398</v>
      </c>
      <c r="AT133" s="140" t="s">
        <v>132</v>
      </c>
      <c r="AU133" s="140" t="s">
        <v>83</v>
      </c>
      <c r="AY133" s="18" t="s">
        <v>129</v>
      </c>
      <c r="BE133" s="141">
        <f t="shared" si="34"/>
        <v>0</v>
      </c>
      <c r="BF133" s="141">
        <f t="shared" si="35"/>
        <v>0</v>
      </c>
      <c r="BG133" s="141">
        <f t="shared" si="36"/>
        <v>0</v>
      </c>
      <c r="BH133" s="141">
        <f t="shared" si="37"/>
        <v>0</v>
      </c>
      <c r="BI133" s="141">
        <f t="shared" si="38"/>
        <v>0</v>
      </c>
      <c r="BJ133" s="18" t="s">
        <v>81</v>
      </c>
      <c r="BK133" s="141">
        <f t="shared" si="39"/>
        <v>0</v>
      </c>
      <c r="BL133" s="18" t="s">
        <v>398</v>
      </c>
      <c r="BM133" s="140" t="s">
        <v>2957</v>
      </c>
    </row>
    <row r="134" spans="2:65" s="1" customFormat="1" ht="16.5" customHeight="1">
      <c r="B134" s="128"/>
      <c r="C134" s="129" t="s">
        <v>584</v>
      </c>
      <c r="D134" s="129" t="s">
        <v>132</v>
      </c>
      <c r="E134" s="130" t="s">
        <v>2958</v>
      </c>
      <c r="F134" s="131" t="s">
        <v>2959</v>
      </c>
      <c r="G134" s="132" t="s">
        <v>215</v>
      </c>
      <c r="H134" s="133">
        <v>30</v>
      </c>
      <c r="I134" s="134"/>
      <c r="J134" s="135">
        <f t="shared" si="30"/>
        <v>0</v>
      </c>
      <c r="K134" s="131" t="s">
        <v>3</v>
      </c>
      <c r="L134" s="33"/>
      <c r="M134" s="136" t="s">
        <v>3</v>
      </c>
      <c r="N134" s="137" t="s">
        <v>44</v>
      </c>
      <c r="P134" s="138">
        <f t="shared" si="31"/>
        <v>0</v>
      </c>
      <c r="Q134" s="138">
        <v>0</v>
      </c>
      <c r="R134" s="138">
        <f t="shared" si="32"/>
        <v>0</v>
      </c>
      <c r="S134" s="138">
        <v>0</v>
      </c>
      <c r="T134" s="139">
        <f t="shared" si="33"/>
        <v>0</v>
      </c>
      <c r="AR134" s="140" t="s">
        <v>398</v>
      </c>
      <c r="AT134" s="140" t="s">
        <v>132</v>
      </c>
      <c r="AU134" s="140" t="s">
        <v>83</v>
      </c>
      <c r="AY134" s="18" t="s">
        <v>129</v>
      </c>
      <c r="BE134" s="141">
        <f t="shared" si="34"/>
        <v>0</v>
      </c>
      <c r="BF134" s="141">
        <f t="shared" si="35"/>
        <v>0</v>
      </c>
      <c r="BG134" s="141">
        <f t="shared" si="36"/>
        <v>0</v>
      </c>
      <c r="BH134" s="141">
        <f t="shared" si="37"/>
        <v>0</v>
      </c>
      <c r="BI134" s="141">
        <f t="shared" si="38"/>
        <v>0</v>
      </c>
      <c r="BJ134" s="18" t="s">
        <v>81</v>
      </c>
      <c r="BK134" s="141">
        <f t="shared" si="39"/>
        <v>0</v>
      </c>
      <c r="BL134" s="18" t="s">
        <v>398</v>
      </c>
      <c r="BM134" s="140" t="s">
        <v>2960</v>
      </c>
    </row>
    <row r="135" spans="2:65" s="1" customFormat="1" ht="16.5" customHeight="1">
      <c r="B135" s="128"/>
      <c r="C135" s="129" t="s">
        <v>591</v>
      </c>
      <c r="D135" s="129" t="s">
        <v>132</v>
      </c>
      <c r="E135" s="130" t="s">
        <v>2961</v>
      </c>
      <c r="F135" s="131" t="s">
        <v>2962</v>
      </c>
      <c r="G135" s="132" t="s">
        <v>215</v>
      </c>
      <c r="H135" s="133">
        <v>10</v>
      </c>
      <c r="I135" s="134"/>
      <c r="J135" s="135">
        <f t="shared" si="30"/>
        <v>0</v>
      </c>
      <c r="K135" s="131" t="s">
        <v>3</v>
      </c>
      <c r="L135" s="33"/>
      <c r="M135" s="136" t="s">
        <v>3</v>
      </c>
      <c r="N135" s="137" t="s">
        <v>44</v>
      </c>
      <c r="P135" s="138">
        <f t="shared" si="31"/>
        <v>0</v>
      </c>
      <c r="Q135" s="138">
        <v>0</v>
      </c>
      <c r="R135" s="138">
        <f t="shared" si="32"/>
        <v>0</v>
      </c>
      <c r="S135" s="138">
        <v>0</v>
      </c>
      <c r="T135" s="139">
        <f t="shared" si="33"/>
        <v>0</v>
      </c>
      <c r="AR135" s="140" t="s">
        <v>398</v>
      </c>
      <c r="AT135" s="140" t="s">
        <v>132</v>
      </c>
      <c r="AU135" s="140" t="s">
        <v>83</v>
      </c>
      <c r="AY135" s="18" t="s">
        <v>129</v>
      </c>
      <c r="BE135" s="141">
        <f t="shared" si="34"/>
        <v>0</v>
      </c>
      <c r="BF135" s="141">
        <f t="shared" si="35"/>
        <v>0</v>
      </c>
      <c r="BG135" s="141">
        <f t="shared" si="36"/>
        <v>0</v>
      </c>
      <c r="BH135" s="141">
        <f t="shared" si="37"/>
        <v>0</v>
      </c>
      <c r="BI135" s="141">
        <f t="shared" si="38"/>
        <v>0</v>
      </c>
      <c r="BJ135" s="18" t="s">
        <v>81</v>
      </c>
      <c r="BK135" s="141">
        <f t="shared" si="39"/>
        <v>0</v>
      </c>
      <c r="BL135" s="18" t="s">
        <v>398</v>
      </c>
      <c r="BM135" s="140" t="s">
        <v>2963</v>
      </c>
    </row>
    <row r="136" spans="2:65" s="1" customFormat="1" ht="16.5" customHeight="1">
      <c r="B136" s="128"/>
      <c r="C136" s="129" t="s">
        <v>598</v>
      </c>
      <c r="D136" s="129" t="s">
        <v>132</v>
      </c>
      <c r="E136" s="130" t="s">
        <v>2964</v>
      </c>
      <c r="F136" s="131" t="s">
        <v>2965</v>
      </c>
      <c r="G136" s="132" t="s">
        <v>215</v>
      </c>
      <c r="H136" s="133">
        <v>175</v>
      </c>
      <c r="I136" s="134"/>
      <c r="J136" s="135">
        <f t="shared" si="30"/>
        <v>0</v>
      </c>
      <c r="K136" s="131" t="s">
        <v>3</v>
      </c>
      <c r="L136" s="33"/>
      <c r="M136" s="136" t="s">
        <v>3</v>
      </c>
      <c r="N136" s="137" t="s">
        <v>44</v>
      </c>
      <c r="P136" s="138">
        <f t="shared" si="31"/>
        <v>0</v>
      </c>
      <c r="Q136" s="138">
        <v>0</v>
      </c>
      <c r="R136" s="138">
        <f t="shared" si="32"/>
        <v>0</v>
      </c>
      <c r="S136" s="138">
        <v>0</v>
      </c>
      <c r="T136" s="139">
        <f t="shared" si="33"/>
        <v>0</v>
      </c>
      <c r="AR136" s="140" t="s">
        <v>398</v>
      </c>
      <c r="AT136" s="140" t="s">
        <v>132</v>
      </c>
      <c r="AU136" s="140" t="s">
        <v>83</v>
      </c>
      <c r="AY136" s="18" t="s">
        <v>129</v>
      </c>
      <c r="BE136" s="141">
        <f t="shared" si="34"/>
        <v>0</v>
      </c>
      <c r="BF136" s="141">
        <f t="shared" si="35"/>
        <v>0</v>
      </c>
      <c r="BG136" s="141">
        <f t="shared" si="36"/>
        <v>0</v>
      </c>
      <c r="BH136" s="141">
        <f t="shared" si="37"/>
        <v>0</v>
      </c>
      <c r="BI136" s="141">
        <f t="shared" si="38"/>
        <v>0</v>
      </c>
      <c r="BJ136" s="18" t="s">
        <v>81</v>
      </c>
      <c r="BK136" s="141">
        <f t="shared" si="39"/>
        <v>0</v>
      </c>
      <c r="BL136" s="18" t="s">
        <v>398</v>
      </c>
      <c r="BM136" s="140" t="s">
        <v>2966</v>
      </c>
    </row>
    <row r="137" spans="2:65" s="1" customFormat="1" ht="16.5" customHeight="1">
      <c r="B137" s="128"/>
      <c r="C137" s="129" t="s">
        <v>603</v>
      </c>
      <c r="D137" s="129" t="s">
        <v>132</v>
      </c>
      <c r="E137" s="130" t="s">
        <v>2967</v>
      </c>
      <c r="F137" s="131" t="s">
        <v>2968</v>
      </c>
      <c r="G137" s="132" t="s">
        <v>215</v>
      </c>
      <c r="H137" s="133">
        <v>45</v>
      </c>
      <c r="I137" s="134"/>
      <c r="J137" s="135">
        <f t="shared" si="30"/>
        <v>0</v>
      </c>
      <c r="K137" s="131" t="s">
        <v>3</v>
      </c>
      <c r="L137" s="33"/>
      <c r="M137" s="136" t="s">
        <v>3</v>
      </c>
      <c r="N137" s="137" t="s">
        <v>44</v>
      </c>
      <c r="P137" s="138">
        <f t="shared" si="31"/>
        <v>0</v>
      </c>
      <c r="Q137" s="138">
        <v>0</v>
      </c>
      <c r="R137" s="138">
        <f t="shared" si="32"/>
        <v>0</v>
      </c>
      <c r="S137" s="138">
        <v>0</v>
      </c>
      <c r="T137" s="139">
        <f t="shared" si="33"/>
        <v>0</v>
      </c>
      <c r="AR137" s="140" t="s">
        <v>398</v>
      </c>
      <c r="AT137" s="140" t="s">
        <v>132</v>
      </c>
      <c r="AU137" s="140" t="s">
        <v>83</v>
      </c>
      <c r="AY137" s="18" t="s">
        <v>129</v>
      </c>
      <c r="BE137" s="141">
        <f t="shared" si="34"/>
        <v>0</v>
      </c>
      <c r="BF137" s="141">
        <f t="shared" si="35"/>
        <v>0</v>
      </c>
      <c r="BG137" s="141">
        <f t="shared" si="36"/>
        <v>0</v>
      </c>
      <c r="BH137" s="141">
        <f t="shared" si="37"/>
        <v>0</v>
      </c>
      <c r="BI137" s="141">
        <f t="shared" si="38"/>
        <v>0</v>
      </c>
      <c r="BJ137" s="18" t="s">
        <v>81</v>
      </c>
      <c r="BK137" s="141">
        <f t="shared" si="39"/>
        <v>0</v>
      </c>
      <c r="BL137" s="18" t="s">
        <v>398</v>
      </c>
      <c r="BM137" s="140" t="s">
        <v>2969</v>
      </c>
    </row>
    <row r="138" spans="2:65" s="1" customFormat="1" ht="16.5" customHeight="1">
      <c r="B138" s="128"/>
      <c r="C138" s="129" t="s">
        <v>610</v>
      </c>
      <c r="D138" s="129" t="s">
        <v>132</v>
      </c>
      <c r="E138" s="130" t="s">
        <v>2970</v>
      </c>
      <c r="F138" s="131" t="s">
        <v>2971</v>
      </c>
      <c r="G138" s="132" t="s">
        <v>215</v>
      </c>
      <c r="H138" s="133">
        <v>25</v>
      </c>
      <c r="I138" s="134"/>
      <c r="J138" s="135">
        <f t="shared" si="30"/>
        <v>0</v>
      </c>
      <c r="K138" s="131" t="s">
        <v>3</v>
      </c>
      <c r="L138" s="33"/>
      <c r="M138" s="136" t="s">
        <v>3</v>
      </c>
      <c r="N138" s="137" t="s">
        <v>44</v>
      </c>
      <c r="P138" s="138">
        <f t="shared" si="31"/>
        <v>0</v>
      </c>
      <c r="Q138" s="138">
        <v>0</v>
      </c>
      <c r="R138" s="138">
        <f t="shared" si="32"/>
        <v>0</v>
      </c>
      <c r="S138" s="138">
        <v>0</v>
      </c>
      <c r="T138" s="139">
        <f t="shared" si="33"/>
        <v>0</v>
      </c>
      <c r="AR138" s="140" t="s">
        <v>398</v>
      </c>
      <c r="AT138" s="140" t="s">
        <v>132</v>
      </c>
      <c r="AU138" s="140" t="s">
        <v>83</v>
      </c>
      <c r="AY138" s="18" t="s">
        <v>129</v>
      </c>
      <c r="BE138" s="141">
        <f t="shared" si="34"/>
        <v>0</v>
      </c>
      <c r="BF138" s="141">
        <f t="shared" si="35"/>
        <v>0</v>
      </c>
      <c r="BG138" s="141">
        <f t="shared" si="36"/>
        <v>0</v>
      </c>
      <c r="BH138" s="141">
        <f t="shared" si="37"/>
        <v>0</v>
      </c>
      <c r="BI138" s="141">
        <f t="shared" si="38"/>
        <v>0</v>
      </c>
      <c r="BJ138" s="18" t="s">
        <v>81</v>
      </c>
      <c r="BK138" s="141">
        <f t="shared" si="39"/>
        <v>0</v>
      </c>
      <c r="BL138" s="18" t="s">
        <v>398</v>
      </c>
      <c r="BM138" s="140" t="s">
        <v>2972</v>
      </c>
    </row>
    <row r="139" spans="2:65" s="1" customFormat="1" ht="16.5" customHeight="1">
      <c r="B139" s="128"/>
      <c r="C139" s="129" t="s">
        <v>616</v>
      </c>
      <c r="D139" s="129" t="s">
        <v>132</v>
      </c>
      <c r="E139" s="130" t="s">
        <v>2973</v>
      </c>
      <c r="F139" s="131" t="s">
        <v>2974</v>
      </c>
      <c r="G139" s="132" t="s">
        <v>215</v>
      </c>
      <c r="H139" s="133">
        <v>65</v>
      </c>
      <c r="I139" s="134"/>
      <c r="J139" s="135">
        <f t="shared" si="30"/>
        <v>0</v>
      </c>
      <c r="K139" s="131" t="s">
        <v>3</v>
      </c>
      <c r="L139" s="33"/>
      <c r="M139" s="136" t="s">
        <v>3</v>
      </c>
      <c r="N139" s="137" t="s">
        <v>44</v>
      </c>
      <c r="P139" s="138">
        <f t="shared" si="31"/>
        <v>0</v>
      </c>
      <c r="Q139" s="138">
        <v>0</v>
      </c>
      <c r="R139" s="138">
        <f t="shared" si="32"/>
        <v>0</v>
      </c>
      <c r="S139" s="138">
        <v>0</v>
      </c>
      <c r="T139" s="139">
        <f t="shared" si="33"/>
        <v>0</v>
      </c>
      <c r="AR139" s="140" t="s">
        <v>398</v>
      </c>
      <c r="AT139" s="140" t="s">
        <v>132</v>
      </c>
      <c r="AU139" s="140" t="s">
        <v>83</v>
      </c>
      <c r="AY139" s="18" t="s">
        <v>129</v>
      </c>
      <c r="BE139" s="141">
        <f t="shared" si="34"/>
        <v>0</v>
      </c>
      <c r="BF139" s="141">
        <f t="shared" si="35"/>
        <v>0</v>
      </c>
      <c r="BG139" s="141">
        <f t="shared" si="36"/>
        <v>0</v>
      </c>
      <c r="BH139" s="141">
        <f t="shared" si="37"/>
        <v>0</v>
      </c>
      <c r="BI139" s="141">
        <f t="shared" si="38"/>
        <v>0</v>
      </c>
      <c r="BJ139" s="18" t="s">
        <v>81</v>
      </c>
      <c r="BK139" s="141">
        <f t="shared" si="39"/>
        <v>0</v>
      </c>
      <c r="BL139" s="18" t="s">
        <v>398</v>
      </c>
      <c r="BM139" s="140" t="s">
        <v>2975</v>
      </c>
    </row>
    <row r="140" spans="2:65" s="1" customFormat="1" ht="16.5" customHeight="1">
      <c r="B140" s="128"/>
      <c r="C140" s="129" t="s">
        <v>621</v>
      </c>
      <c r="D140" s="129" t="s">
        <v>132</v>
      </c>
      <c r="E140" s="130" t="s">
        <v>2976</v>
      </c>
      <c r="F140" s="131" t="s">
        <v>2977</v>
      </c>
      <c r="G140" s="132" t="s">
        <v>215</v>
      </c>
      <c r="H140" s="133">
        <v>25</v>
      </c>
      <c r="I140" s="134"/>
      <c r="J140" s="135">
        <f t="shared" si="30"/>
        <v>0</v>
      </c>
      <c r="K140" s="131" t="s">
        <v>3</v>
      </c>
      <c r="L140" s="33"/>
      <c r="M140" s="136" t="s">
        <v>3</v>
      </c>
      <c r="N140" s="137" t="s">
        <v>44</v>
      </c>
      <c r="P140" s="138">
        <f t="shared" si="31"/>
        <v>0</v>
      </c>
      <c r="Q140" s="138">
        <v>0</v>
      </c>
      <c r="R140" s="138">
        <f t="shared" si="32"/>
        <v>0</v>
      </c>
      <c r="S140" s="138">
        <v>0</v>
      </c>
      <c r="T140" s="139">
        <f t="shared" si="33"/>
        <v>0</v>
      </c>
      <c r="AR140" s="140" t="s">
        <v>398</v>
      </c>
      <c r="AT140" s="140" t="s">
        <v>132</v>
      </c>
      <c r="AU140" s="140" t="s">
        <v>83</v>
      </c>
      <c r="AY140" s="18" t="s">
        <v>129</v>
      </c>
      <c r="BE140" s="141">
        <f t="shared" si="34"/>
        <v>0</v>
      </c>
      <c r="BF140" s="141">
        <f t="shared" si="35"/>
        <v>0</v>
      </c>
      <c r="BG140" s="141">
        <f t="shared" si="36"/>
        <v>0</v>
      </c>
      <c r="BH140" s="141">
        <f t="shared" si="37"/>
        <v>0</v>
      </c>
      <c r="BI140" s="141">
        <f t="shared" si="38"/>
        <v>0</v>
      </c>
      <c r="BJ140" s="18" t="s">
        <v>81</v>
      </c>
      <c r="BK140" s="141">
        <f t="shared" si="39"/>
        <v>0</v>
      </c>
      <c r="BL140" s="18" t="s">
        <v>398</v>
      </c>
      <c r="BM140" s="140" t="s">
        <v>2978</v>
      </c>
    </row>
    <row r="141" spans="2:65" s="1" customFormat="1" ht="16.5" customHeight="1">
      <c r="B141" s="128"/>
      <c r="C141" s="129" t="s">
        <v>628</v>
      </c>
      <c r="D141" s="129" t="s">
        <v>132</v>
      </c>
      <c r="E141" s="130" t="s">
        <v>2979</v>
      </c>
      <c r="F141" s="131" t="s">
        <v>2980</v>
      </c>
      <c r="G141" s="132" t="s">
        <v>215</v>
      </c>
      <c r="H141" s="133">
        <v>50</v>
      </c>
      <c r="I141" s="134"/>
      <c r="J141" s="135">
        <f t="shared" si="30"/>
        <v>0</v>
      </c>
      <c r="K141" s="131" t="s">
        <v>3</v>
      </c>
      <c r="L141" s="33"/>
      <c r="M141" s="136" t="s">
        <v>3</v>
      </c>
      <c r="N141" s="137" t="s">
        <v>44</v>
      </c>
      <c r="P141" s="138">
        <f t="shared" si="31"/>
        <v>0</v>
      </c>
      <c r="Q141" s="138">
        <v>0</v>
      </c>
      <c r="R141" s="138">
        <f t="shared" si="32"/>
        <v>0</v>
      </c>
      <c r="S141" s="138">
        <v>0</v>
      </c>
      <c r="T141" s="139">
        <f t="shared" si="33"/>
        <v>0</v>
      </c>
      <c r="AR141" s="140" t="s">
        <v>398</v>
      </c>
      <c r="AT141" s="140" t="s">
        <v>132</v>
      </c>
      <c r="AU141" s="140" t="s">
        <v>83</v>
      </c>
      <c r="AY141" s="18" t="s">
        <v>129</v>
      </c>
      <c r="BE141" s="141">
        <f t="shared" si="34"/>
        <v>0</v>
      </c>
      <c r="BF141" s="141">
        <f t="shared" si="35"/>
        <v>0</v>
      </c>
      <c r="BG141" s="141">
        <f t="shared" si="36"/>
        <v>0</v>
      </c>
      <c r="BH141" s="141">
        <f t="shared" si="37"/>
        <v>0</v>
      </c>
      <c r="BI141" s="141">
        <f t="shared" si="38"/>
        <v>0</v>
      </c>
      <c r="BJ141" s="18" t="s">
        <v>81</v>
      </c>
      <c r="BK141" s="141">
        <f t="shared" si="39"/>
        <v>0</v>
      </c>
      <c r="BL141" s="18" t="s">
        <v>398</v>
      </c>
      <c r="BM141" s="140" t="s">
        <v>2981</v>
      </c>
    </row>
    <row r="142" spans="2:65" s="11" customFormat="1" ht="22.8" customHeight="1">
      <c r="B142" s="116"/>
      <c r="D142" s="117" t="s">
        <v>72</v>
      </c>
      <c r="E142" s="126" t="s">
        <v>2982</v>
      </c>
      <c r="F142" s="126" t="s">
        <v>2983</v>
      </c>
      <c r="I142" s="119"/>
      <c r="J142" s="127">
        <f>BK142</f>
        <v>0</v>
      </c>
      <c r="L142" s="116"/>
      <c r="M142" s="121"/>
      <c r="P142" s="122">
        <f>SUM(P143:P148)</f>
        <v>0</v>
      </c>
      <c r="R142" s="122">
        <f>SUM(R143:R148)</f>
        <v>0</v>
      </c>
      <c r="T142" s="123">
        <f>SUM(T143:T148)</f>
        <v>0</v>
      </c>
      <c r="AR142" s="117" t="s">
        <v>83</v>
      </c>
      <c r="AT142" s="124" t="s">
        <v>72</v>
      </c>
      <c r="AU142" s="124" t="s">
        <v>81</v>
      </c>
      <c r="AY142" s="117" t="s">
        <v>129</v>
      </c>
      <c r="BK142" s="125">
        <f>SUM(BK143:BK148)</f>
        <v>0</v>
      </c>
    </row>
    <row r="143" spans="2:65" s="1" customFormat="1" ht="16.5" customHeight="1">
      <c r="B143" s="128"/>
      <c r="C143" s="129" t="s">
        <v>633</v>
      </c>
      <c r="D143" s="129" t="s">
        <v>132</v>
      </c>
      <c r="E143" s="130" t="s">
        <v>2984</v>
      </c>
      <c r="F143" s="131" t="s">
        <v>2985</v>
      </c>
      <c r="G143" s="132" t="s">
        <v>135</v>
      </c>
      <c r="H143" s="133">
        <v>1</v>
      </c>
      <c r="I143" s="134"/>
      <c r="J143" s="135">
        <f t="shared" ref="J143:J148" si="40">ROUND(I143*H143,2)</f>
        <v>0</v>
      </c>
      <c r="K143" s="131" t="s">
        <v>3</v>
      </c>
      <c r="L143" s="33"/>
      <c r="M143" s="136" t="s">
        <v>3</v>
      </c>
      <c r="N143" s="137" t="s">
        <v>44</v>
      </c>
      <c r="P143" s="138">
        <f t="shared" ref="P143:P148" si="41">O143*H143</f>
        <v>0</v>
      </c>
      <c r="Q143" s="138">
        <v>0</v>
      </c>
      <c r="R143" s="138">
        <f t="shared" ref="R143:R148" si="42">Q143*H143</f>
        <v>0</v>
      </c>
      <c r="S143" s="138">
        <v>0</v>
      </c>
      <c r="T143" s="139">
        <f t="shared" ref="T143:T148" si="43">S143*H143</f>
        <v>0</v>
      </c>
      <c r="AR143" s="140" t="s">
        <v>398</v>
      </c>
      <c r="AT143" s="140" t="s">
        <v>132</v>
      </c>
      <c r="AU143" s="140" t="s">
        <v>83</v>
      </c>
      <c r="AY143" s="18" t="s">
        <v>129</v>
      </c>
      <c r="BE143" s="141">
        <f t="shared" ref="BE143:BE148" si="44">IF(N143="základní",J143,0)</f>
        <v>0</v>
      </c>
      <c r="BF143" s="141">
        <f t="shared" ref="BF143:BF148" si="45">IF(N143="snížená",J143,0)</f>
        <v>0</v>
      </c>
      <c r="BG143" s="141">
        <f t="shared" ref="BG143:BG148" si="46">IF(N143="zákl. přenesená",J143,0)</f>
        <v>0</v>
      </c>
      <c r="BH143" s="141">
        <f t="shared" ref="BH143:BH148" si="47">IF(N143="sníž. přenesená",J143,0)</f>
        <v>0</v>
      </c>
      <c r="BI143" s="141">
        <f t="shared" ref="BI143:BI148" si="48">IF(N143="nulová",J143,0)</f>
        <v>0</v>
      </c>
      <c r="BJ143" s="18" t="s">
        <v>81</v>
      </c>
      <c r="BK143" s="141">
        <f t="shared" ref="BK143:BK148" si="49">ROUND(I143*H143,2)</f>
        <v>0</v>
      </c>
      <c r="BL143" s="18" t="s">
        <v>398</v>
      </c>
      <c r="BM143" s="140" t="s">
        <v>2986</v>
      </c>
    </row>
    <row r="144" spans="2:65" s="1" customFormat="1" ht="16.5" customHeight="1">
      <c r="B144" s="128"/>
      <c r="C144" s="129" t="s">
        <v>647</v>
      </c>
      <c r="D144" s="129" t="s">
        <v>132</v>
      </c>
      <c r="E144" s="130" t="s">
        <v>2987</v>
      </c>
      <c r="F144" s="131" t="s">
        <v>2988</v>
      </c>
      <c r="G144" s="132" t="s">
        <v>135</v>
      </c>
      <c r="H144" s="133">
        <v>1</v>
      </c>
      <c r="I144" s="134"/>
      <c r="J144" s="135">
        <f t="shared" si="40"/>
        <v>0</v>
      </c>
      <c r="K144" s="131" t="s">
        <v>3</v>
      </c>
      <c r="L144" s="33"/>
      <c r="M144" s="136" t="s">
        <v>3</v>
      </c>
      <c r="N144" s="137" t="s">
        <v>44</v>
      </c>
      <c r="P144" s="138">
        <f t="shared" si="41"/>
        <v>0</v>
      </c>
      <c r="Q144" s="138">
        <v>0</v>
      </c>
      <c r="R144" s="138">
        <f t="shared" si="42"/>
        <v>0</v>
      </c>
      <c r="S144" s="138">
        <v>0</v>
      </c>
      <c r="T144" s="139">
        <f t="shared" si="43"/>
        <v>0</v>
      </c>
      <c r="AR144" s="140" t="s">
        <v>398</v>
      </c>
      <c r="AT144" s="140" t="s">
        <v>132</v>
      </c>
      <c r="AU144" s="140" t="s">
        <v>83</v>
      </c>
      <c r="AY144" s="18" t="s">
        <v>129</v>
      </c>
      <c r="BE144" s="141">
        <f t="shared" si="44"/>
        <v>0</v>
      </c>
      <c r="BF144" s="141">
        <f t="shared" si="45"/>
        <v>0</v>
      </c>
      <c r="BG144" s="141">
        <f t="shared" si="46"/>
        <v>0</v>
      </c>
      <c r="BH144" s="141">
        <f t="shared" si="47"/>
        <v>0</v>
      </c>
      <c r="BI144" s="141">
        <f t="shared" si="48"/>
        <v>0</v>
      </c>
      <c r="BJ144" s="18" t="s">
        <v>81</v>
      </c>
      <c r="BK144" s="141">
        <f t="shared" si="49"/>
        <v>0</v>
      </c>
      <c r="BL144" s="18" t="s">
        <v>398</v>
      </c>
      <c r="BM144" s="140" t="s">
        <v>2989</v>
      </c>
    </row>
    <row r="145" spans="2:65" s="1" customFormat="1" ht="16.5" customHeight="1">
      <c r="B145" s="128"/>
      <c r="C145" s="129" t="s">
        <v>653</v>
      </c>
      <c r="D145" s="129" t="s">
        <v>132</v>
      </c>
      <c r="E145" s="130" t="s">
        <v>2990</v>
      </c>
      <c r="F145" s="131" t="s">
        <v>2991</v>
      </c>
      <c r="G145" s="132" t="s">
        <v>135</v>
      </c>
      <c r="H145" s="133">
        <v>1</v>
      </c>
      <c r="I145" s="134"/>
      <c r="J145" s="135">
        <f t="shared" si="40"/>
        <v>0</v>
      </c>
      <c r="K145" s="131" t="s">
        <v>3</v>
      </c>
      <c r="L145" s="33"/>
      <c r="M145" s="136" t="s">
        <v>3</v>
      </c>
      <c r="N145" s="137" t="s">
        <v>44</v>
      </c>
      <c r="P145" s="138">
        <f t="shared" si="41"/>
        <v>0</v>
      </c>
      <c r="Q145" s="138">
        <v>0</v>
      </c>
      <c r="R145" s="138">
        <f t="shared" si="42"/>
        <v>0</v>
      </c>
      <c r="S145" s="138">
        <v>0</v>
      </c>
      <c r="T145" s="139">
        <f t="shared" si="43"/>
        <v>0</v>
      </c>
      <c r="AR145" s="140" t="s">
        <v>398</v>
      </c>
      <c r="AT145" s="140" t="s">
        <v>132</v>
      </c>
      <c r="AU145" s="140" t="s">
        <v>83</v>
      </c>
      <c r="AY145" s="18" t="s">
        <v>129</v>
      </c>
      <c r="BE145" s="141">
        <f t="shared" si="44"/>
        <v>0</v>
      </c>
      <c r="BF145" s="141">
        <f t="shared" si="45"/>
        <v>0</v>
      </c>
      <c r="BG145" s="141">
        <f t="shared" si="46"/>
        <v>0</v>
      </c>
      <c r="BH145" s="141">
        <f t="shared" si="47"/>
        <v>0</v>
      </c>
      <c r="BI145" s="141">
        <f t="shared" si="48"/>
        <v>0</v>
      </c>
      <c r="BJ145" s="18" t="s">
        <v>81</v>
      </c>
      <c r="BK145" s="141">
        <f t="shared" si="49"/>
        <v>0</v>
      </c>
      <c r="BL145" s="18" t="s">
        <v>398</v>
      </c>
      <c r="BM145" s="140" t="s">
        <v>2992</v>
      </c>
    </row>
    <row r="146" spans="2:65" s="1" customFormat="1" ht="16.5" customHeight="1">
      <c r="B146" s="128"/>
      <c r="C146" s="129" t="s">
        <v>668</v>
      </c>
      <c r="D146" s="129" t="s">
        <v>132</v>
      </c>
      <c r="E146" s="130" t="s">
        <v>2993</v>
      </c>
      <c r="F146" s="131" t="s">
        <v>2994</v>
      </c>
      <c r="G146" s="132" t="s">
        <v>135</v>
      </c>
      <c r="H146" s="133">
        <v>1</v>
      </c>
      <c r="I146" s="134"/>
      <c r="J146" s="135">
        <f t="shared" si="40"/>
        <v>0</v>
      </c>
      <c r="K146" s="131" t="s">
        <v>3</v>
      </c>
      <c r="L146" s="33"/>
      <c r="M146" s="136" t="s">
        <v>3</v>
      </c>
      <c r="N146" s="137" t="s">
        <v>44</v>
      </c>
      <c r="P146" s="138">
        <f t="shared" si="41"/>
        <v>0</v>
      </c>
      <c r="Q146" s="138">
        <v>0</v>
      </c>
      <c r="R146" s="138">
        <f t="shared" si="42"/>
        <v>0</v>
      </c>
      <c r="S146" s="138">
        <v>0</v>
      </c>
      <c r="T146" s="139">
        <f t="shared" si="43"/>
        <v>0</v>
      </c>
      <c r="AR146" s="140" t="s">
        <v>398</v>
      </c>
      <c r="AT146" s="140" t="s">
        <v>132</v>
      </c>
      <c r="AU146" s="140" t="s">
        <v>83</v>
      </c>
      <c r="AY146" s="18" t="s">
        <v>129</v>
      </c>
      <c r="BE146" s="141">
        <f t="shared" si="44"/>
        <v>0</v>
      </c>
      <c r="BF146" s="141">
        <f t="shared" si="45"/>
        <v>0</v>
      </c>
      <c r="BG146" s="141">
        <f t="shared" si="46"/>
        <v>0</v>
      </c>
      <c r="BH146" s="141">
        <f t="shared" si="47"/>
        <v>0</v>
      </c>
      <c r="BI146" s="141">
        <f t="shared" si="48"/>
        <v>0</v>
      </c>
      <c r="BJ146" s="18" t="s">
        <v>81</v>
      </c>
      <c r="BK146" s="141">
        <f t="shared" si="49"/>
        <v>0</v>
      </c>
      <c r="BL146" s="18" t="s">
        <v>398</v>
      </c>
      <c r="BM146" s="140" t="s">
        <v>2995</v>
      </c>
    </row>
    <row r="147" spans="2:65" s="1" customFormat="1" ht="16.5" customHeight="1">
      <c r="B147" s="128"/>
      <c r="C147" s="129" t="s">
        <v>673</v>
      </c>
      <c r="D147" s="129" t="s">
        <v>132</v>
      </c>
      <c r="E147" s="130" t="s">
        <v>2996</v>
      </c>
      <c r="F147" s="131" t="s">
        <v>2997</v>
      </c>
      <c r="G147" s="132" t="s">
        <v>135</v>
      </c>
      <c r="H147" s="133">
        <v>1</v>
      </c>
      <c r="I147" s="134"/>
      <c r="J147" s="135">
        <f t="shared" si="40"/>
        <v>0</v>
      </c>
      <c r="K147" s="131" t="s">
        <v>3</v>
      </c>
      <c r="L147" s="33"/>
      <c r="M147" s="136" t="s">
        <v>3</v>
      </c>
      <c r="N147" s="137" t="s">
        <v>44</v>
      </c>
      <c r="P147" s="138">
        <f t="shared" si="41"/>
        <v>0</v>
      </c>
      <c r="Q147" s="138">
        <v>0</v>
      </c>
      <c r="R147" s="138">
        <f t="shared" si="42"/>
        <v>0</v>
      </c>
      <c r="S147" s="138">
        <v>0</v>
      </c>
      <c r="T147" s="139">
        <f t="shared" si="43"/>
        <v>0</v>
      </c>
      <c r="AR147" s="140" t="s">
        <v>398</v>
      </c>
      <c r="AT147" s="140" t="s">
        <v>132</v>
      </c>
      <c r="AU147" s="140" t="s">
        <v>83</v>
      </c>
      <c r="AY147" s="18" t="s">
        <v>129</v>
      </c>
      <c r="BE147" s="141">
        <f t="shared" si="44"/>
        <v>0</v>
      </c>
      <c r="BF147" s="141">
        <f t="shared" si="45"/>
        <v>0</v>
      </c>
      <c r="BG147" s="141">
        <f t="shared" si="46"/>
        <v>0</v>
      </c>
      <c r="BH147" s="141">
        <f t="shared" si="47"/>
        <v>0</v>
      </c>
      <c r="BI147" s="141">
        <f t="shared" si="48"/>
        <v>0</v>
      </c>
      <c r="BJ147" s="18" t="s">
        <v>81</v>
      </c>
      <c r="BK147" s="141">
        <f t="shared" si="49"/>
        <v>0</v>
      </c>
      <c r="BL147" s="18" t="s">
        <v>398</v>
      </c>
      <c r="BM147" s="140" t="s">
        <v>2998</v>
      </c>
    </row>
    <row r="148" spans="2:65" s="1" customFormat="1" ht="16.5" customHeight="1">
      <c r="B148" s="128"/>
      <c r="C148" s="129" t="s">
        <v>684</v>
      </c>
      <c r="D148" s="129" t="s">
        <v>132</v>
      </c>
      <c r="E148" s="130" t="s">
        <v>2999</v>
      </c>
      <c r="F148" s="131" t="s">
        <v>3000</v>
      </c>
      <c r="G148" s="132" t="s">
        <v>135</v>
      </c>
      <c r="H148" s="133">
        <v>1</v>
      </c>
      <c r="I148" s="134"/>
      <c r="J148" s="135">
        <f t="shared" si="40"/>
        <v>0</v>
      </c>
      <c r="K148" s="131" t="s">
        <v>3</v>
      </c>
      <c r="L148" s="33"/>
      <c r="M148" s="136" t="s">
        <v>3</v>
      </c>
      <c r="N148" s="137" t="s">
        <v>44</v>
      </c>
      <c r="P148" s="138">
        <f t="shared" si="41"/>
        <v>0</v>
      </c>
      <c r="Q148" s="138">
        <v>0</v>
      </c>
      <c r="R148" s="138">
        <f t="shared" si="42"/>
        <v>0</v>
      </c>
      <c r="S148" s="138">
        <v>0</v>
      </c>
      <c r="T148" s="139">
        <f t="shared" si="43"/>
        <v>0</v>
      </c>
      <c r="AR148" s="140" t="s">
        <v>398</v>
      </c>
      <c r="AT148" s="140" t="s">
        <v>132</v>
      </c>
      <c r="AU148" s="140" t="s">
        <v>83</v>
      </c>
      <c r="AY148" s="18" t="s">
        <v>129</v>
      </c>
      <c r="BE148" s="141">
        <f t="shared" si="44"/>
        <v>0</v>
      </c>
      <c r="BF148" s="141">
        <f t="shared" si="45"/>
        <v>0</v>
      </c>
      <c r="BG148" s="141">
        <f t="shared" si="46"/>
        <v>0</v>
      </c>
      <c r="BH148" s="141">
        <f t="shared" si="47"/>
        <v>0</v>
      </c>
      <c r="BI148" s="141">
        <f t="shared" si="48"/>
        <v>0</v>
      </c>
      <c r="BJ148" s="18" t="s">
        <v>81</v>
      </c>
      <c r="BK148" s="141">
        <f t="shared" si="49"/>
        <v>0</v>
      </c>
      <c r="BL148" s="18" t="s">
        <v>398</v>
      </c>
      <c r="BM148" s="140" t="s">
        <v>3001</v>
      </c>
    </row>
    <row r="149" spans="2:65" s="11" customFormat="1" ht="22.8" customHeight="1">
      <c r="B149" s="116"/>
      <c r="D149" s="117" t="s">
        <v>72</v>
      </c>
      <c r="E149" s="126" t="s">
        <v>3002</v>
      </c>
      <c r="F149" s="126" t="s">
        <v>3003</v>
      </c>
      <c r="I149" s="119"/>
      <c r="J149" s="127">
        <f>BK149</f>
        <v>0</v>
      </c>
      <c r="L149" s="116"/>
      <c r="M149" s="121"/>
      <c r="P149" s="122">
        <f>SUM(P150:P159)</f>
        <v>0</v>
      </c>
      <c r="R149" s="122">
        <f>SUM(R150:R159)</f>
        <v>0</v>
      </c>
      <c r="T149" s="123">
        <f>SUM(T150:T159)</f>
        <v>0</v>
      </c>
      <c r="AR149" s="117" t="s">
        <v>83</v>
      </c>
      <c r="AT149" s="124" t="s">
        <v>72</v>
      </c>
      <c r="AU149" s="124" t="s">
        <v>81</v>
      </c>
      <c r="AY149" s="117" t="s">
        <v>129</v>
      </c>
      <c r="BK149" s="125">
        <f>SUM(BK150:BK159)</f>
        <v>0</v>
      </c>
    </row>
    <row r="150" spans="2:65" s="1" customFormat="1" ht="16.5" customHeight="1">
      <c r="B150" s="128"/>
      <c r="C150" s="129" t="s">
        <v>689</v>
      </c>
      <c r="D150" s="129" t="s">
        <v>132</v>
      </c>
      <c r="E150" s="130" t="s">
        <v>3004</v>
      </c>
      <c r="F150" s="131" t="s">
        <v>3005</v>
      </c>
      <c r="G150" s="132" t="s">
        <v>2734</v>
      </c>
      <c r="H150" s="133">
        <v>80</v>
      </c>
      <c r="I150" s="134"/>
      <c r="J150" s="135">
        <f t="shared" ref="J150:J159" si="50">ROUND(I150*H150,2)</f>
        <v>0</v>
      </c>
      <c r="K150" s="131" t="s">
        <v>3</v>
      </c>
      <c r="L150" s="33"/>
      <c r="M150" s="136" t="s">
        <v>3</v>
      </c>
      <c r="N150" s="137" t="s">
        <v>44</v>
      </c>
      <c r="P150" s="138">
        <f t="shared" ref="P150:P159" si="51">O150*H150</f>
        <v>0</v>
      </c>
      <c r="Q150" s="138">
        <v>0</v>
      </c>
      <c r="R150" s="138">
        <f t="shared" ref="R150:R159" si="52">Q150*H150</f>
        <v>0</v>
      </c>
      <c r="S150" s="138">
        <v>0</v>
      </c>
      <c r="T150" s="139">
        <f t="shared" ref="T150:T159" si="53">S150*H150</f>
        <v>0</v>
      </c>
      <c r="AR150" s="140" t="s">
        <v>398</v>
      </c>
      <c r="AT150" s="140" t="s">
        <v>132</v>
      </c>
      <c r="AU150" s="140" t="s">
        <v>83</v>
      </c>
      <c r="AY150" s="18" t="s">
        <v>129</v>
      </c>
      <c r="BE150" s="141">
        <f t="shared" ref="BE150:BE159" si="54">IF(N150="základní",J150,0)</f>
        <v>0</v>
      </c>
      <c r="BF150" s="141">
        <f t="shared" ref="BF150:BF159" si="55">IF(N150="snížená",J150,0)</f>
        <v>0</v>
      </c>
      <c r="BG150" s="141">
        <f t="shared" ref="BG150:BG159" si="56">IF(N150="zákl. přenesená",J150,0)</f>
        <v>0</v>
      </c>
      <c r="BH150" s="141">
        <f t="shared" ref="BH150:BH159" si="57">IF(N150="sníž. přenesená",J150,0)</f>
        <v>0</v>
      </c>
      <c r="BI150" s="141">
        <f t="shared" ref="BI150:BI159" si="58">IF(N150="nulová",J150,0)</f>
        <v>0</v>
      </c>
      <c r="BJ150" s="18" t="s">
        <v>81</v>
      </c>
      <c r="BK150" s="141">
        <f t="shared" ref="BK150:BK159" si="59">ROUND(I150*H150,2)</f>
        <v>0</v>
      </c>
      <c r="BL150" s="18" t="s">
        <v>398</v>
      </c>
      <c r="BM150" s="140" t="s">
        <v>3006</v>
      </c>
    </row>
    <row r="151" spans="2:65" s="1" customFormat="1" ht="16.5" customHeight="1">
      <c r="B151" s="128"/>
      <c r="C151" s="129" t="s">
        <v>709</v>
      </c>
      <c r="D151" s="129" t="s">
        <v>132</v>
      </c>
      <c r="E151" s="130" t="s">
        <v>3007</v>
      </c>
      <c r="F151" s="131" t="s">
        <v>3008</v>
      </c>
      <c r="G151" s="132" t="s">
        <v>2734</v>
      </c>
      <c r="H151" s="133">
        <v>25</v>
      </c>
      <c r="I151" s="134"/>
      <c r="J151" s="135">
        <f t="shared" si="50"/>
        <v>0</v>
      </c>
      <c r="K151" s="131" t="s">
        <v>3</v>
      </c>
      <c r="L151" s="33"/>
      <c r="M151" s="136" t="s">
        <v>3</v>
      </c>
      <c r="N151" s="137" t="s">
        <v>44</v>
      </c>
      <c r="P151" s="138">
        <f t="shared" si="51"/>
        <v>0</v>
      </c>
      <c r="Q151" s="138">
        <v>0</v>
      </c>
      <c r="R151" s="138">
        <f t="shared" si="52"/>
        <v>0</v>
      </c>
      <c r="S151" s="138">
        <v>0</v>
      </c>
      <c r="T151" s="139">
        <f t="shared" si="53"/>
        <v>0</v>
      </c>
      <c r="AR151" s="140" t="s">
        <v>398</v>
      </c>
      <c r="AT151" s="140" t="s">
        <v>132</v>
      </c>
      <c r="AU151" s="140" t="s">
        <v>83</v>
      </c>
      <c r="AY151" s="18" t="s">
        <v>129</v>
      </c>
      <c r="BE151" s="141">
        <f t="shared" si="54"/>
        <v>0</v>
      </c>
      <c r="BF151" s="141">
        <f t="shared" si="55"/>
        <v>0</v>
      </c>
      <c r="BG151" s="141">
        <f t="shared" si="56"/>
        <v>0</v>
      </c>
      <c r="BH151" s="141">
        <f t="shared" si="57"/>
        <v>0</v>
      </c>
      <c r="BI151" s="141">
        <f t="shared" si="58"/>
        <v>0</v>
      </c>
      <c r="BJ151" s="18" t="s">
        <v>81</v>
      </c>
      <c r="BK151" s="141">
        <f t="shared" si="59"/>
        <v>0</v>
      </c>
      <c r="BL151" s="18" t="s">
        <v>398</v>
      </c>
      <c r="BM151" s="140" t="s">
        <v>3009</v>
      </c>
    </row>
    <row r="152" spans="2:65" s="1" customFormat="1" ht="16.5" customHeight="1">
      <c r="B152" s="128"/>
      <c r="C152" s="129" t="s">
        <v>715</v>
      </c>
      <c r="D152" s="129" t="s">
        <v>132</v>
      </c>
      <c r="E152" s="130" t="s">
        <v>3010</v>
      </c>
      <c r="F152" s="131" t="s">
        <v>3011</v>
      </c>
      <c r="G152" s="132" t="s">
        <v>2734</v>
      </c>
      <c r="H152" s="133">
        <v>100</v>
      </c>
      <c r="I152" s="134"/>
      <c r="J152" s="135">
        <f t="shared" si="50"/>
        <v>0</v>
      </c>
      <c r="K152" s="131" t="s">
        <v>3</v>
      </c>
      <c r="L152" s="33"/>
      <c r="M152" s="136" t="s">
        <v>3</v>
      </c>
      <c r="N152" s="137" t="s">
        <v>44</v>
      </c>
      <c r="P152" s="138">
        <f t="shared" si="51"/>
        <v>0</v>
      </c>
      <c r="Q152" s="138">
        <v>0</v>
      </c>
      <c r="R152" s="138">
        <f t="shared" si="52"/>
        <v>0</v>
      </c>
      <c r="S152" s="138">
        <v>0</v>
      </c>
      <c r="T152" s="139">
        <f t="shared" si="53"/>
        <v>0</v>
      </c>
      <c r="AR152" s="140" t="s">
        <v>398</v>
      </c>
      <c r="AT152" s="140" t="s">
        <v>132</v>
      </c>
      <c r="AU152" s="140" t="s">
        <v>83</v>
      </c>
      <c r="AY152" s="18" t="s">
        <v>129</v>
      </c>
      <c r="BE152" s="141">
        <f t="shared" si="54"/>
        <v>0</v>
      </c>
      <c r="BF152" s="141">
        <f t="shared" si="55"/>
        <v>0</v>
      </c>
      <c r="BG152" s="141">
        <f t="shared" si="56"/>
        <v>0</v>
      </c>
      <c r="BH152" s="141">
        <f t="shared" si="57"/>
        <v>0</v>
      </c>
      <c r="BI152" s="141">
        <f t="shared" si="58"/>
        <v>0</v>
      </c>
      <c r="BJ152" s="18" t="s">
        <v>81</v>
      </c>
      <c r="BK152" s="141">
        <f t="shared" si="59"/>
        <v>0</v>
      </c>
      <c r="BL152" s="18" t="s">
        <v>398</v>
      </c>
      <c r="BM152" s="140" t="s">
        <v>3012</v>
      </c>
    </row>
    <row r="153" spans="2:65" s="1" customFormat="1" ht="16.5" customHeight="1">
      <c r="B153" s="128"/>
      <c r="C153" s="129" t="s">
        <v>721</v>
      </c>
      <c r="D153" s="129" t="s">
        <v>132</v>
      </c>
      <c r="E153" s="130" t="s">
        <v>3013</v>
      </c>
      <c r="F153" s="131" t="s">
        <v>3014</v>
      </c>
      <c r="G153" s="132" t="s">
        <v>215</v>
      </c>
      <c r="H153" s="133">
        <v>30</v>
      </c>
      <c r="I153" s="134"/>
      <c r="J153" s="135">
        <f t="shared" si="50"/>
        <v>0</v>
      </c>
      <c r="K153" s="131" t="s">
        <v>3</v>
      </c>
      <c r="L153" s="33"/>
      <c r="M153" s="136" t="s">
        <v>3</v>
      </c>
      <c r="N153" s="137" t="s">
        <v>44</v>
      </c>
      <c r="P153" s="138">
        <f t="shared" si="51"/>
        <v>0</v>
      </c>
      <c r="Q153" s="138">
        <v>0</v>
      </c>
      <c r="R153" s="138">
        <f t="shared" si="52"/>
        <v>0</v>
      </c>
      <c r="S153" s="138">
        <v>0</v>
      </c>
      <c r="T153" s="139">
        <f t="shared" si="53"/>
        <v>0</v>
      </c>
      <c r="AR153" s="140" t="s">
        <v>398</v>
      </c>
      <c r="AT153" s="140" t="s">
        <v>132</v>
      </c>
      <c r="AU153" s="140" t="s">
        <v>83</v>
      </c>
      <c r="AY153" s="18" t="s">
        <v>129</v>
      </c>
      <c r="BE153" s="141">
        <f t="shared" si="54"/>
        <v>0</v>
      </c>
      <c r="BF153" s="141">
        <f t="shared" si="55"/>
        <v>0</v>
      </c>
      <c r="BG153" s="141">
        <f t="shared" si="56"/>
        <v>0</v>
      </c>
      <c r="BH153" s="141">
        <f t="shared" si="57"/>
        <v>0</v>
      </c>
      <c r="BI153" s="141">
        <f t="shared" si="58"/>
        <v>0</v>
      </c>
      <c r="BJ153" s="18" t="s">
        <v>81</v>
      </c>
      <c r="BK153" s="141">
        <f t="shared" si="59"/>
        <v>0</v>
      </c>
      <c r="BL153" s="18" t="s">
        <v>398</v>
      </c>
      <c r="BM153" s="140" t="s">
        <v>3015</v>
      </c>
    </row>
    <row r="154" spans="2:65" s="1" customFormat="1" ht="16.5" customHeight="1">
      <c r="B154" s="128"/>
      <c r="C154" s="129" t="s">
        <v>745</v>
      </c>
      <c r="D154" s="129" t="s">
        <v>132</v>
      </c>
      <c r="E154" s="130" t="s">
        <v>3016</v>
      </c>
      <c r="F154" s="131" t="s">
        <v>3017</v>
      </c>
      <c r="G154" s="132" t="s">
        <v>2478</v>
      </c>
      <c r="H154" s="133">
        <v>98</v>
      </c>
      <c r="I154" s="134"/>
      <c r="J154" s="135">
        <f t="shared" si="50"/>
        <v>0</v>
      </c>
      <c r="K154" s="131" t="s">
        <v>3</v>
      </c>
      <c r="L154" s="33"/>
      <c r="M154" s="136" t="s">
        <v>3</v>
      </c>
      <c r="N154" s="137" t="s">
        <v>44</v>
      </c>
      <c r="P154" s="138">
        <f t="shared" si="51"/>
        <v>0</v>
      </c>
      <c r="Q154" s="138">
        <v>0</v>
      </c>
      <c r="R154" s="138">
        <f t="shared" si="52"/>
        <v>0</v>
      </c>
      <c r="S154" s="138">
        <v>0</v>
      </c>
      <c r="T154" s="139">
        <f t="shared" si="53"/>
        <v>0</v>
      </c>
      <c r="AR154" s="140" t="s">
        <v>398</v>
      </c>
      <c r="AT154" s="140" t="s">
        <v>132</v>
      </c>
      <c r="AU154" s="140" t="s">
        <v>83</v>
      </c>
      <c r="AY154" s="18" t="s">
        <v>129</v>
      </c>
      <c r="BE154" s="141">
        <f t="shared" si="54"/>
        <v>0</v>
      </c>
      <c r="BF154" s="141">
        <f t="shared" si="55"/>
        <v>0</v>
      </c>
      <c r="BG154" s="141">
        <f t="shared" si="56"/>
        <v>0</v>
      </c>
      <c r="BH154" s="141">
        <f t="shared" si="57"/>
        <v>0</v>
      </c>
      <c r="BI154" s="141">
        <f t="shared" si="58"/>
        <v>0</v>
      </c>
      <c r="BJ154" s="18" t="s">
        <v>81</v>
      </c>
      <c r="BK154" s="141">
        <f t="shared" si="59"/>
        <v>0</v>
      </c>
      <c r="BL154" s="18" t="s">
        <v>398</v>
      </c>
      <c r="BM154" s="140" t="s">
        <v>3018</v>
      </c>
    </row>
    <row r="155" spans="2:65" s="1" customFormat="1" ht="16.5" customHeight="1">
      <c r="B155" s="128"/>
      <c r="C155" s="129" t="s">
        <v>750</v>
      </c>
      <c r="D155" s="129" t="s">
        <v>132</v>
      </c>
      <c r="E155" s="130" t="s">
        <v>3019</v>
      </c>
      <c r="F155" s="131" t="s">
        <v>3020</v>
      </c>
      <c r="G155" s="132" t="s">
        <v>2478</v>
      </c>
      <c r="H155" s="133">
        <v>48</v>
      </c>
      <c r="I155" s="134"/>
      <c r="J155" s="135">
        <f t="shared" si="50"/>
        <v>0</v>
      </c>
      <c r="K155" s="131" t="s">
        <v>3</v>
      </c>
      <c r="L155" s="33"/>
      <c r="M155" s="136" t="s">
        <v>3</v>
      </c>
      <c r="N155" s="137" t="s">
        <v>44</v>
      </c>
      <c r="P155" s="138">
        <f t="shared" si="51"/>
        <v>0</v>
      </c>
      <c r="Q155" s="138">
        <v>0</v>
      </c>
      <c r="R155" s="138">
        <f t="shared" si="52"/>
        <v>0</v>
      </c>
      <c r="S155" s="138">
        <v>0</v>
      </c>
      <c r="T155" s="139">
        <f t="shared" si="53"/>
        <v>0</v>
      </c>
      <c r="AR155" s="140" t="s">
        <v>398</v>
      </c>
      <c r="AT155" s="140" t="s">
        <v>132</v>
      </c>
      <c r="AU155" s="140" t="s">
        <v>83</v>
      </c>
      <c r="AY155" s="18" t="s">
        <v>129</v>
      </c>
      <c r="BE155" s="141">
        <f t="shared" si="54"/>
        <v>0</v>
      </c>
      <c r="BF155" s="141">
        <f t="shared" si="55"/>
        <v>0</v>
      </c>
      <c r="BG155" s="141">
        <f t="shared" si="56"/>
        <v>0</v>
      </c>
      <c r="BH155" s="141">
        <f t="shared" si="57"/>
        <v>0</v>
      </c>
      <c r="BI155" s="141">
        <f t="shared" si="58"/>
        <v>0</v>
      </c>
      <c r="BJ155" s="18" t="s">
        <v>81</v>
      </c>
      <c r="BK155" s="141">
        <f t="shared" si="59"/>
        <v>0</v>
      </c>
      <c r="BL155" s="18" t="s">
        <v>398</v>
      </c>
      <c r="BM155" s="140" t="s">
        <v>3021</v>
      </c>
    </row>
    <row r="156" spans="2:65" s="1" customFormat="1" ht="16.5" customHeight="1">
      <c r="B156" s="128"/>
      <c r="C156" s="129" t="s">
        <v>767</v>
      </c>
      <c r="D156" s="129" t="s">
        <v>132</v>
      </c>
      <c r="E156" s="130" t="s">
        <v>3022</v>
      </c>
      <c r="F156" s="131" t="s">
        <v>3023</v>
      </c>
      <c r="G156" s="132" t="s">
        <v>135</v>
      </c>
      <c r="H156" s="133">
        <v>4</v>
      </c>
      <c r="I156" s="134"/>
      <c r="J156" s="135">
        <f t="shared" si="50"/>
        <v>0</v>
      </c>
      <c r="K156" s="131" t="s">
        <v>3</v>
      </c>
      <c r="L156" s="33"/>
      <c r="M156" s="136" t="s">
        <v>3</v>
      </c>
      <c r="N156" s="137" t="s">
        <v>44</v>
      </c>
      <c r="P156" s="138">
        <f t="shared" si="51"/>
        <v>0</v>
      </c>
      <c r="Q156" s="138">
        <v>0</v>
      </c>
      <c r="R156" s="138">
        <f t="shared" si="52"/>
        <v>0</v>
      </c>
      <c r="S156" s="138">
        <v>0</v>
      </c>
      <c r="T156" s="139">
        <f t="shared" si="53"/>
        <v>0</v>
      </c>
      <c r="AR156" s="140" t="s">
        <v>398</v>
      </c>
      <c r="AT156" s="140" t="s">
        <v>132</v>
      </c>
      <c r="AU156" s="140" t="s">
        <v>83</v>
      </c>
      <c r="AY156" s="18" t="s">
        <v>129</v>
      </c>
      <c r="BE156" s="141">
        <f t="shared" si="54"/>
        <v>0</v>
      </c>
      <c r="BF156" s="141">
        <f t="shared" si="55"/>
        <v>0</v>
      </c>
      <c r="BG156" s="141">
        <f t="shared" si="56"/>
        <v>0</v>
      </c>
      <c r="BH156" s="141">
        <f t="shared" si="57"/>
        <v>0</v>
      </c>
      <c r="BI156" s="141">
        <f t="shared" si="58"/>
        <v>0</v>
      </c>
      <c r="BJ156" s="18" t="s">
        <v>81</v>
      </c>
      <c r="BK156" s="141">
        <f t="shared" si="59"/>
        <v>0</v>
      </c>
      <c r="BL156" s="18" t="s">
        <v>398</v>
      </c>
      <c r="BM156" s="140" t="s">
        <v>3024</v>
      </c>
    </row>
    <row r="157" spans="2:65" s="1" customFormat="1" ht="16.5" customHeight="1">
      <c r="B157" s="128"/>
      <c r="C157" s="129" t="s">
        <v>772</v>
      </c>
      <c r="D157" s="129" t="s">
        <v>132</v>
      </c>
      <c r="E157" s="130" t="s">
        <v>3025</v>
      </c>
      <c r="F157" s="131" t="s">
        <v>3026</v>
      </c>
      <c r="G157" s="132" t="s">
        <v>135</v>
      </c>
      <c r="H157" s="133">
        <v>5</v>
      </c>
      <c r="I157" s="134"/>
      <c r="J157" s="135">
        <f t="shared" si="50"/>
        <v>0</v>
      </c>
      <c r="K157" s="131" t="s">
        <v>3</v>
      </c>
      <c r="L157" s="33"/>
      <c r="M157" s="136" t="s">
        <v>3</v>
      </c>
      <c r="N157" s="137" t="s">
        <v>44</v>
      </c>
      <c r="P157" s="138">
        <f t="shared" si="51"/>
        <v>0</v>
      </c>
      <c r="Q157" s="138">
        <v>0</v>
      </c>
      <c r="R157" s="138">
        <f t="shared" si="52"/>
        <v>0</v>
      </c>
      <c r="S157" s="138">
        <v>0</v>
      </c>
      <c r="T157" s="139">
        <f t="shared" si="53"/>
        <v>0</v>
      </c>
      <c r="AR157" s="140" t="s">
        <v>398</v>
      </c>
      <c r="AT157" s="140" t="s">
        <v>132</v>
      </c>
      <c r="AU157" s="140" t="s">
        <v>83</v>
      </c>
      <c r="AY157" s="18" t="s">
        <v>129</v>
      </c>
      <c r="BE157" s="141">
        <f t="shared" si="54"/>
        <v>0</v>
      </c>
      <c r="BF157" s="141">
        <f t="shared" si="55"/>
        <v>0</v>
      </c>
      <c r="BG157" s="141">
        <f t="shared" si="56"/>
        <v>0</v>
      </c>
      <c r="BH157" s="141">
        <f t="shared" si="57"/>
        <v>0</v>
      </c>
      <c r="BI157" s="141">
        <f t="shared" si="58"/>
        <v>0</v>
      </c>
      <c r="BJ157" s="18" t="s">
        <v>81</v>
      </c>
      <c r="BK157" s="141">
        <f t="shared" si="59"/>
        <v>0</v>
      </c>
      <c r="BL157" s="18" t="s">
        <v>398</v>
      </c>
      <c r="BM157" s="140" t="s">
        <v>3027</v>
      </c>
    </row>
    <row r="158" spans="2:65" s="1" customFormat="1" ht="16.5" customHeight="1">
      <c r="B158" s="128"/>
      <c r="C158" s="129" t="s">
        <v>782</v>
      </c>
      <c r="D158" s="129" t="s">
        <v>132</v>
      </c>
      <c r="E158" s="130" t="s">
        <v>3028</v>
      </c>
      <c r="F158" s="131" t="s">
        <v>2988</v>
      </c>
      <c r="G158" s="132" t="s">
        <v>135</v>
      </c>
      <c r="H158" s="133">
        <v>1</v>
      </c>
      <c r="I158" s="134"/>
      <c r="J158" s="135">
        <f t="shared" si="50"/>
        <v>0</v>
      </c>
      <c r="K158" s="131" t="s">
        <v>3</v>
      </c>
      <c r="L158" s="33"/>
      <c r="M158" s="136" t="s">
        <v>3</v>
      </c>
      <c r="N158" s="137" t="s">
        <v>44</v>
      </c>
      <c r="P158" s="138">
        <f t="shared" si="51"/>
        <v>0</v>
      </c>
      <c r="Q158" s="138">
        <v>0</v>
      </c>
      <c r="R158" s="138">
        <f t="shared" si="52"/>
        <v>0</v>
      </c>
      <c r="S158" s="138">
        <v>0</v>
      </c>
      <c r="T158" s="139">
        <f t="shared" si="53"/>
        <v>0</v>
      </c>
      <c r="AR158" s="140" t="s">
        <v>398</v>
      </c>
      <c r="AT158" s="140" t="s">
        <v>132</v>
      </c>
      <c r="AU158" s="140" t="s">
        <v>83</v>
      </c>
      <c r="AY158" s="18" t="s">
        <v>129</v>
      </c>
      <c r="BE158" s="141">
        <f t="shared" si="54"/>
        <v>0</v>
      </c>
      <c r="BF158" s="141">
        <f t="shared" si="55"/>
        <v>0</v>
      </c>
      <c r="BG158" s="141">
        <f t="shared" si="56"/>
        <v>0</v>
      </c>
      <c r="BH158" s="141">
        <f t="shared" si="57"/>
        <v>0</v>
      </c>
      <c r="BI158" s="141">
        <f t="shared" si="58"/>
        <v>0</v>
      </c>
      <c r="BJ158" s="18" t="s">
        <v>81</v>
      </c>
      <c r="BK158" s="141">
        <f t="shared" si="59"/>
        <v>0</v>
      </c>
      <c r="BL158" s="18" t="s">
        <v>398</v>
      </c>
      <c r="BM158" s="140" t="s">
        <v>3029</v>
      </c>
    </row>
    <row r="159" spans="2:65" s="1" customFormat="1" ht="16.5" customHeight="1">
      <c r="B159" s="128"/>
      <c r="C159" s="129" t="s">
        <v>787</v>
      </c>
      <c r="D159" s="129" t="s">
        <v>132</v>
      </c>
      <c r="E159" s="130" t="s">
        <v>3030</v>
      </c>
      <c r="F159" s="131" t="s">
        <v>3031</v>
      </c>
      <c r="G159" s="132" t="s">
        <v>135</v>
      </c>
      <c r="H159" s="133">
        <v>1</v>
      </c>
      <c r="I159" s="134"/>
      <c r="J159" s="135">
        <f t="shared" si="50"/>
        <v>0</v>
      </c>
      <c r="K159" s="131" t="s">
        <v>3</v>
      </c>
      <c r="L159" s="33"/>
      <c r="M159" s="136" t="s">
        <v>3</v>
      </c>
      <c r="N159" s="137" t="s">
        <v>44</v>
      </c>
      <c r="P159" s="138">
        <f t="shared" si="51"/>
        <v>0</v>
      </c>
      <c r="Q159" s="138">
        <v>0</v>
      </c>
      <c r="R159" s="138">
        <f t="shared" si="52"/>
        <v>0</v>
      </c>
      <c r="S159" s="138">
        <v>0</v>
      </c>
      <c r="T159" s="139">
        <f t="shared" si="53"/>
        <v>0</v>
      </c>
      <c r="AR159" s="140" t="s">
        <v>398</v>
      </c>
      <c r="AT159" s="140" t="s">
        <v>132</v>
      </c>
      <c r="AU159" s="140" t="s">
        <v>83</v>
      </c>
      <c r="AY159" s="18" t="s">
        <v>129</v>
      </c>
      <c r="BE159" s="141">
        <f t="shared" si="54"/>
        <v>0</v>
      </c>
      <c r="BF159" s="141">
        <f t="shared" si="55"/>
        <v>0</v>
      </c>
      <c r="BG159" s="141">
        <f t="shared" si="56"/>
        <v>0</v>
      </c>
      <c r="BH159" s="141">
        <f t="shared" si="57"/>
        <v>0</v>
      </c>
      <c r="BI159" s="141">
        <f t="shared" si="58"/>
        <v>0</v>
      </c>
      <c r="BJ159" s="18" t="s">
        <v>81</v>
      </c>
      <c r="BK159" s="141">
        <f t="shared" si="59"/>
        <v>0</v>
      </c>
      <c r="BL159" s="18" t="s">
        <v>398</v>
      </c>
      <c r="BM159" s="140" t="s">
        <v>3032</v>
      </c>
    </row>
    <row r="160" spans="2:65" s="11" customFormat="1" ht="25.95" customHeight="1">
      <c r="B160" s="116"/>
      <c r="D160" s="117" t="s">
        <v>72</v>
      </c>
      <c r="E160" s="118" t="s">
        <v>2710</v>
      </c>
      <c r="F160" s="118" t="s">
        <v>2711</v>
      </c>
      <c r="I160" s="119"/>
      <c r="J160" s="120">
        <f>BK160</f>
        <v>0</v>
      </c>
      <c r="L160" s="116"/>
      <c r="M160" s="121"/>
      <c r="P160" s="122">
        <f>SUM(P161:P165)</f>
        <v>0</v>
      </c>
      <c r="R160" s="122">
        <f>SUM(R161:R165)</f>
        <v>0</v>
      </c>
      <c r="T160" s="123">
        <f>SUM(T161:T165)</f>
        <v>0</v>
      </c>
      <c r="AR160" s="117" t="s">
        <v>156</v>
      </c>
      <c r="AT160" s="124" t="s">
        <v>72</v>
      </c>
      <c r="AU160" s="124" t="s">
        <v>73</v>
      </c>
      <c r="AY160" s="117" t="s">
        <v>129</v>
      </c>
      <c r="BK160" s="125">
        <f>SUM(BK161:BK165)</f>
        <v>0</v>
      </c>
    </row>
    <row r="161" spans="2:65" s="1" customFormat="1" ht="16.5" customHeight="1">
      <c r="B161" s="128"/>
      <c r="C161" s="129" t="s">
        <v>793</v>
      </c>
      <c r="D161" s="129" t="s">
        <v>132</v>
      </c>
      <c r="E161" s="130" t="s">
        <v>3033</v>
      </c>
      <c r="F161" s="131" t="s">
        <v>3034</v>
      </c>
      <c r="G161" s="132" t="s">
        <v>2714</v>
      </c>
      <c r="H161" s="133">
        <v>40</v>
      </c>
      <c r="I161" s="134"/>
      <c r="J161" s="135">
        <f>ROUND(I161*H161,2)</f>
        <v>0</v>
      </c>
      <c r="K161" s="131" t="s">
        <v>136</v>
      </c>
      <c r="L161" s="33"/>
      <c r="M161" s="136" t="s">
        <v>3</v>
      </c>
      <c r="N161" s="137" t="s">
        <v>44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2715</v>
      </c>
      <c r="AT161" s="140" t="s">
        <v>132</v>
      </c>
      <c r="AU161" s="140" t="s">
        <v>81</v>
      </c>
      <c r="AY161" s="18" t="s">
        <v>129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8" t="s">
        <v>81</v>
      </c>
      <c r="BK161" s="141">
        <f>ROUND(I161*H161,2)</f>
        <v>0</v>
      </c>
      <c r="BL161" s="18" t="s">
        <v>2715</v>
      </c>
      <c r="BM161" s="140" t="s">
        <v>3035</v>
      </c>
    </row>
    <row r="162" spans="2:65" s="1" customFormat="1" ht="10.199999999999999">
      <c r="B162" s="33"/>
      <c r="D162" s="142" t="s">
        <v>139</v>
      </c>
      <c r="F162" s="143" t="s">
        <v>3036</v>
      </c>
      <c r="I162" s="144"/>
      <c r="L162" s="33"/>
      <c r="M162" s="145"/>
      <c r="T162" s="54"/>
      <c r="AT162" s="18" t="s">
        <v>139</v>
      </c>
      <c r="AU162" s="18" t="s">
        <v>81</v>
      </c>
    </row>
    <row r="163" spans="2:65" s="12" customFormat="1" ht="10.199999999999999">
      <c r="B163" s="154"/>
      <c r="D163" s="146" t="s">
        <v>308</v>
      </c>
      <c r="E163" s="155" t="s">
        <v>3</v>
      </c>
      <c r="F163" s="156" t="s">
        <v>3037</v>
      </c>
      <c r="H163" s="155" t="s">
        <v>3</v>
      </c>
      <c r="I163" s="157"/>
      <c r="L163" s="154"/>
      <c r="M163" s="158"/>
      <c r="T163" s="159"/>
      <c r="AT163" s="155" t="s">
        <v>308</v>
      </c>
      <c r="AU163" s="155" t="s">
        <v>81</v>
      </c>
      <c r="AV163" s="12" t="s">
        <v>81</v>
      </c>
      <c r="AW163" s="12" t="s">
        <v>35</v>
      </c>
      <c r="AX163" s="12" t="s">
        <v>73</v>
      </c>
      <c r="AY163" s="155" t="s">
        <v>129</v>
      </c>
    </row>
    <row r="164" spans="2:65" s="13" customFormat="1" ht="10.199999999999999">
      <c r="B164" s="160"/>
      <c r="D164" s="146" t="s">
        <v>308</v>
      </c>
      <c r="E164" s="161" t="s">
        <v>3</v>
      </c>
      <c r="F164" s="162" t="s">
        <v>573</v>
      </c>
      <c r="H164" s="163">
        <v>40</v>
      </c>
      <c r="I164" s="164"/>
      <c r="L164" s="160"/>
      <c r="M164" s="165"/>
      <c r="T164" s="166"/>
      <c r="AT164" s="161" t="s">
        <v>308</v>
      </c>
      <c r="AU164" s="161" t="s">
        <v>81</v>
      </c>
      <c r="AV164" s="13" t="s">
        <v>83</v>
      </c>
      <c r="AW164" s="13" t="s">
        <v>35</v>
      </c>
      <c r="AX164" s="13" t="s">
        <v>73</v>
      </c>
      <c r="AY164" s="161" t="s">
        <v>129</v>
      </c>
    </row>
    <row r="165" spans="2:65" s="14" customFormat="1" ht="10.199999999999999">
      <c r="B165" s="167"/>
      <c r="D165" s="146" t="s">
        <v>308</v>
      </c>
      <c r="E165" s="168" t="s">
        <v>3</v>
      </c>
      <c r="F165" s="169" t="s">
        <v>313</v>
      </c>
      <c r="H165" s="170">
        <v>40</v>
      </c>
      <c r="I165" s="171"/>
      <c r="L165" s="167"/>
      <c r="M165" s="191"/>
      <c r="N165" s="192"/>
      <c r="O165" s="192"/>
      <c r="P165" s="192"/>
      <c r="Q165" s="192"/>
      <c r="R165" s="192"/>
      <c r="S165" s="192"/>
      <c r="T165" s="193"/>
      <c r="AT165" s="168" t="s">
        <v>308</v>
      </c>
      <c r="AU165" s="168" t="s">
        <v>81</v>
      </c>
      <c r="AV165" s="14" t="s">
        <v>156</v>
      </c>
      <c r="AW165" s="14" t="s">
        <v>35</v>
      </c>
      <c r="AX165" s="14" t="s">
        <v>81</v>
      </c>
      <c r="AY165" s="168" t="s">
        <v>129</v>
      </c>
    </row>
    <row r="166" spans="2:65" s="1" customFormat="1" ht="6.9" customHeight="1"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33"/>
    </row>
  </sheetData>
  <autoFilter ref="C86:K165" xr:uid="{00000000-0009-0000-0000-000006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162" r:id="rId1" xr:uid="{00000000-0004-0000-06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73"/>
  <sheetViews>
    <sheetView showGridLines="0" workbookViewId="0"/>
  </sheetViews>
  <sheetFormatPr defaultRowHeight="14.4"/>
  <cols>
    <col min="1" max="1" width="8.28515625" customWidth="1"/>
    <col min="2" max="2" width="1.7109375" customWidth="1"/>
    <col min="3" max="3" width="25" customWidth="1"/>
    <col min="4" max="4" width="130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3038</v>
      </c>
      <c r="H4" s="21"/>
    </row>
    <row r="5" spans="2:8" ht="12" customHeight="1">
      <c r="B5" s="21"/>
      <c r="C5" s="25" t="s">
        <v>14</v>
      </c>
      <c r="D5" s="315" t="s">
        <v>15</v>
      </c>
      <c r="E5" s="311"/>
      <c r="F5" s="311"/>
      <c r="H5" s="21"/>
    </row>
    <row r="6" spans="2:8" ht="36.9" customHeight="1">
      <c r="B6" s="21"/>
      <c r="C6" s="27" t="s">
        <v>17</v>
      </c>
      <c r="D6" s="312" t="s">
        <v>18</v>
      </c>
      <c r="E6" s="311"/>
      <c r="F6" s="311"/>
      <c r="H6" s="21"/>
    </row>
    <row r="7" spans="2:8" ht="16.5" customHeight="1">
      <c r="B7" s="21"/>
      <c r="C7" s="28" t="s">
        <v>23</v>
      </c>
      <c r="D7" s="50" t="str">
        <f>'Rekapitulace stavby'!AN8</f>
        <v>3. 10. 2024</v>
      </c>
      <c r="H7" s="21"/>
    </row>
    <row r="8" spans="2:8" s="1" customFormat="1" ht="10.8" customHeight="1">
      <c r="B8" s="33"/>
      <c r="H8" s="33"/>
    </row>
    <row r="9" spans="2:8" s="10" customFormat="1" ht="29.25" customHeight="1">
      <c r="B9" s="108"/>
      <c r="C9" s="109" t="s">
        <v>54</v>
      </c>
      <c r="D9" s="110" t="s">
        <v>55</v>
      </c>
      <c r="E9" s="110" t="s">
        <v>115</v>
      </c>
      <c r="F9" s="111" t="s">
        <v>3039</v>
      </c>
      <c r="H9" s="108"/>
    </row>
    <row r="10" spans="2:8" s="1" customFormat="1" ht="26.4" customHeight="1">
      <c r="B10" s="33"/>
      <c r="C10" s="196" t="s">
        <v>84</v>
      </c>
      <c r="D10" s="196" t="s">
        <v>85</v>
      </c>
      <c r="H10" s="33"/>
    </row>
    <row r="11" spans="2:8" s="1" customFormat="1" ht="16.8" customHeight="1">
      <c r="B11" s="33"/>
      <c r="C11" s="197" t="s">
        <v>210</v>
      </c>
      <c r="D11" s="198" t="s">
        <v>211</v>
      </c>
      <c r="E11" s="199" t="s">
        <v>208</v>
      </c>
      <c r="F11" s="200">
        <v>80.3</v>
      </c>
      <c r="H11" s="33"/>
    </row>
    <row r="12" spans="2:8" s="1" customFormat="1" ht="16.8" customHeight="1">
      <c r="B12" s="33"/>
      <c r="C12" s="201" t="s">
        <v>3</v>
      </c>
      <c r="D12" s="201" t="s">
        <v>423</v>
      </c>
      <c r="E12" s="18" t="s">
        <v>3</v>
      </c>
      <c r="F12" s="202">
        <v>0</v>
      </c>
      <c r="H12" s="33"/>
    </row>
    <row r="13" spans="2:8" s="1" customFormat="1" ht="16.8" customHeight="1">
      <c r="B13" s="33"/>
      <c r="C13" s="201" t="s">
        <v>3</v>
      </c>
      <c r="D13" s="201" t="s">
        <v>992</v>
      </c>
      <c r="E13" s="18" t="s">
        <v>3</v>
      </c>
      <c r="F13" s="202">
        <v>5.5</v>
      </c>
      <c r="H13" s="33"/>
    </row>
    <row r="14" spans="2:8" s="1" customFormat="1" ht="16.8" customHeight="1">
      <c r="B14" s="33"/>
      <c r="C14" s="201" t="s">
        <v>3</v>
      </c>
      <c r="D14" s="201" t="s">
        <v>993</v>
      </c>
      <c r="E14" s="18" t="s">
        <v>3</v>
      </c>
      <c r="F14" s="202">
        <v>4.3</v>
      </c>
      <c r="H14" s="33"/>
    </row>
    <row r="15" spans="2:8" s="1" customFormat="1" ht="16.8" customHeight="1">
      <c r="B15" s="33"/>
      <c r="C15" s="201" t="s">
        <v>3</v>
      </c>
      <c r="D15" s="201" t="s">
        <v>994</v>
      </c>
      <c r="E15" s="18" t="s">
        <v>3</v>
      </c>
      <c r="F15" s="202">
        <v>17.399999999999999</v>
      </c>
      <c r="H15" s="33"/>
    </row>
    <row r="16" spans="2:8" s="1" customFormat="1" ht="16.8" customHeight="1">
      <c r="B16" s="33"/>
      <c r="C16" s="201" t="s">
        <v>3</v>
      </c>
      <c r="D16" s="201" t="s">
        <v>995</v>
      </c>
      <c r="E16" s="18" t="s">
        <v>3</v>
      </c>
      <c r="F16" s="202">
        <v>7.4</v>
      </c>
      <c r="H16" s="33"/>
    </row>
    <row r="17" spans="2:8" s="1" customFormat="1" ht="16.8" customHeight="1">
      <c r="B17" s="33"/>
      <c r="C17" s="201" t="s">
        <v>3</v>
      </c>
      <c r="D17" s="201" t="s">
        <v>996</v>
      </c>
      <c r="E17" s="18" t="s">
        <v>3</v>
      </c>
      <c r="F17" s="202">
        <v>6.5</v>
      </c>
      <c r="H17" s="33"/>
    </row>
    <row r="18" spans="2:8" s="1" customFormat="1" ht="16.8" customHeight="1">
      <c r="B18" s="33"/>
      <c r="C18" s="201" t="s">
        <v>3</v>
      </c>
      <c r="D18" s="201" t="s">
        <v>997</v>
      </c>
      <c r="E18" s="18" t="s">
        <v>3</v>
      </c>
      <c r="F18" s="202">
        <v>9.8000000000000007</v>
      </c>
      <c r="H18" s="33"/>
    </row>
    <row r="19" spans="2:8" s="1" customFormat="1" ht="16.8" customHeight="1">
      <c r="B19" s="33"/>
      <c r="C19" s="201" t="s">
        <v>3</v>
      </c>
      <c r="D19" s="201" t="s">
        <v>998</v>
      </c>
      <c r="E19" s="18" t="s">
        <v>3</v>
      </c>
      <c r="F19" s="202">
        <v>7.2</v>
      </c>
      <c r="H19" s="33"/>
    </row>
    <row r="20" spans="2:8" s="1" customFormat="1" ht="16.8" customHeight="1">
      <c r="B20" s="33"/>
      <c r="C20" s="201" t="s">
        <v>3</v>
      </c>
      <c r="D20" s="201" t="s">
        <v>999</v>
      </c>
      <c r="E20" s="18" t="s">
        <v>3</v>
      </c>
      <c r="F20" s="202">
        <v>7.4</v>
      </c>
      <c r="H20" s="33"/>
    </row>
    <row r="21" spans="2:8" s="1" customFormat="1" ht="16.8" customHeight="1">
      <c r="B21" s="33"/>
      <c r="C21" s="201" t="s">
        <v>3</v>
      </c>
      <c r="D21" s="201" t="s">
        <v>1000</v>
      </c>
      <c r="E21" s="18" t="s">
        <v>3</v>
      </c>
      <c r="F21" s="202">
        <v>2.1</v>
      </c>
      <c r="H21" s="33"/>
    </row>
    <row r="22" spans="2:8" s="1" customFormat="1" ht="16.8" customHeight="1">
      <c r="B22" s="33"/>
      <c r="C22" s="201" t="s">
        <v>3</v>
      </c>
      <c r="D22" s="201" t="s">
        <v>1001</v>
      </c>
      <c r="E22" s="18" t="s">
        <v>3</v>
      </c>
      <c r="F22" s="202">
        <v>12.7</v>
      </c>
      <c r="H22" s="33"/>
    </row>
    <row r="23" spans="2:8" s="1" customFormat="1" ht="16.8" customHeight="1">
      <c r="B23" s="33"/>
      <c r="C23" s="201" t="s">
        <v>210</v>
      </c>
      <c r="D23" s="201" t="s">
        <v>528</v>
      </c>
      <c r="E23" s="18" t="s">
        <v>3</v>
      </c>
      <c r="F23" s="202">
        <v>80.3</v>
      </c>
      <c r="H23" s="33"/>
    </row>
    <row r="24" spans="2:8" s="1" customFormat="1" ht="16.8" customHeight="1">
      <c r="B24" s="33"/>
      <c r="C24" s="203" t="s">
        <v>3040</v>
      </c>
      <c r="H24" s="33"/>
    </row>
    <row r="25" spans="2:8" s="1" customFormat="1" ht="16.8" customHeight="1">
      <c r="B25" s="33"/>
      <c r="C25" s="201" t="s">
        <v>2073</v>
      </c>
      <c r="D25" s="201" t="s">
        <v>3041</v>
      </c>
      <c r="E25" s="18" t="s">
        <v>208</v>
      </c>
      <c r="F25" s="202">
        <v>80.3</v>
      </c>
      <c r="H25" s="33"/>
    </row>
    <row r="26" spans="2:8" s="1" customFormat="1" ht="16.8" customHeight="1">
      <c r="B26" s="33"/>
      <c r="C26" s="201" t="s">
        <v>1018</v>
      </c>
      <c r="D26" s="201" t="s">
        <v>3042</v>
      </c>
      <c r="E26" s="18" t="s">
        <v>208</v>
      </c>
      <c r="F26" s="202">
        <v>140.6</v>
      </c>
      <c r="H26" s="33"/>
    </row>
    <row r="27" spans="2:8" s="1" customFormat="1" ht="16.8" customHeight="1">
      <c r="B27" s="33"/>
      <c r="C27" s="201" t="s">
        <v>2014</v>
      </c>
      <c r="D27" s="201" t="s">
        <v>3043</v>
      </c>
      <c r="E27" s="18" t="s">
        <v>208</v>
      </c>
      <c r="F27" s="202">
        <v>80.3</v>
      </c>
      <c r="H27" s="33"/>
    </row>
    <row r="28" spans="2:8" s="1" customFormat="1" ht="16.8" customHeight="1">
      <c r="B28" s="33"/>
      <c r="C28" s="201" t="s">
        <v>2019</v>
      </c>
      <c r="D28" s="201" t="s">
        <v>3044</v>
      </c>
      <c r="E28" s="18" t="s">
        <v>208</v>
      </c>
      <c r="F28" s="202">
        <v>80.3</v>
      </c>
      <c r="H28" s="33"/>
    </row>
    <row r="29" spans="2:8" s="1" customFormat="1" ht="16.8" customHeight="1">
      <c r="B29" s="33"/>
      <c r="C29" s="201" t="s">
        <v>2024</v>
      </c>
      <c r="D29" s="201" t="s">
        <v>3045</v>
      </c>
      <c r="E29" s="18" t="s">
        <v>208</v>
      </c>
      <c r="F29" s="202">
        <v>80.3</v>
      </c>
      <c r="H29" s="33"/>
    </row>
    <row r="30" spans="2:8" s="1" customFormat="1" ht="16.8" customHeight="1">
      <c r="B30" s="33"/>
      <c r="C30" s="201" t="s">
        <v>2029</v>
      </c>
      <c r="D30" s="201" t="s">
        <v>3046</v>
      </c>
      <c r="E30" s="18" t="s">
        <v>208</v>
      </c>
      <c r="F30" s="202">
        <v>80.3</v>
      </c>
      <c r="H30" s="33"/>
    </row>
    <row r="31" spans="2:8" s="1" customFormat="1" ht="16.8" customHeight="1">
      <c r="B31" s="33"/>
      <c r="C31" s="201" t="s">
        <v>2108</v>
      </c>
      <c r="D31" s="201" t="s">
        <v>3047</v>
      </c>
      <c r="E31" s="18" t="s">
        <v>208</v>
      </c>
      <c r="F31" s="202">
        <v>80.3</v>
      </c>
      <c r="H31" s="33"/>
    </row>
    <row r="32" spans="2:8" s="1" customFormat="1" ht="16.8" customHeight="1">
      <c r="B32" s="33"/>
      <c r="C32" s="197" t="s">
        <v>206</v>
      </c>
      <c r="D32" s="198" t="s">
        <v>207</v>
      </c>
      <c r="E32" s="199" t="s">
        <v>208</v>
      </c>
      <c r="F32" s="200">
        <v>80.370999999999995</v>
      </c>
      <c r="H32" s="33"/>
    </row>
    <row r="33" spans="2:8" s="1" customFormat="1" ht="16.8" customHeight="1">
      <c r="B33" s="33"/>
      <c r="C33" s="201" t="s">
        <v>3</v>
      </c>
      <c r="D33" s="201" t="s">
        <v>423</v>
      </c>
      <c r="E33" s="18" t="s">
        <v>3</v>
      </c>
      <c r="F33" s="202">
        <v>0</v>
      </c>
      <c r="H33" s="33"/>
    </row>
    <row r="34" spans="2:8" s="1" customFormat="1" ht="16.8" customHeight="1">
      <c r="B34" s="33"/>
      <c r="C34" s="201" t="s">
        <v>3</v>
      </c>
      <c r="D34" s="201" t="s">
        <v>2179</v>
      </c>
      <c r="E34" s="18" t="s">
        <v>3</v>
      </c>
      <c r="F34" s="202">
        <v>1.2</v>
      </c>
      <c r="H34" s="33"/>
    </row>
    <row r="35" spans="2:8" s="1" customFormat="1" ht="16.8" customHeight="1">
      <c r="B35" s="33"/>
      <c r="C35" s="201" t="s">
        <v>3</v>
      </c>
      <c r="D35" s="201" t="s">
        <v>2180</v>
      </c>
      <c r="E35" s="18" t="s">
        <v>3</v>
      </c>
      <c r="F35" s="202">
        <v>1.8779999999999999</v>
      </c>
      <c r="H35" s="33"/>
    </row>
    <row r="36" spans="2:8" s="1" customFormat="1" ht="16.8" customHeight="1">
      <c r="B36" s="33"/>
      <c r="C36" s="201" t="s">
        <v>3</v>
      </c>
      <c r="D36" s="201" t="s">
        <v>2159</v>
      </c>
      <c r="E36" s="18" t="s">
        <v>3</v>
      </c>
      <c r="F36" s="202">
        <v>29.303000000000001</v>
      </c>
      <c r="H36" s="33"/>
    </row>
    <row r="37" spans="2:8" s="1" customFormat="1" ht="16.8" customHeight="1">
      <c r="B37" s="33"/>
      <c r="C37" s="201" t="s">
        <v>3</v>
      </c>
      <c r="D37" s="201" t="s">
        <v>2160</v>
      </c>
      <c r="E37" s="18" t="s">
        <v>3</v>
      </c>
      <c r="F37" s="202">
        <v>8.2780000000000005</v>
      </c>
      <c r="H37" s="33"/>
    </row>
    <row r="38" spans="2:8" s="1" customFormat="1" ht="16.8" customHeight="1">
      <c r="B38" s="33"/>
      <c r="C38" s="201" t="s">
        <v>3</v>
      </c>
      <c r="D38" s="201" t="s">
        <v>2160</v>
      </c>
      <c r="E38" s="18" t="s">
        <v>3</v>
      </c>
      <c r="F38" s="202">
        <v>8.2780000000000005</v>
      </c>
      <c r="H38" s="33"/>
    </row>
    <row r="39" spans="2:8" s="1" customFormat="1" ht="16.8" customHeight="1">
      <c r="B39" s="33"/>
      <c r="C39" s="201" t="s">
        <v>3</v>
      </c>
      <c r="D39" s="201" t="s">
        <v>2161</v>
      </c>
      <c r="E39" s="18" t="s">
        <v>3</v>
      </c>
      <c r="F39" s="202">
        <v>20.009</v>
      </c>
      <c r="H39" s="33"/>
    </row>
    <row r="40" spans="2:8" s="1" customFormat="1" ht="16.8" customHeight="1">
      <c r="B40" s="33"/>
      <c r="C40" s="201" t="s">
        <v>3</v>
      </c>
      <c r="D40" s="201" t="s">
        <v>2162</v>
      </c>
      <c r="E40" s="18" t="s">
        <v>3</v>
      </c>
      <c r="F40" s="202">
        <v>11.425000000000001</v>
      </c>
      <c r="H40" s="33"/>
    </row>
    <row r="41" spans="2:8" s="1" customFormat="1" ht="16.8" customHeight="1">
      <c r="B41" s="33"/>
      <c r="C41" s="201" t="s">
        <v>206</v>
      </c>
      <c r="D41" s="201" t="s">
        <v>528</v>
      </c>
      <c r="E41" s="18" t="s">
        <v>3</v>
      </c>
      <c r="F41" s="202">
        <v>80.370999999999995</v>
      </c>
      <c r="H41" s="33"/>
    </row>
    <row r="42" spans="2:8" s="1" customFormat="1" ht="16.8" customHeight="1">
      <c r="B42" s="33"/>
      <c r="C42" s="203" t="s">
        <v>3040</v>
      </c>
      <c r="H42" s="33"/>
    </row>
    <row r="43" spans="2:8" s="1" customFormat="1" ht="16.8" customHeight="1">
      <c r="B43" s="33"/>
      <c r="C43" s="201" t="s">
        <v>2175</v>
      </c>
      <c r="D43" s="201" t="s">
        <v>3048</v>
      </c>
      <c r="E43" s="18" t="s">
        <v>208</v>
      </c>
      <c r="F43" s="202">
        <v>80.370999999999995</v>
      </c>
      <c r="H43" s="33"/>
    </row>
    <row r="44" spans="2:8" s="1" customFormat="1" ht="16.8" customHeight="1">
      <c r="B44" s="33"/>
      <c r="C44" s="201" t="s">
        <v>2149</v>
      </c>
      <c r="D44" s="201" t="s">
        <v>3049</v>
      </c>
      <c r="E44" s="18" t="s">
        <v>208</v>
      </c>
      <c r="F44" s="202">
        <v>80.370999999999995</v>
      </c>
      <c r="H44" s="33"/>
    </row>
    <row r="45" spans="2:8" s="1" customFormat="1" ht="16.8" customHeight="1">
      <c r="B45" s="33"/>
      <c r="C45" s="201" t="s">
        <v>2224</v>
      </c>
      <c r="D45" s="201" t="s">
        <v>3050</v>
      </c>
      <c r="E45" s="18" t="s">
        <v>208</v>
      </c>
      <c r="F45" s="202">
        <v>80.370999999999995</v>
      </c>
      <c r="H45" s="33"/>
    </row>
    <row r="46" spans="2:8" s="1" customFormat="1" ht="16.8" customHeight="1">
      <c r="B46" s="33"/>
      <c r="C46" s="201" t="s">
        <v>2319</v>
      </c>
      <c r="D46" s="201" t="s">
        <v>3051</v>
      </c>
      <c r="E46" s="18" t="s">
        <v>208</v>
      </c>
      <c r="F46" s="202">
        <v>541.32500000000005</v>
      </c>
      <c r="H46" s="33"/>
    </row>
    <row r="47" spans="2:8" s="1" customFormat="1" ht="16.8" customHeight="1">
      <c r="B47" s="33"/>
      <c r="C47" s="197" t="s">
        <v>213</v>
      </c>
      <c r="D47" s="198" t="s">
        <v>214</v>
      </c>
      <c r="E47" s="199" t="s">
        <v>215</v>
      </c>
      <c r="F47" s="200">
        <v>75.239999999999995</v>
      </c>
      <c r="H47" s="33"/>
    </row>
    <row r="48" spans="2:8" s="1" customFormat="1" ht="16.8" customHeight="1">
      <c r="B48" s="33"/>
      <c r="C48" s="201" t="s">
        <v>3</v>
      </c>
      <c r="D48" s="201" t="s">
        <v>423</v>
      </c>
      <c r="E48" s="18" t="s">
        <v>3</v>
      </c>
      <c r="F48" s="202">
        <v>0</v>
      </c>
      <c r="H48" s="33"/>
    </row>
    <row r="49" spans="2:8" s="1" customFormat="1" ht="16.8" customHeight="1">
      <c r="B49" s="33"/>
      <c r="C49" s="201" t="s">
        <v>3</v>
      </c>
      <c r="D49" s="201" t="s">
        <v>2055</v>
      </c>
      <c r="E49" s="18" t="s">
        <v>3</v>
      </c>
      <c r="F49" s="202">
        <v>7.83</v>
      </c>
      <c r="H49" s="33"/>
    </row>
    <row r="50" spans="2:8" s="1" customFormat="1" ht="16.8" customHeight="1">
      <c r="B50" s="33"/>
      <c r="C50" s="201" t="s">
        <v>3</v>
      </c>
      <c r="D50" s="201" t="s">
        <v>2056</v>
      </c>
      <c r="E50" s="18" t="s">
        <v>3</v>
      </c>
      <c r="F50" s="202">
        <v>7.83</v>
      </c>
      <c r="H50" s="33"/>
    </row>
    <row r="51" spans="2:8" s="1" customFormat="1" ht="16.8" customHeight="1">
      <c r="B51" s="33"/>
      <c r="C51" s="201" t="s">
        <v>3</v>
      </c>
      <c r="D51" s="201" t="s">
        <v>2057</v>
      </c>
      <c r="E51" s="18" t="s">
        <v>3</v>
      </c>
      <c r="F51" s="202">
        <v>15.89</v>
      </c>
      <c r="H51" s="33"/>
    </row>
    <row r="52" spans="2:8" s="1" customFormat="1" ht="16.8" customHeight="1">
      <c r="B52" s="33"/>
      <c r="C52" s="201" t="s">
        <v>3</v>
      </c>
      <c r="D52" s="201" t="s">
        <v>2058</v>
      </c>
      <c r="E52" s="18" t="s">
        <v>3</v>
      </c>
      <c r="F52" s="202">
        <v>11.2</v>
      </c>
      <c r="H52" s="33"/>
    </row>
    <row r="53" spans="2:8" s="1" customFormat="1" ht="16.8" customHeight="1">
      <c r="B53" s="33"/>
      <c r="C53" s="201" t="s">
        <v>3</v>
      </c>
      <c r="D53" s="201" t="s">
        <v>2059</v>
      </c>
      <c r="E53" s="18" t="s">
        <v>3</v>
      </c>
      <c r="F53" s="202">
        <v>11.3</v>
      </c>
      <c r="H53" s="33"/>
    </row>
    <row r="54" spans="2:8" s="1" customFormat="1" ht="16.8" customHeight="1">
      <c r="B54" s="33"/>
      <c r="C54" s="201" t="s">
        <v>3</v>
      </c>
      <c r="D54" s="201" t="s">
        <v>2060</v>
      </c>
      <c r="E54" s="18" t="s">
        <v>3</v>
      </c>
      <c r="F54" s="202">
        <v>10.35</v>
      </c>
      <c r="H54" s="33"/>
    </row>
    <row r="55" spans="2:8" s="1" customFormat="1" ht="16.8" customHeight="1">
      <c r="B55" s="33"/>
      <c r="C55" s="201" t="s">
        <v>3</v>
      </c>
      <c r="D55" s="201" t="s">
        <v>2061</v>
      </c>
      <c r="E55" s="18" t="s">
        <v>3</v>
      </c>
      <c r="F55" s="202">
        <v>10.84</v>
      </c>
      <c r="H55" s="33"/>
    </row>
    <row r="56" spans="2:8" s="1" customFormat="1" ht="16.8" customHeight="1">
      <c r="B56" s="33"/>
      <c r="C56" s="201" t="s">
        <v>213</v>
      </c>
      <c r="D56" s="201" t="s">
        <v>528</v>
      </c>
      <c r="E56" s="18" t="s">
        <v>3</v>
      </c>
      <c r="F56" s="202">
        <v>75.239999999999995</v>
      </c>
      <c r="H56" s="33"/>
    </row>
    <row r="57" spans="2:8" s="1" customFormat="1" ht="16.8" customHeight="1">
      <c r="B57" s="33"/>
      <c r="C57" s="203" t="s">
        <v>3040</v>
      </c>
      <c r="H57" s="33"/>
    </row>
    <row r="58" spans="2:8" s="1" customFormat="1" ht="16.8" customHeight="1">
      <c r="B58" s="33"/>
      <c r="C58" s="201" t="s">
        <v>2051</v>
      </c>
      <c r="D58" s="201" t="s">
        <v>3052</v>
      </c>
      <c r="E58" s="18" t="s">
        <v>215</v>
      </c>
      <c r="F58" s="202">
        <v>75.239999999999995</v>
      </c>
      <c r="H58" s="33"/>
    </row>
    <row r="59" spans="2:8" s="1" customFormat="1" ht="16.8" customHeight="1">
      <c r="B59" s="33"/>
      <c r="C59" s="201" t="s">
        <v>2093</v>
      </c>
      <c r="D59" s="201" t="s">
        <v>3053</v>
      </c>
      <c r="E59" s="18" t="s">
        <v>215</v>
      </c>
      <c r="F59" s="202">
        <v>185.87</v>
      </c>
      <c r="H59" s="33"/>
    </row>
    <row r="60" spans="2:8" s="1" customFormat="1" ht="16.8" customHeight="1">
      <c r="B60" s="33"/>
      <c r="C60" s="197" t="s">
        <v>258</v>
      </c>
      <c r="D60" s="198" t="s">
        <v>259</v>
      </c>
      <c r="E60" s="199" t="s">
        <v>208</v>
      </c>
      <c r="F60" s="200">
        <v>10.64</v>
      </c>
      <c r="H60" s="33"/>
    </row>
    <row r="61" spans="2:8" s="1" customFormat="1" ht="16.8" customHeight="1">
      <c r="B61" s="33"/>
      <c r="C61" s="201" t="s">
        <v>3</v>
      </c>
      <c r="D61" s="201" t="s">
        <v>842</v>
      </c>
      <c r="E61" s="18" t="s">
        <v>3</v>
      </c>
      <c r="F61" s="202">
        <v>0</v>
      </c>
      <c r="H61" s="33"/>
    </row>
    <row r="62" spans="2:8" s="1" customFormat="1" ht="16.8" customHeight="1">
      <c r="B62" s="33"/>
      <c r="C62" s="201" t="s">
        <v>3</v>
      </c>
      <c r="D62" s="201" t="s">
        <v>727</v>
      </c>
      <c r="E62" s="18" t="s">
        <v>3</v>
      </c>
      <c r="F62" s="202">
        <v>0</v>
      </c>
      <c r="H62" s="33"/>
    </row>
    <row r="63" spans="2:8" s="1" customFormat="1" ht="16.8" customHeight="1">
      <c r="B63" s="33"/>
      <c r="C63" s="201" t="s">
        <v>3</v>
      </c>
      <c r="D63" s="201" t="s">
        <v>736</v>
      </c>
      <c r="E63" s="18" t="s">
        <v>3</v>
      </c>
      <c r="F63" s="202">
        <v>0</v>
      </c>
      <c r="H63" s="33"/>
    </row>
    <row r="64" spans="2:8" s="1" customFormat="1" ht="16.8" customHeight="1">
      <c r="B64" s="33"/>
      <c r="C64" s="201" t="s">
        <v>3</v>
      </c>
      <c r="D64" s="201" t="s">
        <v>889</v>
      </c>
      <c r="E64" s="18" t="s">
        <v>3</v>
      </c>
      <c r="F64" s="202">
        <v>1.02</v>
      </c>
      <c r="H64" s="33"/>
    </row>
    <row r="65" spans="2:8" s="1" customFormat="1" ht="16.8" customHeight="1">
      <c r="B65" s="33"/>
      <c r="C65" s="201" t="s">
        <v>3</v>
      </c>
      <c r="D65" s="201" t="s">
        <v>890</v>
      </c>
      <c r="E65" s="18" t="s">
        <v>3</v>
      </c>
      <c r="F65" s="202">
        <v>1.24</v>
      </c>
      <c r="H65" s="33"/>
    </row>
    <row r="66" spans="2:8" s="1" customFormat="1" ht="16.8" customHeight="1">
      <c r="B66" s="33"/>
      <c r="C66" s="201" t="s">
        <v>3</v>
      </c>
      <c r="D66" s="201" t="s">
        <v>891</v>
      </c>
      <c r="E66" s="18" t="s">
        <v>3</v>
      </c>
      <c r="F66" s="202">
        <v>2.33</v>
      </c>
      <c r="H66" s="33"/>
    </row>
    <row r="67" spans="2:8" s="1" customFormat="1" ht="16.8" customHeight="1">
      <c r="B67" s="33"/>
      <c r="C67" s="201" t="s">
        <v>3</v>
      </c>
      <c r="D67" s="201" t="s">
        <v>728</v>
      </c>
      <c r="E67" s="18" t="s">
        <v>3</v>
      </c>
      <c r="F67" s="202">
        <v>0</v>
      </c>
      <c r="H67" s="33"/>
    </row>
    <row r="68" spans="2:8" s="1" customFormat="1" ht="16.8" customHeight="1">
      <c r="B68" s="33"/>
      <c r="C68" s="201" t="s">
        <v>3</v>
      </c>
      <c r="D68" s="201" t="s">
        <v>892</v>
      </c>
      <c r="E68" s="18" t="s">
        <v>3</v>
      </c>
      <c r="F68" s="202">
        <v>0.52</v>
      </c>
      <c r="H68" s="33"/>
    </row>
    <row r="69" spans="2:8" s="1" customFormat="1" ht="16.8" customHeight="1">
      <c r="B69" s="33"/>
      <c r="C69" s="201" t="s">
        <v>3</v>
      </c>
      <c r="D69" s="201" t="s">
        <v>730</v>
      </c>
      <c r="E69" s="18" t="s">
        <v>3</v>
      </c>
      <c r="F69" s="202">
        <v>0</v>
      </c>
      <c r="H69" s="33"/>
    </row>
    <row r="70" spans="2:8" s="1" customFormat="1" ht="16.8" customHeight="1">
      <c r="B70" s="33"/>
      <c r="C70" s="201" t="s">
        <v>3</v>
      </c>
      <c r="D70" s="201" t="s">
        <v>733</v>
      </c>
      <c r="E70" s="18" t="s">
        <v>3</v>
      </c>
      <c r="F70" s="202">
        <v>0</v>
      </c>
      <c r="H70" s="33"/>
    </row>
    <row r="71" spans="2:8" s="1" customFormat="1" ht="16.8" customHeight="1">
      <c r="B71" s="33"/>
      <c r="C71" s="201" t="s">
        <v>3</v>
      </c>
      <c r="D71" s="201" t="s">
        <v>893</v>
      </c>
      <c r="E71" s="18" t="s">
        <v>3</v>
      </c>
      <c r="F71" s="202">
        <v>2.08</v>
      </c>
      <c r="H71" s="33"/>
    </row>
    <row r="72" spans="2:8" s="1" customFormat="1" ht="16.8" customHeight="1">
      <c r="B72" s="33"/>
      <c r="C72" s="201" t="s">
        <v>3</v>
      </c>
      <c r="D72" s="201" t="s">
        <v>894</v>
      </c>
      <c r="E72" s="18" t="s">
        <v>3</v>
      </c>
      <c r="F72" s="202">
        <v>3.45</v>
      </c>
      <c r="H72" s="33"/>
    </row>
    <row r="73" spans="2:8" s="1" customFormat="1" ht="16.8" customHeight="1">
      <c r="B73" s="33"/>
      <c r="C73" s="201" t="s">
        <v>258</v>
      </c>
      <c r="D73" s="201" t="s">
        <v>528</v>
      </c>
      <c r="E73" s="18" t="s">
        <v>3</v>
      </c>
      <c r="F73" s="202">
        <v>10.64</v>
      </c>
      <c r="H73" s="33"/>
    </row>
    <row r="74" spans="2:8" s="1" customFormat="1" ht="16.8" customHeight="1">
      <c r="B74" s="33"/>
      <c r="C74" s="203" t="s">
        <v>3040</v>
      </c>
      <c r="H74" s="33"/>
    </row>
    <row r="75" spans="2:8" s="1" customFormat="1" ht="16.8" customHeight="1">
      <c r="B75" s="33"/>
      <c r="C75" s="201" t="s">
        <v>885</v>
      </c>
      <c r="D75" s="201" t="s">
        <v>3054</v>
      </c>
      <c r="E75" s="18" t="s">
        <v>208</v>
      </c>
      <c r="F75" s="202">
        <v>10.64</v>
      </c>
      <c r="H75" s="33"/>
    </row>
    <row r="76" spans="2:8" s="1" customFormat="1" ht="16.8" customHeight="1">
      <c r="B76" s="33"/>
      <c r="C76" s="201" t="s">
        <v>896</v>
      </c>
      <c r="D76" s="201" t="s">
        <v>3055</v>
      </c>
      <c r="E76" s="18" t="s">
        <v>208</v>
      </c>
      <c r="F76" s="202">
        <v>10.64</v>
      </c>
      <c r="H76" s="33"/>
    </row>
    <row r="77" spans="2:8" s="1" customFormat="1" ht="16.8" customHeight="1">
      <c r="B77" s="33"/>
      <c r="C77" s="201" t="s">
        <v>910</v>
      </c>
      <c r="D77" s="201" t="s">
        <v>3056</v>
      </c>
      <c r="E77" s="18" t="s">
        <v>208</v>
      </c>
      <c r="F77" s="202">
        <v>10.64</v>
      </c>
      <c r="H77" s="33"/>
    </row>
    <row r="78" spans="2:8" s="1" customFormat="1" ht="16.8" customHeight="1">
      <c r="B78" s="33"/>
      <c r="C78" s="197" t="s">
        <v>220</v>
      </c>
      <c r="D78" s="198" t="s">
        <v>221</v>
      </c>
      <c r="E78" s="199" t="s">
        <v>208</v>
      </c>
      <c r="F78" s="200">
        <v>80.3</v>
      </c>
      <c r="H78" s="33"/>
    </row>
    <row r="79" spans="2:8" s="1" customFormat="1" ht="16.8" customHeight="1">
      <c r="B79" s="33"/>
      <c r="C79" s="201" t="s">
        <v>3</v>
      </c>
      <c r="D79" s="201" t="s">
        <v>1501</v>
      </c>
      <c r="E79" s="18" t="s">
        <v>3</v>
      </c>
      <c r="F79" s="202">
        <v>0</v>
      </c>
      <c r="H79" s="33"/>
    </row>
    <row r="80" spans="2:8" s="1" customFormat="1" ht="16.8" customHeight="1">
      <c r="B80" s="33"/>
      <c r="C80" s="201" t="s">
        <v>3</v>
      </c>
      <c r="D80" s="201" t="s">
        <v>423</v>
      </c>
      <c r="E80" s="18" t="s">
        <v>3</v>
      </c>
      <c r="F80" s="202">
        <v>0</v>
      </c>
      <c r="H80" s="33"/>
    </row>
    <row r="81" spans="2:8" s="1" customFormat="1" ht="16.8" customHeight="1">
      <c r="B81" s="33"/>
      <c r="C81" s="201" t="s">
        <v>3</v>
      </c>
      <c r="D81" s="201" t="s">
        <v>992</v>
      </c>
      <c r="E81" s="18" t="s">
        <v>3</v>
      </c>
      <c r="F81" s="202">
        <v>5.5</v>
      </c>
      <c r="H81" s="33"/>
    </row>
    <row r="82" spans="2:8" s="1" customFormat="1" ht="16.8" customHeight="1">
      <c r="B82" s="33"/>
      <c r="C82" s="201" t="s">
        <v>3</v>
      </c>
      <c r="D82" s="201" t="s">
        <v>993</v>
      </c>
      <c r="E82" s="18" t="s">
        <v>3</v>
      </c>
      <c r="F82" s="202">
        <v>4.3</v>
      </c>
      <c r="H82" s="33"/>
    </row>
    <row r="83" spans="2:8" s="1" customFormat="1" ht="16.8" customHeight="1">
      <c r="B83" s="33"/>
      <c r="C83" s="201" t="s">
        <v>3</v>
      </c>
      <c r="D83" s="201" t="s">
        <v>994</v>
      </c>
      <c r="E83" s="18" t="s">
        <v>3</v>
      </c>
      <c r="F83" s="202">
        <v>17.399999999999999</v>
      </c>
      <c r="H83" s="33"/>
    </row>
    <row r="84" spans="2:8" s="1" customFormat="1" ht="16.8" customHeight="1">
      <c r="B84" s="33"/>
      <c r="C84" s="201" t="s">
        <v>3</v>
      </c>
      <c r="D84" s="201" t="s">
        <v>995</v>
      </c>
      <c r="E84" s="18" t="s">
        <v>3</v>
      </c>
      <c r="F84" s="202">
        <v>7.4</v>
      </c>
      <c r="H84" s="33"/>
    </row>
    <row r="85" spans="2:8" s="1" customFormat="1" ht="16.8" customHeight="1">
      <c r="B85" s="33"/>
      <c r="C85" s="201" t="s">
        <v>3</v>
      </c>
      <c r="D85" s="201" t="s">
        <v>996</v>
      </c>
      <c r="E85" s="18" t="s">
        <v>3</v>
      </c>
      <c r="F85" s="202">
        <v>6.5</v>
      </c>
      <c r="H85" s="33"/>
    </row>
    <row r="86" spans="2:8" s="1" customFormat="1" ht="16.8" customHeight="1">
      <c r="B86" s="33"/>
      <c r="C86" s="201" t="s">
        <v>3</v>
      </c>
      <c r="D86" s="201" t="s">
        <v>997</v>
      </c>
      <c r="E86" s="18" t="s">
        <v>3</v>
      </c>
      <c r="F86" s="202">
        <v>9.8000000000000007</v>
      </c>
      <c r="H86" s="33"/>
    </row>
    <row r="87" spans="2:8" s="1" customFormat="1" ht="16.8" customHeight="1">
      <c r="B87" s="33"/>
      <c r="C87" s="201" t="s">
        <v>3</v>
      </c>
      <c r="D87" s="201" t="s">
        <v>998</v>
      </c>
      <c r="E87" s="18" t="s">
        <v>3</v>
      </c>
      <c r="F87" s="202">
        <v>7.2</v>
      </c>
      <c r="H87" s="33"/>
    </row>
    <row r="88" spans="2:8" s="1" customFormat="1" ht="16.8" customHeight="1">
      <c r="B88" s="33"/>
      <c r="C88" s="201" t="s">
        <v>3</v>
      </c>
      <c r="D88" s="201" t="s">
        <v>999</v>
      </c>
      <c r="E88" s="18" t="s">
        <v>3</v>
      </c>
      <c r="F88" s="202">
        <v>7.4</v>
      </c>
      <c r="H88" s="33"/>
    </row>
    <row r="89" spans="2:8" s="1" customFormat="1" ht="16.8" customHeight="1">
      <c r="B89" s="33"/>
      <c r="C89" s="201" t="s">
        <v>3</v>
      </c>
      <c r="D89" s="201" t="s">
        <v>1000</v>
      </c>
      <c r="E89" s="18" t="s">
        <v>3</v>
      </c>
      <c r="F89" s="202">
        <v>2.1</v>
      </c>
      <c r="H89" s="33"/>
    </row>
    <row r="90" spans="2:8" s="1" customFormat="1" ht="16.8" customHeight="1">
      <c r="B90" s="33"/>
      <c r="C90" s="201" t="s">
        <v>3</v>
      </c>
      <c r="D90" s="201" t="s">
        <v>1001</v>
      </c>
      <c r="E90" s="18" t="s">
        <v>3</v>
      </c>
      <c r="F90" s="202">
        <v>12.7</v>
      </c>
      <c r="H90" s="33"/>
    </row>
    <row r="91" spans="2:8" s="1" customFormat="1" ht="16.8" customHeight="1">
      <c r="B91" s="33"/>
      <c r="C91" s="201" t="s">
        <v>220</v>
      </c>
      <c r="D91" s="201" t="s">
        <v>528</v>
      </c>
      <c r="E91" s="18" t="s">
        <v>3</v>
      </c>
      <c r="F91" s="202">
        <v>80.3</v>
      </c>
      <c r="H91" s="33"/>
    </row>
    <row r="92" spans="2:8" s="1" customFormat="1" ht="16.8" customHeight="1">
      <c r="B92" s="33"/>
      <c r="C92" s="203" t="s">
        <v>3040</v>
      </c>
      <c r="H92" s="33"/>
    </row>
    <row r="93" spans="2:8" s="1" customFormat="1" ht="16.8" customHeight="1">
      <c r="B93" s="33"/>
      <c r="C93" s="201" t="s">
        <v>1497</v>
      </c>
      <c r="D93" s="201" t="s">
        <v>3057</v>
      </c>
      <c r="E93" s="18" t="s">
        <v>208</v>
      </c>
      <c r="F93" s="202">
        <v>80.3</v>
      </c>
      <c r="H93" s="33"/>
    </row>
    <row r="94" spans="2:8" s="1" customFormat="1" ht="16.8" customHeight="1">
      <c r="B94" s="33"/>
      <c r="C94" s="201" t="s">
        <v>611</v>
      </c>
      <c r="D94" s="201" t="s">
        <v>3058</v>
      </c>
      <c r="E94" s="18" t="s">
        <v>208</v>
      </c>
      <c r="F94" s="202">
        <v>139.84</v>
      </c>
      <c r="H94" s="33"/>
    </row>
    <row r="95" spans="2:8" s="1" customFormat="1" ht="16.8" customHeight="1">
      <c r="B95" s="33"/>
      <c r="C95" s="201" t="s">
        <v>617</v>
      </c>
      <c r="D95" s="201" t="s">
        <v>3059</v>
      </c>
      <c r="E95" s="18" t="s">
        <v>208</v>
      </c>
      <c r="F95" s="202">
        <v>80.3</v>
      </c>
      <c r="H95" s="33"/>
    </row>
    <row r="96" spans="2:8" s="1" customFormat="1" ht="16.8" customHeight="1">
      <c r="B96" s="33"/>
      <c r="C96" s="201" t="s">
        <v>629</v>
      </c>
      <c r="D96" s="201" t="s">
        <v>3060</v>
      </c>
      <c r="E96" s="18" t="s">
        <v>208</v>
      </c>
      <c r="F96" s="202">
        <v>80.3</v>
      </c>
      <c r="H96" s="33"/>
    </row>
    <row r="97" spans="2:8" s="1" customFormat="1" ht="16.8" customHeight="1">
      <c r="B97" s="33"/>
      <c r="C97" s="201" t="s">
        <v>2319</v>
      </c>
      <c r="D97" s="201" t="s">
        <v>3051</v>
      </c>
      <c r="E97" s="18" t="s">
        <v>208</v>
      </c>
      <c r="F97" s="202">
        <v>541.32500000000005</v>
      </c>
      <c r="H97" s="33"/>
    </row>
    <row r="98" spans="2:8" s="1" customFormat="1" ht="16.8" customHeight="1">
      <c r="B98" s="33"/>
      <c r="C98" s="197" t="s">
        <v>255</v>
      </c>
      <c r="D98" s="198" t="s">
        <v>256</v>
      </c>
      <c r="E98" s="199" t="s">
        <v>208</v>
      </c>
      <c r="F98" s="200">
        <v>9.4510000000000005</v>
      </c>
      <c r="H98" s="33"/>
    </row>
    <row r="99" spans="2:8" s="1" customFormat="1" ht="16.8" customHeight="1">
      <c r="B99" s="33"/>
      <c r="C99" s="201" t="s">
        <v>3</v>
      </c>
      <c r="D99" s="201" t="s">
        <v>735</v>
      </c>
      <c r="E99" s="18" t="s">
        <v>3</v>
      </c>
      <c r="F99" s="202">
        <v>0</v>
      </c>
      <c r="H99" s="33"/>
    </row>
    <row r="100" spans="2:8" s="1" customFormat="1" ht="16.8" customHeight="1">
      <c r="B100" s="33"/>
      <c r="C100" s="201" t="s">
        <v>3</v>
      </c>
      <c r="D100" s="201" t="s">
        <v>727</v>
      </c>
      <c r="E100" s="18" t="s">
        <v>3</v>
      </c>
      <c r="F100" s="202">
        <v>0</v>
      </c>
      <c r="H100" s="33"/>
    </row>
    <row r="101" spans="2:8" s="1" customFormat="1" ht="16.8" customHeight="1">
      <c r="B101" s="33"/>
      <c r="C101" s="201" t="s">
        <v>3</v>
      </c>
      <c r="D101" s="201" t="s">
        <v>736</v>
      </c>
      <c r="E101" s="18" t="s">
        <v>3</v>
      </c>
      <c r="F101" s="202">
        <v>0</v>
      </c>
      <c r="H101" s="33"/>
    </row>
    <row r="102" spans="2:8" s="1" customFormat="1" ht="16.8" customHeight="1">
      <c r="B102" s="33"/>
      <c r="C102" s="201" t="s">
        <v>3</v>
      </c>
      <c r="D102" s="201" t="s">
        <v>737</v>
      </c>
      <c r="E102" s="18" t="s">
        <v>3</v>
      </c>
      <c r="F102" s="202">
        <v>2.4359999999999999</v>
      </c>
      <c r="H102" s="33"/>
    </row>
    <row r="103" spans="2:8" s="1" customFormat="1" ht="16.8" customHeight="1">
      <c r="B103" s="33"/>
      <c r="C103" s="201" t="s">
        <v>3</v>
      </c>
      <c r="D103" s="201" t="s">
        <v>728</v>
      </c>
      <c r="E103" s="18" t="s">
        <v>3</v>
      </c>
      <c r="F103" s="202">
        <v>0</v>
      </c>
      <c r="H103" s="33"/>
    </row>
    <row r="104" spans="2:8" s="1" customFormat="1" ht="16.8" customHeight="1">
      <c r="B104" s="33"/>
      <c r="C104" s="201" t="s">
        <v>3</v>
      </c>
      <c r="D104" s="201" t="s">
        <v>738</v>
      </c>
      <c r="E104" s="18" t="s">
        <v>3</v>
      </c>
      <c r="F104" s="202">
        <v>4.7709999999999999</v>
      </c>
      <c r="H104" s="33"/>
    </row>
    <row r="105" spans="2:8" s="1" customFormat="1" ht="16.8" customHeight="1">
      <c r="B105" s="33"/>
      <c r="C105" s="201" t="s">
        <v>3</v>
      </c>
      <c r="D105" s="201" t="s">
        <v>739</v>
      </c>
      <c r="E105" s="18" t="s">
        <v>3</v>
      </c>
      <c r="F105" s="202">
        <v>-4.1379999999999999</v>
      </c>
      <c r="H105" s="33"/>
    </row>
    <row r="106" spans="2:8" s="1" customFormat="1" ht="16.8" customHeight="1">
      <c r="B106" s="33"/>
      <c r="C106" s="201" t="s">
        <v>3</v>
      </c>
      <c r="D106" s="201" t="s">
        <v>730</v>
      </c>
      <c r="E106" s="18" t="s">
        <v>3</v>
      </c>
      <c r="F106" s="202">
        <v>0</v>
      </c>
      <c r="H106" s="33"/>
    </row>
    <row r="107" spans="2:8" s="1" customFormat="1" ht="16.8" customHeight="1">
      <c r="B107" s="33"/>
      <c r="C107" s="201" t="s">
        <v>3</v>
      </c>
      <c r="D107" s="201" t="s">
        <v>731</v>
      </c>
      <c r="E107" s="18" t="s">
        <v>3</v>
      </c>
      <c r="F107" s="202">
        <v>0</v>
      </c>
      <c r="H107" s="33"/>
    </row>
    <row r="108" spans="2:8" s="1" customFormat="1" ht="16.8" customHeight="1">
      <c r="B108" s="33"/>
      <c r="C108" s="201" t="s">
        <v>3</v>
      </c>
      <c r="D108" s="201" t="s">
        <v>740</v>
      </c>
      <c r="E108" s="18" t="s">
        <v>3</v>
      </c>
      <c r="F108" s="202">
        <v>3.8959999999999999</v>
      </c>
      <c r="H108" s="33"/>
    </row>
    <row r="109" spans="2:8" s="1" customFormat="1" ht="16.8" customHeight="1">
      <c r="B109" s="33"/>
      <c r="C109" s="201" t="s">
        <v>3</v>
      </c>
      <c r="D109" s="201" t="s">
        <v>741</v>
      </c>
      <c r="E109" s="18" t="s">
        <v>3</v>
      </c>
      <c r="F109" s="202">
        <v>3.55</v>
      </c>
      <c r="H109" s="33"/>
    </row>
    <row r="110" spans="2:8" s="1" customFormat="1" ht="16.8" customHeight="1">
      <c r="B110" s="33"/>
      <c r="C110" s="201" t="s">
        <v>3</v>
      </c>
      <c r="D110" s="201" t="s">
        <v>742</v>
      </c>
      <c r="E110" s="18" t="s">
        <v>3</v>
      </c>
      <c r="F110" s="202">
        <v>-2.375</v>
      </c>
      <c r="H110" s="33"/>
    </row>
    <row r="111" spans="2:8" s="1" customFormat="1" ht="16.8" customHeight="1">
      <c r="B111" s="33"/>
      <c r="C111" s="201" t="s">
        <v>3</v>
      </c>
      <c r="D111" s="201" t="s">
        <v>733</v>
      </c>
      <c r="E111" s="18" t="s">
        <v>3</v>
      </c>
      <c r="F111" s="202">
        <v>0</v>
      </c>
      <c r="H111" s="33"/>
    </row>
    <row r="112" spans="2:8" s="1" customFormat="1" ht="16.8" customHeight="1">
      <c r="B112" s="33"/>
      <c r="C112" s="201" t="s">
        <v>3</v>
      </c>
      <c r="D112" s="201" t="s">
        <v>743</v>
      </c>
      <c r="E112" s="18" t="s">
        <v>3</v>
      </c>
      <c r="F112" s="202">
        <v>10.721</v>
      </c>
      <c r="H112" s="33"/>
    </row>
    <row r="113" spans="2:8" s="1" customFormat="1" ht="16.8" customHeight="1">
      <c r="B113" s="33"/>
      <c r="C113" s="201" t="s">
        <v>3</v>
      </c>
      <c r="D113" s="201" t="s">
        <v>744</v>
      </c>
      <c r="E113" s="18" t="s">
        <v>3</v>
      </c>
      <c r="F113" s="202">
        <v>-9.41</v>
      </c>
      <c r="H113" s="33"/>
    </row>
    <row r="114" spans="2:8" s="1" customFormat="1" ht="16.8" customHeight="1">
      <c r="B114" s="33"/>
      <c r="C114" s="201" t="s">
        <v>255</v>
      </c>
      <c r="D114" s="201" t="s">
        <v>528</v>
      </c>
      <c r="E114" s="18" t="s">
        <v>3</v>
      </c>
      <c r="F114" s="202">
        <v>9.4510000000000005</v>
      </c>
      <c r="H114" s="33"/>
    </row>
    <row r="115" spans="2:8" s="1" customFormat="1" ht="16.8" customHeight="1">
      <c r="B115" s="33"/>
      <c r="C115" s="203" t="s">
        <v>3040</v>
      </c>
      <c r="H115" s="33"/>
    </row>
    <row r="116" spans="2:8" s="1" customFormat="1" ht="16.8" customHeight="1">
      <c r="B116" s="33"/>
      <c r="C116" s="201" t="s">
        <v>722</v>
      </c>
      <c r="D116" s="201" t="s">
        <v>3061</v>
      </c>
      <c r="E116" s="18" t="s">
        <v>208</v>
      </c>
      <c r="F116" s="202">
        <v>25.373999999999999</v>
      </c>
      <c r="H116" s="33"/>
    </row>
    <row r="117" spans="2:8" s="1" customFormat="1" ht="16.8" customHeight="1">
      <c r="B117" s="33"/>
      <c r="C117" s="201" t="s">
        <v>710</v>
      </c>
      <c r="D117" s="201" t="s">
        <v>3062</v>
      </c>
      <c r="E117" s="18" t="s">
        <v>208</v>
      </c>
      <c r="F117" s="202">
        <v>285.67500000000001</v>
      </c>
      <c r="H117" s="33"/>
    </row>
    <row r="118" spans="2:8" s="1" customFormat="1" ht="16.8" customHeight="1">
      <c r="B118" s="33"/>
      <c r="C118" s="197" t="s">
        <v>267</v>
      </c>
      <c r="D118" s="198" t="s">
        <v>268</v>
      </c>
      <c r="E118" s="199" t="s">
        <v>208</v>
      </c>
      <c r="F118" s="200">
        <v>361.14800000000002</v>
      </c>
      <c r="H118" s="33"/>
    </row>
    <row r="119" spans="2:8" s="1" customFormat="1" ht="16.8" customHeight="1">
      <c r="B119" s="33"/>
      <c r="C119" s="201" t="s">
        <v>3</v>
      </c>
      <c r="D119" s="201" t="s">
        <v>727</v>
      </c>
      <c r="E119" s="18" t="s">
        <v>3</v>
      </c>
      <c r="F119" s="202">
        <v>0</v>
      </c>
      <c r="H119" s="33"/>
    </row>
    <row r="120" spans="2:8" s="1" customFormat="1" ht="16.8" customHeight="1">
      <c r="B120" s="33"/>
      <c r="C120" s="201" t="s">
        <v>3</v>
      </c>
      <c r="D120" s="201" t="s">
        <v>736</v>
      </c>
      <c r="E120" s="18" t="s">
        <v>3</v>
      </c>
      <c r="F120" s="202">
        <v>0</v>
      </c>
      <c r="H120" s="33"/>
    </row>
    <row r="121" spans="2:8" s="1" customFormat="1" ht="16.8" customHeight="1">
      <c r="B121" s="33"/>
      <c r="C121" s="201" t="s">
        <v>3</v>
      </c>
      <c r="D121" s="201" t="s">
        <v>1122</v>
      </c>
      <c r="E121" s="18" t="s">
        <v>3</v>
      </c>
      <c r="F121" s="202">
        <v>80.290000000000006</v>
      </c>
      <c r="H121" s="33"/>
    </row>
    <row r="122" spans="2:8" s="1" customFormat="1" ht="16.8" customHeight="1">
      <c r="B122" s="33"/>
      <c r="C122" s="201" t="s">
        <v>3</v>
      </c>
      <c r="D122" s="201" t="s">
        <v>728</v>
      </c>
      <c r="E122" s="18" t="s">
        <v>3</v>
      </c>
      <c r="F122" s="202">
        <v>0</v>
      </c>
      <c r="H122" s="33"/>
    </row>
    <row r="123" spans="2:8" s="1" customFormat="1" ht="16.8" customHeight="1">
      <c r="B123" s="33"/>
      <c r="C123" s="201" t="s">
        <v>3</v>
      </c>
      <c r="D123" s="201" t="s">
        <v>1123</v>
      </c>
      <c r="E123" s="18" t="s">
        <v>3</v>
      </c>
      <c r="F123" s="202">
        <v>72.965000000000003</v>
      </c>
      <c r="H123" s="33"/>
    </row>
    <row r="124" spans="2:8" s="1" customFormat="1" ht="16.8" customHeight="1">
      <c r="B124" s="33"/>
      <c r="C124" s="201" t="s">
        <v>3</v>
      </c>
      <c r="D124" s="201" t="s">
        <v>730</v>
      </c>
      <c r="E124" s="18" t="s">
        <v>3</v>
      </c>
      <c r="F124" s="202">
        <v>0</v>
      </c>
      <c r="H124" s="33"/>
    </row>
    <row r="125" spans="2:8" s="1" customFormat="1" ht="16.8" customHeight="1">
      <c r="B125" s="33"/>
      <c r="C125" s="201" t="s">
        <v>3</v>
      </c>
      <c r="D125" s="201" t="s">
        <v>731</v>
      </c>
      <c r="E125" s="18" t="s">
        <v>3</v>
      </c>
      <c r="F125" s="202">
        <v>0</v>
      </c>
      <c r="H125" s="33"/>
    </row>
    <row r="126" spans="2:8" s="1" customFormat="1" ht="16.8" customHeight="1">
      <c r="B126" s="33"/>
      <c r="C126" s="201" t="s">
        <v>3</v>
      </c>
      <c r="D126" s="201" t="s">
        <v>1124</v>
      </c>
      <c r="E126" s="18" t="s">
        <v>3</v>
      </c>
      <c r="F126" s="202">
        <v>69.117999999999995</v>
      </c>
      <c r="H126" s="33"/>
    </row>
    <row r="127" spans="2:8" s="1" customFormat="1" ht="16.8" customHeight="1">
      <c r="B127" s="33"/>
      <c r="C127" s="201" t="s">
        <v>3</v>
      </c>
      <c r="D127" s="201" t="s">
        <v>733</v>
      </c>
      <c r="E127" s="18" t="s">
        <v>3</v>
      </c>
      <c r="F127" s="202">
        <v>0</v>
      </c>
      <c r="H127" s="33"/>
    </row>
    <row r="128" spans="2:8" s="1" customFormat="1" ht="16.8" customHeight="1">
      <c r="B128" s="33"/>
      <c r="C128" s="201" t="s">
        <v>3</v>
      </c>
      <c r="D128" s="201" t="s">
        <v>1125</v>
      </c>
      <c r="E128" s="18" t="s">
        <v>3</v>
      </c>
      <c r="F128" s="202">
        <v>138.77500000000001</v>
      </c>
      <c r="H128" s="33"/>
    </row>
    <row r="129" spans="2:8" s="1" customFormat="1" ht="16.8" customHeight="1">
      <c r="B129" s="33"/>
      <c r="C129" s="201" t="s">
        <v>267</v>
      </c>
      <c r="D129" s="201" t="s">
        <v>528</v>
      </c>
      <c r="E129" s="18" t="s">
        <v>3</v>
      </c>
      <c r="F129" s="202">
        <v>361.14800000000002</v>
      </c>
      <c r="H129" s="33"/>
    </row>
    <row r="130" spans="2:8" s="1" customFormat="1" ht="16.8" customHeight="1">
      <c r="B130" s="33"/>
      <c r="C130" s="203" t="s">
        <v>3040</v>
      </c>
      <c r="H130" s="33"/>
    </row>
    <row r="131" spans="2:8" s="1" customFormat="1" ht="16.8" customHeight="1">
      <c r="B131" s="33"/>
      <c r="C131" s="201" t="s">
        <v>1118</v>
      </c>
      <c r="D131" s="201" t="s">
        <v>3063</v>
      </c>
      <c r="E131" s="18" t="s">
        <v>208</v>
      </c>
      <c r="F131" s="202">
        <v>361.14800000000002</v>
      </c>
      <c r="H131" s="33"/>
    </row>
    <row r="132" spans="2:8" s="1" customFormat="1" ht="16.8" customHeight="1">
      <c r="B132" s="33"/>
      <c r="C132" s="201" t="s">
        <v>1127</v>
      </c>
      <c r="D132" s="201" t="s">
        <v>3064</v>
      </c>
      <c r="E132" s="18" t="s">
        <v>208</v>
      </c>
      <c r="F132" s="202">
        <v>16251.66</v>
      </c>
      <c r="H132" s="33"/>
    </row>
    <row r="133" spans="2:8" s="1" customFormat="1" ht="16.8" customHeight="1">
      <c r="B133" s="33"/>
      <c r="C133" s="201" t="s">
        <v>1133</v>
      </c>
      <c r="D133" s="201" t="s">
        <v>3065</v>
      </c>
      <c r="E133" s="18" t="s">
        <v>208</v>
      </c>
      <c r="F133" s="202">
        <v>361.14800000000002</v>
      </c>
      <c r="H133" s="33"/>
    </row>
    <row r="134" spans="2:8" s="1" customFormat="1" ht="16.8" customHeight="1">
      <c r="B134" s="33"/>
      <c r="C134" s="201" t="s">
        <v>1138</v>
      </c>
      <c r="D134" s="201" t="s">
        <v>3066</v>
      </c>
      <c r="E134" s="18" t="s">
        <v>208</v>
      </c>
      <c r="F134" s="202">
        <v>361.14800000000002</v>
      </c>
      <c r="H134" s="33"/>
    </row>
    <row r="135" spans="2:8" s="1" customFormat="1" ht="16.8" customHeight="1">
      <c r="B135" s="33"/>
      <c r="C135" s="201" t="s">
        <v>1143</v>
      </c>
      <c r="D135" s="201" t="s">
        <v>3067</v>
      </c>
      <c r="E135" s="18" t="s">
        <v>208</v>
      </c>
      <c r="F135" s="202">
        <v>16251.66</v>
      </c>
      <c r="H135" s="33"/>
    </row>
    <row r="136" spans="2:8" s="1" customFormat="1" ht="16.8" customHeight="1">
      <c r="B136" s="33"/>
      <c r="C136" s="201" t="s">
        <v>1148</v>
      </c>
      <c r="D136" s="201" t="s">
        <v>3068</v>
      </c>
      <c r="E136" s="18" t="s">
        <v>208</v>
      </c>
      <c r="F136" s="202">
        <v>361.14800000000002</v>
      </c>
      <c r="H136" s="33"/>
    </row>
    <row r="137" spans="2:8" s="1" customFormat="1" ht="16.8" customHeight="1">
      <c r="B137" s="33"/>
      <c r="C137" s="201" t="s">
        <v>1402</v>
      </c>
      <c r="D137" s="201" t="s">
        <v>3069</v>
      </c>
      <c r="E137" s="18" t="s">
        <v>208</v>
      </c>
      <c r="F137" s="202">
        <v>361.14800000000002</v>
      </c>
      <c r="H137" s="33"/>
    </row>
    <row r="138" spans="2:8" s="1" customFormat="1" ht="16.8" customHeight="1">
      <c r="B138" s="33"/>
      <c r="C138" s="201" t="s">
        <v>1407</v>
      </c>
      <c r="D138" s="201" t="s">
        <v>3070</v>
      </c>
      <c r="E138" s="18" t="s">
        <v>208</v>
      </c>
      <c r="F138" s="202">
        <v>722.29600000000005</v>
      </c>
      <c r="H138" s="33"/>
    </row>
    <row r="139" spans="2:8" s="1" customFormat="1" ht="16.8" customHeight="1">
      <c r="B139" s="33"/>
      <c r="C139" s="197" t="s">
        <v>243</v>
      </c>
      <c r="D139" s="198" t="s">
        <v>244</v>
      </c>
      <c r="E139" s="199" t="s">
        <v>208</v>
      </c>
      <c r="F139" s="200">
        <v>184.00399999999999</v>
      </c>
      <c r="H139" s="33"/>
    </row>
    <row r="140" spans="2:8" s="1" customFormat="1" ht="16.8" customHeight="1">
      <c r="B140" s="33"/>
      <c r="C140" s="201" t="s">
        <v>3</v>
      </c>
      <c r="D140" s="201" t="s">
        <v>423</v>
      </c>
      <c r="E140" s="18" t="s">
        <v>3</v>
      </c>
      <c r="F140" s="202">
        <v>0</v>
      </c>
      <c r="H140" s="33"/>
    </row>
    <row r="141" spans="2:8" s="1" customFormat="1" ht="16.8" customHeight="1">
      <c r="B141" s="33"/>
      <c r="C141" s="201" t="s">
        <v>3</v>
      </c>
      <c r="D141" s="201" t="s">
        <v>694</v>
      </c>
      <c r="E141" s="18" t="s">
        <v>3</v>
      </c>
      <c r="F141" s="202">
        <v>0</v>
      </c>
      <c r="H141" s="33"/>
    </row>
    <row r="142" spans="2:8" s="1" customFormat="1" ht="16.8" customHeight="1">
      <c r="B142" s="33"/>
      <c r="C142" s="201" t="s">
        <v>3</v>
      </c>
      <c r="D142" s="201" t="s">
        <v>695</v>
      </c>
      <c r="E142" s="18" t="s">
        <v>3</v>
      </c>
      <c r="F142" s="202">
        <v>86.978999999999999</v>
      </c>
      <c r="H142" s="33"/>
    </row>
    <row r="143" spans="2:8" s="1" customFormat="1" ht="16.8" customHeight="1">
      <c r="B143" s="33"/>
      <c r="C143" s="201" t="s">
        <v>3</v>
      </c>
      <c r="D143" s="201" t="s">
        <v>696</v>
      </c>
      <c r="E143" s="18" t="s">
        <v>3</v>
      </c>
      <c r="F143" s="202">
        <v>-2.2050000000000001</v>
      </c>
      <c r="H143" s="33"/>
    </row>
    <row r="144" spans="2:8" s="1" customFormat="1" ht="16.8" customHeight="1">
      <c r="B144" s="33"/>
      <c r="C144" s="201" t="s">
        <v>3</v>
      </c>
      <c r="D144" s="201" t="s">
        <v>697</v>
      </c>
      <c r="E144" s="18" t="s">
        <v>3</v>
      </c>
      <c r="F144" s="202">
        <v>-2.46</v>
      </c>
      <c r="H144" s="33"/>
    </row>
    <row r="145" spans="2:8" s="1" customFormat="1" ht="16.8" customHeight="1">
      <c r="B145" s="33"/>
      <c r="C145" s="201" t="s">
        <v>3</v>
      </c>
      <c r="D145" s="201" t="s">
        <v>698</v>
      </c>
      <c r="E145" s="18" t="s">
        <v>3</v>
      </c>
      <c r="F145" s="202">
        <v>-0.39200000000000002</v>
      </c>
      <c r="H145" s="33"/>
    </row>
    <row r="146" spans="2:8" s="1" customFormat="1" ht="16.8" customHeight="1">
      <c r="B146" s="33"/>
      <c r="C146" s="201" t="s">
        <v>3</v>
      </c>
      <c r="D146" s="201" t="s">
        <v>699</v>
      </c>
      <c r="E146" s="18" t="s">
        <v>3</v>
      </c>
      <c r="F146" s="202">
        <v>0</v>
      </c>
      <c r="H146" s="33"/>
    </row>
    <row r="147" spans="2:8" s="1" customFormat="1" ht="16.8" customHeight="1">
      <c r="B147" s="33"/>
      <c r="C147" s="201" t="s">
        <v>3</v>
      </c>
      <c r="D147" s="201" t="s">
        <v>700</v>
      </c>
      <c r="E147" s="18" t="s">
        <v>3</v>
      </c>
      <c r="F147" s="202">
        <v>69.453999999999994</v>
      </c>
      <c r="H147" s="33"/>
    </row>
    <row r="148" spans="2:8" s="1" customFormat="1" ht="16.8" customHeight="1">
      <c r="B148" s="33"/>
      <c r="C148" s="201" t="s">
        <v>3</v>
      </c>
      <c r="D148" s="201" t="s">
        <v>701</v>
      </c>
      <c r="E148" s="18" t="s">
        <v>3</v>
      </c>
      <c r="F148" s="202">
        <v>-5.5270000000000001</v>
      </c>
      <c r="H148" s="33"/>
    </row>
    <row r="149" spans="2:8" s="1" customFormat="1" ht="16.8" customHeight="1">
      <c r="B149" s="33"/>
      <c r="C149" s="201" t="s">
        <v>3</v>
      </c>
      <c r="D149" s="201" t="s">
        <v>702</v>
      </c>
      <c r="E149" s="18" t="s">
        <v>3</v>
      </c>
      <c r="F149" s="202">
        <v>-0.72599999999999998</v>
      </c>
      <c r="H149" s="33"/>
    </row>
    <row r="150" spans="2:8" s="1" customFormat="1" ht="16.8" customHeight="1">
      <c r="B150" s="33"/>
      <c r="C150" s="201" t="s">
        <v>3</v>
      </c>
      <c r="D150" s="201" t="s">
        <v>703</v>
      </c>
      <c r="E150" s="18" t="s">
        <v>3</v>
      </c>
      <c r="F150" s="202">
        <v>-1.5760000000000001</v>
      </c>
      <c r="H150" s="33"/>
    </row>
    <row r="151" spans="2:8" s="1" customFormat="1" ht="16.8" customHeight="1">
      <c r="B151" s="33"/>
      <c r="C151" s="201" t="s">
        <v>3</v>
      </c>
      <c r="D151" s="201" t="s">
        <v>704</v>
      </c>
      <c r="E151" s="18" t="s">
        <v>3</v>
      </c>
      <c r="F151" s="202">
        <v>0</v>
      </c>
      <c r="H151" s="33"/>
    </row>
    <row r="152" spans="2:8" s="1" customFormat="1" ht="16.8" customHeight="1">
      <c r="B152" s="33"/>
      <c r="C152" s="201" t="s">
        <v>3</v>
      </c>
      <c r="D152" s="201" t="s">
        <v>705</v>
      </c>
      <c r="E152" s="18" t="s">
        <v>3</v>
      </c>
      <c r="F152" s="202">
        <v>43.673999999999999</v>
      </c>
      <c r="H152" s="33"/>
    </row>
    <row r="153" spans="2:8" s="1" customFormat="1" ht="16.8" customHeight="1">
      <c r="B153" s="33"/>
      <c r="C153" s="201" t="s">
        <v>3</v>
      </c>
      <c r="D153" s="201" t="s">
        <v>703</v>
      </c>
      <c r="E153" s="18" t="s">
        <v>3</v>
      </c>
      <c r="F153" s="202">
        <v>-1.5760000000000001</v>
      </c>
      <c r="H153" s="33"/>
    </row>
    <row r="154" spans="2:8" s="1" customFormat="1" ht="16.8" customHeight="1">
      <c r="B154" s="33"/>
      <c r="C154" s="201" t="s">
        <v>3</v>
      </c>
      <c r="D154" s="201" t="s">
        <v>706</v>
      </c>
      <c r="E154" s="18" t="s">
        <v>3</v>
      </c>
      <c r="F154" s="202">
        <v>-0.67300000000000004</v>
      </c>
      <c r="H154" s="33"/>
    </row>
    <row r="155" spans="2:8" s="1" customFormat="1" ht="16.8" customHeight="1">
      <c r="B155" s="33"/>
      <c r="C155" s="201" t="s">
        <v>3</v>
      </c>
      <c r="D155" s="201" t="s">
        <v>707</v>
      </c>
      <c r="E155" s="18" t="s">
        <v>3</v>
      </c>
      <c r="F155" s="202">
        <v>-9.8000000000000004E-2</v>
      </c>
      <c r="H155" s="33"/>
    </row>
    <row r="156" spans="2:8" s="1" customFormat="1" ht="16.8" customHeight="1">
      <c r="B156" s="33"/>
      <c r="C156" s="201" t="s">
        <v>3</v>
      </c>
      <c r="D156" s="201" t="s">
        <v>708</v>
      </c>
      <c r="E156" s="18" t="s">
        <v>3</v>
      </c>
      <c r="F156" s="202">
        <v>-0.87</v>
      </c>
      <c r="H156" s="33"/>
    </row>
    <row r="157" spans="2:8" s="1" customFormat="1" ht="16.8" customHeight="1">
      <c r="B157" s="33"/>
      <c r="C157" s="201" t="s">
        <v>243</v>
      </c>
      <c r="D157" s="201" t="s">
        <v>528</v>
      </c>
      <c r="E157" s="18" t="s">
        <v>3</v>
      </c>
      <c r="F157" s="202">
        <v>184.00399999999999</v>
      </c>
      <c r="H157" s="33"/>
    </row>
    <row r="158" spans="2:8" s="1" customFormat="1" ht="16.8" customHeight="1">
      <c r="B158" s="33"/>
      <c r="C158" s="203" t="s">
        <v>3040</v>
      </c>
      <c r="H158" s="33"/>
    </row>
    <row r="159" spans="2:8" s="1" customFormat="1" ht="16.8" customHeight="1">
      <c r="B159" s="33"/>
      <c r="C159" s="201" t="s">
        <v>690</v>
      </c>
      <c r="D159" s="201" t="s">
        <v>3071</v>
      </c>
      <c r="E159" s="18" t="s">
        <v>208</v>
      </c>
      <c r="F159" s="202">
        <v>184.00399999999999</v>
      </c>
      <c r="H159" s="33"/>
    </row>
    <row r="160" spans="2:8" s="1" customFormat="1" ht="16.8" customHeight="1">
      <c r="B160" s="33"/>
      <c r="C160" s="201" t="s">
        <v>648</v>
      </c>
      <c r="D160" s="201" t="s">
        <v>3072</v>
      </c>
      <c r="E160" s="18" t="s">
        <v>208</v>
      </c>
      <c r="F160" s="202">
        <v>274.99700000000001</v>
      </c>
      <c r="H160" s="33"/>
    </row>
    <row r="161" spans="2:8" s="1" customFormat="1" ht="16.8" customHeight="1">
      <c r="B161" s="33"/>
      <c r="C161" s="201" t="s">
        <v>2319</v>
      </c>
      <c r="D161" s="201" t="s">
        <v>3051</v>
      </c>
      <c r="E161" s="18" t="s">
        <v>208</v>
      </c>
      <c r="F161" s="202">
        <v>541.32500000000005</v>
      </c>
      <c r="H161" s="33"/>
    </row>
    <row r="162" spans="2:8" s="1" customFormat="1" ht="16.8" customHeight="1">
      <c r="B162" s="33"/>
      <c r="C162" s="197" t="s">
        <v>240</v>
      </c>
      <c r="D162" s="198" t="s">
        <v>241</v>
      </c>
      <c r="E162" s="199" t="s">
        <v>208</v>
      </c>
      <c r="F162" s="200">
        <v>90.992999999999995</v>
      </c>
      <c r="H162" s="33"/>
    </row>
    <row r="163" spans="2:8" s="1" customFormat="1" ht="16.8" customHeight="1">
      <c r="B163" s="33"/>
      <c r="C163" s="201" t="s">
        <v>3</v>
      </c>
      <c r="D163" s="201" t="s">
        <v>322</v>
      </c>
      <c r="E163" s="18" t="s">
        <v>3</v>
      </c>
      <c r="F163" s="202">
        <v>0</v>
      </c>
      <c r="H163" s="33"/>
    </row>
    <row r="164" spans="2:8" s="1" customFormat="1" ht="16.8" customHeight="1">
      <c r="B164" s="33"/>
      <c r="C164" s="201" t="s">
        <v>3</v>
      </c>
      <c r="D164" s="201" t="s">
        <v>658</v>
      </c>
      <c r="E164" s="18" t="s">
        <v>3</v>
      </c>
      <c r="F164" s="202">
        <v>0</v>
      </c>
      <c r="H164" s="33"/>
    </row>
    <row r="165" spans="2:8" s="1" customFormat="1" ht="16.8" customHeight="1">
      <c r="B165" s="33"/>
      <c r="C165" s="201" t="s">
        <v>3</v>
      </c>
      <c r="D165" s="201" t="s">
        <v>659</v>
      </c>
      <c r="E165" s="18" t="s">
        <v>3</v>
      </c>
      <c r="F165" s="202">
        <v>65.519000000000005</v>
      </c>
      <c r="H165" s="33"/>
    </row>
    <row r="166" spans="2:8" s="1" customFormat="1" ht="16.8" customHeight="1">
      <c r="B166" s="33"/>
      <c r="C166" s="201" t="s">
        <v>3</v>
      </c>
      <c r="D166" s="201" t="s">
        <v>660</v>
      </c>
      <c r="E166" s="18" t="s">
        <v>3</v>
      </c>
      <c r="F166" s="202">
        <v>0.84499999999999997</v>
      </c>
      <c r="H166" s="33"/>
    </row>
    <row r="167" spans="2:8" s="1" customFormat="1" ht="16.8" customHeight="1">
      <c r="B167" s="33"/>
      <c r="C167" s="201" t="s">
        <v>3</v>
      </c>
      <c r="D167" s="201" t="s">
        <v>661</v>
      </c>
      <c r="E167" s="18" t="s">
        <v>3</v>
      </c>
      <c r="F167" s="202">
        <v>-1.772</v>
      </c>
      <c r="H167" s="33"/>
    </row>
    <row r="168" spans="2:8" s="1" customFormat="1" ht="16.8" customHeight="1">
      <c r="B168" s="33"/>
      <c r="C168" s="201" t="s">
        <v>3</v>
      </c>
      <c r="D168" s="201" t="s">
        <v>662</v>
      </c>
      <c r="E168" s="18" t="s">
        <v>3</v>
      </c>
      <c r="F168" s="202">
        <v>-0.316</v>
      </c>
      <c r="H168" s="33"/>
    </row>
    <row r="169" spans="2:8" s="1" customFormat="1" ht="16.8" customHeight="1">
      <c r="B169" s="33"/>
      <c r="C169" s="201" t="s">
        <v>3</v>
      </c>
      <c r="D169" s="201" t="s">
        <v>663</v>
      </c>
      <c r="E169" s="18" t="s">
        <v>3</v>
      </c>
      <c r="F169" s="202">
        <v>-0.30499999999999999</v>
      </c>
      <c r="H169" s="33"/>
    </row>
    <row r="170" spans="2:8" s="1" customFormat="1" ht="16.8" customHeight="1">
      <c r="B170" s="33"/>
      <c r="C170" s="201" t="s">
        <v>3</v>
      </c>
      <c r="D170" s="201" t="s">
        <v>664</v>
      </c>
      <c r="E170" s="18" t="s">
        <v>3</v>
      </c>
      <c r="F170" s="202">
        <v>0</v>
      </c>
      <c r="H170" s="33"/>
    </row>
    <row r="171" spans="2:8" s="1" customFormat="1" ht="16.8" customHeight="1">
      <c r="B171" s="33"/>
      <c r="C171" s="201" t="s">
        <v>3</v>
      </c>
      <c r="D171" s="201" t="s">
        <v>665</v>
      </c>
      <c r="E171" s="18" t="s">
        <v>3</v>
      </c>
      <c r="F171" s="202">
        <v>28.253</v>
      </c>
      <c r="H171" s="33"/>
    </row>
    <row r="172" spans="2:8" s="1" customFormat="1" ht="16.8" customHeight="1">
      <c r="B172" s="33"/>
      <c r="C172" s="201" t="s">
        <v>3</v>
      </c>
      <c r="D172" s="201" t="s">
        <v>666</v>
      </c>
      <c r="E172" s="18" t="s">
        <v>3</v>
      </c>
      <c r="F172" s="202">
        <v>-1.5529999999999999</v>
      </c>
      <c r="H172" s="33"/>
    </row>
    <row r="173" spans="2:8" s="1" customFormat="1" ht="16.8" customHeight="1">
      <c r="B173" s="33"/>
      <c r="C173" s="201" t="s">
        <v>3</v>
      </c>
      <c r="D173" s="201" t="s">
        <v>667</v>
      </c>
      <c r="E173" s="18" t="s">
        <v>3</v>
      </c>
      <c r="F173" s="202">
        <v>0.161</v>
      </c>
      <c r="H173" s="33"/>
    </row>
    <row r="174" spans="2:8" s="1" customFormat="1" ht="16.8" customHeight="1">
      <c r="B174" s="33"/>
      <c r="C174" s="201" t="s">
        <v>3</v>
      </c>
      <c r="D174" s="201" t="s">
        <v>667</v>
      </c>
      <c r="E174" s="18" t="s">
        <v>3</v>
      </c>
      <c r="F174" s="202">
        <v>0.161</v>
      </c>
      <c r="H174" s="33"/>
    </row>
    <row r="175" spans="2:8" s="1" customFormat="1" ht="16.8" customHeight="1">
      <c r="B175" s="33"/>
      <c r="C175" s="201" t="s">
        <v>240</v>
      </c>
      <c r="D175" s="201" t="s">
        <v>528</v>
      </c>
      <c r="E175" s="18" t="s">
        <v>3</v>
      </c>
      <c r="F175" s="202">
        <v>90.992999999999995</v>
      </c>
      <c r="H175" s="33"/>
    </row>
    <row r="176" spans="2:8" s="1" customFormat="1" ht="16.8" customHeight="1">
      <c r="B176" s="33"/>
      <c r="C176" s="203" t="s">
        <v>3040</v>
      </c>
      <c r="H176" s="33"/>
    </row>
    <row r="177" spans="2:8" s="1" customFormat="1" ht="16.8" customHeight="1">
      <c r="B177" s="33"/>
      <c r="C177" s="201" t="s">
        <v>654</v>
      </c>
      <c r="D177" s="201" t="s">
        <v>3073</v>
      </c>
      <c r="E177" s="18" t="s">
        <v>208</v>
      </c>
      <c r="F177" s="202">
        <v>90.992999999999995</v>
      </c>
      <c r="H177" s="33"/>
    </row>
    <row r="178" spans="2:8" s="1" customFormat="1" ht="16.8" customHeight="1">
      <c r="B178" s="33"/>
      <c r="C178" s="201" t="s">
        <v>648</v>
      </c>
      <c r="D178" s="201" t="s">
        <v>3072</v>
      </c>
      <c r="E178" s="18" t="s">
        <v>208</v>
      </c>
      <c r="F178" s="202">
        <v>274.99700000000001</v>
      </c>
      <c r="H178" s="33"/>
    </row>
    <row r="179" spans="2:8" s="1" customFormat="1" ht="16.8" customHeight="1">
      <c r="B179" s="33"/>
      <c r="C179" s="201" t="s">
        <v>2326</v>
      </c>
      <c r="D179" s="201" t="s">
        <v>3074</v>
      </c>
      <c r="E179" s="18" t="s">
        <v>208</v>
      </c>
      <c r="F179" s="202">
        <v>150.53299999999999</v>
      </c>
      <c r="H179" s="33"/>
    </row>
    <row r="180" spans="2:8" s="1" customFormat="1" ht="16.8" customHeight="1">
      <c r="B180" s="33"/>
      <c r="C180" s="197" t="s">
        <v>237</v>
      </c>
      <c r="D180" s="198" t="s">
        <v>238</v>
      </c>
      <c r="E180" s="199" t="s">
        <v>208</v>
      </c>
      <c r="F180" s="200">
        <v>59.54</v>
      </c>
      <c r="H180" s="33"/>
    </row>
    <row r="181" spans="2:8" s="1" customFormat="1" ht="16.8" customHeight="1">
      <c r="B181" s="33"/>
      <c r="C181" s="201" t="s">
        <v>3</v>
      </c>
      <c r="D181" s="201" t="s">
        <v>322</v>
      </c>
      <c r="E181" s="18" t="s">
        <v>3</v>
      </c>
      <c r="F181" s="202">
        <v>0</v>
      </c>
      <c r="H181" s="33"/>
    </row>
    <row r="182" spans="2:8" s="1" customFormat="1" ht="16.8" customHeight="1">
      <c r="B182" s="33"/>
      <c r="C182" s="201" t="s">
        <v>3</v>
      </c>
      <c r="D182" s="201" t="s">
        <v>626</v>
      </c>
      <c r="E182" s="18" t="s">
        <v>3</v>
      </c>
      <c r="F182" s="202">
        <v>44.408999999999999</v>
      </c>
      <c r="H182" s="33"/>
    </row>
    <row r="183" spans="2:8" s="1" customFormat="1" ht="16.8" customHeight="1">
      <c r="B183" s="33"/>
      <c r="C183" s="201" t="s">
        <v>3</v>
      </c>
      <c r="D183" s="201" t="s">
        <v>627</v>
      </c>
      <c r="E183" s="18" t="s">
        <v>3</v>
      </c>
      <c r="F183" s="202">
        <v>15.131</v>
      </c>
      <c r="H183" s="33"/>
    </row>
    <row r="184" spans="2:8" s="1" customFormat="1" ht="16.8" customHeight="1">
      <c r="B184" s="33"/>
      <c r="C184" s="201" t="s">
        <v>237</v>
      </c>
      <c r="D184" s="201" t="s">
        <v>528</v>
      </c>
      <c r="E184" s="18" t="s">
        <v>3</v>
      </c>
      <c r="F184" s="202">
        <v>59.54</v>
      </c>
      <c r="H184" s="33"/>
    </row>
    <row r="185" spans="2:8" s="1" customFormat="1" ht="16.8" customHeight="1">
      <c r="B185" s="33"/>
      <c r="C185" s="203" t="s">
        <v>3040</v>
      </c>
      <c r="H185" s="33"/>
    </row>
    <row r="186" spans="2:8" s="1" customFormat="1" ht="16.8" customHeight="1">
      <c r="B186" s="33"/>
      <c r="C186" s="201" t="s">
        <v>622</v>
      </c>
      <c r="D186" s="201" t="s">
        <v>3075</v>
      </c>
      <c r="E186" s="18" t="s">
        <v>208</v>
      </c>
      <c r="F186" s="202">
        <v>59.54</v>
      </c>
      <c r="H186" s="33"/>
    </row>
    <row r="187" spans="2:8" s="1" customFormat="1" ht="16.8" customHeight="1">
      <c r="B187" s="33"/>
      <c r="C187" s="201" t="s">
        <v>611</v>
      </c>
      <c r="D187" s="201" t="s">
        <v>3058</v>
      </c>
      <c r="E187" s="18" t="s">
        <v>208</v>
      </c>
      <c r="F187" s="202">
        <v>139.84</v>
      </c>
      <c r="H187" s="33"/>
    </row>
    <row r="188" spans="2:8" s="1" customFormat="1" ht="16.8" customHeight="1">
      <c r="B188" s="33"/>
      <c r="C188" s="201" t="s">
        <v>2326</v>
      </c>
      <c r="D188" s="201" t="s">
        <v>3074</v>
      </c>
      <c r="E188" s="18" t="s">
        <v>208</v>
      </c>
      <c r="F188" s="202">
        <v>150.53299999999999</v>
      </c>
      <c r="H188" s="33"/>
    </row>
    <row r="189" spans="2:8" s="1" customFormat="1" ht="16.8" customHeight="1">
      <c r="B189" s="33"/>
      <c r="C189" s="197" t="s">
        <v>234</v>
      </c>
      <c r="D189" s="198" t="s">
        <v>235</v>
      </c>
      <c r="E189" s="199" t="s">
        <v>208</v>
      </c>
      <c r="F189" s="200">
        <v>297.09199999999998</v>
      </c>
      <c r="H189" s="33"/>
    </row>
    <row r="190" spans="2:8" s="1" customFormat="1" ht="16.8" customHeight="1">
      <c r="B190" s="33"/>
      <c r="C190" s="201" t="s">
        <v>3</v>
      </c>
      <c r="D190" s="201" t="s">
        <v>423</v>
      </c>
      <c r="E190" s="18" t="s">
        <v>3</v>
      </c>
      <c r="F190" s="202">
        <v>0</v>
      </c>
      <c r="H190" s="33"/>
    </row>
    <row r="191" spans="2:8" s="1" customFormat="1" ht="16.8" customHeight="1">
      <c r="B191" s="33"/>
      <c r="C191" s="201" t="s">
        <v>3</v>
      </c>
      <c r="D191" s="201" t="s">
        <v>638</v>
      </c>
      <c r="E191" s="18" t="s">
        <v>3</v>
      </c>
      <c r="F191" s="202">
        <v>0</v>
      </c>
      <c r="H191" s="33"/>
    </row>
    <row r="192" spans="2:8" s="1" customFormat="1" ht="16.8" customHeight="1">
      <c r="B192" s="33"/>
      <c r="C192" s="201" t="s">
        <v>3</v>
      </c>
      <c r="D192" s="201" t="s">
        <v>639</v>
      </c>
      <c r="E192" s="18" t="s">
        <v>3</v>
      </c>
      <c r="F192" s="202">
        <v>136.33099999999999</v>
      </c>
      <c r="H192" s="33"/>
    </row>
    <row r="193" spans="2:8" s="1" customFormat="1" ht="16.8" customHeight="1">
      <c r="B193" s="33"/>
      <c r="C193" s="201" t="s">
        <v>3</v>
      </c>
      <c r="D193" s="201" t="s">
        <v>640</v>
      </c>
      <c r="E193" s="18" t="s">
        <v>3</v>
      </c>
      <c r="F193" s="202">
        <v>-11.805</v>
      </c>
      <c r="H193" s="33"/>
    </row>
    <row r="194" spans="2:8" s="1" customFormat="1" ht="16.8" customHeight="1">
      <c r="B194" s="33"/>
      <c r="C194" s="201" t="s">
        <v>3</v>
      </c>
      <c r="D194" s="201" t="s">
        <v>641</v>
      </c>
      <c r="E194" s="18" t="s">
        <v>3</v>
      </c>
      <c r="F194" s="202">
        <v>-8.4239999999999995</v>
      </c>
      <c r="H194" s="33"/>
    </row>
    <row r="195" spans="2:8" s="1" customFormat="1" ht="16.8" customHeight="1">
      <c r="B195" s="33"/>
      <c r="C195" s="201" t="s">
        <v>3</v>
      </c>
      <c r="D195" s="201" t="s">
        <v>642</v>
      </c>
      <c r="E195" s="18" t="s">
        <v>3</v>
      </c>
      <c r="F195" s="202">
        <v>-0.78800000000000003</v>
      </c>
      <c r="H195" s="33"/>
    </row>
    <row r="196" spans="2:8" s="1" customFormat="1" ht="16.8" customHeight="1">
      <c r="B196" s="33"/>
      <c r="C196" s="201" t="s">
        <v>3</v>
      </c>
      <c r="D196" s="201" t="s">
        <v>643</v>
      </c>
      <c r="E196" s="18" t="s">
        <v>3</v>
      </c>
      <c r="F196" s="202">
        <v>-3.1579999999999999</v>
      </c>
      <c r="H196" s="33"/>
    </row>
    <row r="197" spans="2:8" s="1" customFormat="1" ht="16.8" customHeight="1">
      <c r="B197" s="33"/>
      <c r="C197" s="201" t="s">
        <v>3</v>
      </c>
      <c r="D197" s="201" t="s">
        <v>644</v>
      </c>
      <c r="E197" s="18" t="s">
        <v>3</v>
      </c>
      <c r="F197" s="202">
        <v>35.323999999999998</v>
      </c>
      <c r="H197" s="33"/>
    </row>
    <row r="198" spans="2:8" s="1" customFormat="1" ht="16.8" customHeight="1">
      <c r="B198" s="33"/>
      <c r="C198" s="201" t="s">
        <v>3</v>
      </c>
      <c r="D198" s="201" t="s">
        <v>645</v>
      </c>
      <c r="E198" s="18" t="s">
        <v>3</v>
      </c>
      <c r="F198" s="202">
        <v>107.048</v>
      </c>
      <c r="H198" s="33"/>
    </row>
    <row r="199" spans="2:8" s="1" customFormat="1" ht="16.8" customHeight="1">
      <c r="B199" s="33"/>
      <c r="C199" s="201" t="s">
        <v>3</v>
      </c>
      <c r="D199" s="201" t="s">
        <v>646</v>
      </c>
      <c r="E199" s="18" t="s">
        <v>3</v>
      </c>
      <c r="F199" s="202">
        <v>42.564</v>
      </c>
      <c r="H199" s="33"/>
    </row>
    <row r="200" spans="2:8" s="1" customFormat="1" ht="16.8" customHeight="1">
      <c r="B200" s="33"/>
      <c r="C200" s="201" t="s">
        <v>234</v>
      </c>
      <c r="D200" s="201" t="s">
        <v>528</v>
      </c>
      <c r="E200" s="18" t="s">
        <v>3</v>
      </c>
      <c r="F200" s="202">
        <v>297.09199999999998</v>
      </c>
      <c r="H200" s="33"/>
    </row>
    <row r="201" spans="2:8" s="1" customFormat="1" ht="16.8" customHeight="1">
      <c r="B201" s="33"/>
      <c r="C201" s="203" t="s">
        <v>3040</v>
      </c>
      <c r="H201" s="33"/>
    </row>
    <row r="202" spans="2:8" s="1" customFormat="1" ht="16.8" customHeight="1">
      <c r="B202" s="33"/>
      <c r="C202" s="201" t="s">
        <v>634</v>
      </c>
      <c r="D202" s="201" t="s">
        <v>3076</v>
      </c>
      <c r="E202" s="18" t="s">
        <v>208</v>
      </c>
      <c r="F202" s="202">
        <v>297.09199999999998</v>
      </c>
      <c r="H202" s="33"/>
    </row>
    <row r="203" spans="2:8" s="1" customFormat="1" ht="16.8" customHeight="1">
      <c r="B203" s="33"/>
      <c r="C203" s="201" t="s">
        <v>669</v>
      </c>
      <c r="D203" s="201" t="s">
        <v>3077</v>
      </c>
      <c r="E203" s="18" t="s">
        <v>208</v>
      </c>
      <c r="F203" s="202">
        <v>297.09199999999998</v>
      </c>
      <c r="H203" s="33"/>
    </row>
    <row r="204" spans="2:8" s="1" customFormat="1" ht="16.8" customHeight="1">
      <c r="B204" s="33"/>
      <c r="C204" s="201" t="s">
        <v>674</v>
      </c>
      <c r="D204" s="201" t="s">
        <v>3078</v>
      </c>
      <c r="E204" s="18" t="s">
        <v>208</v>
      </c>
      <c r="F204" s="202">
        <v>236.14</v>
      </c>
      <c r="H204" s="33"/>
    </row>
    <row r="205" spans="2:8" s="1" customFormat="1" ht="16.8" customHeight="1">
      <c r="B205" s="33"/>
      <c r="C205" s="201" t="s">
        <v>685</v>
      </c>
      <c r="D205" s="201" t="s">
        <v>3079</v>
      </c>
      <c r="E205" s="18" t="s">
        <v>208</v>
      </c>
      <c r="F205" s="202">
        <v>297.09199999999998</v>
      </c>
      <c r="H205" s="33"/>
    </row>
    <row r="206" spans="2:8" s="1" customFormat="1" ht="16.8" customHeight="1">
      <c r="B206" s="33"/>
      <c r="C206" s="201" t="s">
        <v>2319</v>
      </c>
      <c r="D206" s="201" t="s">
        <v>3051</v>
      </c>
      <c r="E206" s="18" t="s">
        <v>208</v>
      </c>
      <c r="F206" s="202">
        <v>541.32500000000005</v>
      </c>
      <c r="H206" s="33"/>
    </row>
    <row r="207" spans="2:8" s="1" customFormat="1" ht="16.8" customHeight="1">
      <c r="B207" s="33"/>
      <c r="C207" s="197" t="s">
        <v>217</v>
      </c>
      <c r="D207" s="198" t="s">
        <v>218</v>
      </c>
      <c r="E207" s="199" t="s">
        <v>208</v>
      </c>
      <c r="F207" s="200">
        <v>60.3</v>
      </c>
      <c r="H207" s="33"/>
    </row>
    <row r="208" spans="2:8" s="1" customFormat="1" ht="16.8" customHeight="1">
      <c r="B208" s="33"/>
      <c r="C208" s="201" t="s">
        <v>3</v>
      </c>
      <c r="D208" s="201" t="s">
        <v>423</v>
      </c>
      <c r="E208" s="18" t="s">
        <v>3</v>
      </c>
      <c r="F208" s="202">
        <v>0</v>
      </c>
      <c r="H208" s="33"/>
    </row>
    <row r="209" spans="2:8" s="1" customFormat="1" ht="16.8" customHeight="1">
      <c r="B209" s="33"/>
      <c r="C209" s="201" t="s">
        <v>3</v>
      </c>
      <c r="D209" s="201" t="s">
        <v>1213</v>
      </c>
      <c r="E209" s="18" t="s">
        <v>3</v>
      </c>
      <c r="F209" s="202">
        <v>60.3</v>
      </c>
      <c r="H209" s="33"/>
    </row>
    <row r="210" spans="2:8" s="1" customFormat="1" ht="16.8" customHeight="1">
      <c r="B210" s="33"/>
      <c r="C210" s="201" t="s">
        <v>217</v>
      </c>
      <c r="D210" s="201" t="s">
        <v>528</v>
      </c>
      <c r="E210" s="18" t="s">
        <v>3</v>
      </c>
      <c r="F210" s="202">
        <v>60.3</v>
      </c>
      <c r="H210" s="33"/>
    </row>
    <row r="211" spans="2:8" s="1" customFormat="1" ht="16.8" customHeight="1">
      <c r="B211" s="33"/>
      <c r="C211" s="203" t="s">
        <v>3040</v>
      </c>
      <c r="H211" s="33"/>
    </row>
    <row r="212" spans="2:8" s="1" customFormat="1" ht="16.8" customHeight="1">
      <c r="B212" s="33"/>
      <c r="C212" s="201" t="s">
        <v>2130</v>
      </c>
      <c r="D212" s="201" t="s">
        <v>3080</v>
      </c>
      <c r="E212" s="18" t="s">
        <v>208</v>
      </c>
      <c r="F212" s="202">
        <v>62.808</v>
      </c>
      <c r="H212" s="33"/>
    </row>
    <row r="213" spans="2:8" s="1" customFormat="1" ht="16.8" customHeight="1">
      <c r="B213" s="33"/>
      <c r="C213" s="201" t="s">
        <v>945</v>
      </c>
      <c r="D213" s="201" t="s">
        <v>3081</v>
      </c>
      <c r="E213" s="18" t="s">
        <v>326</v>
      </c>
      <c r="F213" s="202">
        <v>9.1959999999999997</v>
      </c>
      <c r="H213" s="33"/>
    </row>
    <row r="214" spans="2:8" s="1" customFormat="1" ht="16.8" customHeight="1">
      <c r="B214" s="33"/>
      <c r="C214" s="201" t="s">
        <v>1018</v>
      </c>
      <c r="D214" s="201" t="s">
        <v>3042</v>
      </c>
      <c r="E214" s="18" t="s">
        <v>208</v>
      </c>
      <c r="F214" s="202">
        <v>140.6</v>
      </c>
      <c r="H214" s="33"/>
    </row>
    <row r="215" spans="2:8" s="1" customFormat="1" ht="16.8" customHeight="1">
      <c r="B215" s="33"/>
      <c r="C215" s="201" t="s">
        <v>2120</v>
      </c>
      <c r="D215" s="201" t="s">
        <v>3082</v>
      </c>
      <c r="E215" s="18" t="s">
        <v>208</v>
      </c>
      <c r="F215" s="202">
        <v>60.3</v>
      </c>
      <c r="H215" s="33"/>
    </row>
    <row r="216" spans="2:8" s="1" customFormat="1" ht="16.8" customHeight="1">
      <c r="B216" s="33"/>
      <c r="C216" s="201" t="s">
        <v>2125</v>
      </c>
      <c r="D216" s="201" t="s">
        <v>3083</v>
      </c>
      <c r="E216" s="18" t="s">
        <v>208</v>
      </c>
      <c r="F216" s="202">
        <v>60.3</v>
      </c>
      <c r="H216" s="33"/>
    </row>
    <row r="217" spans="2:8" s="1" customFormat="1" ht="16.8" customHeight="1">
      <c r="B217" s="33"/>
      <c r="C217" s="197" t="s">
        <v>228</v>
      </c>
      <c r="D217" s="198" t="s">
        <v>229</v>
      </c>
      <c r="E217" s="199" t="s">
        <v>208</v>
      </c>
      <c r="F217" s="200">
        <v>53.524000000000001</v>
      </c>
      <c r="H217" s="33"/>
    </row>
    <row r="218" spans="2:8" s="1" customFormat="1" ht="16.8" customHeight="1">
      <c r="B218" s="33"/>
      <c r="C218" s="201" t="s">
        <v>3</v>
      </c>
      <c r="D218" s="201" t="s">
        <v>423</v>
      </c>
      <c r="E218" s="18" t="s">
        <v>3</v>
      </c>
      <c r="F218" s="202">
        <v>0</v>
      </c>
      <c r="H218" s="33"/>
    </row>
    <row r="219" spans="2:8" s="1" customFormat="1" ht="16.8" customHeight="1">
      <c r="B219" s="33"/>
      <c r="C219" s="201" t="s">
        <v>3</v>
      </c>
      <c r="D219" s="201" t="s">
        <v>534</v>
      </c>
      <c r="E219" s="18" t="s">
        <v>3</v>
      </c>
      <c r="F219" s="202">
        <v>37.692</v>
      </c>
      <c r="H219" s="33"/>
    </row>
    <row r="220" spans="2:8" s="1" customFormat="1" ht="16.8" customHeight="1">
      <c r="B220" s="33"/>
      <c r="C220" s="201" t="s">
        <v>3</v>
      </c>
      <c r="D220" s="201" t="s">
        <v>535</v>
      </c>
      <c r="E220" s="18" t="s">
        <v>3</v>
      </c>
      <c r="F220" s="202">
        <v>14.948</v>
      </c>
      <c r="H220" s="33"/>
    </row>
    <row r="221" spans="2:8" s="1" customFormat="1" ht="16.8" customHeight="1">
      <c r="B221" s="33"/>
      <c r="C221" s="201" t="s">
        <v>3</v>
      </c>
      <c r="D221" s="201" t="s">
        <v>536</v>
      </c>
      <c r="E221" s="18" t="s">
        <v>3</v>
      </c>
      <c r="F221" s="202">
        <v>0.88400000000000001</v>
      </c>
      <c r="H221" s="33"/>
    </row>
    <row r="222" spans="2:8" s="1" customFormat="1" ht="16.8" customHeight="1">
      <c r="B222" s="33"/>
      <c r="C222" s="201" t="s">
        <v>228</v>
      </c>
      <c r="D222" s="201" t="s">
        <v>528</v>
      </c>
      <c r="E222" s="18" t="s">
        <v>3</v>
      </c>
      <c r="F222" s="202">
        <v>53.524000000000001</v>
      </c>
      <c r="H222" s="33"/>
    </row>
    <row r="223" spans="2:8" s="1" customFormat="1" ht="16.8" customHeight="1">
      <c r="B223" s="33"/>
      <c r="C223" s="203" t="s">
        <v>3040</v>
      </c>
      <c r="H223" s="33"/>
    </row>
    <row r="224" spans="2:8" s="1" customFormat="1" ht="16.8" customHeight="1">
      <c r="B224" s="33"/>
      <c r="C224" s="201" t="s">
        <v>530</v>
      </c>
      <c r="D224" s="201" t="s">
        <v>3084</v>
      </c>
      <c r="E224" s="18" t="s">
        <v>208</v>
      </c>
      <c r="F224" s="202">
        <v>53.524000000000001</v>
      </c>
      <c r="H224" s="33"/>
    </row>
    <row r="225" spans="2:8" s="1" customFormat="1" ht="16.8" customHeight="1">
      <c r="B225" s="33"/>
      <c r="C225" s="201" t="s">
        <v>634</v>
      </c>
      <c r="D225" s="201" t="s">
        <v>3076</v>
      </c>
      <c r="E225" s="18" t="s">
        <v>208</v>
      </c>
      <c r="F225" s="202">
        <v>297.09199999999998</v>
      </c>
      <c r="H225" s="33"/>
    </row>
    <row r="226" spans="2:8" s="1" customFormat="1" ht="16.8" customHeight="1">
      <c r="B226" s="33"/>
      <c r="C226" s="197" t="s">
        <v>231</v>
      </c>
      <c r="D226" s="198" t="s">
        <v>232</v>
      </c>
      <c r="E226" s="199" t="s">
        <v>208</v>
      </c>
      <c r="F226" s="200">
        <v>21.282</v>
      </c>
      <c r="H226" s="33"/>
    </row>
    <row r="227" spans="2:8" s="1" customFormat="1" ht="16.8" customHeight="1">
      <c r="B227" s="33"/>
      <c r="C227" s="201" t="s">
        <v>3</v>
      </c>
      <c r="D227" s="201" t="s">
        <v>423</v>
      </c>
      <c r="E227" s="18" t="s">
        <v>3</v>
      </c>
      <c r="F227" s="202">
        <v>0</v>
      </c>
      <c r="H227" s="33"/>
    </row>
    <row r="228" spans="2:8" s="1" customFormat="1" ht="16.8" customHeight="1">
      <c r="B228" s="33"/>
      <c r="C228" s="201" t="s">
        <v>3</v>
      </c>
      <c r="D228" s="201" t="s">
        <v>542</v>
      </c>
      <c r="E228" s="18" t="s">
        <v>3</v>
      </c>
      <c r="F228" s="202">
        <v>21.282</v>
      </c>
      <c r="H228" s="33"/>
    </row>
    <row r="229" spans="2:8" s="1" customFormat="1" ht="16.8" customHeight="1">
      <c r="B229" s="33"/>
      <c r="C229" s="201" t="s">
        <v>231</v>
      </c>
      <c r="D229" s="201" t="s">
        <v>528</v>
      </c>
      <c r="E229" s="18" t="s">
        <v>3</v>
      </c>
      <c r="F229" s="202">
        <v>21.282</v>
      </c>
      <c r="H229" s="33"/>
    </row>
    <row r="230" spans="2:8" s="1" customFormat="1" ht="16.8" customHeight="1">
      <c r="B230" s="33"/>
      <c r="C230" s="203" t="s">
        <v>3040</v>
      </c>
      <c r="H230" s="33"/>
    </row>
    <row r="231" spans="2:8" s="1" customFormat="1" ht="16.8" customHeight="1">
      <c r="B231" s="33"/>
      <c r="C231" s="201" t="s">
        <v>538</v>
      </c>
      <c r="D231" s="201" t="s">
        <v>3085</v>
      </c>
      <c r="E231" s="18" t="s">
        <v>208</v>
      </c>
      <c r="F231" s="202">
        <v>21.282</v>
      </c>
      <c r="H231" s="33"/>
    </row>
    <row r="232" spans="2:8" s="1" customFormat="1" ht="16.8" customHeight="1">
      <c r="B232" s="33"/>
      <c r="C232" s="201" t="s">
        <v>634</v>
      </c>
      <c r="D232" s="201" t="s">
        <v>3076</v>
      </c>
      <c r="E232" s="18" t="s">
        <v>208</v>
      </c>
      <c r="F232" s="202">
        <v>297.09199999999998</v>
      </c>
      <c r="H232" s="33"/>
    </row>
    <row r="233" spans="2:8" s="1" customFormat="1" ht="16.8" customHeight="1">
      <c r="B233" s="33"/>
      <c r="C233" s="197" t="s">
        <v>224</v>
      </c>
      <c r="D233" s="198" t="s">
        <v>225</v>
      </c>
      <c r="E233" s="199" t="s">
        <v>208</v>
      </c>
      <c r="F233" s="200">
        <v>17.661999999999999</v>
      </c>
      <c r="H233" s="33"/>
    </row>
    <row r="234" spans="2:8" s="1" customFormat="1" ht="16.8" customHeight="1">
      <c r="B234" s="33"/>
      <c r="C234" s="201" t="s">
        <v>3</v>
      </c>
      <c r="D234" s="201" t="s">
        <v>423</v>
      </c>
      <c r="E234" s="18" t="s">
        <v>3</v>
      </c>
      <c r="F234" s="202">
        <v>0</v>
      </c>
      <c r="H234" s="33"/>
    </row>
    <row r="235" spans="2:8" s="1" customFormat="1" ht="16.8" customHeight="1">
      <c r="B235" s="33"/>
      <c r="C235" s="201" t="s">
        <v>3</v>
      </c>
      <c r="D235" s="201" t="s">
        <v>526</v>
      </c>
      <c r="E235" s="18" t="s">
        <v>3</v>
      </c>
      <c r="F235" s="202">
        <v>6.2</v>
      </c>
      <c r="H235" s="33"/>
    </row>
    <row r="236" spans="2:8" s="1" customFormat="1" ht="16.8" customHeight="1">
      <c r="B236" s="33"/>
      <c r="C236" s="201" t="s">
        <v>3</v>
      </c>
      <c r="D236" s="201" t="s">
        <v>527</v>
      </c>
      <c r="E236" s="18" t="s">
        <v>3</v>
      </c>
      <c r="F236" s="202">
        <v>11.462</v>
      </c>
      <c r="H236" s="33"/>
    </row>
    <row r="237" spans="2:8" s="1" customFormat="1" ht="16.8" customHeight="1">
      <c r="B237" s="33"/>
      <c r="C237" s="201" t="s">
        <v>224</v>
      </c>
      <c r="D237" s="201" t="s">
        <v>528</v>
      </c>
      <c r="E237" s="18" t="s">
        <v>3</v>
      </c>
      <c r="F237" s="202">
        <v>17.661999999999999</v>
      </c>
      <c r="H237" s="33"/>
    </row>
    <row r="238" spans="2:8" s="1" customFormat="1" ht="16.8" customHeight="1">
      <c r="B238" s="33"/>
      <c r="C238" s="203" t="s">
        <v>3040</v>
      </c>
      <c r="H238" s="33"/>
    </row>
    <row r="239" spans="2:8" s="1" customFormat="1" ht="16.8" customHeight="1">
      <c r="B239" s="33"/>
      <c r="C239" s="201" t="s">
        <v>522</v>
      </c>
      <c r="D239" s="201" t="s">
        <v>3086</v>
      </c>
      <c r="E239" s="18" t="s">
        <v>208</v>
      </c>
      <c r="F239" s="202">
        <v>17.661999999999999</v>
      </c>
      <c r="H239" s="33"/>
    </row>
    <row r="240" spans="2:8" s="1" customFormat="1" ht="16.8" customHeight="1">
      <c r="B240" s="33"/>
      <c r="C240" s="201" t="s">
        <v>634</v>
      </c>
      <c r="D240" s="201" t="s">
        <v>3076</v>
      </c>
      <c r="E240" s="18" t="s">
        <v>208</v>
      </c>
      <c r="F240" s="202">
        <v>297.09199999999998</v>
      </c>
      <c r="H240" s="33"/>
    </row>
    <row r="241" spans="2:8" s="1" customFormat="1" ht="16.8" customHeight="1">
      <c r="B241" s="33"/>
      <c r="C241" s="197" t="s">
        <v>270</v>
      </c>
      <c r="D241" s="198" t="s">
        <v>271</v>
      </c>
      <c r="E241" s="199" t="s">
        <v>208</v>
      </c>
      <c r="F241" s="200">
        <v>81.430000000000007</v>
      </c>
      <c r="H241" s="33"/>
    </row>
    <row r="242" spans="2:8" s="1" customFormat="1" ht="16.8" customHeight="1">
      <c r="B242" s="33"/>
      <c r="C242" s="201" t="s">
        <v>3</v>
      </c>
      <c r="D242" s="201" t="s">
        <v>1528</v>
      </c>
      <c r="E242" s="18" t="s">
        <v>3</v>
      </c>
      <c r="F242" s="202">
        <v>0</v>
      </c>
      <c r="H242" s="33"/>
    </row>
    <row r="243" spans="2:8" s="1" customFormat="1" ht="16.8" customHeight="1">
      <c r="B243" s="33"/>
      <c r="C243" s="201" t="s">
        <v>3</v>
      </c>
      <c r="D243" s="201" t="s">
        <v>1541</v>
      </c>
      <c r="E243" s="18" t="s">
        <v>3</v>
      </c>
      <c r="F243" s="202">
        <v>0</v>
      </c>
      <c r="H243" s="33"/>
    </row>
    <row r="244" spans="2:8" s="1" customFormat="1" ht="16.8" customHeight="1">
      <c r="B244" s="33"/>
      <c r="C244" s="201" t="s">
        <v>3</v>
      </c>
      <c r="D244" s="201" t="s">
        <v>1700</v>
      </c>
      <c r="E244" s="18" t="s">
        <v>3</v>
      </c>
      <c r="F244" s="202">
        <v>81.430000000000007</v>
      </c>
      <c r="H244" s="33"/>
    </row>
    <row r="245" spans="2:8" s="1" customFormat="1" ht="16.8" customHeight="1">
      <c r="B245" s="33"/>
      <c r="C245" s="201" t="s">
        <v>270</v>
      </c>
      <c r="D245" s="201" t="s">
        <v>528</v>
      </c>
      <c r="E245" s="18" t="s">
        <v>3</v>
      </c>
      <c r="F245" s="202">
        <v>81.430000000000007</v>
      </c>
      <c r="H245" s="33"/>
    </row>
    <row r="246" spans="2:8" s="1" customFormat="1" ht="16.8" customHeight="1">
      <c r="B246" s="33"/>
      <c r="C246" s="203" t="s">
        <v>3040</v>
      </c>
      <c r="H246" s="33"/>
    </row>
    <row r="247" spans="2:8" s="1" customFormat="1" ht="16.8" customHeight="1">
      <c r="B247" s="33"/>
      <c r="C247" s="201" t="s">
        <v>1696</v>
      </c>
      <c r="D247" s="201" t="s">
        <v>3087</v>
      </c>
      <c r="E247" s="18" t="s">
        <v>208</v>
      </c>
      <c r="F247" s="202">
        <v>185.93</v>
      </c>
      <c r="H247" s="33"/>
    </row>
    <row r="248" spans="2:8" s="1" customFormat="1" ht="16.8" customHeight="1">
      <c r="B248" s="33"/>
      <c r="C248" s="201" t="s">
        <v>1562</v>
      </c>
      <c r="D248" s="201" t="s">
        <v>3088</v>
      </c>
      <c r="E248" s="18" t="s">
        <v>208</v>
      </c>
      <c r="F248" s="202">
        <v>185.93</v>
      </c>
      <c r="H248" s="33"/>
    </row>
    <row r="249" spans="2:8" s="1" customFormat="1" ht="16.8" customHeight="1">
      <c r="B249" s="33"/>
      <c r="C249" s="201" t="s">
        <v>1792</v>
      </c>
      <c r="D249" s="201" t="s">
        <v>3089</v>
      </c>
      <c r="E249" s="18" t="s">
        <v>208</v>
      </c>
      <c r="F249" s="202">
        <v>185.93</v>
      </c>
      <c r="H249" s="33"/>
    </row>
    <row r="250" spans="2:8" s="1" customFormat="1" ht="16.8" customHeight="1">
      <c r="B250" s="33"/>
      <c r="C250" s="201" t="s">
        <v>2236</v>
      </c>
      <c r="D250" s="201" t="s">
        <v>3090</v>
      </c>
      <c r="E250" s="18" t="s">
        <v>208</v>
      </c>
      <c r="F250" s="202">
        <v>393.76600000000002</v>
      </c>
      <c r="H250" s="33"/>
    </row>
    <row r="251" spans="2:8" s="1" customFormat="1" ht="16.8" customHeight="1">
      <c r="B251" s="33"/>
      <c r="C251" s="201" t="s">
        <v>1568</v>
      </c>
      <c r="D251" s="201" t="s">
        <v>1569</v>
      </c>
      <c r="E251" s="18" t="s">
        <v>326</v>
      </c>
      <c r="F251" s="202">
        <v>1.403</v>
      </c>
      <c r="H251" s="33"/>
    </row>
    <row r="252" spans="2:8" s="1" customFormat="1" ht="16.8" customHeight="1">
      <c r="B252" s="33"/>
      <c r="C252" s="197" t="s">
        <v>273</v>
      </c>
      <c r="D252" s="198" t="s">
        <v>274</v>
      </c>
      <c r="E252" s="199" t="s">
        <v>208</v>
      </c>
      <c r="F252" s="200">
        <v>104.5</v>
      </c>
      <c r="H252" s="33"/>
    </row>
    <row r="253" spans="2:8" s="1" customFormat="1" ht="16.8" customHeight="1">
      <c r="B253" s="33"/>
      <c r="C253" s="201" t="s">
        <v>3</v>
      </c>
      <c r="D253" s="201" t="s">
        <v>1529</v>
      </c>
      <c r="E253" s="18" t="s">
        <v>3</v>
      </c>
      <c r="F253" s="202">
        <v>0</v>
      </c>
      <c r="H253" s="33"/>
    </row>
    <row r="254" spans="2:8" s="1" customFormat="1" ht="16.8" customHeight="1">
      <c r="B254" s="33"/>
      <c r="C254" s="201" t="s">
        <v>3</v>
      </c>
      <c r="D254" s="201" t="s">
        <v>1701</v>
      </c>
      <c r="E254" s="18" t="s">
        <v>3</v>
      </c>
      <c r="F254" s="202">
        <v>104.5</v>
      </c>
      <c r="H254" s="33"/>
    </row>
    <row r="255" spans="2:8" s="1" customFormat="1" ht="16.8" customHeight="1">
      <c r="B255" s="33"/>
      <c r="C255" s="201" t="s">
        <v>273</v>
      </c>
      <c r="D255" s="201" t="s">
        <v>528</v>
      </c>
      <c r="E255" s="18" t="s">
        <v>3</v>
      </c>
      <c r="F255" s="202">
        <v>104.5</v>
      </c>
      <c r="H255" s="33"/>
    </row>
    <row r="256" spans="2:8" s="1" customFormat="1" ht="16.8" customHeight="1">
      <c r="B256" s="33"/>
      <c r="C256" s="203" t="s">
        <v>3040</v>
      </c>
      <c r="H256" s="33"/>
    </row>
    <row r="257" spans="2:8" s="1" customFormat="1" ht="16.8" customHeight="1">
      <c r="B257" s="33"/>
      <c r="C257" s="201" t="s">
        <v>1696</v>
      </c>
      <c r="D257" s="201" t="s">
        <v>3087</v>
      </c>
      <c r="E257" s="18" t="s">
        <v>208</v>
      </c>
      <c r="F257" s="202">
        <v>185.93</v>
      </c>
      <c r="H257" s="33"/>
    </row>
    <row r="258" spans="2:8" s="1" customFormat="1" ht="16.8" customHeight="1">
      <c r="B258" s="33"/>
      <c r="C258" s="201" t="s">
        <v>1562</v>
      </c>
      <c r="D258" s="201" t="s">
        <v>3088</v>
      </c>
      <c r="E258" s="18" t="s">
        <v>208</v>
      </c>
      <c r="F258" s="202">
        <v>185.93</v>
      </c>
      <c r="H258" s="33"/>
    </row>
    <row r="259" spans="2:8" s="1" customFormat="1" ht="16.8" customHeight="1">
      <c r="B259" s="33"/>
      <c r="C259" s="201" t="s">
        <v>1792</v>
      </c>
      <c r="D259" s="201" t="s">
        <v>3089</v>
      </c>
      <c r="E259" s="18" t="s">
        <v>208</v>
      </c>
      <c r="F259" s="202">
        <v>185.93</v>
      </c>
      <c r="H259" s="33"/>
    </row>
    <row r="260" spans="2:8" s="1" customFormat="1" ht="16.8" customHeight="1">
      <c r="B260" s="33"/>
      <c r="C260" s="201" t="s">
        <v>2236</v>
      </c>
      <c r="D260" s="201" t="s">
        <v>3090</v>
      </c>
      <c r="E260" s="18" t="s">
        <v>208</v>
      </c>
      <c r="F260" s="202">
        <v>393.76600000000002</v>
      </c>
      <c r="H260" s="33"/>
    </row>
    <row r="261" spans="2:8" s="1" customFormat="1" ht="16.8" customHeight="1">
      <c r="B261" s="33"/>
      <c r="C261" s="201" t="s">
        <v>1568</v>
      </c>
      <c r="D261" s="201" t="s">
        <v>1569</v>
      </c>
      <c r="E261" s="18" t="s">
        <v>326</v>
      </c>
      <c r="F261" s="202">
        <v>1.403</v>
      </c>
      <c r="H261" s="33"/>
    </row>
    <row r="262" spans="2:8" s="1" customFormat="1" ht="16.8" customHeight="1">
      <c r="B262" s="33"/>
      <c r="C262" s="197" t="s">
        <v>222</v>
      </c>
      <c r="D262" s="198" t="s">
        <v>223</v>
      </c>
      <c r="E262" s="199" t="s">
        <v>208</v>
      </c>
      <c r="F262" s="200">
        <v>60.3</v>
      </c>
      <c r="H262" s="33"/>
    </row>
    <row r="263" spans="2:8" s="1" customFormat="1" ht="16.8" customHeight="1">
      <c r="B263" s="33"/>
      <c r="C263" s="201" t="s">
        <v>3</v>
      </c>
      <c r="D263" s="201" t="s">
        <v>1611</v>
      </c>
      <c r="E263" s="18" t="s">
        <v>3</v>
      </c>
      <c r="F263" s="202">
        <v>0</v>
      </c>
      <c r="H263" s="33"/>
    </row>
    <row r="264" spans="2:8" s="1" customFormat="1" ht="16.8" customHeight="1">
      <c r="B264" s="33"/>
      <c r="C264" s="201" t="s">
        <v>3</v>
      </c>
      <c r="D264" s="201" t="s">
        <v>423</v>
      </c>
      <c r="E264" s="18" t="s">
        <v>3</v>
      </c>
      <c r="F264" s="202">
        <v>0</v>
      </c>
      <c r="H264" s="33"/>
    </row>
    <row r="265" spans="2:8" s="1" customFormat="1" ht="16.8" customHeight="1">
      <c r="B265" s="33"/>
      <c r="C265" s="201" t="s">
        <v>3</v>
      </c>
      <c r="D265" s="201" t="s">
        <v>1213</v>
      </c>
      <c r="E265" s="18" t="s">
        <v>3</v>
      </c>
      <c r="F265" s="202">
        <v>60.3</v>
      </c>
      <c r="H265" s="33"/>
    </row>
    <row r="266" spans="2:8" s="1" customFormat="1" ht="16.8" customHeight="1">
      <c r="B266" s="33"/>
      <c r="C266" s="201" t="s">
        <v>222</v>
      </c>
      <c r="D266" s="201" t="s">
        <v>528</v>
      </c>
      <c r="E266" s="18" t="s">
        <v>3</v>
      </c>
      <c r="F266" s="202">
        <v>60.3</v>
      </c>
      <c r="H266" s="33"/>
    </row>
    <row r="267" spans="2:8" s="1" customFormat="1" ht="16.8" customHeight="1">
      <c r="B267" s="33"/>
      <c r="C267" s="203" t="s">
        <v>3040</v>
      </c>
      <c r="H267" s="33"/>
    </row>
    <row r="268" spans="2:8" s="1" customFormat="1" ht="16.8" customHeight="1">
      <c r="B268" s="33"/>
      <c r="C268" s="201" t="s">
        <v>1607</v>
      </c>
      <c r="D268" s="201" t="s">
        <v>3091</v>
      </c>
      <c r="E268" s="18" t="s">
        <v>208</v>
      </c>
      <c r="F268" s="202">
        <v>60.3</v>
      </c>
      <c r="H268" s="33"/>
    </row>
    <row r="269" spans="2:8" s="1" customFormat="1" ht="16.8" customHeight="1">
      <c r="B269" s="33"/>
      <c r="C269" s="201" t="s">
        <v>1613</v>
      </c>
      <c r="D269" s="201" t="s">
        <v>3092</v>
      </c>
      <c r="E269" s="18" t="s">
        <v>208</v>
      </c>
      <c r="F269" s="202">
        <v>60.3</v>
      </c>
      <c r="H269" s="33"/>
    </row>
    <row r="270" spans="2:8" s="1" customFormat="1" ht="16.8" customHeight="1">
      <c r="B270" s="33"/>
      <c r="C270" s="201" t="s">
        <v>2319</v>
      </c>
      <c r="D270" s="201" t="s">
        <v>3051</v>
      </c>
      <c r="E270" s="18" t="s">
        <v>208</v>
      </c>
      <c r="F270" s="202">
        <v>541.32500000000005</v>
      </c>
      <c r="H270" s="33"/>
    </row>
    <row r="271" spans="2:8" s="1" customFormat="1" ht="16.8" customHeight="1">
      <c r="B271" s="33"/>
      <c r="C271" s="197" t="s">
        <v>261</v>
      </c>
      <c r="D271" s="198" t="s">
        <v>262</v>
      </c>
      <c r="E271" s="199" t="s">
        <v>208</v>
      </c>
      <c r="F271" s="200">
        <v>32.923999999999999</v>
      </c>
      <c r="H271" s="33"/>
    </row>
    <row r="272" spans="2:8" s="1" customFormat="1" ht="16.8" customHeight="1">
      <c r="B272" s="33"/>
      <c r="C272" s="201" t="s">
        <v>3</v>
      </c>
      <c r="D272" s="201" t="s">
        <v>863</v>
      </c>
      <c r="E272" s="18" t="s">
        <v>3</v>
      </c>
      <c r="F272" s="202">
        <v>0</v>
      </c>
      <c r="H272" s="33"/>
    </row>
    <row r="273" spans="2:8" s="1" customFormat="1" ht="16.8" customHeight="1">
      <c r="B273" s="33"/>
      <c r="C273" s="201" t="s">
        <v>3</v>
      </c>
      <c r="D273" s="201" t="s">
        <v>727</v>
      </c>
      <c r="E273" s="18" t="s">
        <v>3</v>
      </c>
      <c r="F273" s="202">
        <v>0</v>
      </c>
      <c r="H273" s="33"/>
    </row>
    <row r="274" spans="2:8" s="1" customFormat="1" ht="16.8" customHeight="1">
      <c r="B274" s="33"/>
      <c r="C274" s="201" t="s">
        <v>3</v>
      </c>
      <c r="D274" s="201" t="s">
        <v>736</v>
      </c>
      <c r="E274" s="18" t="s">
        <v>3</v>
      </c>
      <c r="F274" s="202">
        <v>0</v>
      </c>
      <c r="H274" s="33"/>
    </row>
    <row r="275" spans="2:8" s="1" customFormat="1" ht="16.8" customHeight="1">
      <c r="B275" s="33"/>
      <c r="C275" s="201" t="s">
        <v>3</v>
      </c>
      <c r="D275" s="201" t="s">
        <v>864</v>
      </c>
      <c r="E275" s="18" t="s">
        <v>3</v>
      </c>
      <c r="F275" s="202">
        <v>0.126</v>
      </c>
      <c r="H275" s="33"/>
    </row>
    <row r="276" spans="2:8" s="1" customFormat="1" ht="16.8" customHeight="1">
      <c r="B276" s="33"/>
      <c r="C276" s="201" t="s">
        <v>3</v>
      </c>
      <c r="D276" s="201" t="s">
        <v>728</v>
      </c>
      <c r="E276" s="18" t="s">
        <v>3</v>
      </c>
      <c r="F276" s="202">
        <v>0</v>
      </c>
      <c r="H276" s="33"/>
    </row>
    <row r="277" spans="2:8" s="1" customFormat="1" ht="16.8" customHeight="1">
      <c r="B277" s="33"/>
      <c r="C277" s="201" t="s">
        <v>3</v>
      </c>
      <c r="D277" s="201" t="s">
        <v>865</v>
      </c>
      <c r="E277" s="18" t="s">
        <v>3</v>
      </c>
      <c r="F277" s="202">
        <v>14.465</v>
      </c>
      <c r="H277" s="33"/>
    </row>
    <row r="278" spans="2:8" s="1" customFormat="1" ht="16.8" customHeight="1">
      <c r="B278" s="33"/>
      <c r="C278" s="201" t="s">
        <v>3</v>
      </c>
      <c r="D278" s="201" t="s">
        <v>866</v>
      </c>
      <c r="E278" s="18" t="s">
        <v>3</v>
      </c>
      <c r="F278" s="202">
        <v>-2.8450000000000002</v>
      </c>
      <c r="H278" s="33"/>
    </row>
    <row r="279" spans="2:8" s="1" customFormat="1" ht="16.8" customHeight="1">
      <c r="B279" s="33"/>
      <c r="C279" s="201" t="s">
        <v>3</v>
      </c>
      <c r="D279" s="201" t="s">
        <v>730</v>
      </c>
      <c r="E279" s="18" t="s">
        <v>3</v>
      </c>
      <c r="F279" s="202">
        <v>0</v>
      </c>
      <c r="H279" s="33"/>
    </row>
    <row r="280" spans="2:8" s="1" customFormat="1" ht="16.8" customHeight="1">
      <c r="B280" s="33"/>
      <c r="C280" s="201" t="s">
        <v>3</v>
      </c>
      <c r="D280" s="201" t="s">
        <v>733</v>
      </c>
      <c r="E280" s="18" t="s">
        <v>3</v>
      </c>
      <c r="F280" s="202">
        <v>0</v>
      </c>
      <c r="H280" s="33"/>
    </row>
    <row r="281" spans="2:8" s="1" customFormat="1" ht="16.8" customHeight="1">
      <c r="B281" s="33"/>
      <c r="C281" s="201" t="s">
        <v>3</v>
      </c>
      <c r="D281" s="201" t="s">
        <v>867</v>
      </c>
      <c r="E281" s="18" t="s">
        <v>3</v>
      </c>
      <c r="F281" s="202">
        <v>22.826000000000001</v>
      </c>
      <c r="H281" s="33"/>
    </row>
    <row r="282" spans="2:8" s="1" customFormat="1" ht="16.8" customHeight="1">
      <c r="B282" s="33"/>
      <c r="C282" s="201" t="s">
        <v>3</v>
      </c>
      <c r="D282" s="201" t="s">
        <v>868</v>
      </c>
      <c r="E282" s="18" t="s">
        <v>3</v>
      </c>
      <c r="F282" s="202">
        <v>-0.81599999999999995</v>
      </c>
      <c r="H282" s="33"/>
    </row>
    <row r="283" spans="2:8" s="1" customFormat="1" ht="16.8" customHeight="1">
      <c r="B283" s="33"/>
      <c r="C283" s="201" t="s">
        <v>3</v>
      </c>
      <c r="D283" s="201" t="s">
        <v>869</v>
      </c>
      <c r="E283" s="18" t="s">
        <v>3</v>
      </c>
      <c r="F283" s="202">
        <v>-0.83199999999999996</v>
      </c>
      <c r="H283" s="33"/>
    </row>
    <row r="284" spans="2:8" s="1" customFormat="1" ht="16.8" customHeight="1">
      <c r="B284" s="33"/>
      <c r="C284" s="201" t="s">
        <v>261</v>
      </c>
      <c r="D284" s="201" t="s">
        <v>528</v>
      </c>
      <c r="E284" s="18" t="s">
        <v>3</v>
      </c>
      <c r="F284" s="202">
        <v>32.923999999999999</v>
      </c>
      <c r="H284" s="33"/>
    </row>
    <row r="285" spans="2:8" s="1" customFormat="1" ht="16.8" customHeight="1">
      <c r="B285" s="33"/>
      <c r="C285" s="203" t="s">
        <v>3040</v>
      </c>
      <c r="H285" s="33"/>
    </row>
    <row r="286" spans="2:8" s="1" customFormat="1" ht="16.8" customHeight="1">
      <c r="B286" s="33"/>
      <c r="C286" s="201" t="s">
        <v>859</v>
      </c>
      <c r="D286" s="201" t="s">
        <v>3093</v>
      </c>
      <c r="E286" s="18" t="s">
        <v>208</v>
      </c>
      <c r="F286" s="202">
        <v>32.923999999999999</v>
      </c>
      <c r="H286" s="33"/>
    </row>
    <row r="287" spans="2:8" s="1" customFormat="1" ht="16.8" customHeight="1">
      <c r="B287" s="33"/>
      <c r="C287" s="201" t="s">
        <v>710</v>
      </c>
      <c r="D287" s="201" t="s">
        <v>3062</v>
      </c>
      <c r="E287" s="18" t="s">
        <v>208</v>
      </c>
      <c r="F287" s="202">
        <v>285.67500000000001</v>
      </c>
      <c r="H287" s="33"/>
    </row>
    <row r="288" spans="2:8" s="1" customFormat="1" ht="16.8" customHeight="1">
      <c r="B288" s="33"/>
      <c r="C288" s="201" t="s">
        <v>871</v>
      </c>
      <c r="D288" s="201" t="s">
        <v>3094</v>
      </c>
      <c r="E288" s="18" t="s">
        <v>208</v>
      </c>
      <c r="F288" s="202">
        <v>124.14100000000001</v>
      </c>
      <c r="H288" s="33"/>
    </row>
    <row r="289" spans="2:8" s="1" customFormat="1" ht="16.8" customHeight="1">
      <c r="B289" s="33"/>
      <c r="C289" s="201" t="s">
        <v>939</v>
      </c>
      <c r="D289" s="201" t="s">
        <v>3095</v>
      </c>
      <c r="E289" s="18" t="s">
        <v>208</v>
      </c>
      <c r="F289" s="202">
        <v>136.06700000000001</v>
      </c>
      <c r="H289" s="33"/>
    </row>
    <row r="290" spans="2:8" s="1" customFormat="1" ht="16.8" customHeight="1">
      <c r="B290" s="33"/>
      <c r="C290" s="201" t="s">
        <v>2253</v>
      </c>
      <c r="D290" s="201" t="s">
        <v>3096</v>
      </c>
      <c r="E290" s="18" t="s">
        <v>208</v>
      </c>
      <c r="F290" s="202">
        <v>33.659999999999997</v>
      </c>
      <c r="H290" s="33"/>
    </row>
    <row r="291" spans="2:8" s="1" customFormat="1" ht="16.8" customHeight="1">
      <c r="B291" s="33"/>
      <c r="C291" s="201" t="s">
        <v>2258</v>
      </c>
      <c r="D291" s="201" t="s">
        <v>3097</v>
      </c>
      <c r="E291" s="18" t="s">
        <v>208</v>
      </c>
      <c r="F291" s="202">
        <v>33.659999999999997</v>
      </c>
      <c r="H291" s="33"/>
    </row>
    <row r="292" spans="2:8" s="1" customFormat="1" ht="16.8" customHeight="1">
      <c r="B292" s="33"/>
      <c r="C292" s="201" t="s">
        <v>2263</v>
      </c>
      <c r="D292" s="201" t="s">
        <v>3098</v>
      </c>
      <c r="E292" s="18" t="s">
        <v>208</v>
      </c>
      <c r="F292" s="202">
        <v>33.659999999999997</v>
      </c>
      <c r="H292" s="33"/>
    </row>
    <row r="293" spans="2:8" s="1" customFormat="1" ht="16.8" customHeight="1">
      <c r="B293" s="33"/>
      <c r="C293" s="201" t="s">
        <v>1385</v>
      </c>
      <c r="D293" s="201" t="s">
        <v>3099</v>
      </c>
      <c r="E293" s="18" t="s">
        <v>208</v>
      </c>
      <c r="F293" s="202">
        <v>124.14100000000001</v>
      </c>
      <c r="H293" s="33"/>
    </row>
    <row r="294" spans="2:8" s="1" customFormat="1" ht="16.8" customHeight="1">
      <c r="B294" s="33"/>
      <c r="C294" s="197" t="s">
        <v>264</v>
      </c>
      <c r="D294" s="198" t="s">
        <v>265</v>
      </c>
      <c r="E294" s="199" t="s">
        <v>208</v>
      </c>
      <c r="F294" s="200">
        <v>0.73599999999999999</v>
      </c>
      <c r="H294" s="33"/>
    </row>
    <row r="295" spans="2:8" s="1" customFormat="1" ht="16.8" customHeight="1">
      <c r="B295" s="33"/>
      <c r="C295" s="201" t="s">
        <v>3</v>
      </c>
      <c r="D295" s="201" t="s">
        <v>905</v>
      </c>
      <c r="E295" s="18" t="s">
        <v>3</v>
      </c>
      <c r="F295" s="202">
        <v>0</v>
      </c>
      <c r="H295" s="33"/>
    </row>
    <row r="296" spans="2:8" s="1" customFormat="1" ht="16.8" customHeight="1">
      <c r="B296" s="33"/>
      <c r="C296" s="201" t="s">
        <v>3</v>
      </c>
      <c r="D296" s="201" t="s">
        <v>863</v>
      </c>
      <c r="E296" s="18" t="s">
        <v>3</v>
      </c>
      <c r="F296" s="202">
        <v>0</v>
      </c>
      <c r="H296" s="33"/>
    </row>
    <row r="297" spans="2:8" s="1" customFormat="1" ht="16.8" customHeight="1">
      <c r="B297" s="33"/>
      <c r="C297" s="201" t="s">
        <v>3</v>
      </c>
      <c r="D297" s="201" t="s">
        <v>727</v>
      </c>
      <c r="E297" s="18" t="s">
        <v>3</v>
      </c>
      <c r="F297" s="202">
        <v>0</v>
      </c>
      <c r="H297" s="33"/>
    </row>
    <row r="298" spans="2:8" s="1" customFormat="1" ht="16.8" customHeight="1">
      <c r="B298" s="33"/>
      <c r="C298" s="201" t="s">
        <v>3</v>
      </c>
      <c r="D298" s="201" t="s">
        <v>728</v>
      </c>
      <c r="E298" s="18" t="s">
        <v>3</v>
      </c>
      <c r="F298" s="202">
        <v>0</v>
      </c>
      <c r="H298" s="33"/>
    </row>
    <row r="299" spans="2:8" s="1" customFormat="1" ht="16.8" customHeight="1">
      <c r="B299" s="33"/>
      <c r="C299" s="201" t="s">
        <v>3</v>
      </c>
      <c r="D299" s="201" t="s">
        <v>906</v>
      </c>
      <c r="E299" s="18" t="s">
        <v>3</v>
      </c>
      <c r="F299" s="202">
        <v>0.376</v>
      </c>
      <c r="H299" s="33"/>
    </row>
    <row r="300" spans="2:8" s="1" customFormat="1" ht="16.8" customHeight="1">
      <c r="B300" s="33"/>
      <c r="C300" s="201" t="s">
        <v>3</v>
      </c>
      <c r="D300" s="201" t="s">
        <v>730</v>
      </c>
      <c r="E300" s="18" t="s">
        <v>3</v>
      </c>
      <c r="F300" s="202">
        <v>0</v>
      </c>
      <c r="H300" s="33"/>
    </row>
    <row r="301" spans="2:8" s="1" customFormat="1" ht="16.8" customHeight="1">
      <c r="B301" s="33"/>
      <c r="C301" s="201" t="s">
        <v>3</v>
      </c>
      <c r="D301" s="201" t="s">
        <v>733</v>
      </c>
      <c r="E301" s="18" t="s">
        <v>3</v>
      </c>
      <c r="F301" s="202">
        <v>0</v>
      </c>
      <c r="H301" s="33"/>
    </row>
    <row r="302" spans="2:8" s="1" customFormat="1" ht="16.8" customHeight="1">
      <c r="B302" s="33"/>
      <c r="C302" s="201" t="s">
        <v>3</v>
      </c>
      <c r="D302" s="201" t="s">
        <v>907</v>
      </c>
      <c r="E302" s="18" t="s">
        <v>3</v>
      </c>
      <c r="F302" s="202">
        <v>0.17899999999999999</v>
      </c>
      <c r="H302" s="33"/>
    </row>
    <row r="303" spans="2:8" s="1" customFormat="1" ht="16.8" customHeight="1">
      <c r="B303" s="33"/>
      <c r="C303" s="201" t="s">
        <v>3</v>
      </c>
      <c r="D303" s="201" t="s">
        <v>908</v>
      </c>
      <c r="E303" s="18" t="s">
        <v>3</v>
      </c>
      <c r="F303" s="202">
        <v>0.18099999999999999</v>
      </c>
      <c r="H303" s="33"/>
    </row>
    <row r="304" spans="2:8" s="1" customFormat="1" ht="16.8" customHeight="1">
      <c r="B304" s="33"/>
      <c r="C304" s="201" t="s">
        <v>264</v>
      </c>
      <c r="D304" s="201" t="s">
        <v>528</v>
      </c>
      <c r="E304" s="18" t="s">
        <v>3</v>
      </c>
      <c r="F304" s="202">
        <v>0.73599999999999999</v>
      </c>
      <c r="H304" s="33"/>
    </row>
    <row r="305" spans="2:8" s="1" customFormat="1" ht="16.8" customHeight="1">
      <c r="B305" s="33"/>
      <c r="C305" s="203" t="s">
        <v>3040</v>
      </c>
      <c r="H305" s="33"/>
    </row>
    <row r="306" spans="2:8" s="1" customFormat="1" ht="16.8" customHeight="1">
      <c r="B306" s="33"/>
      <c r="C306" s="201" t="s">
        <v>901</v>
      </c>
      <c r="D306" s="201" t="s">
        <v>3100</v>
      </c>
      <c r="E306" s="18" t="s">
        <v>208</v>
      </c>
      <c r="F306" s="202">
        <v>0.73599999999999999</v>
      </c>
      <c r="H306" s="33"/>
    </row>
    <row r="307" spans="2:8" s="1" customFormat="1" ht="16.8" customHeight="1">
      <c r="B307" s="33"/>
      <c r="C307" s="201" t="s">
        <v>710</v>
      </c>
      <c r="D307" s="201" t="s">
        <v>3062</v>
      </c>
      <c r="E307" s="18" t="s">
        <v>208</v>
      </c>
      <c r="F307" s="202">
        <v>285.67500000000001</v>
      </c>
      <c r="H307" s="33"/>
    </row>
    <row r="308" spans="2:8" s="1" customFormat="1" ht="16.8" customHeight="1">
      <c r="B308" s="33"/>
      <c r="C308" s="201" t="s">
        <v>871</v>
      </c>
      <c r="D308" s="201" t="s">
        <v>3094</v>
      </c>
      <c r="E308" s="18" t="s">
        <v>208</v>
      </c>
      <c r="F308" s="202">
        <v>124.14100000000001</v>
      </c>
      <c r="H308" s="33"/>
    </row>
    <row r="309" spans="2:8" s="1" customFormat="1" ht="16.8" customHeight="1">
      <c r="B309" s="33"/>
      <c r="C309" s="201" t="s">
        <v>2253</v>
      </c>
      <c r="D309" s="201" t="s">
        <v>3096</v>
      </c>
      <c r="E309" s="18" t="s">
        <v>208</v>
      </c>
      <c r="F309" s="202">
        <v>33.659999999999997</v>
      </c>
      <c r="H309" s="33"/>
    </row>
    <row r="310" spans="2:8" s="1" customFormat="1" ht="16.8" customHeight="1">
      <c r="B310" s="33"/>
      <c r="C310" s="201" t="s">
        <v>2258</v>
      </c>
      <c r="D310" s="201" t="s">
        <v>3097</v>
      </c>
      <c r="E310" s="18" t="s">
        <v>208</v>
      </c>
      <c r="F310" s="202">
        <v>33.659999999999997</v>
      </c>
      <c r="H310" s="33"/>
    </row>
    <row r="311" spans="2:8" s="1" customFormat="1" ht="16.8" customHeight="1">
      <c r="B311" s="33"/>
      <c r="C311" s="201" t="s">
        <v>2263</v>
      </c>
      <c r="D311" s="201" t="s">
        <v>3098</v>
      </c>
      <c r="E311" s="18" t="s">
        <v>208</v>
      </c>
      <c r="F311" s="202">
        <v>33.659999999999997</v>
      </c>
      <c r="H311" s="33"/>
    </row>
    <row r="312" spans="2:8" s="1" customFormat="1" ht="16.8" customHeight="1">
      <c r="B312" s="33"/>
      <c r="C312" s="201" t="s">
        <v>1385</v>
      </c>
      <c r="D312" s="201" t="s">
        <v>3099</v>
      </c>
      <c r="E312" s="18" t="s">
        <v>208</v>
      </c>
      <c r="F312" s="202">
        <v>124.14100000000001</v>
      </c>
      <c r="H312" s="33"/>
    </row>
    <row r="313" spans="2:8" s="1" customFormat="1" ht="16.8" customHeight="1">
      <c r="B313" s="33"/>
      <c r="C313" s="197" t="s">
        <v>246</v>
      </c>
      <c r="D313" s="198" t="s">
        <v>247</v>
      </c>
      <c r="E313" s="199" t="s">
        <v>208</v>
      </c>
      <c r="F313" s="200">
        <v>103.143</v>
      </c>
      <c r="H313" s="33"/>
    </row>
    <row r="314" spans="2:8" s="1" customFormat="1" ht="16.8" customHeight="1">
      <c r="B314" s="33"/>
      <c r="C314" s="201" t="s">
        <v>3</v>
      </c>
      <c r="D314" s="201" t="s">
        <v>755</v>
      </c>
      <c r="E314" s="18" t="s">
        <v>3</v>
      </c>
      <c r="F314" s="202">
        <v>0</v>
      </c>
      <c r="H314" s="33"/>
    </row>
    <row r="315" spans="2:8" s="1" customFormat="1" ht="16.8" customHeight="1">
      <c r="B315" s="33"/>
      <c r="C315" s="201" t="s">
        <v>3</v>
      </c>
      <c r="D315" s="201" t="s">
        <v>727</v>
      </c>
      <c r="E315" s="18" t="s">
        <v>3</v>
      </c>
      <c r="F315" s="202">
        <v>0</v>
      </c>
      <c r="H315" s="33"/>
    </row>
    <row r="316" spans="2:8" s="1" customFormat="1" ht="16.8" customHeight="1">
      <c r="B316" s="33"/>
      <c r="C316" s="201" t="s">
        <v>3</v>
      </c>
      <c r="D316" s="201" t="s">
        <v>736</v>
      </c>
      <c r="E316" s="18" t="s">
        <v>3</v>
      </c>
      <c r="F316" s="202">
        <v>0</v>
      </c>
      <c r="H316" s="33"/>
    </row>
    <row r="317" spans="2:8" s="1" customFormat="1" ht="16.8" customHeight="1">
      <c r="B317" s="33"/>
      <c r="C317" s="201" t="s">
        <v>3</v>
      </c>
      <c r="D317" s="201" t="s">
        <v>756</v>
      </c>
      <c r="E317" s="18" t="s">
        <v>3</v>
      </c>
      <c r="F317" s="202">
        <v>36.841999999999999</v>
      </c>
      <c r="H317" s="33"/>
    </row>
    <row r="318" spans="2:8" s="1" customFormat="1" ht="16.8" customHeight="1">
      <c r="B318" s="33"/>
      <c r="C318" s="201" t="s">
        <v>3</v>
      </c>
      <c r="D318" s="201" t="s">
        <v>757</v>
      </c>
      <c r="E318" s="18" t="s">
        <v>3</v>
      </c>
      <c r="F318" s="202">
        <v>-2.0499999999999998</v>
      </c>
      <c r="H318" s="33"/>
    </row>
    <row r="319" spans="2:8" s="1" customFormat="1" ht="16.8" customHeight="1">
      <c r="B319" s="33"/>
      <c r="C319" s="201" t="s">
        <v>3</v>
      </c>
      <c r="D319" s="201" t="s">
        <v>758</v>
      </c>
      <c r="E319" s="18" t="s">
        <v>3</v>
      </c>
      <c r="F319" s="202">
        <v>-2.4</v>
      </c>
      <c r="H319" s="33"/>
    </row>
    <row r="320" spans="2:8" s="1" customFormat="1" ht="16.8" customHeight="1">
      <c r="B320" s="33"/>
      <c r="C320" s="201" t="s">
        <v>3</v>
      </c>
      <c r="D320" s="201" t="s">
        <v>728</v>
      </c>
      <c r="E320" s="18" t="s">
        <v>3</v>
      </c>
      <c r="F320" s="202">
        <v>0</v>
      </c>
      <c r="H320" s="33"/>
    </row>
    <row r="321" spans="2:8" s="1" customFormat="1" ht="16.8" customHeight="1">
      <c r="B321" s="33"/>
      <c r="C321" s="201" t="s">
        <v>3</v>
      </c>
      <c r="D321" s="201" t="s">
        <v>759</v>
      </c>
      <c r="E321" s="18" t="s">
        <v>3</v>
      </c>
      <c r="F321" s="202">
        <v>38.923000000000002</v>
      </c>
      <c r="H321" s="33"/>
    </row>
    <row r="322" spans="2:8" s="1" customFormat="1" ht="16.8" customHeight="1">
      <c r="B322" s="33"/>
      <c r="C322" s="201" t="s">
        <v>3</v>
      </c>
      <c r="D322" s="201" t="s">
        <v>760</v>
      </c>
      <c r="E322" s="18" t="s">
        <v>3</v>
      </c>
      <c r="F322" s="202">
        <v>-0.8</v>
      </c>
      <c r="H322" s="33"/>
    </row>
    <row r="323" spans="2:8" s="1" customFormat="1" ht="16.8" customHeight="1">
      <c r="B323" s="33"/>
      <c r="C323" s="201" t="s">
        <v>3</v>
      </c>
      <c r="D323" s="201" t="s">
        <v>730</v>
      </c>
      <c r="E323" s="18" t="s">
        <v>3</v>
      </c>
      <c r="F323" s="202">
        <v>0</v>
      </c>
      <c r="H323" s="33"/>
    </row>
    <row r="324" spans="2:8" s="1" customFormat="1" ht="16.8" customHeight="1">
      <c r="B324" s="33"/>
      <c r="C324" s="201" t="s">
        <v>3</v>
      </c>
      <c r="D324" s="201" t="s">
        <v>733</v>
      </c>
      <c r="E324" s="18" t="s">
        <v>3</v>
      </c>
      <c r="F324" s="202">
        <v>0</v>
      </c>
      <c r="H324" s="33"/>
    </row>
    <row r="325" spans="2:8" s="1" customFormat="1" ht="16.8" customHeight="1">
      <c r="B325" s="33"/>
      <c r="C325" s="201" t="s">
        <v>3</v>
      </c>
      <c r="D325" s="201" t="s">
        <v>761</v>
      </c>
      <c r="E325" s="18" t="s">
        <v>3</v>
      </c>
      <c r="F325" s="202">
        <v>35.828000000000003</v>
      </c>
      <c r="H325" s="33"/>
    </row>
    <row r="326" spans="2:8" s="1" customFormat="1" ht="16.8" customHeight="1">
      <c r="B326" s="33"/>
      <c r="C326" s="201" t="s">
        <v>3</v>
      </c>
      <c r="D326" s="201" t="s">
        <v>762</v>
      </c>
      <c r="E326" s="18" t="s">
        <v>3</v>
      </c>
      <c r="F326" s="202">
        <v>-3.2</v>
      </c>
      <c r="H326" s="33"/>
    </row>
    <row r="327" spans="2:8" s="1" customFormat="1" ht="16.8" customHeight="1">
      <c r="B327" s="33"/>
      <c r="C327" s="201" t="s">
        <v>246</v>
      </c>
      <c r="D327" s="201" t="s">
        <v>528</v>
      </c>
      <c r="E327" s="18" t="s">
        <v>3</v>
      </c>
      <c r="F327" s="202">
        <v>103.143</v>
      </c>
      <c r="H327" s="33"/>
    </row>
    <row r="328" spans="2:8" s="1" customFormat="1" ht="16.8" customHeight="1">
      <c r="B328" s="33"/>
      <c r="C328" s="203" t="s">
        <v>3040</v>
      </c>
      <c r="H328" s="33"/>
    </row>
    <row r="329" spans="2:8" s="1" customFormat="1" ht="16.8" customHeight="1">
      <c r="B329" s="33"/>
      <c r="C329" s="201" t="s">
        <v>751</v>
      </c>
      <c r="D329" s="201" t="s">
        <v>3101</v>
      </c>
      <c r="E329" s="18" t="s">
        <v>208</v>
      </c>
      <c r="F329" s="202">
        <v>226.64099999999999</v>
      </c>
      <c r="H329" s="33"/>
    </row>
    <row r="330" spans="2:8" s="1" customFormat="1" ht="16.8" customHeight="1">
      <c r="B330" s="33"/>
      <c r="C330" s="201" t="s">
        <v>710</v>
      </c>
      <c r="D330" s="201" t="s">
        <v>3062</v>
      </c>
      <c r="E330" s="18" t="s">
        <v>208</v>
      </c>
      <c r="F330" s="202">
        <v>285.67500000000001</v>
      </c>
      <c r="H330" s="33"/>
    </row>
    <row r="331" spans="2:8" s="1" customFormat="1" ht="16.8" customHeight="1">
      <c r="B331" s="33"/>
      <c r="C331" s="201" t="s">
        <v>716</v>
      </c>
      <c r="D331" s="201" t="s">
        <v>3102</v>
      </c>
      <c r="E331" s="18" t="s">
        <v>208</v>
      </c>
      <c r="F331" s="202">
        <v>242.56399999999999</v>
      </c>
      <c r="H331" s="33"/>
    </row>
    <row r="332" spans="2:8" s="1" customFormat="1" ht="16.8" customHeight="1">
      <c r="B332" s="33"/>
      <c r="C332" s="201" t="s">
        <v>788</v>
      </c>
      <c r="D332" s="201" t="s">
        <v>3103</v>
      </c>
      <c r="E332" s="18" t="s">
        <v>208</v>
      </c>
      <c r="F332" s="202">
        <v>226.64099999999999</v>
      </c>
      <c r="H332" s="33"/>
    </row>
    <row r="333" spans="2:8" s="1" customFormat="1" ht="16.8" customHeight="1">
      <c r="B333" s="33"/>
      <c r="C333" s="201" t="s">
        <v>880</v>
      </c>
      <c r="D333" s="201" t="s">
        <v>3104</v>
      </c>
      <c r="E333" s="18" t="s">
        <v>208</v>
      </c>
      <c r="F333" s="202">
        <v>242.56399999999999</v>
      </c>
      <c r="H333" s="33"/>
    </row>
    <row r="334" spans="2:8" s="1" customFormat="1" ht="16.8" customHeight="1">
      <c r="B334" s="33"/>
      <c r="C334" s="201" t="s">
        <v>939</v>
      </c>
      <c r="D334" s="201" t="s">
        <v>3095</v>
      </c>
      <c r="E334" s="18" t="s">
        <v>208</v>
      </c>
      <c r="F334" s="202">
        <v>136.06700000000001</v>
      </c>
      <c r="H334" s="33"/>
    </row>
    <row r="335" spans="2:8" s="1" customFormat="1" ht="16.8" customHeight="1">
      <c r="B335" s="33"/>
      <c r="C335" s="197" t="s">
        <v>249</v>
      </c>
      <c r="D335" s="198" t="s">
        <v>250</v>
      </c>
      <c r="E335" s="199" t="s">
        <v>208</v>
      </c>
      <c r="F335" s="200">
        <v>123.498</v>
      </c>
      <c r="H335" s="33"/>
    </row>
    <row r="336" spans="2:8" s="1" customFormat="1" ht="16.8" customHeight="1">
      <c r="B336" s="33"/>
      <c r="C336" s="201" t="s">
        <v>3</v>
      </c>
      <c r="D336" s="201" t="s">
        <v>763</v>
      </c>
      <c r="E336" s="18" t="s">
        <v>3</v>
      </c>
      <c r="F336" s="202">
        <v>0</v>
      </c>
      <c r="H336" s="33"/>
    </row>
    <row r="337" spans="2:8" s="1" customFormat="1" ht="16.8" customHeight="1">
      <c r="B337" s="33"/>
      <c r="C337" s="201" t="s">
        <v>3</v>
      </c>
      <c r="D337" s="201" t="s">
        <v>727</v>
      </c>
      <c r="E337" s="18" t="s">
        <v>3</v>
      </c>
      <c r="F337" s="202">
        <v>0</v>
      </c>
      <c r="H337" s="33"/>
    </row>
    <row r="338" spans="2:8" s="1" customFormat="1" ht="16.8" customHeight="1">
      <c r="B338" s="33"/>
      <c r="C338" s="201" t="s">
        <v>3</v>
      </c>
      <c r="D338" s="201" t="s">
        <v>736</v>
      </c>
      <c r="E338" s="18" t="s">
        <v>3</v>
      </c>
      <c r="F338" s="202">
        <v>0</v>
      </c>
      <c r="H338" s="33"/>
    </row>
    <row r="339" spans="2:8" s="1" customFormat="1" ht="16.8" customHeight="1">
      <c r="B339" s="33"/>
      <c r="C339" s="201" t="s">
        <v>3</v>
      </c>
      <c r="D339" s="201" t="s">
        <v>764</v>
      </c>
      <c r="E339" s="18" t="s">
        <v>3</v>
      </c>
      <c r="F339" s="202">
        <v>32.543999999999997</v>
      </c>
      <c r="H339" s="33"/>
    </row>
    <row r="340" spans="2:8" s="1" customFormat="1" ht="16.8" customHeight="1">
      <c r="B340" s="33"/>
      <c r="C340" s="201" t="s">
        <v>3</v>
      </c>
      <c r="D340" s="201" t="s">
        <v>441</v>
      </c>
      <c r="E340" s="18" t="s">
        <v>3</v>
      </c>
      <c r="F340" s="202">
        <v>-15.3</v>
      </c>
      <c r="H340" s="33"/>
    </row>
    <row r="341" spans="2:8" s="1" customFormat="1" ht="16.8" customHeight="1">
      <c r="B341" s="33"/>
      <c r="C341" s="201" t="s">
        <v>3</v>
      </c>
      <c r="D341" s="201" t="s">
        <v>728</v>
      </c>
      <c r="E341" s="18" t="s">
        <v>3</v>
      </c>
      <c r="F341" s="202">
        <v>0</v>
      </c>
      <c r="H341" s="33"/>
    </row>
    <row r="342" spans="2:8" s="1" customFormat="1" ht="16.8" customHeight="1">
      <c r="B342" s="33"/>
      <c r="C342" s="201" t="s">
        <v>3</v>
      </c>
      <c r="D342" s="201" t="s">
        <v>765</v>
      </c>
      <c r="E342" s="18" t="s">
        <v>3</v>
      </c>
      <c r="F342" s="202">
        <v>24.552</v>
      </c>
      <c r="H342" s="33"/>
    </row>
    <row r="343" spans="2:8" s="1" customFormat="1" ht="16.8" customHeight="1">
      <c r="B343" s="33"/>
      <c r="C343" s="201" t="s">
        <v>3</v>
      </c>
      <c r="D343" s="201" t="s">
        <v>730</v>
      </c>
      <c r="E343" s="18" t="s">
        <v>3</v>
      </c>
      <c r="F343" s="202">
        <v>0</v>
      </c>
      <c r="H343" s="33"/>
    </row>
    <row r="344" spans="2:8" s="1" customFormat="1" ht="16.8" customHeight="1">
      <c r="B344" s="33"/>
      <c r="C344" s="201" t="s">
        <v>3</v>
      </c>
      <c r="D344" s="201" t="s">
        <v>731</v>
      </c>
      <c r="E344" s="18" t="s">
        <v>3</v>
      </c>
      <c r="F344" s="202">
        <v>0</v>
      </c>
      <c r="H344" s="33"/>
    </row>
    <row r="345" spans="2:8" s="1" customFormat="1" ht="16.8" customHeight="1">
      <c r="B345" s="33"/>
      <c r="C345" s="201" t="s">
        <v>3</v>
      </c>
      <c r="D345" s="201" t="s">
        <v>766</v>
      </c>
      <c r="E345" s="18" t="s">
        <v>3</v>
      </c>
      <c r="F345" s="202">
        <v>56.283000000000001</v>
      </c>
      <c r="H345" s="33"/>
    </row>
    <row r="346" spans="2:8" s="1" customFormat="1" ht="16.8" customHeight="1">
      <c r="B346" s="33"/>
      <c r="C346" s="201" t="s">
        <v>3</v>
      </c>
      <c r="D346" s="201" t="s">
        <v>733</v>
      </c>
      <c r="E346" s="18" t="s">
        <v>3</v>
      </c>
      <c r="F346" s="202">
        <v>0</v>
      </c>
      <c r="H346" s="33"/>
    </row>
    <row r="347" spans="2:8" s="1" customFormat="1" ht="16.8" customHeight="1">
      <c r="B347" s="33"/>
      <c r="C347" s="201" t="s">
        <v>3</v>
      </c>
      <c r="D347" s="201" t="s">
        <v>764</v>
      </c>
      <c r="E347" s="18" t="s">
        <v>3</v>
      </c>
      <c r="F347" s="202">
        <v>32.543999999999997</v>
      </c>
      <c r="H347" s="33"/>
    </row>
    <row r="348" spans="2:8" s="1" customFormat="1" ht="16.8" customHeight="1">
      <c r="B348" s="33"/>
      <c r="C348" s="201" t="s">
        <v>3</v>
      </c>
      <c r="D348" s="201" t="s">
        <v>442</v>
      </c>
      <c r="E348" s="18" t="s">
        <v>3</v>
      </c>
      <c r="F348" s="202">
        <v>-7.125</v>
      </c>
      <c r="H348" s="33"/>
    </row>
    <row r="349" spans="2:8" s="1" customFormat="1" ht="16.8" customHeight="1">
      <c r="B349" s="33"/>
      <c r="C349" s="201" t="s">
        <v>249</v>
      </c>
      <c r="D349" s="201" t="s">
        <v>528</v>
      </c>
      <c r="E349" s="18" t="s">
        <v>3</v>
      </c>
      <c r="F349" s="202">
        <v>123.498</v>
      </c>
      <c r="H349" s="33"/>
    </row>
    <row r="350" spans="2:8" s="1" customFormat="1" ht="16.8" customHeight="1">
      <c r="B350" s="33"/>
      <c r="C350" s="203" t="s">
        <v>3040</v>
      </c>
      <c r="H350" s="33"/>
    </row>
    <row r="351" spans="2:8" s="1" customFormat="1" ht="16.8" customHeight="1">
      <c r="B351" s="33"/>
      <c r="C351" s="201" t="s">
        <v>751</v>
      </c>
      <c r="D351" s="201" t="s">
        <v>3101</v>
      </c>
      <c r="E351" s="18" t="s">
        <v>208</v>
      </c>
      <c r="F351" s="202">
        <v>226.64099999999999</v>
      </c>
      <c r="H351" s="33"/>
    </row>
    <row r="352" spans="2:8" s="1" customFormat="1" ht="16.8" customHeight="1">
      <c r="B352" s="33"/>
      <c r="C352" s="201" t="s">
        <v>710</v>
      </c>
      <c r="D352" s="201" t="s">
        <v>3062</v>
      </c>
      <c r="E352" s="18" t="s">
        <v>208</v>
      </c>
      <c r="F352" s="202">
        <v>285.67500000000001</v>
      </c>
      <c r="H352" s="33"/>
    </row>
    <row r="353" spans="2:8" s="1" customFormat="1" ht="16.8" customHeight="1">
      <c r="B353" s="33"/>
      <c r="C353" s="201" t="s">
        <v>716</v>
      </c>
      <c r="D353" s="201" t="s">
        <v>3102</v>
      </c>
      <c r="E353" s="18" t="s">
        <v>208</v>
      </c>
      <c r="F353" s="202">
        <v>242.56399999999999</v>
      </c>
      <c r="H353" s="33"/>
    </row>
    <row r="354" spans="2:8" s="1" customFormat="1" ht="16.8" customHeight="1">
      <c r="B354" s="33"/>
      <c r="C354" s="201" t="s">
        <v>788</v>
      </c>
      <c r="D354" s="201" t="s">
        <v>3103</v>
      </c>
      <c r="E354" s="18" t="s">
        <v>208</v>
      </c>
      <c r="F354" s="202">
        <v>226.64099999999999</v>
      </c>
      <c r="H354" s="33"/>
    </row>
    <row r="355" spans="2:8" s="1" customFormat="1" ht="16.8" customHeight="1">
      <c r="B355" s="33"/>
      <c r="C355" s="201" t="s">
        <v>880</v>
      </c>
      <c r="D355" s="201" t="s">
        <v>3104</v>
      </c>
      <c r="E355" s="18" t="s">
        <v>208</v>
      </c>
      <c r="F355" s="202">
        <v>242.56399999999999</v>
      </c>
      <c r="H355" s="33"/>
    </row>
    <row r="356" spans="2:8" s="1" customFormat="1" ht="16.8" customHeight="1">
      <c r="B356" s="33"/>
      <c r="C356" s="197" t="s">
        <v>252</v>
      </c>
      <c r="D356" s="198" t="s">
        <v>253</v>
      </c>
      <c r="E356" s="199" t="s">
        <v>208</v>
      </c>
      <c r="F356" s="200">
        <v>15.923</v>
      </c>
      <c r="H356" s="33"/>
    </row>
    <row r="357" spans="2:8" s="1" customFormat="1" ht="16.8" customHeight="1">
      <c r="B357" s="33"/>
      <c r="C357" s="201" t="s">
        <v>3</v>
      </c>
      <c r="D357" s="201" t="s">
        <v>726</v>
      </c>
      <c r="E357" s="18" t="s">
        <v>3</v>
      </c>
      <c r="F357" s="202">
        <v>0</v>
      </c>
      <c r="H357" s="33"/>
    </row>
    <row r="358" spans="2:8" s="1" customFormat="1" ht="16.8" customHeight="1">
      <c r="B358" s="33"/>
      <c r="C358" s="201" t="s">
        <v>3</v>
      </c>
      <c r="D358" s="201" t="s">
        <v>727</v>
      </c>
      <c r="E358" s="18" t="s">
        <v>3</v>
      </c>
      <c r="F358" s="202">
        <v>0</v>
      </c>
      <c r="H358" s="33"/>
    </row>
    <row r="359" spans="2:8" s="1" customFormat="1" ht="16.8" customHeight="1">
      <c r="B359" s="33"/>
      <c r="C359" s="201" t="s">
        <v>3</v>
      </c>
      <c r="D359" s="201" t="s">
        <v>728</v>
      </c>
      <c r="E359" s="18" t="s">
        <v>3</v>
      </c>
      <c r="F359" s="202">
        <v>0</v>
      </c>
      <c r="H359" s="33"/>
    </row>
    <row r="360" spans="2:8" s="1" customFormat="1" ht="16.8" customHeight="1">
      <c r="B360" s="33"/>
      <c r="C360" s="201" t="s">
        <v>3</v>
      </c>
      <c r="D360" s="201" t="s">
        <v>729</v>
      </c>
      <c r="E360" s="18" t="s">
        <v>3</v>
      </c>
      <c r="F360" s="202">
        <v>4.1379999999999999</v>
      </c>
      <c r="H360" s="33"/>
    </row>
    <row r="361" spans="2:8" s="1" customFormat="1" ht="16.8" customHeight="1">
      <c r="B361" s="33"/>
      <c r="C361" s="201" t="s">
        <v>3</v>
      </c>
      <c r="D361" s="201" t="s">
        <v>730</v>
      </c>
      <c r="E361" s="18" t="s">
        <v>3</v>
      </c>
      <c r="F361" s="202">
        <v>0</v>
      </c>
      <c r="H361" s="33"/>
    </row>
    <row r="362" spans="2:8" s="1" customFormat="1" ht="16.8" customHeight="1">
      <c r="B362" s="33"/>
      <c r="C362" s="201" t="s">
        <v>3</v>
      </c>
      <c r="D362" s="201" t="s">
        <v>731</v>
      </c>
      <c r="E362" s="18" t="s">
        <v>3</v>
      </c>
      <c r="F362" s="202">
        <v>0</v>
      </c>
      <c r="H362" s="33"/>
    </row>
    <row r="363" spans="2:8" s="1" customFormat="1" ht="16.8" customHeight="1">
      <c r="B363" s="33"/>
      <c r="C363" s="201" t="s">
        <v>3</v>
      </c>
      <c r="D363" s="201" t="s">
        <v>732</v>
      </c>
      <c r="E363" s="18" t="s">
        <v>3</v>
      </c>
      <c r="F363" s="202">
        <v>2.375</v>
      </c>
      <c r="H363" s="33"/>
    </row>
    <row r="364" spans="2:8" s="1" customFormat="1" ht="16.8" customHeight="1">
      <c r="B364" s="33"/>
      <c r="C364" s="201" t="s">
        <v>3</v>
      </c>
      <c r="D364" s="201" t="s">
        <v>733</v>
      </c>
      <c r="E364" s="18" t="s">
        <v>3</v>
      </c>
      <c r="F364" s="202">
        <v>0</v>
      </c>
      <c r="H364" s="33"/>
    </row>
    <row r="365" spans="2:8" s="1" customFormat="1" ht="16.8" customHeight="1">
      <c r="B365" s="33"/>
      <c r="C365" s="201" t="s">
        <v>3</v>
      </c>
      <c r="D365" s="201" t="s">
        <v>734</v>
      </c>
      <c r="E365" s="18" t="s">
        <v>3</v>
      </c>
      <c r="F365" s="202">
        <v>9.41</v>
      </c>
      <c r="H365" s="33"/>
    </row>
    <row r="366" spans="2:8" s="1" customFormat="1" ht="16.8" customHeight="1">
      <c r="B366" s="33"/>
      <c r="C366" s="201" t="s">
        <v>252</v>
      </c>
      <c r="D366" s="201" t="s">
        <v>528</v>
      </c>
      <c r="E366" s="18" t="s">
        <v>3</v>
      </c>
      <c r="F366" s="202">
        <v>15.923</v>
      </c>
      <c r="H366" s="33"/>
    </row>
    <row r="367" spans="2:8" s="1" customFormat="1" ht="16.8" customHeight="1">
      <c r="B367" s="33"/>
      <c r="C367" s="203" t="s">
        <v>3040</v>
      </c>
      <c r="H367" s="33"/>
    </row>
    <row r="368" spans="2:8" s="1" customFormat="1" ht="16.8" customHeight="1">
      <c r="B368" s="33"/>
      <c r="C368" s="201" t="s">
        <v>722</v>
      </c>
      <c r="D368" s="201" t="s">
        <v>3061</v>
      </c>
      <c r="E368" s="18" t="s">
        <v>208</v>
      </c>
      <c r="F368" s="202">
        <v>25.373999999999999</v>
      </c>
      <c r="H368" s="33"/>
    </row>
    <row r="369" spans="2:8" s="1" customFormat="1" ht="16.8" customHeight="1">
      <c r="B369" s="33"/>
      <c r="C369" s="201" t="s">
        <v>710</v>
      </c>
      <c r="D369" s="201" t="s">
        <v>3062</v>
      </c>
      <c r="E369" s="18" t="s">
        <v>208</v>
      </c>
      <c r="F369" s="202">
        <v>285.67500000000001</v>
      </c>
      <c r="H369" s="33"/>
    </row>
    <row r="370" spans="2:8" s="1" customFormat="1" ht="16.8" customHeight="1">
      <c r="B370" s="33"/>
      <c r="C370" s="201" t="s">
        <v>716</v>
      </c>
      <c r="D370" s="201" t="s">
        <v>3102</v>
      </c>
      <c r="E370" s="18" t="s">
        <v>208</v>
      </c>
      <c r="F370" s="202">
        <v>242.56399999999999</v>
      </c>
      <c r="H370" s="33"/>
    </row>
    <row r="371" spans="2:8" s="1" customFormat="1" ht="16.8" customHeight="1">
      <c r="B371" s="33"/>
      <c r="C371" s="201" t="s">
        <v>880</v>
      </c>
      <c r="D371" s="201" t="s">
        <v>3104</v>
      </c>
      <c r="E371" s="18" t="s">
        <v>208</v>
      </c>
      <c r="F371" s="202">
        <v>242.56399999999999</v>
      </c>
      <c r="H371" s="33"/>
    </row>
    <row r="372" spans="2:8" s="1" customFormat="1" ht="7.35" customHeight="1">
      <c r="B372" s="42"/>
      <c r="C372" s="43"/>
      <c r="D372" s="43"/>
      <c r="E372" s="43"/>
      <c r="F372" s="43"/>
      <c r="G372" s="43"/>
      <c r="H372" s="33"/>
    </row>
    <row r="373" spans="2:8" s="1" customFormat="1" ht="10.199999999999999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204" customWidth="1"/>
    <col min="2" max="2" width="1.7109375" style="204" customWidth="1"/>
    <col min="3" max="4" width="5" style="204" customWidth="1"/>
    <col min="5" max="5" width="11.7109375" style="204" customWidth="1"/>
    <col min="6" max="6" width="9.140625" style="204" customWidth="1"/>
    <col min="7" max="7" width="5" style="204" customWidth="1"/>
    <col min="8" max="8" width="77.85546875" style="204" customWidth="1"/>
    <col min="9" max="10" width="20" style="204" customWidth="1"/>
    <col min="11" max="11" width="1.7109375" style="204" customWidth="1"/>
  </cols>
  <sheetData>
    <row r="1" spans="2:11" customFormat="1" ht="37.5" customHeight="1"/>
    <row r="2" spans="2:1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>
      <c r="B3" s="208"/>
      <c r="C3" s="333" t="s">
        <v>3105</v>
      </c>
      <c r="D3" s="333"/>
      <c r="E3" s="333"/>
      <c r="F3" s="333"/>
      <c r="G3" s="333"/>
      <c r="H3" s="333"/>
      <c r="I3" s="333"/>
      <c r="J3" s="333"/>
      <c r="K3" s="209"/>
    </row>
    <row r="4" spans="2:11" customFormat="1" ht="25.5" customHeight="1">
      <c r="B4" s="210"/>
      <c r="C4" s="332" t="s">
        <v>3106</v>
      </c>
      <c r="D4" s="332"/>
      <c r="E4" s="332"/>
      <c r="F4" s="332"/>
      <c r="G4" s="332"/>
      <c r="H4" s="332"/>
      <c r="I4" s="332"/>
      <c r="J4" s="332"/>
      <c r="K4" s="211"/>
    </row>
    <row r="5" spans="2:1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customFormat="1" ht="15" customHeight="1">
      <c r="B6" s="210"/>
      <c r="C6" s="331" t="s">
        <v>3107</v>
      </c>
      <c r="D6" s="331"/>
      <c r="E6" s="331"/>
      <c r="F6" s="331"/>
      <c r="G6" s="331"/>
      <c r="H6" s="331"/>
      <c r="I6" s="331"/>
      <c r="J6" s="331"/>
      <c r="K6" s="211"/>
    </row>
    <row r="7" spans="2:11" customFormat="1" ht="15" customHeight="1">
      <c r="B7" s="214"/>
      <c r="C7" s="331" t="s">
        <v>3108</v>
      </c>
      <c r="D7" s="331"/>
      <c r="E7" s="331"/>
      <c r="F7" s="331"/>
      <c r="G7" s="331"/>
      <c r="H7" s="331"/>
      <c r="I7" s="331"/>
      <c r="J7" s="331"/>
      <c r="K7" s="211"/>
    </row>
    <row r="8" spans="2:1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customFormat="1" ht="15" customHeight="1">
      <c r="B9" s="214"/>
      <c r="C9" s="331" t="s">
        <v>3109</v>
      </c>
      <c r="D9" s="331"/>
      <c r="E9" s="331"/>
      <c r="F9" s="331"/>
      <c r="G9" s="331"/>
      <c r="H9" s="331"/>
      <c r="I9" s="331"/>
      <c r="J9" s="331"/>
      <c r="K9" s="211"/>
    </row>
    <row r="10" spans="2:11" customFormat="1" ht="15" customHeight="1">
      <c r="B10" s="214"/>
      <c r="C10" s="213"/>
      <c r="D10" s="331" t="s">
        <v>3110</v>
      </c>
      <c r="E10" s="331"/>
      <c r="F10" s="331"/>
      <c r="G10" s="331"/>
      <c r="H10" s="331"/>
      <c r="I10" s="331"/>
      <c r="J10" s="331"/>
      <c r="K10" s="211"/>
    </row>
    <row r="11" spans="2:11" customFormat="1" ht="15" customHeight="1">
      <c r="B11" s="214"/>
      <c r="C11" s="215"/>
      <c r="D11" s="331" t="s">
        <v>3111</v>
      </c>
      <c r="E11" s="331"/>
      <c r="F11" s="331"/>
      <c r="G11" s="331"/>
      <c r="H11" s="331"/>
      <c r="I11" s="331"/>
      <c r="J11" s="331"/>
      <c r="K11" s="211"/>
    </row>
    <row r="12" spans="2:1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customFormat="1" ht="15" customHeight="1">
      <c r="B13" s="214"/>
      <c r="C13" s="215"/>
      <c r="D13" s="216" t="s">
        <v>3112</v>
      </c>
      <c r="E13" s="213"/>
      <c r="F13" s="213"/>
      <c r="G13" s="213"/>
      <c r="H13" s="213"/>
      <c r="I13" s="213"/>
      <c r="J13" s="213"/>
      <c r="K13" s="211"/>
    </row>
    <row r="14" spans="2:1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customFormat="1" ht="15" customHeight="1">
      <c r="B15" s="214"/>
      <c r="C15" s="215"/>
      <c r="D15" s="331" t="s">
        <v>3113</v>
      </c>
      <c r="E15" s="331"/>
      <c r="F15" s="331"/>
      <c r="G15" s="331"/>
      <c r="H15" s="331"/>
      <c r="I15" s="331"/>
      <c r="J15" s="331"/>
      <c r="K15" s="211"/>
    </row>
    <row r="16" spans="2:11" customFormat="1" ht="15" customHeight="1">
      <c r="B16" s="214"/>
      <c r="C16" s="215"/>
      <c r="D16" s="331" t="s">
        <v>3114</v>
      </c>
      <c r="E16" s="331"/>
      <c r="F16" s="331"/>
      <c r="G16" s="331"/>
      <c r="H16" s="331"/>
      <c r="I16" s="331"/>
      <c r="J16" s="331"/>
      <c r="K16" s="211"/>
    </row>
    <row r="17" spans="2:11" customFormat="1" ht="15" customHeight="1">
      <c r="B17" s="214"/>
      <c r="C17" s="215"/>
      <c r="D17" s="331" t="s">
        <v>3115</v>
      </c>
      <c r="E17" s="331"/>
      <c r="F17" s="331"/>
      <c r="G17" s="331"/>
      <c r="H17" s="331"/>
      <c r="I17" s="331"/>
      <c r="J17" s="331"/>
      <c r="K17" s="211"/>
    </row>
    <row r="18" spans="2:11" customFormat="1" ht="15" customHeight="1">
      <c r="B18" s="214"/>
      <c r="C18" s="215"/>
      <c r="D18" s="215"/>
      <c r="E18" s="217" t="s">
        <v>80</v>
      </c>
      <c r="F18" s="331" t="s">
        <v>3116</v>
      </c>
      <c r="G18" s="331"/>
      <c r="H18" s="331"/>
      <c r="I18" s="331"/>
      <c r="J18" s="331"/>
      <c r="K18" s="211"/>
    </row>
    <row r="19" spans="2:11" customFormat="1" ht="15" customHeight="1">
      <c r="B19" s="214"/>
      <c r="C19" s="215"/>
      <c r="D19" s="215"/>
      <c r="E19" s="217" t="s">
        <v>3117</v>
      </c>
      <c r="F19" s="331" t="s">
        <v>3118</v>
      </c>
      <c r="G19" s="331"/>
      <c r="H19" s="331"/>
      <c r="I19" s="331"/>
      <c r="J19" s="331"/>
      <c r="K19" s="211"/>
    </row>
    <row r="20" spans="2:11" customFormat="1" ht="15" customHeight="1">
      <c r="B20" s="214"/>
      <c r="C20" s="215"/>
      <c r="D20" s="215"/>
      <c r="E20" s="217" t="s">
        <v>3119</v>
      </c>
      <c r="F20" s="331" t="s">
        <v>3120</v>
      </c>
      <c r="G20" s="331"/>
      <c r="H20" s="331"/>
      <c r="I20" s="331"/>
      <c r="J20" s="331"/>
      <c r="K20" s="211"/>
    </row>
    <row r="21" spans="2:11" customFormat="1" ht="15" customHeight="1">
      <c r="B21" s="214"/>
      <c r="C21" s="215"/>
      <c r="D21" s="215"/>
      <c r="E21" s="217" t="s">
        <v>78</v>
      </c>
      <c r="F21" s="331" t="s">
        <v>79</v>
      </c>
      <c r="G21" s="331"/>
      <c r="H21" s="331"/>
      <c r="I21" s="331"/>
      <c r="J21" s="331"/>
      <c r="K21" s="211"/>
    </row>
    <row r="22" spans="2:11" customFormat="1" ht="15" customHeight="1">
      <c r="B22" s="214"/>
      <c r="C22" s="215"/>
      <c r="D22" s="215"/>
      <c r="E22" s="217" t="s">
        <v>3121</v>
      </c>
      <c r="F22" s="331" t="s">
        <v>3122</v>
      </c>
      <c r="G22" s="331"/>
      <c r="H22" s="331"/>
      <c r="I22" s="331"/>
      <c r="J22" s="331"/>
      <c r="K22" s="211"/>
    </row>
    <row r="23" spans="2:11" customFormat="1" ht="15" customHeight="1">
      <c r="B23" s="214"/>
      <c r="C23" s="215"/>
      <c r="D23" s="215"/>
      <c r="E23" s="217" t="s">
        <v>3123</v>
      </c>
      <c r="F23" s="331" t="s">
        <v>3124</v>
      </c>
      <c r="G23" s="331"/>
      <c r="H23" s="331"/>
      <c r="I23" s="331"/>
      <c r="J23" s="331"/>
      <c r="K23" s="211"/>
    </row>
    <row r="24" spans="2:1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customFormat="1" ht="15" customHeight="1">
      <c r="B25" s="214"/>
      <c r="C25" s="331" t="s">
        <v>3125</v>
      </c>
      <c r="D25" s="331"/>
      <c r="E25" s="331"/>
      <c r="F25" s="331"/>
      <c r="G25" s="331"/>
      <c r="H25" s="331"/>
      <c r="I25" s="331"/>
      <c r="J25" s="331"/>
      <c r="K25" s="211"/>
    </row>
    <row r="26" spans="2:11" customFormat="1" ht="15" customHeight="1">
      <c r="B26" s="214"/>
      <c r="C26" s="331" t="s">
        <v>3126</v>
      </c>
      <c r="D26" s="331"/>
      <c r="E26" s="331"/>
      <c r="F26" s="331"/>
      <c r="G26" s="331"/>
      <c r="H26" s="331"/>
      <c r="I26" s="331"/>
      <c r="J26" s="331"/>
      <c r="K26" s="211"/>
    </row>
    <row r="27" spans="2:11" customFormat="1" ht="15" customHeight="1">
      <c r="B27" s="214"/>
      <c r="C27" s="213"/>
      <c r="D27" s="331" t="s">
        <v>3127</v>
      </c>
      <c r="E27" s="331"/>
      <c r="F27" s="331"/>
      <c r="G27" s="331"/>
      <c r="H27" s="331"/>
      <c r="I27" s="331"/>
      <c r="J27" s="331"/>
      <c r="K27" s="211"/>
    </row>
    <row r="28" spans="2:11" customFormat="1" ht="15" customHeight="1">
      <c r="B28" s="214"/>
      <c r="C28" s="215"/>
      <c r="D28" s="331" t="s">
        <v>3128</v>
      </c>
      <c r="E28" s="331"/>
      <c r="F28" s="331"/>
      <c r="G28" s="331"/>
      <c r="H28" s="331"/>
      <c r="I28" s="331"/>
      <c r="J28" s="331"/>
      <c r="K28" s="211"/>
    </row>
    <row r="29" spans="2:1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customFormat="1" ht="15" customHeight="1">
      <c r="B30" s="214"/>
      <c r="C30" s="215"/>
      <c r="D30" s="331" t="s">
        <v>3129</v>
      </c>
      <c r="E30" s="331"/>
      <c r="F30" s="331"/>
      <c r="G30" s="331"/>
      <c r="H30" s="331"/>
      <c r="I30" s="331"/>
      <c r="J30" s="331"/>
      <c r="K30" s="211"/>
    </row>
    <row r="31" spans="2:11" customFormat="1" ht="15" customHeight="1">
      <c r="B31" s="214"/>
      <c r="C31" s="215"/>
      <c r="D31" s="331" t="s">
        <v>3130</v>
      </c>
      <c r="E31" s="331"/>
      <c r="F31" s="331"/>
      <c r="G31" s="331"/>
      <c r="H31" s="331"/>
      <c r="I31" s="331"/>
      <c r="J31" s="331"/>
      <c r="K31" s="211"/>
    </row>
    <row r="32" spans="2:1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customFormat="1" ht="15" customHeight="1">
      <c r="B33" s="214"/>
      <c r="C33" s="215"/>
      <c r="D33" s="331" t="s">
        <v>3131</v>
      </c>
      <c r="E33" s="331"/>
      <c r="F33" s="331"/>
      <c r="G33" s="331"/>
      <c r="H33" s="331"/>
      <c r="I33" s="331"/>
      <c r="J33" s="331"/>
      <c r="K33" s="211"/>
    </row>
    <row r="34" spans="2:11" customFormat="1" ht="15" customHeight="1">
      <c r="B34" s="214"/>
      <c r="C34" s="215"/>
      <c r="D34" s="331" t="s">
        <v>3132</v>
      </c>
      <c r="E34" s="331"/>
      <c r="F34" s="331"/>
      <c r="G34" s="331"/>
      <c r="H34" s="331"/>
      <c r="I34" s="331"/>
      <c r="J34" s="331"/>
      <c r="K34" s="211"/>
    </row>
    <row r="35" spans="2:11" customFormat="1" ht="15" customHeight="1">
      <c r="B35" s="214"/>
      <c r="C35" s="215"/>
      <c r="D35" s="331" t="s">
        <v>3133</v>
      </c>
      <c r="E35" s="331"/>
      <c r="F35" s="331"/>
      <c r="G35" s="331"/>
      <c r="H35" s="331"/>
      <c r="I35" s="331"/>
      <c r="J35" s="331"/>
      <c r="K35" s="211"/>
    </row>
    <row r="36" spans="2:11" customFormat="1" ht="15" customHeight="1">
      <c r="B36" s="214"/>
      <c r="C36" s="215"/>
      <c r="D36" s="213"/>
      <c r="E36" s="216" t="s">
        <v>114</v>
      </c>
      <c r="F36" s="213"/>
      <c r="G36" s="331" t="s">
        <v>3134</v>
      </c>
      <c r="H36" s="331"/>
      <c r="I36" s="331"/>
      <c r="J36" s="331"/>
      <c r="K36" s="211"/>
    </row>
    <row r="37" spans="2:11" customFormat="1" ht="30.75" customHeight="1">
      <c r="B37" s="214"/>
      <c r="C37" s="215"/>
      <c r="D37" s="213"/>
      <c r="E37" s="216" t="s">
        <v>3135</v>
      </c>
      <c r="F37" s="213"/>
      <c r="G37" s="331" t="s">
        <v>3136</v>
      </c>
      <c r="H37" s="331"/>
      <c r="I37" s="331"/>
      <c r="J37" s="331"/>
      <c r="K37" s="211"/>
    </row>
    <row r="38" spans="2:11" customFormat="1" ht="15" customHeight="1">
      <c r="B38" s="214"/>
      <c r="C38" s="215"/>
      <c r="D38" s="213"/>
      <c r="E38" s="216" t="s">
        <v>54</v>
      </c>
      <c r="F38" s="213"/>
      <c r="G38" s="331" t="s">
        <v>3137</v>
      </c>
      <c r="H38" s="331"/>
      <c r="I38" s="331"/>
      <c r="J38" s="331"/>
      <c r="K38" s="211"/>
    </row>
    <row r="39" spans="2:11" customFormat="1" ht="15" customHeight="1">
      <c r="B39" s="214"/>
      <c r="C39" s="215"/>
      <c r="D39" s="213"/>
      <c r="E39" s="216" t="s">
        <v>55</v>
      </c>
      <c r="F39" s="213"/>
      <c r="G39" s="331" t="s">
        <v>3138</v>
      </c>
      <c r="H39" s="331"/>
      <c r="I39" s="331"/>
      <c r="J39" s="331"/>
      <c r="K39" s="211"/>
    </row>
    <row r="40" spans="2:11" customFormat="1" ht="15" customHeight="1">
      <c r="B40" s="214"/>
      <c r="C40" s="215"/>
      <c r="D40" s="213"/>
      <c r="E40" s="216" t="s">
        <v>115</v>
      </c>
      <c r="F40" s="213"/>
      <c r="G40" s="331" t="s">
        <v>3139</v>
      </c>
      <c r="H40" s="331"/>
      <c r="I40" s="331"/>
      <c r="J40" s="331"/>
      <c r="K40" s="211"/>
    </row>
    <row r="41" spans="2:11" customFormat="1" ht="15" customHeight="1">
      <c r="B41" s="214"/>
      <c r="C41" s="215"/>
      <c r="D41" s="213"/>
      <c r="E41" s="216" t="s">
        <v>116</v>
      </c>
      <c r="F41" s="213"/>
      <c r="G41" s="331" t="s">
        <v>3140</v>
      </c>
      <c r="H41" s="331"/>
      <c r="I41" s="331"/>
      <c r="J41" s="331"/>
      <c r="K41" s="211"/>
    </row>
    <row r="42" spans="2:11" customFormat="1" ht="15" customHeight="1">
      <c r="B42" s="214"/>
      <c r="C42" s="215"/>
      <c r="D42" s="213"/>
      <c r="E42" s="216" t="s">
        <v>3141</v>
      </c>
      <c r="F42" s="213"/>
      <c r="G42" s="331" t="s">
        <v>3142</v>
      </c>
      <c r="H42" s="331"/>
      <c r="I42" s="331"/>
      <c r="J42" s="331"/>
      <c r="K42" s="211"/>
    </row>
    <row r="43" spans="2:11" customFormat="1" ht="15" customHeight="1">
      <c r="B43" s="214"/>
      <c r="C43" s="215"/>
      <c r="D43" s="213"/>
      <c r="E43" s="216"/>
      <c r="F43" s="213"/>
      <c r="G43" s="331" t="s">
        <v>3143</v>
      </c>
      <c r="H43" s="331"/>
      <c r="I43" s="331"/>
      <c r="J43" s="331"/>
      <c r="K43" s="211"/>
    </row>
    <row r="44" spans="2:11" customFormat="1" ht="15" customHeight="1">
      <c r="B44" s="214"/>
      <c r="C44" s="215"/>
      <c r="D44" s="213"/>
      <c r="E44" s="216" t="s">
        <v>3144</v>
      </c>
      <c r="F44" s="213"/>
      <c r="G44" s="331" t="s">
        <v>3145</v>
      </c>
      <c r="H44" s="331"/>
      <c r="I44" s="331"/>
      <c r="J44" s="331"/>
      <c r="K44" s="211"/>
    </row>
    <row r="45" spans="2:11" customFormat="1" ht="15" customHeight="1">
      <c r="B45" s="214"/>
      <c r="C45" s="215"/>
      <c r="D45" s="213"/>
      <c r="E45" s="216" t="s">
        <v>118</v>
      </c>
      <c r="F45" s="213"/>
      <c r="G45" s="331" t="s">
        <v>3146</v>
      </c>
      <c r="H45" s="331"/>
      <c r="I45" s="331"/>
      <c r="J45" s="331"/>
      <c r="K45" s="211"/>
    </row>
    <row r="46" spans="2:1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customFormat="1" ht="15" customHeight="1">
      <c r="B47" s="214"/>
      <c r="C47" s="215"/>
      <c r="D47" s="331" t="s">
        <v>3147</v>
      </c>
      <c r="E47" s="331"/>
      <c r="F47" s="331"/>
      <c r="G47" s="331"/>
      <c r="H47" s="331"/>
      <c r="I47" s="331"/>
      <c r="J47" s="331"/>
      <c r="K47" s="211"/>
    </row>
    <row r="48" spans="2:11" customFormat="1" ht="15" customHeight="1">
      <c r="B48" s="214"/>
      <c r="C48" s="215"/>
      <c r="D48" s="215"/>
      <c r="E48" s="331" t="s">
        <v>3148</v>
      </c>
      <c r="F48" s="331"/>
      <c r="G48" s="331"/>
      <c r="H48" s="331"/>
      <c r="I48" s="331"/>
      <c r="J48" s="331"/>
      <c r="K48" s="211"/>
    </row>
    <row r="49" spans="2:11" customFormat="1" ht="15" customHeight="1">
      <c r="B49" s="214"/>
      <c r="C49" s="215"/>
      <c r="D49" s="215"/>
      <c r="E49" s="331" t="s">
        <v>3149</v>
      </c>
      <c r="F49" s="331"/>
      <c r="G49" s="331"/>
      <c r="H49" s="331"/>
      <c r="I49" s="331"/>
      <c r="J49" s="331"/>
      <c r="K49" s="211"/>
    </row>
    <row r="50" spans="2:11" customFormat="1" ht="15" customHeight="1">
      <c r="B50" s="214"/>
      <c r="C50" s="215"/>
      <c r="D50" s="215"/>
      <c r="E50" s="331" t="s">
        <v>3150</v>
      </c>
      <c r="F50" s="331"/>
      <c r="G50" s="331"/>
      <c r="H50" s="331"/>
      <c r="I50" s="331"/>
      <c r="J50" s="331"/>
      <c r="K50" s="211"/>
    </row>
    <row r="51" spans="2:11" customFormat="1" ht="15" customHeight="1">
      <c r="B51" s="214"/>
      <c r="C51" s="215"/>
      <c r="D51" s="331" t="s">
        <v>3151</v>
      </c>
      <c r="E51" s="331"/>
      <c r="F51" s="331"/>
      <c r="G51" s="331"/>
      <c r="H51" s="331"/>
      <c r="I51" s="331"/>
      <c r="J51" s="331"/>
      <c r="K51" s="211"/>
    </row>
    <row r="52" spans="2:11" customFormat="1" ht="25.5" customHeight="1">
      <c r="B52" s="210"/>
      <c r="C52" s="332" t="s">
        <v>3152</v>
      </c>
      <c r="D52" s="332"/>
      <c r="E52" s="332"/>
      <c r="F52" s="332"/>
      <c r="G52" s="332"/>
      <c r="H52" s="332"/>
      <c r="I52" s="332"/>
      <c r="J52" s="332"/>
      <c r="K52" s="211"/>
    </row>
    <row r="53" spans="2:1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customFormat="1" ht="15" customHeight="1">
      <c r="B54" s="210"/>
      <c r="C54" s="331" t="s">
        <v>3153</v>
      </c>
      <c r="D54" s="331"/>
      <c r="E54" s="331"/>
      <c r="F54" s="331"/>
      <c r="G54" s="331"/>
      <c r="H54" s="331"/>
      <c r="I54" s="331"/>
      <c r="J54" s="331"/>
      <c r="K54" s="211"/>
    </row>
    <row r="55" spans="2:11" customFormat="1" ht="15" customHeight="1">
      <c r="B55" s="210"/>
      <c r="C55" s="331" t="s">
        <v>3154</v>
      </c>
      <c r="D55" s="331"/>
      <c r="E55" s="331"/>
      <c r="F55" s="331"/>
      <c r="G55" s="331"/>
      <c r="H55" s="331"/>
      <c r="I55" s="331"/>
      <c r="J55" s="331"/>
      <c r="K55" s="211"/>
    </row>
    <row r="56" spans="2:1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customFormat="1" ht="15" customHeight="1">
      <c r="B57" s="210"/>
      <c r="C57" s="331" t="s">
        <v>3155</v>
      </c>
      <c r="D57" s="331"/>
      <c r="E57" s="331"/>
      <c r="F57" s="331"/>
      <c r="G57" s="331"/>
      <c r="H57" s="331"/>
      <c r="I57" s="331"/>
      <c r="J57" s="331"/>
      <c r="K57" s="211"/>
    </row>
    <row r="58" spans="2:11" customFormat="1" ht="15" customHeight="1">
      <c r="B58" s="210"/>
      <c r="C58" s="215"/>
      <c r="D58" s="331" t="s">
        <v>3156</v>
      </c>
      <c r="E58" s="331"/>
      <c r="F58" s="331"/>
      <c r="G58" s="331"/>
      <c r="H58" s="331"/>
      <c r="I58" s="331"/>
      <c r="J58" s="331"/>
      <c r="K58" s="211"/>
    </row>
    <row r="59" spans="2:11" customFormat="1" ht="15" customHeight="1">
      <c r="B59" s="210"/>
      <c r="C59" s="215"/>
      <c r="D59" s="331" t="s">
        <v>3157</v>
      </c>
      <c r="E59" s="331"/>
      <c r="F59" s="331"/>
      <c r="G59" s="331"/>
      <c r="H59" s="331"/>
      <c r="I59" s="331"/>
      <c r="J59" s="331"/>
      <c r="K59" s="211"/>
    </row>
    <row r="60" spans="2:11" customFormat="1" ht="15" customHeight="1">
      <c r="B60" s="210"/>
      <c r="C60" s="215"/>
      <c r="D60" s="331" t="s">
        <v>3158</v>
      </c>
      <c r="E60" s="331"/>
      <c r="F60" s="331"/>
      <c r="G60" s="331"/>
      <c r="H60" s="331"/>
      <c r="I60" s="331"/>
      <c r="J60" s="331"/>
      <c r="K60" s="211"/>
    </row>
    <row r="61" spans="2:11" customFormat="1" ht="15" customHeight="1">
      <c r="B61" s="210"/>
      <c r="C61" s="215"/>
      <c r="D61" s="331" t="s">
        <v>3159</v>
      </c>
      <c r="E61" s="331"/>
      <c r="F61" s="331"/>
      <c r="G61" s="331"/>
      <c r="H61" s="331"/>
      <c r="I61" s="331"/>
      <c r="J61" s="331"/>
      <c r="K61" s="211"/>
    </row>
    <row r="62" spans="2:11" customFormat="1" ht="15" customHeight="1">
      <c r="B62" s="210"/>
      <c r="C62" s="215"/>
      <c r="D62" s="334" t="s">
        <v>3160</v>
      </c>
      <c r="E62" s="334"/>
      <c r="F62" s="334"/>
      <c r="G62" s="334"/>
      <c r="H62" s="334"/>
      <c r="I62" s="334"/>
      <c r="J62" s="334"/>
      <c r="K62" s="211"/>
    </row>
    <row r="63" spans="2:11" customFormat="1" ht="15" customHeight="1">
      <c r="B63" s="210"/>
      <c r="C63" s="215"/>
      <c r="D63" s="331" t="s">
        <v>3161</v>
      </c>
      <c r="E63" s="331"/>
      <c r="F63" s="331"/>
      <c r="G63" s="331"/>
      <c r="H63" s="331"/>
      <c r="I63" s="331"/>
      <c r="J63" s="331"/>
      <c r="K63" s="211"/>
    </row>
    <row r="64" spans="2:1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customFormat="1" ht="15" customHeight="1">
      <c r="B65" s="210"/>
      <c r="C65" s="215"/>
      <c r="D65" s="331" t="s">
        <v>3162</v>
      </c>
      <c r="E65" s="331"/>
      <c r="F65" s="331"/>
      <c r="G65" s="331"/>
      <c r="H65" s="331"/>
      <c r="I65" s="331"/>
      <c r="J65" s="331"/>
      <c r="K65" s="211"/>
    </row>
    <row r="66" spans="2:11" customFormat="1" ht="15" customHeight="1">
      <c r="B66" s="210"/>
      <c r="C66" s="215"/>
      <c r="D66" s="334" t="s">
        <v>3163</v>
      </c>
      <c r="E66" s="334"/>
      <c r="F66" s="334"/>
      <c r="G66" s="334"/>
      <c r="H66" s="334"/>
      <c r="I66" s="334"/>
      <c r="J66" s="334"/>
      <c r="K66" s="211"/>
    </row>
    <row r="67" spans="2:11" customFormat="1" ht="15" customHeight="1">
      <c r="B67" s="210"/>
      <c r="C67" s="215"/>
      <c r="D67" s="331" t="s">
        <v>3164</v>
      </c>
      <c r="E67" s="331"/>
      <c r="F67" s="331"/>
      <c r="G67" s="331"/>
      <c r="H67" s="331"/>
      <c r="I67" s="331"/>
      <c r="J67" s="331"/>
      <c r="K67" s="211"/>
    </row>
    <row r="68" spans="2:11" customFormat="1" ht="15" customHeight="1">
      <c r="B68" s="210"/>
      <c r="C68" s="215"/>
      <c r="D68" s="331" t="s">
        <v>3165</v>
      </c>
      <c r="E68" s="331"/>
      <c r="F68" s="331"/>
      <c r="G68" s="331"/>
      <c r="H68" s="331"/>
      <c r="I68" s="331"/>
      <c r="J68" s="331"/>
      <c r="K68" s="211"/>
    </row>
    <row r="69" spans="2:11" customFormat="1" ht="15" customHeight="1">
      <c r="B69" s="210"/>
      <c r="C69" s="215"/>
      <c r="D69" s="331" t="s">
        <v>3166</v>
      </c>
      <c r="E69" s="331"/>
      <c r="F69" s="331"/>
      <c r="G69" s="331"/>
      <c r="H69" s="331"/>
      <c r="I69" s="331"/>
      <c r="J69" s="331"/>
      <c r="K69" s="211"/>
    </row>
    <row r="70" spans="2:11" customFormat="1" ht="15" customHeight="1">
      <c r="B70" s="210"/>
      <c r="C70" s="215"/>
      <c r="D70" s="331" t="s">
        <v>3167</v>
      </c>
      <c r="E70" s="331"/>
      <c r="F70" s="331"/>
      <c r="G70" s="331"/>
      <c r="H70" s="331"/>
      <c r="I70" s="331"/>
      <c r="J70" s="331"/>
      <c r="K70" s="211"/>
    </row>
    <row r="71" spans="2:1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customFormat="1" ht="45" customHeight="1">
      <c r="B75" s="227"/>
      <c r="C75" s="335" t="s">
        <v>3168</v>
      </c>
      <c r="D75" s="335"/>
      <c r="E75" s="335"/>
      <c r="F75" s="335"/>
      <c r="G75" s="335"/>
      <c r="H75" s="335"/>
      <c r="I75" s="335"/>
      <c r="J75" s="335"/>
      <c r="K75" s="228"/>
    </row>
    <row r="76" spans="2:11" customFormat="1" ht="17.25" customHeight="1">
      <c r="B76" s="227"/>
      <c r="C76" s="229" t="s">
        <v>3169</v>
      </c>
      <c r="D76" s="229"/>
      <c r="E76" s="229"/>
      <c r="F76" s="229" t="s">
        <v>3170</v>
      </c>
      <c r="G76" s="230"/>
      <c r="H76" s="229" t="s">
        <v>55</v>
      </c>
      <c r="I76" s="229" t="s">
        <v>58</v>
      </c>
      <c r="J76" s="229" t="s">
        <v>3171</v>
      </c>
      <c r="K76" s="228"/>
    </row>
    <row r="77" spans="2:11" customFormat="1" ht="17.25" customHeight="1">
      <c r="B77" s="227"/>
      <c r="C77" s="231" t="s">
        <v>3172</v>
      </c>
      <c r="D77" s="231"/>
      <c r="E77" s="231"/>
      <c r="F77" s="232" t="s">
        <v>3173</v>
      </c>
      <c r="G77" s="233"/>
      <c r="H77" s="231"/>
      <c r="I77" s="231"/>
      <c r="J77" s="231" t="s">
        <v>3174</v>
      </c>
      <c r="K77" s="228"/>
    </row>
    <row r="78" spans="2:1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customFormat="1" ht="15" customHeight="1">
      <c r="B79" s="227"/>
      <c r="C79" s="216" t="s">
        <v>54</v>
      </c>
      <c r="D79" s="236"/>
      <c r="E79" s="236"/>
      <c r="F79" s="237" t="s">
        <v>3175</v>
      </c>
      <c r="G79" s="238"/>
      <c r="H79" s="216" t="s">
        <v>3176</v>
      </c>
      <c r="I79" s="216" t="s">
        <v>3177</v>
      </c>
      <c r="J79" s="216">
        <v>20</v>
      </c>
      <c r="K79" s="228"/>
    </row>
    <row r="80" spans="2:11" customFormat="1" ht="15" customHeight="1">
      <c r="B80" s="227"/>
      <c r="C80" s="216" t="s">
        <v>3178</v>
      </c>
      <c r="D80" s="216"/>
      <c r="E80" s="216"/>
      <c r="F80" s="237" t="s">
        <v>3175</v>
      </c>
      <c r="G80" s="238"/>
      <c r="H80" s="216" t="s">
        <v>3179</v>
      </c>
      <c r="I80" s="216" t="s">
        <v>3177</v>
      </c>
      <c r="J80" s="216">
        <v>120</v>
      </c>
      <c r="K80" s="228"/>
    </row>
    <row r="81" spans="2:11" customFormat="1" ht="15" customHeight="1">
      <c r="B81" s="239"/>
      <c r="C81" s="216" t="s">
        <v>3180</v>
      </c>
      <c r="D81" s="216"/>
      <c r="E81" s="216"/>
      <c r="F81" s="237" t="s">
        <v>3181</v>
      </c>
      <c r="G81" s="238"/>
      <c r="H81" s="216" t="s">
        <v>3182</v>
      </c>
      <c r="I81" s="216" t="s">
        <v>3177</v>
      </c>
      <c r="J81" s="216">
        <v>50</v>
      </c>
      <c r="K81" s="228"/>
    </row>
    <row r="82" spans="2:11" customFormat="1" ht="15" customHeight="1">
      <c r="B82" s="239"/>
      <c r="C82" s="216" t="s">
        <v>3183</v>
      </c>
      <c r="D82" s="216"/>
      <c r="E82" s="216"/>
      <c r="F82" s="237" t="s">
        <v>3175</v>
      </c>
      <c r="G82" s="238"/>
      <c r="H82" s="216" t="s">
        <v>3184</v>
      </c>
      <c r="I82" s="216" t="s">
        <v>3185</v>
      </c>
      <c r="J82" s="216"/>
      <c r="K82" s="228"/>
    </row>
    <row r="83" spans="2:11" customFormat="1" ht="15" customHeight="1">
      <c r="B83" s="239"/>
      <c r="C83" s="216" t="s">
        <v>3186</v>
      </c>
      <c r="D83" s="216"/>
      <c r="E83" s="216"/>
      <c r="F83" s="237" t="s">
        <v>3181</v>
      </c>
      <c r="G83" s="216"/>
      <c r="H83" s="216" t="s">
        <v>3187</v>
      </c>
      <c r="I83" s="216" t="s">
        <v>3177</v>
      </c>
      <c r="J83" s="216">
        <v>15</v>
      </c>
      <c r="K83" s="228"/>
    </row>
    <row r="84" spans="2:11" customFormat="1" ht="15" customHeight="1">
      <c r="B84" s="239"/>
      <c r="C84" s="216" t="s">
        <v>3188</v>
      </c>
      <c r="D84" s="216"/>
      <c r="E84" s="216"/>
      <c r="F84" s="237" t="s">
        <v>3181</v>
      </c>
      <c r="G84" s="216"/>
      <c r="H84" s="216" t="s">
        <v>3189</v>
      </c>
      <c r="I84" s="216" t="s">
        <v>3177</v>
      </c>
      <c r="J84" s="216">
        <v>15</v>
      </c>
      <c r="K84" s="228"/>
    </row>
    <row r="85" spans="2:11" customFormat="1" ht="15" customHeight="1">
      <c r="B85" s="239"/>
      <c r="C85" s="216" t="s">
        <v>3190</v>
      </c>
      <c r="D85" s="216"/>
      <c r="E85" s="216"/>
      <c r="F85" s="237" t="s">
        <v>3181</v>
      </c>
      <c r="G85" s="216"/>
      <c r="H85" s="216" t="s">
        <v>3191</v>
      </c>
      <c r="I85" s="216" t="s">
        <v>3177</v>
      </c>
      <c r="J85" s="216">
        <v>20</v>
      </c>
      <c r="K85" s="228"/>
    </row>
    <row r="86" spans="2:11" customFormat="1" ht="15" customHeight="1">
      <c r="B86" s="239"/>
      <c r="C86" s="216" t="s">
        <v>3192</v>
      </c>
      <c r="D86" s="216"/>
      <c r="E86" s="216"/>
      <c r="F86" s="237" t="s">
        <v>3181</v>
      </c>
      <c r="G86" s="216"/>
      <c r="H86" s="216" t="s">
        <v>3193</v>
      </c>
      <c r="I86" s="216" t="s">
        <v>3177</v>
      </c>
      <c r="J86" s="216">
        <v>20</v>
      </c>
      <c r="K86" s="228"/>
    </row>
    <row r="87" spans="2:11" customFormat="1" ht="15" customHeight="1">
      <c r="B87" s="239"/>
      <c r="C87" s="216" t="s">
        <v>3194</v>
      </c>
      <c r="D87" s="216"/>
      <c r="E87" s="216"/>
      <c r="F87" s="237" t="s">
        <v>3181</v>
      </c>
      <c r="G87" s="238"/>
      <c r="H87" s="216" t="s">
        <v>3195</v>
      </c>
      <c r="I87" s="216" t="s">
        <v>3177</v>
      </c>
      <c r="J87" s="216">
        <v>50</v>
      </c>
      <c r="K87" s="228"/>
    </row>
    <row r="88" spans="2:11" customFormat="1" ht="15" customHeight="1">
      <c r="B88" s="239"/>
      <c r="C88" s="216" t="s">
        <v>3196</v>
      </c>
      <c r="D88" s="216"/>
      <c r="E88" s="216"/>
      <c r="F88" s="237" t="s">
        <v>3181</v>
      </c>
      <c r="G88" s="238"/>
      <c r="H88" s="216" t="s">
        <v>3197</v>
      </c>
      <c r="I88" s="216" t="s">
        <v>3177</v>
      </c>
      <c r="J88" s="216">
        <v>20</v>
      </c>
      <c r="K88" s="228"/>
    </row>
    <row r="89" spans="2:11" customFormat="1" ht="15" customHeight="1">
      <c r="B89" s="239"/>
      <c r="C89" s="216" t="s">
        <v>3198</v>
      </c>
      <c r="D89" s="216"/>
      <c r="E89" s="216"/>
      <c r="F89" s="237" t="s">
        <v>3181</v>
      </c>
      <c r="G89" s="238"/>
      <c r="H89" s="216" t="s">
        <v>3199</v>
      </c>
      <c r="I89" s="216" t="s">
        <v>3177</v>
      </c>
      <c r="J89" s="216">
        <v>20</v>
      </c>
      <c r="K89" s="228"/>
    </row>
    <row r="90" spans="2:11" customFormat="1" ht="15" customHeight="1">
      <c r="B90" s="239"/>
      <c r="C90" s="216" t="s">
        <v>3200</v>
      </c>
      <c r="D90" s="216"/>
      <c r="E90" s="216"/>
      <c r="F90" s="237" t="s">
        <v>3181</v>
      </c>
      <c r="G90" s="238"/>
      <c r="H90" s="216" t="s">
        <v>3201</v>
      </c>
      <c r="I90" s="216" t="s">
        <v>3177</v>
      </c>
      <c r="J90" s="216">
        <v>50</v>
      </c>
      <c r="K90" s="228"/>
    </row>
    <row r="91" spans="2:11" customFormat="1" ht="15" customHeight="1">
      <c r="B91" s="239"/>
      <c r="C91" s="216" t="s">
        <v>3202</v>
      </c>
      <c r="D91" s="216"/>
      <c r="E91" s="216"/>
      <c r="F91" s="237" t="s">
        <v>3181</v>
      </c>
      <c r="G91" s="238"/>
      <c r="H91" s="216" t="s">
        <v>3202</v>
      </c>
      <c r="I91" s="216" t="s">
        <v>3177</v>
      </c>
      <c r="J91" s="216">
        <v>50</v>
      </c>
      <c r="K91" s="228"/>
    </row>
    <row r="92" spans="2:11" customFormat="1" ht="15" customHeight="1">
      <c r="B92" s="239"/>
      <c r="C92" s="216" t="s">
        <v>3203</v>
      </c>
      <c r="D92" s="216"/>
      <c r="E92" s="216"/>
      <c r="F92" s="237" t="s">
        <v>3181</v>
      </c>
      <c r="G92" s="238"/>
      <c r="H92" s="216" t="s">
        <v>3204</v>
      </c>
      <c r="I92" s="216" t="s">
        <v>3177</v>
      </c>
      <c r="J92" s="216">
        <v>255</v>
      </c>
      <c r="K92" s="228"/>
    </row>
    <row r="93" spans="2:11" customFormat="1" ht="15" customHeight="1">
      <c r="B93" s="239"/>
      <c r="C93" s="216" t="s">
        <v>3205</v>
      </c>
      <c r="D93" s="216"/>
      <c r="E93" s="216"/>
      <c r="F93" s="237" t="s">
        <v>3175</v>
      </c>
      <c r="G93" s="238"/>
      <c r="H93" s="216" t="s">
        <v>3206</v>
      </c>
      <c r="I93" s="216" t="s">
        <v>3207</v>
      </c>
      <c r="J93" s="216"/>
      <c r="K93" s="228"/>
    </row>
    <row r="94" spans="2:11" customFormat="1" ht="15" customHeight="1">
      <c r="B94" s="239"/>
      <c r="C94" s="216" t="s">
        <v>3208</v>
      </c>
      <c r="D94" s="216"/>
      <c r="E94" s="216"/>
      <c r="F94" s="237" t="s">
        <v>3175</v>
      </c>
      <c r="G94" s="238"/>
      <c r="H94" s="216" t="s">
        <v>3209</v>
      </c>
      <c r="I94" s="216" t="s">
        <v>3210</v>
      </c>
      <c r="J94" s="216"/>
      <c r="K94" s="228"/>
    </row>
    <row r="95" spans="2:11" customFormat="1" ht="15" customHeight="1">
      <c r="B95" s="239"/>
      <c r="C95" s="216" t="s">
        <v>3211</v>
      </c>
      <c r="D95" s="216"/>
      <c r="E95" s="216"/>
      <c r="F95" s="237" t="s">
        <v>3175</v>
      </c>
      <c r="G95" s="238"/>
      <c r="H95" s="216" t="s">
        <v>3211</v>
      </c>
      <c r="I95" s="216" t="s">
        <v>3210</v>
      </c>
      <c r="J95" s="216"/>
      <c r="K95" s="228"/>
    </row>
    <row r="96" spans="2:11" customFormat="1" ht="15" customHeight="1">
      <c r="B96" s="239"/>
      <c r="C96" s="216" t="s">
        <v>39</v>
      </c>
      <c r="D96" s="216"/>
      <c r="E96" s="216"/>
      <c r="F96" s="237" t="s">
        <v>3175</v>
      </c>
      <c r="G96" s="238"/>
      <c r="H96" s="216" t="s">
        <v>3212</v>
      </c>
      <c r="I96" s="216" t="s">
        <v>3210</v>
      </c>
      <c r="J96" s="216"/>
      <c r="K96" s="228"/>
    </row>
    <row r="97" spans="2:11" customFormat="1" ht="15" customHeight="1">
      <c r="B97" s="239"/>
      <c r="C97" s="216" t="s">
        <v>49</v>
      </c>
      <c r="D97" s="216"/>
      <c r="E97" s="216"/>
      <c r="F97" s="237" t="s">
        <v>3175</v>
      </c>
      <c r="G97" s="238"/>
      <c r="H97" s="216" t="s">
        <v>3213</v>
      </c>
      <c r="I97" s="216" t="s">
        <v>3210</v>
      </c>
      <c r="J97" s="216"/>
      <c r="K97" s="228"/>
    </row>
    <row r="98" spans="2:11" customFormat="1" ht="15" customHeight="1">
      <c r="B98" s="240"/>
      <c r="C98" s="241"/>
      <c r="D98" s="241"/>
      <c r="E98" s="241"/>
      <c r="F98" s="241"/>
      <c r="G98" s="241"/>
      <c r="H98" s="241"/>
      <c r="I98" s="241"/>
      <c r="J98" s="241"/>
      <c r="K98" s="242"/>
    </row>
    <row r="99" spans="2:11" customFormat="1" ht="18.75" customHeight="1">
      <c r="B99" s="243"/>
      <c r="C99" s="244"/>
      <c r="D99" s="244"/>
      <c r="E99" s="244"/>
      <c r="F99" s="244"/>
      <c r="G99" s="244"/>
      <c r="H99" s="244"/>
      <c r="I99" s="244"/>
      <c r="J99" s="244"/>
      <c r="K99" s="243"/>
    </row>
    <row r="100" spans="2:1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customFormat="1" ht="45" customHeight="1">
      <c r="B102" s="227"/>
      <c r="C102" s="335" t="s">
        <v>3214</v>
      </c>
      <c r="D102" s="335"/>
      <c r="E102" s="335"/>
      <c r="F102" s="335"/>
      <c r="G102" s="335"/>
      <c r="H102" s="335"/>
      <c r="I102" s="335"/>
      <c r="J102" s="335"/>
      <c r="K102" s="228"/>
    </row>
    <row r="103" spans="2:11" customFormat="1" ht="17.25" customHeight="1">
      <c r="B103" s="227"/>
      <c r="C103" s="229" t="s">
        <v>3169</v>
      </c>
      <c r="D103" s="229"/>
      <c r="E103" s="229"/>
      <c r="F103" s="229" t="s">
        <v>3170</v>
      </c>
      <c r="G103" s="230"/>
      <c r="H103" s="229" t="s">
        <v>55</v>
      </c>
      <c r="I103" s="229" t="s">
        <v>58</v>
      </c>
      <c r="J103" s="229" t="s">
        <v>3171</v>
      </c>
      <c r="K103" s="228"/>
    </row>
    <row r="104" spans="2:11" customFormat="1" ht="17.25" customHeight="1">
      <c r="B104" s="227"/>
      <c r="C104" s="231" t="s">
        <v>3172</v>
      </c>
      <c r="D104" s="231"/>
      <c r="E104" s="231"/>
      <c r="F104" s="232" t="s">
        <v>3173</v>
      </c>
      <c r="G104" s="233"/>
      <c r="H104" s="231"/>
      <c r="I104" s="231"/>
      <c r="J104" s="231" t="s">
        <v>3174</v>
      </c>
      <c r="K104" s="228"/>
    </row>
    <row r="105" spans="2:11" customFormat="1" ht="5.25" customHeight="1">
      <c r="B105" s="227"/>
      <c r="C105" s="229"/>
      <c r="D105" s="229"/>
      <c r="E105" s="229"/>
      <c r="F105" s="229"/>
      <c r="G105" s="245"/>
      <c r="H105" s="229"/>
      <c r="I105" s="229"/>
      <c r="J105" s="229"/>
      <c r="K105" s="228"/>
    </row>
    <row r="106" spans="2:11" customFormat="1" ht="15" customHeight="1">
      <c r="B106" s="227"/>
      <c r="C106" s="216" t="s">
        <v>54</v>
      </c>
      <c r="D106" s="236"/>
      <c r="E106" s="236"/>
      <c r="F106" s="237" t="s">
        <v>3175</v>
      </c>
      <c r="G106" s="216"/>
      <c r="H106" s="216" t="s">
        <v>3215</v>
      </c>
      <c r="I106" s="216" t="s">
        <v>3177</v>
      </c>
      <c r="J106" s="216">
        <v>20</v>
      </c>
      <c r="K106" s="228"/>
    </row>
    <row r="107" spans="2:11" customFormat="1" ht="15" customHeight="1">
      <c r="B107" s="227"/>
      <c r="C107" s="216" t="s">
        <v>3178</v>
      </c>
      <c r="D107" s="216"/>
      <c r="E107" s="216"/>
      <c r="F107" s="237" t="s">
        <v>3175</v>
      </c>
      <c r="G107" s="216"/>
      <c r="H107" s="216" t="s">
        <v>3215</v>
      </c>
      <c r="I107" s="216" t="s">
        <v>3177</v>
      </c>
      <c r="J107" s="216">
        <v>120</v>
      </c>
      <c r="K107" s="228"/>
    </row>
    <row r="108" spans="2:11" customFormat="1" ht="15" customHeight="1">
      <c r="B108" s="239"/>
      <c r="C108" s="216" t="s">
        <v>3180</v>
      </c>
      <c r="D108" s="216"/>
      <c r="E108" s="216"/>
      <c r="F108" s="237" t="s">
        <v>3181</v>
      </c>
      <c r="G108" s="216"/>
      <c r="H108" s="216" t="s">
        <v>3215</v>
      </c>
      <c r="I108" s="216" t="s">
        <v>3177</v>
      </c>
      <c r="J108" s="216">
        <v>50</v>
      </c>
      <c r="K108" s="228"/>
    </row>
    <row r="109" spans="2:11" customFormat="1" ht="15" customHeight="1">
      <c r="B109" s="239"/>
      <c r="C109" s="216" t="s">
        <v>3183</v>
      </c>
      <c r="D109" s="216"/>
      <c r="E109" s="216"/>
      <c r="F109" s="237" t="s">
        <v>3175</v>
      </c>
      <c r="G109" s="216"/>
      <c r="H109" s="216" t="s">
        <v>3215</v>
      </c>
      <c r="I109" s="216" t="s">
        <v>3185</v>
      </c>
      <c r="J109" s="216"/>
      <c r="K109" s="228"/>
    </row>
    <row r="110" spans="2:11" customFormat="1" ht="15" customHeight="1">
      <c r="B110" s="239"/>
      <c r="C110" s="216" t="s">
        <v>3194</v>
      </c>
      <c r="D110" s="216"/>
      <c r="E110" s="216"/>
      <c r="F110" s="237" t="s">
        <v>3181</v>
      </c>
      <c r="G110" s="216"/>
      <c r="H110" s="216" t="s">
        <v>3215</v>
      </c>
      <c r="I110" s="216" t="s">
        <v>3177</v>
      </c>
      <c r="J110" s="216">
        <v>50</v>
      </c>
      <c r="K110" s="228"/>
    </row>
    <row r="111" spans="2:11" customFormat="1" ht="15" customHeight="1">
      <c r="B111" s="239"/>
      <c r="C111" s="216" t="s">
        <v>3202</v>
      </c>
      <c r="D111" s="216"/>
      <c r="E111" s="216"/>
      <c r="F111" s="237" t="s">
        <v>3181</v>
      </c>
      <c r="G111" s="216"/>
      <c r="H111" s="216" t="s">
        <v>3215</v>
      </c>
      <c r="I111" s="216" t="s">
        <v>3177</v>
      </c>
      <c r="J111" s="216">
        <v>50</v>
      </c>
      <c r="K111" s="228"/>
    </row>
    <row r="112" spans="2:11" customFormat="1" ht="15" customHeight="1">
      <c r="B112" s="239"/>
      <c r="C112" s="216" t="s">
        <v>3200</v>
      </c>
      <c r="D112" s="216"/>
      <c r="E112" s="216"/>
      <c r="F112" s="237" t="s">
        <v>3181</v>
      </c>
      <c r="G112" s="216"/>
      <c r="H112" s="216" t="s">
        <v>3215</v>
      </c>
      <c r="I112" s="216" t="s">
        <v>3177</v>
      </c>
      <c r="J112" s="216">
        <v>50</v>
      </c>
      <c r="K112" s="228"/>
    </row>
    <row r="113" spans="2:11" customFormat="1" ht="15" customHeight="1">
      <c r="B113" s="239"/>
      <c r="C113" s="216" t="s">
        <v>54</v>
      </c>
      <c r="D113" s="216"/>
      <c r="E113" s="216"/>
      <c r="F113" s="237" t="s">
        <v>3175</v>
      </c>
      <c r="G113" s="216"/>
      <c r="H113" s="216" t="s">
        <v>3216</v>
      </c>
      <c r="I113" s="216" t="s">
        <v>3177</v>
      </c>
      <c r="J113" s="216">
        <v>20</v>
      </c>
      <c r="K113" s="228"/>
    </row>
    <row r="114" spans="2:11" customFormat="1" ht="15" customHeight="1">
      <c r="B114" s="239"/>
      <c r="C114" s="216" t="s">
        <v>3217</v>
      </c>
      <c r="D114" s="216"/>
      <c r="E114" s="216"/>
      <c r="F114" s="237" t="s">
        <v>3175</v>
      </c>
      <c r="G114" s="216"/>
      <c r="H114" s="216" t="s">
        <v>3218</v>
      </c>
      <c r="I114" s="216" t="s">
        <v>3177</v>
      </c>
      <c r="J114" s="216">
        <v>120</v>
      </c>
      <c r="K114" s="228"/>
    </row>
    <row r="115" spans="2:11" customFormat="1" ht="15" customHeight="1">
      <c r="B115" s="239"/>
      <c r="C115" s="216" t="s">
        <v>39</v>
      </c>
      <c r="D115" s="216"/>
      <c r="E115" s="216"/>
      <c r="F115" s="237" t="s">
        <v>3175</v>
      </c>
      <c r="G115" s="216"/>
      <c r="H115" s="216" t="s">
        <v>3219</v>
      </c>
      <c r="I115" s="216" t="s">
        <v>3210</v>
      </c>
      <c r="J115" s="216"/>
      <c r="K115" s="228"/>
    </row>
    <row r="116" spans="2:11" customFormat="1" ht="15" customHeight="1">
      <c r="B116" s="239"/>
      <c r="C116" s="216" t="s">
        <v>49</v>
      </c>
      <c r="D116" s="216"/>
      <c r="E116" s="216"/>
      <c r="F116" s="237" t="s">
        <v>3175</v>
      </c>
      <c r="G116" s="216"/>
      <c r="H116" s="216" t="s">
        <v>3220</v>
      </c>
      <c r="I116" s="216" t="s">
        <v>3210</v>
      </c>
      <c r="J116" s="216"/>
      <c r="K116" s="228"/>
    </row>
    <row r="117" spans="2:11" customFormat="1" ht="15" customHeight="1">
      <c r="B117" s="239"/>
      <c r="C117" s="216" t="s">
        <v>58</v>
      </c>
      <c r="D117" s="216"/>
      <c r="E117" s="216"/>
      <c r="F117" s="237" t="s">
        <v>3175</v>
      </c>
      <c r="G117" s="216"/>
      <c r="H117" s="216" t="s">
        <v>3221</v>
      </c>
      <c r="I117" s="216" t="s">
        <v>3222</v>
      </c>
      <c r="J117" s="216"/>
      <c r="K117" s="228"/>
    </row>
    <row r="118" spans="2:11" customFormat="1" ht="15" customHeight="1">
      <c r="B118" s="240"/>
      <c r="C118" s="246"/>
      <c r="D118" s="246"/>
      <c r="E118" s="246"/>
      <c r="F118" s="246"/>
      <c r="G118" s="246"/>
      <c r="H118" s="246"/>
      <c r="I118" s="246"/>
      <c r="J118" s="246"/>
      <c r="K118" s="242"/>
    </row>
    <row r="119" spans="2:11" customFormat="1" ht="18.75" customHeight="1">
      <c r="B119" s="247"/>
      <c r="C119" s="248"/>
      <c r="D119" s="248"/>
      <c r="E119" s="248"/>
      <c r="F119" s="249"/>
      <c r="G119" s="248"/>
      <c r="H119" s="248"/>
      <c r="I119" s="248"/>
      <c r="J119" s="248"/>
      <c r="K119" s="247"/>
    </row>
    <row r="120" spans="2:1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customFormat="1" ht="7.5" customHeight="1">
      <c r="B121" s="250"/>
      <c r="C121" s="251"/>
      <c r="D121" s="251"/>
      <c r="E121" s="251"/>
      <c r="F121" s="251"/>
      <c r="G121" s="251"/>
      <c r="H121" s="251"/>
      <c r="I121" s="251"/>
      <c r="J121" s="251"/>
      <c r="K121" s="252"/>
    </row>
    <row r="122" spans="2:11" customFormat="1" ht="45" customHeight="1">
      <c r="B122" s="253"/>
      <c r="C122" s="333" t="s">
        <v>3223</v>
      </c>
      <c r="D122" s="333"/>
      <c r="E122" s="333"/>
      <c r="F122" s="333"/>
      <c r="G122" s="333"/>
      <c r="H122" s="333"/>
      <c r="I122" s="333"/>
      <c r="J122" s="333"/>
      <c r="K122" s="254"/>
    </row>
    <row r="123" spans="2:11" customFormat="1" ht="17.25" customHeight="1">
      <c r="B123" s="255"/>
      <c r="C123" s="229" t="s">
        <v>3169</v>
      </c>
      <c r="D123" s="229"/>
      <c r="E123" s="229"/>
      <c r="F123" s="229" t="s">
        <v>3170</v>
      </c>
      <c r="G123" s="230"/>
      <c r="H123" s="229" t="s">
        <v>55</v>
      </c>
      <c r="I123" s="229" t="s">
        <v>58</v>
      </c>
      <c r="J123" s="229" t="s">
        <v>3171</v>
      </c>
      <c r="K123" s="256"/>
    </row>
    <row r="124" spans="2:11" customFormat="1" ht="17.25" customHeight="1">
      <c r="B124" s="255"/>
      <c r="C124" s="231" t="s">
        <v>3172</v>
      </c>
      <c r="D124" s="231"/>
      <c r="E124" s="231"/>
      <c r="F124" s="232" t="s">
        <v>3173</v>
      </c>
      <c r="G124" s="233"/>
      <c r="H124" s="231"/>
      <c r="I124" s="231"/>
      <c r="J124" s="231" t="s">
        <v>3174</v>
      </c>
      <c r="K124" s="256"/>
    </row>
    <row r="125" spans="2:11" customFormat="1" ht="5.25" customHeight="1">
      <c r="B125" s="257"/>
      <c r="C125" s="234"/>
      <c r="D125" s="234"/>
      <c r="E125" s="234"/>
      <c r="F125" s="234"/>
      <c r="G125" s="258"/>
      <c r="H125" s="234"/>
      <c r="I125" s="234"/>
      <c r="J125" s="234"/>
      <c r="K125" s="259"/>
    </row>
    <row r="126" spans="2:11" customFormat="1" ht="15" customHeight="1">
      <c r="B126" s="257"/>
      <c r="C126" s="216" t="s">
        <v>3178</v>
      </c>
      <c r="D126" s="236"/>
      <c r="E126" s="236"/>
      <c r="F126" s="237" t="s">
        <v>3175</v>
      </c>
      <c r="G126" s="216"/>
      <c r="H126" s="216" t="s">
        <v>3215</v>
      </c>
      <c r="I126" s="216" t="s">
        <v>3177</v>
      </c>
      <c r="J126" s="216">
        <v>120</v>
      </c>
      <c r="K126" s="260"/>
    </row>
    <row r="127" spans="2:11" customFormat="1" ht="15" customHeight="1">
      <c r="B127" s="257"/>
      <c r="C127" s="216" t="s">
        <v>3224</v>
      </c>
      <c r="D127" s="216"/>
      <c r="E127" s="216"/>
      <c r="F127" s="237" t="s">
        <v>3175</v>
      </c>
      <c r="G127" s="216"/>
      <c r="H127" s="216" t="s">
        <v>3225</v>
      </c>
      <c r="I127" s="216" t="s">
        <v>3177</v>
      </c>
      <c r="J127" s="216" t="s">
        <v>3226</v>
      </c>
      <c r="K127" s="260"/>
    </row>
    <row r="128" spans="2:11" customFormat="1" ht="15" customHeight="1">
      <c r="B128" s="257"/>
      <c r="C128" s="216" t="s">
        <v>3123</v>
      </c>
      <c r="D128" s="216"/>
      <c r="E128" s="216"/>
      <c r="F128" s="237" t="s">
        <v>3175</v>
      </c>
      <c r="G128" s="216"/>
      <c r="H128" s="216" t="s">
        <v>3227</v>
      </c>
      <c r="I128" s="216" t="s">
        <v>3177</v>
      </c>
      <c r="J128" s="216" t="s">
        <v>3226</v>
      </c>
      <c r="K128" s="260"/>
    </row>
    <row r="129" spans="2:11" customFormat="1" ht="15" customHeight="1">
      <c r="B129" s="257"/>
      <c r="C129" s="216" t="s">
        <v>3186</v>
      </c>
      <c r="D129" s="216"/>
      <c r="E129" s="216"/>
      <c r="F129" s="237" t="s">
        <v>3181</v>
      </c>
      <c r="G129" s="216"/>
      <c r="H129" s="216" t="s">
        <v>3187</v>
      </c>
      <c r="I129" s="216" t="s">
        <v>3177</v>
      </c>
      <c r="J129" s="216">
        <v>15</v>
      </c>
      <c r="K129" s="260"/>
    </row>
    <row r="130" spans="2:11" customFormat="1" ht="15" customHeight="1">
      <c r="B130" s="257"/>
      <c r="C130" s="216" t="s">
        <v>3188</v>
      </c>
      <c r="D130" s="216"/>
      <c r="E130" s="216"/>
      <c r="F130" s="237" t="s">
        <v>3181</v>
      </c>
      <c r="G130" s="216"/>
      <c r="H130" s="216" t="s">
        <v>3189</v>
      </c>
      <c r="I130" s="216" t="s">
        <v>3177</v>
      </c>
      <c r="J130" s="216">
        <v>15</v>
      </c>
      <c r="K130" s="260"/>
    </row>
    <row r="131" spans="2:11" customFormat="1" ht="15" customHeight="1">
      <c r="B131" s="257"/>
      <c r="C131" s="216" t="s">
        <v>3190</v>
      </c>
      <c r="D131" s="216"/>
      <c r="E131" s="216"/>
      <c r="F131" s="237" t="s">
        <v>3181</v>
      </c>
      <c r="G131" s="216"/>
      <c r="H131" s="216" t="s">
        <v>3191</v>
      </c>
      <c r="I131" s="216" t="s">
        <v>3177</v>
      </c>
      <c r="J131" s="216">
        <v>20</v>
      </c>
      <c r="K131" s="260"/>
    </row>
    <row r="132" spans="2:11" customFormat="1" ht="15" customHeight="1">
      <c r="B132" s="257"/>
      <c r="C132" s="216" t="s">
        <v>3192</v>
      </c>
      <c r="D132" s="216"/>
      <c r="E132" s="216"/>
      <c r="F132" s="237" t="s">
        <v>3181</v>
      </c>
      <c r="G132" s="216"/>
      <c r="H132" s="216" t="s">
        <v>3193</v>
      </c>
      <c r="I132" s="216" t="s">
        <v>3177</v>
      </c>
      <c r="J132" s="216">
        <v>20</v>
      </c>
      <c r="K132" s="260"/>
    </row>
    <row r="133" spans="2:11" customFormat="1" ht="15" customHeight="1">
      <c r="B133" s="257"/>
      <c r="C133" s="216" t="s">
        <v>3180</v>
      </c>
      <c r="D133" s="216"/>
      <c r="E133" s="216"/>
      <c r="F133" s="237" t="s">
        <v>3181</v>
      </c>
      <c r="G133" s="216"/>
      <c r="H133" s="216" t="s">
        <v>3215</v>
      </c>
      <c r="I133" s="216" t="s">
        <v>3177</v>
      </c>
      <c r="J133" s="216">
        <v>50</v>
      </c>
      <c r="K133" s="260"/>
    </row>
    <row r="134" spans="2:11" customFormat="1" ht="15" customHeight="1">
      <c r="B134" s="257"/>
      <c r="C134" s="216" t="s">
        <v>3194</v>
      </c>
      <c r="D134" s="216"/>
      <c r="E134" s="216"/>
      <c r="F134" s="237" t="s">
        <v>3181</v>
      </c>
      <c r="G134" s="216"/>
      <c r="H134" s="216" t="s">
        <v>3215</v>
      </c>
      <c r="I134" s="216" t="s">
        <v>3177</v>
      </c>
      <c r="J134" s="216">
        <v>50</v>
      </c>
      <c r="K134" s="260"/>
    </row>
    <row r="135" spans="2:11" customFormat="1" ht="15" customHeight="1">
      <c r="B135" s="257"/>
      <c r="C135" s="216" t="s">
        <v>3200</v>
      </c>
      <c r="D135" s="216"/>
      <c r="E135" s="216"/>
      <c r="F135" s="237" t="s">
        <v>3181</v>
      </c>
      <c r="G135" s="216"/>
      <c r="H135" s="216" t="s">
        <v>3215</v>
      </c>
      <c r="I135" s="216" t="s">
        <v>3177</v>
      </c>
      <c r="J135" s="216">
        <v>50</v>
      </c>
      <c r="K135" s="260"/>
    </row>
    <row r="136" spans="2:11" customFormat="1" ht="15" customHeight="1">
      <c r="B136" s="257"/>
      <c r="C136" s="216" t="s">
        <v>3202</v>
      </c>
      <c r="D136" s="216"/>
      <c r="E136" s="216"/>
      <c r="F136" s="237" t="s">
        <v>3181</v>
      </c>
      <c r="G136" s="216"/>
      <c r="H136" s="216" t="s">
        <v>3215</v>
      </c>
      <c r="I136" s="216" t="s">
        <v>3177</v>
      </c>
      <c r="J136" s="216">
        <v>50</v>
      </c>
      <c r="K136" s="260"/>
    </row>
    <row r="137" spans="2:11" customFormat="1" ht="15" customHeight="1">
      <c r="B137" s="257"/>
      <c r="C137" s="216" t="s">
        <v>3203</v>
      </c>
      <c r="D137" s="216"/>
      <c r="E137" s="216"/>
      <c r="F137" s="237" t="s">
        <v>3181</v>
      </c>
      <c r="G137" s="216"/>
      <c r="H137" s="216" t="s">
        <v>3228</v>
      </c>
      <c r="I137" s="216" t="s">
        <v>3177</v>
      </c>
      <c r="J137" s="216">
        <v>255</v>
      </c>
      <c r="K137" s="260"/>
    </row>
    <row r="138" spans="2:11" customFormat="1" ht="15" customHeight="1">
      <c r="B138" s="257"/>
      <c r="C138" s="216" t="s">
        <v>3205</v>
      </c>
      <c r="D138" s="216"/>
      <c r="E138" s="216"/>
      <c r="F138" s="237" t="s">
        <v>3175</v>
      </c>
      <c r="G138" s="216"/>
      <c r="H138" s="216" t="s">
        <v>3229</v>
      </c>
      <c r="I138" s="216" t="s">
        <v>3207</v>
      </c>
      <c r="J138" s="216"/>
      <c r="K138" s="260"/>
    </row>
    <row r="139" spans="2:11" customFormat="1" ht="15" customHeight="1">
      <c r="B139" s="257"/>
      <c r="C139" s="216" t="s">
        <v>3208</v>
      </c>
      <c r="D139" s="216"/>
      <c r="E139" s="216"/>
      <c r="F139" s="237" t="s">
        <v>3175</v>
      </c>
      <c r="G139" s="216"/>
      <c r="H139" s="216" t="s">
        <v>3230</v>
      </c>
      <c r="I139" s="216" t="s">
        <v>3210</v>
      </c>
      <c r="J139" s="216"/>
      <c r="K139" s="260"/>
    </row>
    <row r="140" spans="2:11" customFormat="1" ht="15" customHeight="1">
      <c r="B140" s="257"/>
      <c r="C140" s="216" t="s">
        <v>3211</v>
      </c>
      <c r="D140" s="216"/>
      <c r="E140" s="216"/>
      <c r="F140" s="237" t="s">
        <v>3175</v>
      </c>
      <c r="G140" s="216"/>
      <c r="H140" s="216" t="s">
        <v>3211</v>
      </c>
      <c r="I140" s="216" t="s">
        <v>3210</v>
      </c>
      <c r="J140" s="216"/>
      <c r="K140" s="260"/>
    </row>
    <row r="141" spans="2:11" customFormat="1" ht="15" customHeight="1">
      <c r="B141" s="257"/>
      <c r="C141" s="216" t="s">
        <v>39</v>
      </c>
      <c r="D141" s="216"/>
      <c r="E141" s="216"/>
      <c r="F141" s="237" t="s">
        <v>3175</v>
      </c>
      <c r="G141" s="216"/>
      <c r="H141" s="216" t="s">
        <v>3231</v>
      </c>
      <c r="I141" s="216" t="s">
        <v>3210</v>
      </c>
      <c r="J141" s="216"/>
      <c r="K141" s="260"/>
    </row>
    <row r="142" spans="2:11" customFormat="1" ht="15" customHeight="1">
      <c r="B142" s="257"/>
      <c r="C142" s="216" t="s">
        <v>3232</v>
      </c>
      <c r="D142" s="216"/>
      <c r="E142" s="216"/>
      <c r="F142" s="237" t="s">
        <v>3175</v>
      </c>
      <c r="G142" s="216"/>
      <c r="H142" s="216" t="s">
        <v>3233</v>
      </c>
      <c r="I142" s="216" t="s">
        <v>3210</v>
      </c>
      <c r="J142" s="216"/>
      <c r="K142" s="260"/>
    </row>
    <row r="143" spans="2:11" customFormat="1" ht="15" customHeight="1">
      <c r="B143" s="261"/>
      <c r="C143" s="262"/>
      <c r="D143" s="262"/>
      <c r="E143" s="262"/>
      <c r="F143" s="262"/>
      <c r="G143" s="262"/>
      <c r="H143" s="262"/>
      <c r="I143" s="262"/>
      <c r="J143" s="262"/>
      <c r="K143" s="263"/>
    </row>
    <row r="144" spans="2:11" customFormat="1" ht="18.75" customHeight="1">
      <c r="B144" s="248"/>
      <c r="C144" s="248"/>
      <c r="D144" s="248"/>
      <c r="E144" s="248"/>
      <c r="F144" s="249"/>
      <c r="G144" s="248"/>
      <c r="H144" s="248"/>
      <c r="I144" s="248"/>
      <c r="J144" s="248"/>
      <c r="K144" s="248"/>
    </row>
    <row r="145" spans="2:1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customFormat="1" ht="45" customHeight="1">
      <c r="B147" s="227"/>
      <c r="C147" s="335" t="s">
        <v>3234</v>
      </c>
      <c r="D147" s="335"/>
      <c r="E147" s="335"/>
      <c r="F147" s="335"/>
      <c r="G147" s="335"/>
      <c r="H147" s="335"/>
      <c r="I147" s="335"/>
      <c r="J147" s="335"/>
      <c r="K147" s="228"/>
    </row>
    <row r="148" spans="2:11" customFormat="1" ht="17.25" customHeight="1">
      <c r="B148" s="227"/>
      <c r="C148" s="229" t="s">
        <v>3169</v>
      </c>
      <c r="D148" s="229"/>
      <c r="E148" s="229"/>
      <c r="F148" s="229" t="s">
        <v>3170</v>
      </c>
      <c r="G148" s="230"/>
      <c r="H148" s="229" t="s">
        <v>55</v>
      </c>
      <c r="I148" s="229" t="s">
        <v>58</v>
      </c>
      <c r="J148" s="229" t="s">
        <v>3171</v>
      </c>
      <c r="K148" s="228"/>
    </row>
    <row r="149" spans="2:11" customFormat="1" ht="17.25" customHeight="1">
      <c r="B149" s="227"/>
      <c r="C149" s="231" t="s">
        <v>3172</v>
      </c>
      <c r="D149" s="231"/>
      <c r="E149" s="231"/>
      <c r="F149" s="232" t="s">
        <v>3173</v>
      </c>
      <c r="G149" s="233"/>
      <c r="H149" s="231"/>
      <c r="I149" s="231"/>
      <c r="J149" s="231" t="s">
        <v>3174</v>
      </c>
      <c r="K149" s="228"/>
    </row>
    <row r="150" spans="2:1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0"/>
    </row>
    <row r="151" spans="2:11" customFormat="1" ht="15" customHeight="1">
      <c r="B151" s="239"/>
      <c r="C151" s="264" t="s">
        <v>3178</v>
      </c>
      <c r="D151" s="216"/>
      <c r="E151" s="216"/>
      <c r="F151" s="265" t="s">
        <v>3175</v>
      </c>
      <c r="G151" s="216"/>
      <c r="H151" s="264" t="s">
        <v>3215</v>
      </c>
      <c r="I151" s="264" t="s">
        <v>3177</v>
      </c>
      <c r="J151" s="264">
        <v>120</v>
      </c>
      <c r="K151" s="260"/>
    </row>
    <row r="152" spans="2:11" customFormat="1" ht="15" customHeight="1">
      <c r="B152" s="239"/>
      <c r="C152" s="264" t="s">
        <v>3224</v>
      </c>
      <c r="D152" s="216"/>
      <c r="E152" s="216"/>
      <c r="F152" s="265" t="s">
        <v>3175</v>
      </c>
      <c r="G152" s="216"/>
      <c r="H152" s="264" t="s">
        <v>3235</v>
      </c>
      <c r="I152" s="264" t="s">
        <v>3177</v>
      </c>
      <c r="J152" s="264" t="s">
        <v>3226</v>
      </c>
      <c r="K152" s="260"/>
    </row>
    <row r="153" spans="2:11" customFormat="1" ht="15" customHeight="1">
      <c r="B153" s="239"/>
      <c r="C153" s="264" t="s">
        <v>3123</v>
      </c>
      <c r="D153" s="216"/>
      <c r="E153" s="216"/>
      <c r="F153" s="265" t="s">
        <v>3175</v>
      </c>
      <c r="G153" s="216"/>
      <c r="H153" s="264" t="s">
        <v>3236</v>
      </c>
      <c r="I153" s="264" t="s">
        <v>3177</v>
      </c>
      <c r="J153" s="264" t="s">
        <v>3226</v>
      </c>
      <c r="K153" s="260"/>
    </row>
    <row r="154" spans="2:11" customFormat="1" ht="15" customHeight="1">
      <c r="B154" s="239"/>
      <c r="C154" s="264" t="s">
        <v>3180</v>
      </c>
      <c r="D154" s="216"/>
      <c r="E154" s="216"/>
      <c r="F154" s="265" t="s">
        <v>3181</v>
      </c>
      <c r="G154" s="216"/>
      <c r="H154" s="264" t="s">
        <v>3215</v>
      </c>
      <c r="I154" s="264" t="s">
        <v>3177</v>
      </c>
      <c r="J154" s="264">
        <v>50</v>
      </c>
      <c r="K154" s="260"/>
    </row>
    <row r="155" spans="2:11" customFormat="1" ht="15" customHeight="1">
      <c r="B155" s="239"/>
      <c r="C155" s="264" t="s">
        <v>3183</v>
      </c>
      <c r="D155" s="216"/>
      <c r="E155" s="216"/>
      <c r="F155" s="265" t="s">
        <v>3175</v>
      </c>
      <c r="G155" s="216"/>
      <c r="H155" s="264" t="s">
        <v>3215</v>
      </c>
      <c r="I155" s="264" t="s">
        <v>3185</v>
      </c>
      <c r="J155" s="264"/>
      <c r="K155" s="260"/>
    </row>
    <row r="156" spans="2:11" customFormat="1" ht="15" customHeight="1">
      <c r="B156" s="239"/>
      <c r="C156" s="264" t="s">
        <v>3194</v>
      </c>
      <c r="D156" s="216"/>
      <c r="E156" s="216"/>
      <c r="F156" s="265" t="s">
        <v>3181</v>
      </c>
      <c r="G156" s="216"/>
      <c r="H156" s="264" t="s">
        <v>3215</v>
      </c>
      <c r="I156" s="264" t="s">
        <v>3177</v>
      </c>
      <c r="J156" s="264">
        <v>50</v>
      </c>
      <c r="K156" s="260"/>
    </row>
    <row r="157" spans="2:11" customFormat="1" ht="15" customHeight="1">
      <c r="B157" s="239"/>
      <c r="C157" s="264" t="s">
        <v>3202</v>
      </c>
      <c r="D157" s="216"/>
      <c r="E157" s="216"/>
      <c r="F157" s="265" t="s">
        <v>3181</v>
      </c>
      <c r="G157" s="216"/>
      <c r="H157" s="264" t="s">
        <v>3215</v>
      </c>
      <c r="I157" s="264" t="s">
        <v>3177</v>
      </c>
      <c r="J157" s="264">
        <v>50</v>
      </c>
      <c r="K157" s="260"/>
    </row>
    <row r="158" spans="2:11" customFormat="1" ht="15" customHeight="1">
      <c r="B158" s="239"/>
      <c r="C158" s="264" t="s">
        <v>3200</v>
      </c>
      <c r="D158" s="216"/>
      <c r="E158" s="216"/>
      <c r="F158" s="265" t="s">
        <v>3181</v>
      </c>
      <c r="G158" s="216"/>
      <c r="H158" s="264" t="s">
        <v>3215</v>
      </c>
      <c r="I158" s="264" t="s">
        <v>3177</v>
      </c>
      <c r="J158" s="264">
        <v>50</v>
      </c>
      <c r="K158" s="260"/>
    </row>
    <row r="159" spans="2:11" customFormat="1" ht="15" customHeight="1">
      <c r="B159" s="239"/>
      <c r="C159" s="264" t="s">
        <v>103</v>
      </c>
      <c r="D159" s="216"/>
      <c r="E159" s="216"/>
      <c r="F159" s="265" t="s">
        <v>3175</v>
      </c>
      <c r="G159" s="216"/>
      <c r="H159" s="264" t="s">
        <v>3237</v>
      </c>
      <c r="I159" s="264" t="s">
        <v>3177</v>
      </c>
      <c r="J159" s="264" t="s">
        <v>3238</v>
      </c>
      <c r="K159" s="260"/>
    </row>
    <row r="160" spans="2:11" customFormat="1" ht="15" customHeight="1">
      <c r="B160" s="239"/>
      <c r="C160" s="264" t="s">
        <v>3239</v>
      </c>
      <c r="D160" s="216"/>
      <c r="E160" s="216"/>
      <c r="F160" s="265" t="s">
        <v>3175</v>
      </c>
      <c r="G160" s="216"/>
      <c r="H160" s="264" t="s">
        <v>3240</v>
      </c>
      <c r="I160" s="264" t="s">
        <v>3210</v>
      </c>
      <c r="J160" s="264"/>
      <c r="K160" s="260"/>
    </row>
    <row r="161" spans="2:11" customFormat="1" ht="15" customHeight="1">
      <c r="B161" s="266"/>
      <c r="C161" s="246"/>
      <c r="D161" s="246"/>
      <c r="E161" s="246"/>
      <c r="F161" s="246"/>
      <c r="G161" s="246"/>
      <c r="H161" s="246"/>
      <c r="I161" s="246"/>
      <c r="J161" s="246"/>
      <c r="K161" s="267"/>
    </row>
    <row r="162" spans="2:11" customFormat="1" ht="18.75" customHeight="1">
      <c r="B162" s="248"/>
      <c r="C162" s="258"/>
      <c r="D162" s="258"/>
      <c r="E162" s="258"/>
      <c r="F162" s="268"/>
      <c r="G162" s="258"/>
      <c r="H162" s="258"/>
      <c r="I162" s="258"/>
      <c r="J162" s="258"/>
      <c r="K162" s="248"/>
    </row>
    <row r="163" spans="2:1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customFormat="1" ht="45" customHeight="1">
      <c r="B165" s="208"/>
      <c r="C165" s="333" t="s">
        <v>3241</v>
      </c>
      <c r="D165" s="333"/>
      <c r="E165" s="333"/>
      <c r="F165" s="333"/>
      <c r="G165" s="333"/>
      <c r="H165" s="333"/>
      <c r="I165" s="333"/>
      <c r="J165" s="333"/>
      <c r="K165" s="209"/>
    </row>
    <row r="166" spans="2:11" customFormat="1" ht="17.25" customHeight="1">
      <c r="B166" s="208"/>
      <c r="C166" s="229" t="s">
        <v>3169</v>
      </c>
      <c r="D166" s="229"/>
      <c r="E166" s="229"/>
      <c r="F166" s="229" t="s">
        <v>3170</v>
      </c>
      <c r="G166" s="269"/>
      <c r="H166" s="270" t="s">
        <v>55</v>
      </c>
      <c r="I166" s="270" t="s">
        <v>58</v>
      </c>
      <c r="J166" s="229" t="s">
        <v>3171</v>
      </c>
      <c r="K166" s="209"/>
    </row>
    <row r="167" spans="2:11" customFormat="1" ht="17.25" customHeight="1">
      <c r="B167" s="210"/>
      <c r="C167" s="231" t="s">
        <v>3172</v>
      </c>
      <c r="D167" s="231"/>
      <c r="E167" s="231"/>
      <c r="F167" s="232" t="s">
        <v>3173</v>
      </c>
      <c r="G167" s="271"/>
      <c r="H167" s="272"/>
      <c r="I167" s="272"/>
      <c r="J167" s="231" t="s">
        <v>3174</v>
      </c>
      <c r="K167" s="211"/>
    </row>
    <row r="168" spans="2:1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0"/>
    </row>
    <row r="169" spans="2:11" customFormat="1" ht="15" customHeight="1">
      <c r="B169" s="239"/>
      <c r="C169" s="216" t="s">
        <v>3178</v>
      </c>
      <c r="D169" s="216"/>
      <c r="E169" s="216"/>
      <c r="F169" s="237" t="s">
        <v>3175</v>
      </c>
      <c r="G169" s="216"/>
      <c r="H169" s="216" t="s">
        <v>3215</v>
      </c>
      <c r="I169" s="216" t="s">
        <v>3177</v>
      </c>
      <c r="J169" s="216">
        <v>120</v>
      </c>
      <c r="K169" s="260"/>
    </row>
    <row r="170" spans="2:11" customFormat="1" ht="15" customHeight="1">
      <c r="B170" s="239"/>
      <c r="C170" s="216" t="s">
        <v>3224</v>
      </c>
      <c r="D170" s="216"/>
      <c r="E170" s="216"/>
      <c r="F170" s="237" t="s">
        <v>3175</v>
      </c>
      <c r="G170" s="216"/>
      <c r="H170" s="216" t="s">
        <v>3225</v>
      </c>
      <c r="I170" s="216" t="s">
        <v>3177</v>
      </c>
      <c r="J170" s="216" t="s">
        <v>3226</v>
      </c>
      <c r="K170" s="260"/>
    </row>
    <row r="171" spans="2:11" customFormat="1" ht="15" customHeight="1">
      <c r="B171" s="239"/>
      <c r="C171" s="216" t="s">
        <v>3123</v>
      </c>
      <c r="D171" s="216"/>
      <c r="E171" s="216"/>
      <c r="F171" s="237" t="s">
        <v>3175</v>
      </c>
      <c r="G171" s="216"/>
      <c r="H171" s="216" t="s">
        <v>3242</v>
      </c>
      <c r="I171" s="216" t="s">
        <v>3177</v>
      </c>
      <c r="J171" s="216" t="s">
        <v>3226</v>
      </c>
      <c r="K171" s="260"/>
    </row>
    <row r="172" spans="2:11" customFormat="1" ht="15" customHeight="1">
      <c r="B172" s="239"/>
      <c r="C172" s="216" t="s">
        <v>3180</v>
      </c>
      <c r="D172" s="216"/>
      <c r="E172" s="216"/>
      <c r="F172" s="237" t="s">
        <v>3181</v>
      </c>
      <c r="G172" s="216"/>
      <c r="H172" s="216" t="s">
        <v>3242</v>
      </c>
      <c r="I172" s="216" t="s">
        <v>3177</v>
      </c>
      <c r="J172" s="216">
        <v>50</v>
      </c>
      <c r="K172" s="260"/>
    </row>
    <row r="173" spans="2:11" customFormat="1" ht="15" customHeight="1">
      <c r="B173" s="239"/>
      <c r="C173" s="216" t="s">
        <v>3183</v>
      </c>
      <c r="D173" s="216"/>
      <c r="E173" s="216"/>
      <c r="F173" s="237" t="s">
        <v>3175</v>
      </c>
      <c r="G173" s="216"/>
      <c r="H173" s="216" t="s">
        <v>3242</v>
      </c>
      <c r="I173" s="216" t="s">
        <v>3185</v>
      </c>
      <c r="J173" s="216"/>
      <c r="K173" s="260"/>
    </row>
    <row r="174" spans="2:11" customFormat="1" ht="15" customHeight="1">
      <c r="B174" s="239"/>
      <c r="C174" s="216" t="s">
        <v>3194</v>
      </c>
      <c r="D174" s="216"/>
      <c r="E174" s="216"/>
      <c r="F174" s="237" t="s">
        <v>3181</v>
      </c>
      <c r="G174" s="216"/>
      <c r="H174" s="216" t="s">
        <v>3242</v>
      </c>
      <c r="I174" s="216" t="s">
        <v>3177</v>
      </c>
      <c r="J174" s="216">
        <v>50</v>
      </c>
      <c r="K174" s="260"/>
    </row>
    <row r="175" spans="2:11" customFormat="1" ht="15" customHeight="1">
      <c r="B175" s="239"/>
      <c r="C175" s="216" t="s">
        <v>3202</v>
      </c>
      <c r="D175" s="216"/>
      <c r="E175" s="216"/>
      <c r="F175" s="237" t="s">
        <v>3181</v>
      </c>
      <c r="G175" s="216"/>
      <c r="H175" s="216" t="s">
        <v>3242</v>
      </c>
      <c r="I175" s="216" t="s">
        <v>3177</v>
      </c>
      <c r="J175" s="216">
        <v>50</v>
      </c>
      <c r="K175" s="260"/>
    </row>
    <row r="176" spans="2:11" customFormat="1" ht="15" customHeight="1">
      <c r="B176" s="239"/>
      <c r="C176" s="216" t="s">
        <v>3200</v>
      </c>
      <c r="D176" s="216"/>
      <c r="E176" s="216"/>
      <c r="F176" s="237" t="s">
        <v>3181</v>
      </c>
      <c r="G176" s="216"/>
      <c r="H176" s="216" t="s">
        <v>3242</v>
      </c>
      <c r="I176" s="216" t="s">
        <v>3177</v>
      </c>
      <c r="J176" s="216">
        <v>50</v>
      </c>
      <c r="K176" s="260"/>
    </row>
    <row r="177" spans="2:11" customFormat="1" ht="15" customHeight="1">
      <c r="B177" s="239"/>
      <c r="C177" s="216" t="s">
        <v>114</v>
      </c>
      <c r="D177" s="216"/>
      <c r="E177" s="216"/>
      <c r="F177" s="237" t="s">
        <v>3175</v>
      </c>
      <c r="G177" s="216"/>
      <c r="H177" s="216" t="s">
        <v>3243</v>
      </c>
      <c r="I177" s="216" t="s">
        <v>3244</v>
      </c>
      <c r="J177" s="216"/>
      <c r="K177" s="260"/>
    </row>
    <row r="178" spans="2:11" customFormat="1" ht="15" customHeight="1">
      <c r="B178" s="239"/>
      <c r="C178" s="216" t="s">
        <v>58</v>
      </c>
      <c r="D178" s="216"/>
      <c r="E178" s="216"/>
      <c r="F178" s="237" t="s">
        <v>3175</v>
      </c>
      <c r="G178" s="216"/>
      <c r="H178" s="216" t="s">
        <v>3245</v>
      </c>
      <c r="I178" s="216" t="s">
        <v>3246</v>
      </c>
      <c r="J178" s="216">
        <v>1</v>
      </c>
      <c r="K178" s="260"/>
    </row>
    <row r="179" spans="2:11" customFormat="1" ht="15" customHeight="1">
      <c r="B179" s="239"/>
      <c r="C179" s="216" t="s">
        <v>54</v>
      </c>
      <c r="D179" s="216"/>
      <c r="E179" s="216"/>
      <c r="F179" s="237" t="s">
        <v>3175</v>
      </c>
      <c r="G179" s="216"/>
      <c r="H179" s="216" t="s">
        <v>3247</v>
      </c>
      <c r="I179" s="216" t="s">
        <v>3177</v>
      </c>
      <c r="J179" s="216">
        <v>20</v>
      </c>
      <c r="K179" s="260"/>
    </row>
    <row r="180" spans="2:11" customFormat="1" ht="15" customHeight="1">
      <c r="B180" s="239"/>
      <c r="C180" s="216" t="s">
        <v>55</v>
      </c>
      <c r="D180" s="216"/>
      <c r="E180" s="216"/>
      <c r="F180" s="237" t="s">
        <v>3175</v>
      </c>
      <c r="G180" s="216"/>
      <c r="H180" s="216" t="s">
        <v>3248</v>
      </c>
      <c r="I180" s="216" t="s">
        <v>3177</v>
      </c>
      <c r="J180" s="216">
        <v>255</v>
      </c>
      <c r="K180" s="260"/>
    </row>
    <row r="181" spans="2:11" customFormat="1" ht="15" customHeight="1">
      <c r="B181" s="239"/>
      <c r="C181" s="216" t="s">
        <v>115</v>
      </c>
      <c r="D181" s="216"/>
      <c r="E181" s="216"/>
      <c r="F181" s="237" t="s">
        <v>3175</v>
      </c>
      <c r="G181" s="216"/>
      <c r="H181" s="216" t="s">
        <v>3139</v>
      </c>
      <c r="I181" s="216" t="s">
        <v>3177</v>
      </c>
      <c r="J181" s="216">
        <v>10</v>
      </c>
      <c r="K181" s="260"/>
    </row>
    <row r="182" spans="2:11" customFormat="1" ht="15" customHeight="1">
      <c r="B182" s="239"/>
      <c r="C182" s="216" t="s">
        <v>116</v>
      </c>
      <c r="D182" s="216"/>
      <c r="E182" s="216"/>
      <c r="F182" s="237" t="s">
        <v>3175</v>
      </c>
      <c r="G182" s="216"/>
      <c r="H182" s="216" t="s">
        <v>3249</v>
      </c>
      <c r="I182" s="216" t="s">
        <v>3210</v>
      </c>
      <c r="J182" s="216"/>
      <c r="K182" s="260"/>
    </row>
    <row r="183" spans="2:11" customFormat="1" ht="15" customHeight="1">
      <c r="B183" s="239"/>
      <c r="C183" s="216" t="s">
        <v>3250</v>
      </c>
      <c r="D183" s="216"/>
      <c r="E183" s="216"/>
      <c r="F183" s="237" t="s">
        <v>3175</v>
      </c>
      <c r="G183" s="216"/>
      <c r="H183" s="216" t="s">
        <v>3251</v>
      </c>
      <c r="I183" s="216" t="s">
        <v>3210</v>
      </c>
      <c r="J183" s="216"/>
      <c r="K183" s="260"/>
    </row>
    <row r="184" spans="2:11" customFormat="1" ht="15" customHeight="1">
      <c r="B184" s="239"/>
      <c r="C184" s="216" t="s">
        <v>3239</v>
      </c>
      <c r="D184" s="216"/>
      <c r="E184" s="216"/>
      <c r="F184" s="237" t="s">
        <v>3175</v>
      </c>
      <c r="G184" s="216"/>
      <c r="H184" s="216" t="s">
        <v>3252</v>
      </c>
      <c r="I184" s="216" t="s">
        <v>3210</v>
      </c>
      <c r="J184" s="216"/>
      <c r="K184" s="260"/>
    </row>
    <row r="185" spans="2:11" customFormat="1" ht="15" customHeight="1">
      <c r="B185" s="239"/>
      <c r="C185" s="216" t="s">
        <v>118</v>
      </c>
      <c r="D185" s="216"/>
      <c r="E185" s="216"/>
      <c r="F185" s="237" t="s">
        <v>3181</v>
      </c>
      <c r="G185" s="216"/>
      <c r="H185" s="216" t="s">
        <v>3253</v>
      </c>
      <c r="I185" s="216" t="s">
        <v>3177</v>
      </c>
      <c r="J185" s="216">
        <v>50</v>
      </c>
      <c r="K185" s="260"/>
    </row>
    <row r="186" spans="2:11" customFormat="1" ht="15" customHeight="1">
      <c r="B186" s="239"/>
      <c r="C186" s="216" t="s">
        <v>3254</v>
      </c>
      <c r="D186" s="216"/>
      <c r="E186" s="216"/>
      <c r="F186" s="237" t="s">
        <v>3181</v>
      </c>
      <c r="G186" s="216"/>
      <c r="H186" s="216" t="s">
        <v>3255</v>
      </c>
      <c r="I186" s="216" t="s">
        <v>3256</v>
      </c>
      <c r="J186" s="216"/>
      <c r="K186" s="260"/>
    </row>
    <row r="187" spans="2:11" customFormat="1" ht="15" customHeight="1">
      <c r="B187" s="239"/>
      <c r="C187" s="216" t="s">
        <v>3257</v>
      </c>
      <c r="D187" s="216"/>
      <c r="E187" s="216"/>
      <c r="F187" s="237" t="s">
        <v>3181</v>
      </c>
      <c r="G187" s="216"/>
      <c r="H187" s="216" t="s">
        <v>3258</v>
      </c>
      <c r="I187" s="216" t="s">
        <v>3256</v>
      </c>
      <c r="J187" s="216"/>
      <c r="K187" s="260"/>
    </row>
    <row r="188" spans="2:11" customFormat="1" ht="15" customHeight="1">
      <c r="B188" s="239"/>
      <c r="C188" s="216" t="s">
        <v>3259</v>
      </c>
      <c r="D188" s="216"/>
      <c r="E188" s="216"/>
      <c r="F188" s="237" t="s">
        <v>3181</v>
      </c>
      <c r="G188" s="216"/>
      <c r="H188" s="216" t="s">
        <v>3260</v>
      </c>
      <c r="I188" s="216" t="s">
        <v>3256</v>
      </c>
      <c r="J188" s="216"/>
      <c r="K188" s="260"/>
    </row>
    <row r="189" spans="2:11" customFormat="1" ht="15" customHeight="1">
      <c r="B189" s="239"/>
      <c r="C189" s="273" t="s">
        <v>3261</v>
      </c>
      <c r="D189" s="216"/>
      <c r="E189" s="216"/>
      <c r="F189" s="237" t="s">
        <v>3181</v>
      </c>
      <c r="G189" s="216"/>
      <c r="H189" s="216" t="s">
        <v>3262</v>
      </c>
      <c r="I189" s="216" t="s">
        <v>3263</v>
      </c>
      <c r="J189" s="274" t="s">
        <v>3264</v>
      </c>
      <c r="K189" s="260"/>
    </row>
    <row r="190" spans="2:11" customFormat="1" ht="15" customHeight="1">
      <c r="B190" s="275"/>
      <c r="C190" s="276" t="s">
        <v>3265</v>
      </c>
      <c r="D190" s="277"/>
      <c r="E190" s="277"/>
      <c r="F190" s="278" t="s">
        <v>3181</v>
      </c>
      <c r="G190" s="277"/>
      <c r="H190" s="277" t="s">
        <v>3266</v>
      </c>
      <c r="I190" s="277" t="s">
        <v>3263</v>
      </c>
      <c r="J190" s="279" t="s">
        <v>3264</v>
      </c>
      <c r="K190" s="280"/>
    </row>
    <row r="191" spans="2:11" customFormat="1" ht="15" customHeight="1">
      <c r="B191" s="239"/>
      <c r="C191" s="273" t="s">
        <v>43</v>
      </c>
      <c r="D191" s="216"/>
      <c r="E191" s="216"/>
      <c r="F191" s="237" t="s">
        <v>3175</v>
      </c>
      <c r="G191" s="216"/>
      <c r="H191" s="213" t="s">
        <v>3267</v>
      </c>
      <c r="I191" s="216" t="s">
        <v>3268</v>
      </c>
      <c r="J191" s="216"/>
      <c r="K191" s="260"/>
    </row>
    <row r="192" spans="2:11" customFormat="1" ht="15" customHeight="1">
      <c r="B192" s="239"/>
      <c r="C192" s="273" t="s">
        <v>3269</v>
      </c>
      <c r="D192" s="216"/>
      <c r="E192" s="216"/>
      <c r="F192" s="237" t="s">
        <v>3175</v>
      </c>
      <c r="G192" s="216"/>
      <c r="H192" s="216" t="s">
        <v>3270</v>
      </c>
      <c r="I192" s="216" t="s">
        <v>3210</v>
      </c>
      <c r="J192" s="216"/>
      <c r="K192" s="260"/>
    </row>
    <row r="193" spans="2:11" customFormat="1" ht="15" customHeight="1">
      <c r="B193" s="239"/>
      <c r="C193" s="273" t="s">
        <v>3271</v>
      </c>
      <c r="D193" s="216"/>
      <c r="E193" s="216"/>
      <c r="F193" s="237" t="s">
        <v>3175</v>
      </c>
      <c r="G193" s="216"/>
      <c r="H193" s="216" t="s">
        <v>3272</v>
      </c>
      <c r="I193" s="216" t="s">
        <v>3210</v>
      </c>
      <c r="J193" s="216"/>
      <c r="K193" s="260"/>
    </row>
    <row r="194" spans="2:11" customFormat="1" ht="15" customHeight="1">
      <c r="B194" s="239"/>
      <c r="C194" s="273" t="s">
        <v>3273</v>
      </c>
      <c r="D194" s="216"/>
      <c r="E194" s="216"/>
      <c r="F194" s="237" t="s">
        <v>3181</v>
      </c>
      <c r="G194" s="216"/>
      <c r="H194" s="216" t="s">
        <v>3274</v>
      </c>
      <c r="I194" s="216" t="s">
        <v>3210</v>
      </c>
      <c r="J194" s="216"/>
      <c r="K194" s="260"/>
    </row>
    <row r="195" spans="2:11" customFormat="1" ht="15" customHeight="1">
      <c r="B195" s="266"/>
      <c r="C195" s="281"/>
      <c r="D195" s="246"/>
      <c r="E195" s="246"/>
      <c r="F195" s="246"/>
      <c r="G195" s="246"/>
      <c r="H195" s="246"/>
      <c r="I195" s="246"/>
      <c r="J195" s="246"/>
      <c r="K195" s="267"/>
    </row>
    <row r="196" spans="2:11" customFormat="1" ht="18.75" customHeight="1">
      <c r="B196" s="248"/>
      <c r="C196" s="258"/>
      <c r="D196" s="258"/>
      <c r="E196" s="258"/>
      <c r="F196" s="268"/>
      <c r="G196" s="258"/>
      <c r="H196" s="258"/>
      <c r="I196" s="258"/>
      <c r="J196" s="258"/>
      <c r="K196" s="248"/>
    </row>
    <row r="197" spans="2:11" customFormat="1" ht="18.75" customHeight="1">
      <c r="B197" s="248"/>
      <c r="C197" s="258"/>
      <c r="D197" s="258"/>
      <c r="E197" s="258"/>
      <c r="F197" s="268"/>
      <c r="G197" s="258"/>
      <c r="H197" s="258"/>
      <c r="I197" s="258"/>
      <c r="J197" s="258"/>
      <c r="K197" s="248"/>
    </row>
    <row r="198" spans="2:11" customFormat="1" ht="18.75" customHeight="1"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</row>
    <row r="199" spans="2:11" customFormat="1" ht="12">
      <c r="B199" s="205"/>
      <c r="C199" s="206"/>
      <c r="D199" s="206"/>
      <c r="E199" s="206"/>
      <c r="F199" s="206"/>
      <c r="G199" s="206"/>
      <c r="H199" s="206"/>
      <c r="I199" s="206"/>
      <c r="J199" s="206"/>
      <c r="K199" s="207"/>
    </row>
    <row r="200" spans="2:11" customFormat="1" ht="22.2">
      <c r="B200" s="208"/>
      <c r="C200" s="333" t="s">
        <v>3275</v>
      </c>
      <c r="D200" s="333"/>
      <c r="E200" s="333"/>
      <c r="F200" s="333"/>
      <c r="G200" s="333"/>
      <c r="H200" s="333"/>
      <c r="I200" s="333"/>
      <c r="J200" s="333"/>
      <c r="K200" s="209"/>
    </row>
    <row r="201" spans="2:11" customFormat="1" ht="25.5" customHeight="1">
      <c r="B201" s="208"/>
      <c r="C201" s="282" t="s">
        <v>3276</v>
      </c>
      <c r="D201" s="282"/>
      <c r="E201" s="282"/>
      <c r="F201" s="282" t="s">
        <v>3277</v>
      </c>
      <c r="G201" s="283"/>
      <c r="H201" s="336" t="s">
        <v>3278</v>
      </c>
      <c r="I201" s="336"/>
      <c r="J201" s="336"/>
      <c r="K201" s="209"/>
    </row>
    <row r="202" spans="2:11" customFormat="1" ht="5.25" customHeight="1">
      <c r="B202" s="239"/>
      <c r="C202" s="234"/>
      <c r="D202" s="234"/>
      <c r="E202" s="234"/>
      <c r="F202" s="234"/>
      <c r="G202" s="258"/>
      <c r="H202" s="234"/>
      <c r="I202" s="234"/>
      <c r="J202" s="234"/>
      <c r="K202" s="260"/>
    </row>
    <row r="203" spans="2:11" customFormat="1" ht="15" customHeight="1">
      <c r="B203" s="239"/>
      <c r="C203" s="216" t="s">
        <v>3268</v>
      </c>
      <c r="D203" s="216"/>
      <c r="E203" s="216"/>
      <c r="F203" s="237" t="s">
        <v>44</v>
      </c>
      <c r="G203" s="216"/>
      <c r="H203" s="337" t="s">
        <v>3279</v>
      </c>
      <c r="I203" s="337"/>
      <c r="J203" s="337"/>
      <c r="K203" s="260"/>
    </row>
    <row r="204" spans="2:11" customFormat="1" ht="15" customHeight="1">
      <c r="B204" s="239"/>
      <c r="C204" s="216"/>
      <c r="D204" s="216"/>
      <c r="E204" s="216"/>
      <c r="F204" s="237" t="s">
        <v>45</v>
      </c>
      <c r="G204" s="216"/>
      <c r="H204" s="337" t="s">
        <v>3280</v>
      </c>
      <c r="I204" s="337"/>
      <c r="J204" s="337"/>
      <c r="K204" s="260"/>
    </row>
    <row r="205" spans="2:11" customFormat="1" ht="15" customHeight="1">
      <c r="B205" s="239"/>
      <c r="C205" s="216"/>
      <c r="D205" s="216"/>
      <c r="E205" s="216"/>
      <c r="F205" s="237" t="s">
        <v>48</v>
      </c>
      <c r="G205" s="216"/>
      <c r="H205" s="337" t="s">
        <v>3281</v>
      </c>
      <c r="I205" s="337"/>
      <c r="J205" s="337"/>
      <c r="K205" s="260"/>
    </row>
    <row r="206" spans="2:11" customFormat="1" ht="15" customHeight="1">
      <c r="B206" s="239"/>
      <c r="C206" s="216"/>
      <c r="D206" s="216"/>
      <c r="E206" s="216"/>
      <c r="F206" s="237" t="s">
        <v>46</v>
      </c>
      <c r="G206" s="216"/>
      <c r="H206" s="337" t="s">
        <v>3282</v>
      </c>
      <c r="I206" s="337"/>
      <c r="J206" s="337"/>
      <c r="K206" s="260"/>
    </row>
    <row r="207" spans="2:11" customFormat="1" ht="15" customHeight="1">
      <c r="B207" s="239"/>
      <c r="C207" s="216"/>
      <c r="D207" s="216"/>
      <c r="E207" s="216"/>
      <c r="F207" s="237" t="s">
        <v>47</v>
      </c>
      <c r="G207" s="216"/>
      <c r="H207" s="337" t="s">
        <v>3283</v>
      </c>
      <c r="I207" s="337"/>
      <c r="J207" s="337"/>
      <c r="K207" s="260"/>
    </row>
    <row r="208" spans="2:11" customFormat="1" ht="15" customHeight="1">
      <c r="B208" s="239"/>
      <c r="C208" s="216"/>
      <c r="D208" s="216"/>
      <c r="E208" s="216"/>
      <c r="F208" s="237"/>
      <c r="G208" s="216"/>
      <c r="H208" s="216"/>
      <c r="I208" s="216"/>
      <c r="J208" s="216"/>
      <c r="K208" s="260"/>
    </row>
    <row r="209" spans="2:11" customFormat="1" ht="15" customHeight="1">
      <c r="B209" s="239"/>
      <c r="C209" s="216" t="s">
        <v>3222</v>
      </c>
      <c r="D209" s="216"/>
      <c r="E209" s="216"/>
      <c r="F209" s="237" t="s">
        <v>80</v>
      </c>
      <c r="G209" s="216"/>
      <c r="H209" s="337" t="s">
        <v>3284</v>
      </c>
      <c r="I209" s="337"/>
      <c r="J209" s="337"/>
      <c r="K209" s="260"/>
    </row>
    <row r="210" spans="2:11" customFormat="1" ht="15" customHeight="1">
      <c r="B210" s="239"/>
      <c r="C210" s="216"/>
      <c r="D210" s="216"/>
      <c r="E210" s="216"/>
      <c r="F210" s="237" t="s">
        <v>3119</v>
      </c>
      <c r="G210" s="216"/>
      <c r="H210" s="337" t="s">
        <v>3120</v>
      </c>
      <c r="I210" s="337"/>
      <c r="J210" s="337"/>
      <c r="K210" s="260"/>
    </row>
    <row r="211" spans="2:11" customFormat="1" ht="15" customHeight="1">
      <c r="B211" s="239"/>
      <c r="C211" s="216"/>
      <c r="D211" s="216"/>
      <c r="E211" s="216"/>
      <c r="F211" s="237" t="s">
        <v>3117</v>
      </c>
      <c r="G211" s="216"/>
      <c r="H211" s="337" t="s">
        <v>3285</v>
      </c>
      <c r="I211" s="337"/>
      <c r="J211" s="337"/>
      <c r="K211" s="260"/>
    </row>
    <row r="212" spans="2:11" customFormat="1" ht="15" customHeight="1">
      <c r="B212" s="284"/>
      <c r="C212" s="216"/>
      <c r="D212" s="216"/>
      <c r="E212" s="216"/>
      <c r="F212" s="237" t="s">
        <v>78</v>
      </c>
      <c r="G212" s="273"/>
      <c r="H212" s="338" t="s">
        <v>79</v>
      </c>
      <c r="I212" s="338"/>
      <c r="J212" s="338"/>
      <c r="K212" s="285"/>
    </row>
    <row r="213" spans="2:11" customFormat="1" ht="15" customHeight="1">
      <c r="B213" s="284"/>
      <c r="C213" s="216"/>
      <c r="D213" s="216"/>
      <c r="E213" s="216"/>
      <c r="F213" s="237" t="s">
        <v>3121</v>
      </c>
      <c r="G213" s="273"/>
      <c r="H213" s="338" t="s">
        <v>201</v>
      </c>
      <c r="I213" s="338"/>
      <c r="J213" s="338"/>
      <c r="K213" s="285"/>
    </row>
    <row r="214" spans="2:11" customFormat="1" ht="15" customHeight="1">
      <c r="B214" s="284"/>
      <c r="C214" s="216"/>
      <c r="D214" s="216"/>
      <c r="E214" s="216"/>
      <c r="F214" s="237"/>
      <c r="G214" s="273"/>
      <c r="H214" s="264"/>
      <c r="I214" s="264"/>
      <c r="J214" s="264"/>
      <c r="K214" s="285"/>
    </row>
    <row r="215" spans="2:11" customFormat="1" ht="15" customHeight="1">
      <c r="B215" s="284"/>
      <c r="C215" s="216" t="s">
        <v>3246</v>
      </c>
      <c r="D215" s="216"/>
      <c r="E215" s="216"/>
      <c r="F215" s="237">
        <v>1</v>
      </c>
      <c r="G215" s="273"/>
      <c r="H215" s="338" t="s">
        <v>3286</v>
      </c>
      <c r="I215" s="338"/>
      <c r="J215" s="338"/>
      <c r="K215" s="285"/>
    </row>
    <row r="216" spans="2:11" customFormat="1" ht="15" customHeight="1">
      <c r="B216" s="284"/>
      <c r="C216" s="216"/>
      <c r="D216" s="216"/>
      <c r="E216" s="216"/>
      <c r="F216" s="237">
        <v>2</v>
      </c>
      <c r="G216" s="273"/>
      <c r="H216" s="338" t="s">
        <v>3287</v>
      </c>
      <c r="I216" s="338"/>
      <c r="J216" s="338"/>
      <c r="K216" s="285"/>
    </row>
    <row r="217" spans="2:11" customFormat="1" ht="15" customHeight="1">
      <c r="B217" s="284"/>
      <c r="C217" s="216"/>
      <c r="D217" s="216"/>
      <c r="E217" s="216"/>
      <c r="F217" s="237">
        <v>3</v>
      </c>
      <c r="G217" s="273"/>
      <c r="H217" s="338" t="s">
        <v>3288</v>
      </c>
      <c r="I217" s="338"/>
      <c r="J217" s="338"/>
      <c r="K217" s="285"/>
    </row>
    <row r="218" spans="2:11" customFormat="1" ht="15" customHeight="1">
      <c r="B218" s="284"/>
      <c r="C218" s="216"/>
      <c r="D218" s="216"/>
      <c r="E218" s="216"/>
      <c r="F218" s="237">
        <v>4</v>
      </c>
      <c r="G218" s="273"/>
      <c r="H218" s="338" t="s">
        <v>3289</v>
      </c>
      <c r="I218" s="338"/>
      <c r="J218" s="338"/>
      <c r="K218" s="285"/>
    </row>
    <row r="219" spans="2:11" customFormat="1" ht="12.75" customHeight="1">
      <c r="B219" s="286"/>
      <c r="C219" s="287"/>
      <c r="D219" s="287"/>
      <c r="E219" s="287"/>
      <c r="F219" s="287"/>
      <c r="G219" s="287"/>
      <c r="H219" s="287"/>
      <c r="I219" s="287"/>
      <c r="J219" s="287"/>
      <c r="K219" s="28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VON - Vedlejší a ostatní ...</vt:lpstr>
      <vt:lpstr>D.1.1 - ASŘ</vt:lpstr>
      <vt:lpstr>D.1.4.1.a - ZTI</vt:lpstr>
      <vt:lpstr>D.1.4.1.b - VZT</vt:lpstr>
      <vt:lpstr>D.1.4.2 - Vytápění</vt:lpstr>
      <vt:lpstr>D.1.4.3 - Elektroinstalace</vt:lpstr>
      <vt:lpstr>Seznam figur</vt:lpstr>
      <vt:lpstr>Pokyny pro vyplnění</vt:lpstr>
      <vt:lpstr>'D.1.1 - ASŘ'!Názvy_tisku</vt:lpstr>
      <vt:lpstr>'D.1.4.1.a - ZTI'!Názvy_tisku</vt:lpstr>
      <vt:lpstr>'D.1.4.1.b - VZT'!Názvy_tisku</vt:lpstr>
      <vt:lpstr>'D.1.4.2 - Vytápění'!Názvy_tisku</vt:lpstr>
      <vt:lpstr>'D.1.4.3 - Elektroinstalace'!Názvy_tisku</vt:lpstr>
      <vt:lpstr>'Rekapitulace stavby'!Názvy_tisku</vt:lpstr>
      <vt:lpstr>'Seznam figur'!Názvy_tisku</vt:lpstr>
      <vt:lpstr>'VON - Vedlejší a ostatní ...'!Názvy_tisku</vt:lpstr>
      <vt:lpstr>'D.1.1 - ASŘ'!Oblast_tisku</vt:lpstr>
      <vt:lpstr>'D.1.4.1.a - ZTI'!Oblast_tisku</vt:lpstr>
      <vt:lpstr>'D.1.4.1.b - VZT'!Oblast_tisku</vt:lpstr>
      <vt:lpstr>'D.1.4.2 - Vytápění'!Oblast_tisku</vt:lpstr>
      <vt:lpstr>'D.1.4.3 - Elektroinstalace'!Oblast_tisku</vt:lpstr>
      <vt:lpstr>'Pokyny pro vyplnění'!Oblast_tisku</vt:lpstr>
      <vt:lpstr>'Rekapitulace stavby'!Oblast_tisku</vt:lpstr>
      <vt:lpstr>'Seznam figur'!Oblast_tisku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svachajan22@gmail.com</cp:lastModifiedBy>
  <dcterms:created xsi:type="dcterms:W3CDTF">2024-10-03T16:15:00Z</dcterms:created>
  <dcterms:modified xsi:type="dcterms:W3CDTF">2024-12-02T14:47:48Z</dcterms:modified>
</cp:coreProperties>
</file>